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 Riaz\Documents\"/>
    </mc:Choice>
  </mc:AlternateContent>
  <xr:revisionPtr revIDLastSave="0" documentId="13_ncr:1_{19132D9C-4AFC-41CF-AA85-23EA9B903487}" xr6:coauthVersionLast="47" xr6:coauthVersionMax="47" xr10:uidLastSave="{00000000-0000-0000-0000-000000000000}"/>
  <bookViews>
    <workbookView xWindow="-120" yWindow="-120" windowWidth="20730" windowHeight="11160" activeTab="1" xr2:uid="{3B467897-97F7-47C3-9A7C-B8CFEEA65937}"/>
  </bookViews>
  <sheets>
    <sheet name="Summary" sheetId="2" r:id="rId1"/>
    <sheet name="Analysis" sheetId="10" r:id="rId2"/>
    <sheet name="Database" sheetId="1" r:id="rId3"/>
    <sheet name="Support Sheet" sheetId="8" r:id="rId4"/>
  </sheets>
  <definedNames>
    <definedName name="_xlnm._FilterDatabase" localSheetId="2" hidden="1">Database!$A$1:$AC$3582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0" l="1"/>
  <c r="E86" i="10"/>
  <c r="J86" i="10"/>
  <c r="B87" i="10"/>
  <c r="E87" i="10"/>
  <c r="J87" i="10"/>
  <c r="B88" i="10"/>
  <c r="E88" i="10"/>
  <c r="J88" i="10"/>
  <c r="D16" i="2"/>
  <c r="E16" i="2"/>
  <c r="F16" i="2"/>
  <c r="G16" i="2"/>
  <c r="H16" i="2"/>
  <c r="I16" i="2"/>
  <c r="J16" i="2"/>
  <c r="K16" i="2"/>
  <c r="L16" i="2"/>
  <c r="C16" i="2"/>
  <c r="D24" i="2"/>
  <c r="E24" i="2"/>
  <c r="F24" i="2"/>
  <c r="G24" i="2"/>
  <c r="H24" i="2"/>
  <c r="I24" i="2"/>
  <c r="J24" i="2"/>
  <c r="K24" i="2"/>
  <c r="L24" i="2"/>
  <c r="C24" i="2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F96" i="10"/>
  <c r="C98" i="10"/>
  <c r="D98" i="10"/>
  <c r="E98" i="10"/>
  <c r="F98" i="10"/>
  <c r="G98" i="10"/>
  <c r="H98" i="10"/>
  <c r="I98" i="10"/>
  <c r="J98" i="10"/>
  <c r="C97" i="10"/>
  <c r="D97" i="10"/>
  <c r="E97" i="10"/>
  <c r="F97" i="10"/>
  <c r="G97" i="10"/>
  <c r="H97" i="10"/>
  <c r="I97" i="10"/>
  <c r="J97" i="10"/>
  <c r="B98" i="10"/>
  <c r="B97" i="10"/>
  <c r="C96" i="10"/>
  <c r="D96" i="10"/>
  <c r="E96" i="10"/>
  <c r="G96" i="10"/>
  <c r="H96" i="10"/>
  <c r="I96" i="10"/>
  <c r="J96" i="10"/>
  <c r="B96" i="10"/>
  <c r="R3" i="1"/>
  <c r="F86" i="10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C86" i="10" s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G86" i="10" s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D86" i="10" s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H86" i="10" s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2" i="1"/>
  <c r="I87" i="10" s="1"/>
  <c r="D79" i="10"/>
  <c r="E79" i="10"/>
  <c r="H79" i="10"/>
  <c r="J79" i="10"/>
  <c r="B79" i="10"/>
  <c r="D78" i="10"/>
  <c r="E78" i="10"/>
  <c r="H78" i="10"/>
  <c r="J78" i="10"/>
  <c r="B78" i="10"/>
  <c r="D77" i="10"/>
  <c r="E77" i="10"/>
  <c r="H77" i="10"/>
  <c r="J77" i="10"/>
  <c r="B77" i="10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66" i="1"/>
  <c r="I16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08" i="1"/>
  <c r="I309" i="1"/>
  <c r="I356" i="1"/>
  <c r="I65" i="1"/>
  <c r="I66" i="1"/>
  <c r="I67" i="1"/>
  <c r="I68" i="1"/>
  <c r="I69" i="1"/>
  <c r="I70" i="1"/>
  <c r="I71" i="1"/>
  <c r="I72" i="1"/>
  <c r="I73" i="1"/>
  <c r="I74" i="1"/>
  <c r="I75" i="1"/>
  <c r="I76" i="1"/>
  <c r="I464" i="1"/>
  <c r="I465" i="1"/>
  <c r="I77" i="1"/>
  <c r="I78" i="1"/>
  <c r="I79" i="1"/>
  <c r="I556" i="1"/>
  <c r="I80" i="1"/>
  <c r="I81" i="1"/>
  <c r="I82" i="1"/>
  <c r="I83" i="1"/>
  <c r="I653" i="1"/>
  <c r="I654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761" i="1"/>
  <c r="I762" i="1"/>
  <c r="I763" i="1"/>
  <c r="I764" i="1"/>
  <c r="I101" i="1"/>
  <c r="I102" i="1"/>
  <c r="I103" i="1"/>
  <c r="I104" i="1"/>
  <c r="I105" i="1"/>
  <c r="I106" i="1"/>
  <c r="I107" i="1"/>
  <c r="I108" i="1"/>
  <c r="I109" i="1"/>
  <c r="I110" i="1"/>
  <c r="I866" i="1"/>
  <c r="I867" i="1"/>
  <c r="I111" i="1"/>
  <c r="I112" i="1"/>
  <c r="I113" i="1"/>
  <c r="I114" i="1"/>
  <c r="I115" i="1"/>
  <c r="I116" i="1"/>
  <c r="I117" i="1"/>
  <c r="I118" i="1"/>
  <c r="I119" i="1"/>
  <c r="I86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961" i="1"/>
  <c r="I962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062" i="1"/>
  <c r="I1063" i="1"/>
  <c r="I1064" i="1"/>
  <c r="I1065" i="1"/>
  <c r="I1066" i="1"/>
  <c r="I1067" i="1"/>
  <c r="I1068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1069" i="1"/>
  <c r="I1070" i="1"/>
  <c r="I1071" i="1"/>
  <c r="I1072" i="1"/>
  <c r="I1073" i="1"/>
  <c r="I1074" i="1"/>
  <c r="I1075" i="1"/>
  <c r="I1076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1182" i="1"/>
  <c r="I1183" i="1"/>
  <c r="I1184" i="1"/>
  <c r="I1185" i="1"/>
  <c r="I1186" i="1"/>
  <c r="I1187" i="1"/>
  <c r="I1188" i="1"/>
  <c r="I1189" i="1"/>
  <c r="I1190" i="1"/>
  <c r="I1191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1300" i="1"/>
  <c r="I1301" i="1"/>
  <c r="I1302" i="1"/>
  <c r="I1303" i="1"/>
  <c r="I1304" i="1"/>
  <c r="I1305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2173" i="1"/>
  <c r="I2174" i="1"/>
  <c r="I2175" i="1"/>
  <c r="I2176" i="1"/>
  <c r="I2177" i="1"/>
  <c r="I2178" i="1"/>
  <c r="I2179" i="1"/>
  <c r="I2180" i="1"/>
  <c r="I218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2305" i="1"/>
  <c r="I2306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2382" i="1"/>
  <c r="I2383" i="1"/>
  <c r="I2384" i="1"/>
  <c r="I2385" i="1"/>
  <c r="I2386" i="1"/>
  <c r="I2387" i="1"/>
  <c r="I2388" i="1"/>
  <c r="I2389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2445" i="1"/>
  <c r="I2446" i="1"/>
  <c r="I2447" i="1"/>
  <c r="I2448" i="1"/>
  <c r="I2449" i="1"/>
  <c r="I2450" i="1"/>
  <c r="I2451" i="1"/>
  <c r="I2452" i="1"/>
  <c r="I2453" i="1"/>
  <c r="I2454" i="1"/>
  <c r="I2455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845" i="1"/>
  <c r="I2846" i="1"/>
  <c r="I2847" i="1"/>
  <c r="I2848" i="1"/>
  <c r="I2849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850" i="1"/>
  <c r="I2851" i="1"/>
  <c r="I2852" i="1"/>
  <c r="I2853" i="1"/>
  <c r="I2854" i="1"/>
  <c r="I2855" i="1"/>
  <c r="I2856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938" i="1"/>
  <c r="I2939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97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3034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49" i="1"/>
  <c r="I3050" i="1"/>
  <c r="I3051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2" i="1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16" i="10"/>
  <c r="F77" i="1"/>
  <c r="F1077" i="1"/>
  <c r="F869" i="1"/>
  <c r="F466" i="1"/>
  <c r="F168" i="1"/>
  <c r="F65" i="1"/>
  <c r="F2390" i="1"/>
  <c r="F397" i="1"/>
  <c r="F467" i="1"/>
  <c r="F310" i="1"/>
  <c r="F557" i="1"/>
  <c r="F765" i="1"/>
  <c r="F66" i="1"/>
  <c r="F398" i="1"/>
  <c r="F49" i="1"/>
  <c r="F2182" i="1"/>
  <c r="F67" i="1"/>
  <c r="F399" i="1"/>
  <c r="F963" i="1"/>
  <c r="F2798" i="1"/>
  <c r="F2727" i="1"/>
  <c r="F2728" i="1"/>
  <c r="F2729" i="1"/>
  <c r="F2730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391" i="1"/>
  <c r="F2392" i="1"/>
  <c r="F2393" i="1"/>
  <c r="F2394" i="1"/>
  <c r="F2395" i="1"/>
  <c r="F2396" i="1"/>
  <c r="F2397" i="1"/>
  <c r="F2398" i="1"/>
  <c r="F2399" i="1"/>
  <c r="F2330" i="1"/>
  <c r="F2331" i="1"/>
  <c r="F2332" i="1"/>
  <c r="F2333" i="1"/>
  <c r="F2334" i="1"/>
  <c r="F2335" i="1"/>
  <c r="F2336" i="1"/>
  <c r="F2337" i="1"/>
  <c r="F2241" i="1"/>
  <c r="F2242" i="1"/>
  <c r="F2243" i="1"/>
  <c r="F1921" i="1"/>
  <c r="F1571" i="1"/>
  <c r="F1192" i="1"/>
  <c r="F766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655" i="1"/>
  <c r="F964" i="1"/>
  <c r="F656" i="1"/>
  <c r="F657" i="1"/>
  <c r="F1078" i="1"/>
  <c r="F144" i="1"/>
  <c r="F263" i="1"/>
  <c r="F358" i="1"/>
  <c r="F120" i="1"/>
  <c r="F69" i="1"/>
  <c r="F264" i="1"/>
  <c r="F68" i="1"/>
  <c r="F400" i="1"/>
  <c r="F2400" i="1"/>
  <c r="F870" i="1"/>
  <c r="F2307" i="1"/>
  <c r="F1693" i="1"/>
  <c r="F1324" i="1"/>
  <c r="F2778" i="1"/>
  <c r="F2654" i="1"/>
  <c r="F401" i="1"/>
  <c r="F359" i="1"/>
  <c r="F2382" i="1"/>
  <c r="F2308" i="1"/>
  <c r="F2093" i="1"/>
  <c r="F2401" i="1"/>
  <c r="F1694" i="1"/>
  <c r="F2183" i="1"/>
  <c r="F468" i="1"/>
  <c r="F2502" i="1"/>
  <c r="F1922" i="1"/>
  <c r="F84" i="1"/>
  <c r="F2184" i="1"/>
  <c r="F2456" i="1"/>
  <c r="F2596" i="1"/>
  <c r="F2402" i="1"/>
  <c r="F2779" i="1"/>
  <c r="F85" i="1"/>
  <c r="F2403" i="1"/>
  <c r="F2244" i="1"/>
  <c r="F2445" i="1"/>
  <c r="F2446" i="1"/>
  <c r="F2383" i="1"/>
  <c r="F1325" i="1"/>
  <c r="F2597" i="1"/>
  <c r="F2977" i="1"/>
  <c r="F86" i="1"/>
  <c r="F2503" i="1"/>
  <c r="F767" i="1"/>
  <c r="F402" i="1"/>
  <c r="F2553" i="1"/>
  <c r="F2457" i="1"/>
  <c r="F2384" i="1"/>
  <c r="F1326" i="1"/>
  <c r="F2245" i="1"/>
  <c r="F2780" i="1"/>
  <c r="F265" i="1"/>
  <c r="F2938" i="1"/>
  <c r="F2781" i="1"/>
  <c r="F2554" i="1"/>
  <c r="F2555" i="1"/>
  <c r="F2504" i="1"/>
  <c r="F2309" i="1"/>
  <c r="F2094" i="1"/>
  <c r="F3336" i="1"/>
  <c r="F3337" i="1"/>
  <c r="F52" i="1"/>
  <c r="F58" i="1"/>
  <c r="F2310" i="1"/>
  <c r="F2404" i="1"/>
  <c r="F2702" i="1"/>
  <c r="F2655" i="1"/>
  <c r="F2656" i="1"/>
  <c r="F2657" i="1"/>
  <c r="F2658" i="1"/>
  <c r="F2556" i="1"/>
  <c r="F2557" i="1"/>
  <c r="F2558" i="1"/>
  <c r="F2559" i="1"/>
  <c r="F2447" i="1"/>
  <c r="F2448" i="1"/>
  <c r="F2385" i="1"/>
  <c r="F2311" i="1"/>
  <c r="F2659" i="1"/>
  <c r="F2850" i="1"/>
  <c r="F2660" i="1"/>
  <c r="F2703" i="1"/>
  <c r="F2185" i="1"/>
  <c r="F2661" i="1"/>
  <c r="F2662" i="1"/>
  <c r="F2663" i="1"/>
  <c r="F2664" i="1"/>
  <c r="F2560" i="1"/>
  <c r="F2561" i="1"/>
  <c r="F2562" i="1"/>
  <c r="F2563" i="1"/>
  <c r="F2458" i="1"/>
  <c r="F2459" i="1"/>
  <c r="F2449" i="1"/>
  <c r="F2386" i="1"/>
  <c r="F2246" i="1"/>
  <c r="F2247" i="1"/>
  <c r="F658" i="1"/>
  <c r="F2095" i="1"/>
  <c r="F2704" i="1"/>
  <c r="F59" i="1"/>
  <c r="F2845" i="1"/>
  <c r="F2248" i="1"/>
  <c r="F2505" i="1"/>
  <c r="F2228" i="1"/>
  <c r="F2939" i="1"/>
  <c r="F2665" i="1"/>
  <c r="F2666" i="1"/>
  <c r="F2564" i="1"/>
  <c r="F2565" i="1"/>
  <c r="F2566" i="1"/>
  <c r="F2567" i="1"/>
  <c r="F2460" i="1"/>
  <c r="F2461" i="1"/>
  <c r="F2462" i="1"/>
  <c r="F2463" i="1"/>
  <c r="F2464" i="1"/>
  <c r="F2465" i="1"/>
  <c r="F2466" i="1"/>
  <c r="F2450" i="1"/>
  <c r="F2387" i="1"/>
  <c r="F2249" i="1"/>
  <c r="F2096" i="1"/>
  <c r="F1327" i="1"/>
  <c r="F2705" i="1"/>
  <c r="F768" i="1"/>
  <c r="F769" i="1"/>
  <c r="F770" i="1"/>
  <c r="F771" i="1"/>
  <c r="F311" i="1"/>
  <c r="F312" i="1"/>
  <c r="F313" i="1"/>
  <c r="F314" i="1"/>
  <c r="F2706" i="1"/>
  <c r="F2667" i="1"/>
  <c r="F2668" i="1"/>
  <c r="F2669" i="1"/>
  <c r="F2598" i="1"/>
  <c r="F2599" i="1"/>
  <c r="F2568" i="1"/>
  <c r="F2569" i="1"/>
  <c r="F2570" i="1"/>
  <c r="F2506" i="1"/>
  <c r="F2467" i="1"/>
  <c r="F2468" i="1"/>
  <c r="F2469" i="1"/>
  <c r="F2507" i="1"/>
  <c r="F2451" i="1"/>
  <c r="F2388" i="1"/>
  <c r="F2338" i="1"/>
  <c r="F2186" i="1"/>
  <c r="F2097" i="1"/>
  <c r="F2098" i="1"/>
  <c r="F2099" i="1"/>
  <c r="F2250" i="1"/>
  <c r="F2251" i="1"/>
  <c r="F2187" i="1"/>
  <c r="F2100" i="1"/>
  <c r="F2782" i="1"/>
  <c r="F2783" i="1"/>
  <c r="F2670" i="1"/>
  <c r="F2671" i="1"/>
  <c r="F2672" i="1"/>
  <c r="F2673" i="1"/>
  <c r="F2470" i="1"/>
  <c r="F2471" i="1"/>
  <c r="F2472" i="1"/>
  <c r="F2339" i="1"/>
  <c r="F2340" i="1"/>
  <c r="F2312" i="1"/>
  <c r="F2313" i="1"/>
  <c r="F2252" i="1"/>
  <c r="F2188" i="1"/>
  <c r="F2038" i="1"/>
  <c r="F1079" i="1"/>
  <c r="F2189" i="1"/>
  <c r="F2253" i="1"/>
  <c r="F2101" i="1"/>
  <c r="F2102" i="1"/>
  <c r="F2674" i="1"/>
  <c r="F2675" i="1"/>
  <c r="F2676" i="1"/>
  <c r="F2571" i="1"/>
  <c r="F2473" i="1"/>
  <c r="F2474" i="1"/>
  <c r="F2452" i="1"/>
  <c r="F2405" i="1"/>
  <c r="F2406" i="1"/>
  <c r="F2341" i="1"/>
  <c r="F2342" i="1"/>
  <c r="F2254" i="1"/>
  <c r="F2103" i="1"/>
  <c r="F2039" i="1"/>
  <c r="F2104" i="1"/>
  <c r="F1193" i="1"/>
  <c r="F2190" i="1"/>
  <c r="F2572" i="1"/>
  <c r="F2343" i="1"/>
  <c r="F2344" i="1"/>
  <c r="F2345" i="1"/>
  <c r="F2346" i="1"/>
  <c r="F2191" i="1"/>
  <c r="F2105" i="1"/>
  <c r="F2106" i="1"/>
  <c r="F1080" i="1"/>
  <c r="F60" i="1"/>
  <c r="F2407" i="1"/>
  <c r="F2731" i="1"/>
  <c r="F2732" i="1"/>
  <c r="F2408" i="1"/>
  <c r="F1572" i="1"/>
  <c r="F2573" i="1"/>
  <c r="F2574" i="1"/>
  <c r="F2475" i="1"/>
  <c r="F2476" i="1"/>
  <c r="F2477" i="1"/>
  <c r="F2453" i="1"/>
  <c r="F2409" i="1"/>
  <c r="F2347" i="1"/>
  <c r="F2348" i="1"/>
  <c r="F2349" i="1"/>
  <c r="F2255" i="1"/>
  <c r="F2256" i="1"/>
  <c r="F2192" i="1"/>
  <c r="F2193" i="1"/>
  <c r="F2194" i="1"/>
  <c r="F3338" i="1"/>
  <c r="F3339" i="1"/>
  <c r="F2410" i="1"/>
  <c r="F1695" i="1"/>
  <c r="F403" i="1"/>
  <c r="F2350" i="1"/>
  <c r="F2600" i="1"/>
  <c r="F1696" i="1"/>
  <c r="F2508" i="1"/>
  <c r="F2411" i="1"/>
  <c r="F2412" i="1"/>
  <c r="F2351" i="1"/>
  <c r="F2352" i="1"/>
  <c r="F2257" i="1"/>
  <c r="F2413" i="1"/>
  <c r="F1923" i="1"/>
  <c r="F2601" i="1"/>
  <c r="F101" i="1"/>
  <c r="F2353" i="1"/>
  <c r="F2258" i="1"/>
  <c r="F404" i="1"/>
  <c r="F2707" i="1"/>
  <c r="F2708" i="1"/>
  <c r="F2677" i="1"/>
  <c r="F2509" i="1"/>
  <c r="F2478" i="1"/>
  <c r="F2510" i="1"/>
  <c r="F2314" i="1"/>
  <c r="F2315" i="1"/>
  <c r="F2107" i="1"/>
  <c r="F2259" i="1"/>
  <c r="F2260" i="1"/>
  <c r="F2261" i="1"/>
  <c r="F2195" i="1"/>
  <c r="F2354" i="1"/>
  <c r="F2355" i="1"/>
  <c r="F2229" i="1"/>
  <c r="F2230" i="1"/>
  <c r="F2196" i="1"/>
  <c r="F2197" i="1"/>
  <c r="F2040" i="1"/>
  <c r="F2262" i="1"/>
  <c r="F2414" i="1"/>
  <c r="F2678" i="1"/>
  <c r="F2511" i="1"/>
  <c r="F2041" i="1"/>
  <c r="F2042" i="1"/>
  <c r="F2512" i="1"/>
  <c r="F1328" i="1"/>
  <c r="F2356" i="1"/>
  <c r="F2513" i="1"/>
  <c r="F2602" i="1"/>
  <c r="F2263" i="1"/>
  <c r="F2514" i="1"/>
  <c r="F2198" i="1"/>
  <c r="F1697" i="1"/>
  <c r="F1573" i="1"/>
  <c r="F2515" i="1"/>
  <c r="F2679" i="1"/>
  <c r="F2264" i="1"/>
  <c r="F2603" i="1"/>
  <c r="F2108" i="1"/>
  <c r="F2265" i="1"/>
  <c r="F2357" i="1"/>
  <c r="F2415" i="1"/>
  <c r="F2358" i="1"/>
  <c r="F2359" i="1"/>
  <c r="F2416" i="1"/>
  <c r="F2109" i="1"/>
  <c r="F2199" i="1"/>
  <c r="F2266" i="1"/>
  <c r="F2200" i="1"/>
  <c r="F2201" i="1"/>
  <c r="F2267" i="1"/>
  <c r="F2360" i="1"/>
  <c r="F2268" i="1"/>
  <c r="F2269" i="1"/>
  <c r="F1698" i="1"/>
  <c r="F2604" i="1"/>
  <c r="F1924" i="1"/>
  <c r="F1925" i="1"/>
  <c r="F2202" i="1"/>
  <c r="F1699" i="1"/>
  <c r="F2417" i="1"/>
  <c r="F2270" i="1"/>
  <c r="F2110" i="1"/>
  <c r="F2516" i="1"/>
  <c r="F2271" i="1"/>
  <c r="F1926" i="1"/>
  <c r="F2272" i="1"/>
  <c r="F2203" i="1"/>
  <c r="F2204" i="1"/>
  <c r="F2205" i="1"/>
  <c r="F2111" i="1"/>
  <c r="F2605" i="1"/>
  <c r="F2206" i="1"/>
  <c r="F2112" i="1"/>
  <c r="F2846" i="1"/>
  <c r="F2361" i="1"/>
  <c r="F2113" i="1"/>
  <c r="F2273" i="1"/>
  <c r="F2043" i="1"/>
  <c r="F2418" i="1"/>
  <c r="F2274" i="1"/>
  <c r="F2114" i="1"/>
  <c r="F2044" i="1"/>
  <c r="F2115" i="1"/>
  <c r="F2784" i="1"/>
  <c r="F2785" i="1"/>
  <c r="F1841" i="1"/>
  <c r="F2275" i="1"/>
  <c r="F2207" i="1"/>
  <c r="F2362" i="1"/>
  <c r="F2045" i="1"/>
  <c r="F2680" i="1"/>
  <c r="F2517" i="1"/>
  <c r="F2363" i="1"/>
  <c r="F2116" i="1"/>
  <c r="F2276" i="1"/>
  <c r="F2277" i="1"/>
  <c r="F2709" i="1"/>
  <c r="F2710" i="1"/>
  <c r="F2278" i="1"/>
  <c r="F2117" i="1"/>
  <c r="F2419" i="1"/>
  <c r="F2231" i="1"/>
  <c r="F2786" i="1"/>
  <c r="F2279" i="1"/>
  <c r="F2479" i="1"/>
  <c r="F2480" i="1"/>
  <c r="F2681" i="1"/>
  <c r="F1927" i="1"/>
  <c r="F1842" i="1"/>
  <c r="F1422" i="1"/>
  <c r="F2851" i="1"/>
  <c r="F2787" i="1"/>
  <c r="F2788" i="1"/>
  <c r="F1928" i="1"/>
  <c r="F2518" i="1"/>
  <c r="F2606" i="1"/>
  <c r="F2118" i="1"/>
  <c r="F2364" i="1"/>
  <c r="F2280" i="1"/>
  <c r="F2682" i="1"/>
  <c r="F2683" i="1"/>
  <c r="F2119" i="1"/>
  <c r="F1843" i="1"/>
  <c r="F2420" i="1"/>
  <c r="F356" i="1"/>
  <c r="F1929" i="1"/>
  <c r="F866" i="1"/>
  <c r="F2575" i="1"/>
  <c r="F1700" i="1"/>
  <c r="F2365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940" i="1"/>
  <c r="F2941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366" i="1"/>
  <c r="F2367" i="1"/>
  <c r="F2368" i="1"/>
  <c r="F2369" i="1"/>
  <c r="F2281" i="1"/>
  <c r="F2282" i="1"/>
  <c r="F2283" i="1"/>
  <c r="F2284" i="1"/>
  <c r="F2208" i="1"/>
  <c r="F2120" i="1"/>
  <c r="F2121" i="1"/>
  <c r="F2046" i="1"/>
  <c r="F2047" i="1"/>
  <c r="F2048" i="1"/>
  <c r="F2049" i="1"/>
  <c r="F1930" i="1"/>
  <c r="F1931" i="1"/>
  <c r="F1844" i="1"/>
  <c r="F1845" i="1"/>
  <c r="F2209" i="1"/>
  <c r="F111" i="1"/>
  <c r="F2639" i="1"/>
  <c r="F2711" i="1"/>
  <c r="F2712" i="1"/>
  <c r="F2454" i="1"/>
  <c r="F2684" i="1"/>
  <c r="F2122" i="1"/>
  <c r="F93" i="1"/>
  <c r="F2852" i="1"/>
  <c r="F2853" i="1"/>
  <c r="F2713" i="1"/>
  <c r="F2714" i="1"/>
  <c r="F2685" i="1"/>
  <c r="F2686" i="1"/>
  <c r="F2576" i="1"/>
  <c r="F2577" i="1"/>
  <c r="F2009" i="1"/>
  <c r="F2123" i="1"/>
  <c r="F2210" i="1"/>
  <c r="F2854" i="1"/>
  <c r="F2855" i="1"/>
  <c r="F2847" i="1"/>
  <c r="F2532" i="1"/>
  <c r="F2285" i="1"/>
  <c r="F2789" i="1"/>
  <c r="F2389" i="1"/>
  <c r="F1701" i="1"/>
  <c r="F2533" i="1"/>
  <c r="F1329" i="1"/>
  <c r="F2687" i="1"/>
  <c r="F2688" i="1"/>
  <c r="F2481" i="1"/>
  <c r="F2482" i="1"/>
  <c r="F2124" i="1"/>
  <c r="F1069" i="1"/>
  <c r="F2125" i="1"/>
  <c r="F2689" i="1"/>
  <c r="F2690" i="1"/>
  <c r="F2211" i="1"/>
  <c r="F2370" i="1"/>
  <c r="F2212" i="1"/>
  <c r="F659" i="1"/>
  <c r="F2483" i="1"/>
  <c r="F2484" i="1"/>
  <c r="F169" i="1"/>
  <c r="F2715" i="1"/>
  <c r="F2716" i="1"/>
  <c r="F2691" i="1"/>
  <c r="F2692" i="1"/>
  <c r="F1574" i="1"/>
  <c r="F2371" i="1"/>
  <c r="F2126" i="1"/>
  <c r="F2213" i="1"/>
  <c r="F2534" i="1"/>
  <c r="F1932" i="1"/>
  <c r="F1423" i="1"/>
  <c r="F2535" i="1"/>
  <c r="F2127" i="1"/>
  <c r="F2286" i="1"/>
  <c r="F1081" i="1"/>
  <c r="F1194" i="1"/>
  <c r="F1933" i="1"/>
  <c r="F2214" i="1"/>
  <c r="F2215" i="1"/>
  <c r="F1195" i="1"/>
  <c r="F2287" i="1"/>
  <c r="F1196" i="1"/>
  <c r="F1197" i="1"/>
  <c r="F360" i="1"/>
  <c r="F2216" i="1"/>
  <c r="F1198" i="1"/>
  <c r="F1199" i="1"/>
  <c r="F3340" i="1"/>
  <c r="F3341" i="1"/>
  <c r="F2435" i="1"/>
  <c r="F2372" i="1"/>
  <c r="F2288" i="1"/>
  <c r="F2289" i="1"/>
  <c r="F1424" i="1"/>
  <c r="F1425" i="1"/>
  <c r="F1426" i="1"/>
  <c r="F1427" i="1"/>
  <c r="F1200" i="1"/>
  <c r="F2640" i="1"/>
  <c r="F2641" i="1"/>
  <c r="F3342" i="1"/>
  <c r="F3343" i="1"/>
  <c r="F558" i="1"/>
  <c r="F559" i="1"/>
  <c r="F3344" i="1"/>
  <c r="F3345" i="1"/>
  <c r="F3346" i="1"/>
  <c r="F3347" i="1"/>
  <c r="F3348" i="1"/>
  <c r="F1082" i="1"/>
  <c r="F560" i="1"/>
  <c r="F561" i="1"/>
  <c r="F266" i="1"/>
  <c r="F267" i="1"/>
  <c r="F1934" i="1"/>
  <c r="F772" i="1"/>
  <c r="F3349" i="1"/>
  <c r="F3350" i="1"/>
  <c r="F3351" i="1"/>
  <c r="F3352" i="1"/>
  <c r="F3353" i="1"/>
  <c r="F1062" i="1"/>
  <c r="F1063" i="1"/>
  <c r="F3354" i="1"/>
  <c r="F3355" i="1"/>
  <c r="F2995" i="1"/>
  <c r="F2996" i="1"/>
  <c r="F3356" i="1"/>
  <c r="F3357" i="1"/>
  <c r="F3358" i="1"/>
  <c r="F1646" i="1"/>
  <c r="F1647" i="1"/>
  <c r="F1702" i="1"/>
  <c r="F2073" i="1"/>
  <c r="F2074" i="1"/>
  <c r="F1330" i="1"/>
  <c r="F1331" i="1"/>
  <c r="F1575" i="1"/>
  <c r="F1576" i="1"/>
  <c r="F2173" i="1"/>
  <c r="F2174" i="1"/>
  <c r="F1648" i="1"/>
  <c r="F1649" i="1"/>
  <c r="F2997" i="1"/>
  <c r="F660" i="1"/>
  <c r="F661" i="1"/>
  <c r="F1703" i="1"/>
  <c r="F1704" i="1"/>
  <c r="F1516" i="1"/>
  <c r="F1517" i="1"/>
  <c r="F1935" i="1"/>
  <c r="F1936" i="1"/>
  <c r="F1705" i="1"/>
  <c r="F2128" i="1"/>
  <c r="F562" i="1"/>
  <c r="F563" i="1"/>
  <c r="F469" i="1"/>
  <c r="F3049" i="1"/>
  <c r="F3050" i="1"/>
  <c r="F1881" i="1"/>
  <c r="F1882" i="1"/>
  <c r="F1797" i="1"/>
  <c r="F1798" i="1"/>
  <c r="F1736" i="1"/>
  <c r="F1332" i="1"/>
  <c r="F1333" i="1"/>
  <c r="F405" i="1"/>
  <c r="F406" i="1"/>
  <c r="F662" i="1"/>
  <c r="F2075" i="1"/>
  <c r="F2076" i="1"/>
  <c r="F2129" i="1"/>
  <c r="F3359" i="1"/>
  <c r="F3360" i="1"/>
  <c r="F3361" i="1"/>
  <c r="F1799" i="1"/>
  <c r="F1800" i="1"/>
  <c r="F1737" i="1"/>
  <c r="F1738" i="1"/>
  <c r="F1650" i="1"/>
  <c r="F1651" i="1"/>
  <c r="F308" i="1"/>
  <c r="F309" i="1"/>
  <c r="F1883" i="1"/>
  <c r="F1334" i="1"/>
  <c r="F564" i="1"/>
  <c r="F565" i="1"/>
  <c r="F1201" i="1"/>
  <c r="F1335" i="1"/>
  <c r="F761" i="1"/>
  <c r="F762" i="1"/>
  <c r="F213" i="1"/>
  <c r="F407" i="1"/>
  <c r="F408" i="1"/>
  <c r="F1801" i="1"/>
  <c r="F1802" i="1"/>
  <c r="F2232" i="1"/>
  <c r="F2233" i="1"/>
  <c r="F1969" i="1"/>
  <c r="F1577" i="1"/>
  <c r="F1578" i="1"/>
  <c r="F1336" i="1"/>
  <c r="F1306" i="1"/>
  <c r="F1307" i="1"/>
  <c r="F1308" i="1"/>
  <c r="F1309" i="1"/>
  <c r="F871" i="1"/>
  <c r="F872" i="1"/>
  <c r="F873" i="1"/>
  <c r="F1706" i="1"/>
  <c r="F2077" i="1"/>
  <c r="F2078" i="1"/>
  <c r="F2217" i="1"/>
  <c r="F1937" i="1"/>
  <c r="F1846" i="1"/>
  <c r="F1847" i="1"/>
  <c r="F1848" i="1"/>
  <c r="F1707" i="1"/>
  <c r="F1708" i="1"/>
  <c r="F1709" i="1"/>
  <c r="F1579" i="1"/>
  <c r="F1580" i="1"/>
  <c r="F1581" i="1"/>
  <c r="F1428" i="1"/>
  <c r="F1429" i="1"/>
  <c r="F1430" i="1"/>
  <c r="F1431" i="1"/>
  <c r="F1432" i="1"/>
  <c r="F1337" i="1"/>
  <c r="F1338" i="1"/>
  <c r="F1202" i="1"/>
  <c r="F1203" i="1"/>
  <c r="F1204" i="1"/>
  <c r="F1083" i="1"/>
  <c r="F965" i="1"/>
  <c r="F966" i="1"/>
  <c r="F874" i="1"/>
  <c r="F875" i="1"/>
  <c r="F773" i="1"/>
  <c r="F774" i="1"/>
  <c r="F775" i="1"/>
  <c r="F776" i="1"/>
  <c r="F663" i="1"/>
  <c r="F566" i="1"/>
  <c r="F567" i="1"/>
  <c r="F568" i="1"/>
  <c r="F569" i="1"/>
  <c r="F470" i="1"/>
  <c r="F471" i="1"/>
  <c r="F472" i="1"/>
  <c r="F409" i="1"/>
  <c r="F410" i="1"/>
  <c r="F361" i="1"/>
  <c r="F362" i="1"/>
  <c r="F315" i="1"/>
  <c r="F268" i="1"/>
  <c r="F269" i="1"/>
  <c r="F270" i="1"/>
  <c r="F271" i="1"/>
  <c r="F272" i="1"/>
  <c r="F243" i="1"/>
  <c r="F214" i="1"/>
  <c r="F215" i="1"/>
  <c r="F170" i="1"/>
  <c r="F171" i="1"/>
  <c r="F172" i="1"/>
  <c r="F145" i="1"/>
  <c r="F121" i="1"/>
  <c r="F122" i="1"/>
  <c r="F123" i="1"/>
  <c r="F124" i="1"/>
  <c r="F112" i="1"/>
  <c r="F113" i="1"/>
  <c r="F114" i="1"/>
  <c r="F102" i="1"/>
  <c r="F94" i="1"/>
  <c r="F48" i="1"/>
  <c r="F37" i="1"/>
  <c r="F19" i="1"/>
  <c r="F411" i="1"/>
  <c r="F3362" i="1"/>
  <c r="F3363" i="1"/>
  <c r="F3364" i="1"/>
  <c r="F1582" i="1"/>
  <c r="F1583" i="1"/>
  <c r="F1433" i="1"/>
  <c r="F1584" i="1"/>
  <c r="F1585" i="1"/>
  <c r="F1541" i="1"/>
  <c r="F1542" i="1"/>
  <c r="F1518" i="1"/>
  <c r="F1519" i="1"/>
  <c r="F1300" i="1"/>
  <c r="F1301" i="1"/>
  <c r="F1739" i="1"/>
  <c r="F664" i="1"/>
  <c r="F1205" i="1"/>
  <c r="F1206" i="1"/>
  <c r="F1543" i="1"/>
  <c r="F1544" i="1"/>
  <c r="F412" i="1"/>
  <c r="F1938" i="1"/>
  <c r="F1849" i="1"/>
  <c r="F1850" i="1"/>
  <c r="F1851" i="1"/>
  <c r="F3035" i="1"/>
  <c r="F3036" i="1"/>
  <c r="F1939" i="1"/>
  <c r="F653" i="1"/>
  <c r="F654" i="1"/>
  <c r="F777" i="1"/>
  <c r="F1852" i="1"/>
  <c r="F3037" i="1"/>
  <c r="F2998" i="1"/>
  <c r="F2999" i="1"/>
  <c r="F3000" i="1"/>
  <c r="F3001" i="1"/>
  <c r="F1409" i="1"/>
  <c r="F1410" i="1"/>
  <c r="F3365" i="1"/>
  <c r="F3366" i="1"/>
  <c r="F3367" i="1"/>
  <c r="F3368" i="1"/>
  <c r="F1207" i="1"/>
  <c r="F1208" i="1"/>
  <c r="F1302" i="1"/>
  <c r="F665" i="1"/>
  <c r="F1803" i="1"/>
  <c r="F1804" i="1"/>
  <c r="F1652" i="1"/>
  <c r="F173" i="1"/>
  <c r="F1411" i="1"/>
  <c r="F1740" i="1"/>
  <c r="F1741" i="1"/>
  <c r="F1742" i="1"/>
  <c r="F1653" i="1"/>
  <c r="F2079" i="1"/>
  <c r="F2080" i="1"/>
  <c r="F1310" i="1"/>
  <c r="F1805" i="1"/>
  <c r="F363" i="1"/>
  <c r="F1940" i="1"/>
  <c r="F1941" i="1"/>
  <c r="F3369" i="1"/>
  <c r="F3370" i="1"/>
  <c r="F3371" i="1"/>
  <c r="F3372" i="1"/>
  <c r="F3373" i="1"/>
  <c r="F1654" i="1"/>
  <c r="F1655" i="1"/>
  <c r="F1084" i="1"/>
  <c r="F778" i="1"/>
  <c r="F3374" i="1"/>
  <c r="F3375" i="1"/>
  <c r="F3376" i="1"/>
  <c r="F666" i="1"/>
  <c r="F2130" i="1"/>
  <c r="F3377" i="1"/>
  <c r="F3378" i="1"/>
  <c r="F3379" i="1"/>
  <c r="F1545" i="1"/>
  <c r="F1546" i="1"/>
  <c r="F570" i="1"/>
  <c r="F2536" i="1"/>
  <c r="F967" i="1"/>
  <c r="F364" i="1"/>
  <c r="F365" i="1"/>
  <c r="F1434" i="1"/>
  <c r="F1435" i="1"/>
  <c r="F366" i="1"/>
  <c r="F3380" i="1"/>
  <c r="F473" i="1"/>
  <c r="F25" i="1"/>
  <c r="F3381" i="1"/>
  <c r="F3382" i="1"/>
  <c r="F413" i="1"/>
  <c r="F414" i="1"/>
  <c r="F474" i="1"/>
  <c r="F1085" i="1"/>
  <c r="F3383" i="1"/>
  <c r="F3384" i="1"/>
  <c r="F3385" i="1"/>
  <c r="F3386" i="1"/>
  <c r="F3387" i="1"/>
  <c r="F3388" i="1"/>
  <c r="F475" i="1"/>
  <c r="F476" i="1"/>
  <c r="F1586" i="1"/>
  <c r="F367" i="1"/>
  <c r="F968" i="1"/>
  <c r="F969" i="1"/>
  <c r="F1884" i="1"/>
  <c r="F1885" i="1"/>
  <c r="F3107" i="1"/>
  <c r="F3108" i="1"/>
  <c r="F3109" i="1"/>
  <c r="F3110" i="1"/>
  <c r="F3111" i="1"/>
  <c r="F3112" i="1"/>
  <c r="F3113" i="1"/>
  <c r="F3389" i="1"/>
  <c r="F3390" i="1"/>
  <c r="F779" i="1"/>
  <c r="F2050" i="1"/>
  <c r="F2051" i="1"/>
  <c r="F1086" i="1"/>
  <c r="F1087" i="1"/>
  <c r="F1587" i="1"/>
  <c r="F415" i="1"/>
  <c r="F416" i="1"/>
  <c r="F3391" i="1"/>
  <c r="F3392" i="1"/>
  <c r="F1743" i="1"/>
  <c r="F1744" i="1"/>
  <c r="F1339" i="1"/>
  <c r="F1340" i="1"/>
  <c r="F1341" i="1"/>
  <c r="F1342" i="1"/>
  <c r="F3393" i="1"/>
  <c r="F3394" i="1"/>
  <c r="F368" i="1"/>
  <c r="F369" i="1"/>
  <c r="F20" i="1"/>
  <c r="F2693" i="1"/>
  <c r="F667" i="1"/>
  <c r="F1970" i="1"/>
  <c r="F1886" i="1"/>
  <c r="F477" i="1"/>
  <c r="F3395" i="1"/>
  <c r="F3396" i="1"/>
  <c r="F2010" i="1"/>
  <c r="F1656" i="1"/>
  <c r="F1311" i="1"/>
  <c r="F1887" i="1"/>
  <c r="F1888" i="1"/>
  <c r="F478" i="1"/>
  <c r="F479" i="1"/>
  <c r="F780" i="1"/>
  <c r="F781" i="1"/>
  <c r="F3397" i="1"/>
  <c r="F1710" i="1"/>
  <c r="F1436" i="1"/>
  <c r="F2011" i="1"/>
  <c r="F216" i="1"/>
  <c r="F1657" i="1"/>
  <c r="F21" i="1"/>
  <c r="F3398" i="1"/>
  <c r="F125" i="1"/>
  <c r="F126" i="1"/>
  <c r="F4" i="1"/>
  <c r="F3399" i="1"/>
  <c r="F480" i="1"/>
  <c r="F481" i="1"/>
  <c r="F38" i="1"/>
  <c r="F1588" i="1"/>
  <c r="F174" i="1"/>
  <c r="F175" i="1"/>
  <c r="F1547" i="1"/>
  <c r="F11" i="1"/>
  <c r="F970" i="1"/>
  <c r="F2081" i="1"/>
  <c r="F2082" i="1"/>
  <c r="F1209" i="1"/>
  <c r="F482" i="1"/>
  <c r="F146" i="1"/>
  <c r="F147" i="1"/>
  <c r="F1088" i="1"/>
  <c r="F1089" i="1"/>
  <c r="F782" i="1"/>
  <c r="F783" i="1"/>
  <c r="F876" i="1"/>
  <c r="F877" i="1"/>
  <c r="F571" i="1"/>
  <c r="F572" i="1"/>
  <c r="F1210" i="1"/>
  <c r="F2131" i="1"/>
  <c r="F1745" i="1"/>
  <c r="F1711" i="1"/>
  <c r="F1589" i="1"/>
  <c r="F1343" i="1"/>
  <c r="F1344" i="1"/>
  <c r="F668" i="1"/>
  <c r="F573" i="1"/>
  <c r="F2149" i="1"/>
  <c r="F2150" i="1"/>
  <c r="F1658" i="1"/>
  <c r="F1090" i="1"/>
  <c r="F2052" i="1"/>
  <c r="F1942" i="1"/>
  <c r="F1853" i="1"/>
  <c r="F1854" i="1"/>
  <c r="F1712" i="1"/>
  <c r="F1590" i="1"/>
  <c r="F1591" i="1"/>
  <c r="F1592" i="1"/>
  <c r="F1593" i="1"/>
  <c r="F1594" i="1"/>
  <c r="F1595" i="1"/>
  <c r="F1437" i="1"/>
  <c r="F1438" i="1"/>
  <c r="F1439" i="1"/>
  <c r="F1440" i="1"/>
  <c r="F1345" i="1"/>
  <c r="F1346" i="1"/>
  <c r="F1347" i="1"/>
  <c r="F1348" i="1"/>
  <c r="F1211" i="1"/>
  <c r="F1212" i="1"/>
  <c r="F1213" i="1"/>
  <c r="F1214" i="1"/>
  <c r="F1215" i="1"/>
  <c r="F1216" i="1"/>
  <c r="F1091" i="1"/>
  <c r="F1092" i="1"/>
  <c r="F1093" i="1"/>
  <c r="F1094" i="1"/>
  <c r="F971" i="1"/>
  <c r="F972" i="1"/>
  <c r="F973" i="1"/>
  <c r="F974" i="1"/>
  <c r="F878" i="1"/>
  <c r="F879" i="1"/>
  <c r="F880" i="1"/>
  <c r="F881" i="1"/>
  <c r="F882" i="1"/>
  <c r="F883" i="1"/>
  <c r="F884" i="1"/>
  <c r="F784" i="1"/>
  <c r="F785" i="1"/>
  <c r="F786" i="1"/>
  <c r="F787" i="1"/>
  <c r="F669" i="1"/>
  <c r="F670" i="1"/>
  <c r="F574" i="1"/>
  <c r="F483" i="1"/>
  <c r="F484" i="1"/>
  <c r="F485" i="1"/>
  <c r="F486" i="1"/>
  <c r="F487" i="1"/>
  <c r="F417" i="1"/>
  <c r="F418" i="1"/>
  <c r="F370" i="1"/>
  <c r="F316" i="1"/>
  <c r="F273" i="1"/>
  <c r="F274" i="1"/>
  <c r="F244" i="1"/>
  <c r="F245" i="1"/>
  <c r="F246" i="1"/>
  <c r="F217" i="1"/>
  <c r="F218" i="1"/>
  <c r="F176" i="1"/>
  <c r="F177" i="1"/>
  <c r="F178" i="1"/>
  <c r="F179" i="1"/>
  <c r="F180" i="1"/>
  <c r="F181" i="1"/>
  <c r="F148" i="1"/>
  <c r="F149" i="1"/>
  <c r="F150" i="1"/>
  <c r="F151" i="1"/>
  <c r="F152" i="1"/>
  <c r="F127" i="1"/>
  <c r="F128" i="1"/>
  <c r="F129" i="1"/>
  <c r="F115" i="1"/>
  <c r="F95" i="1"/>
  <c r="F96" i="1"/>
  <c r="F87" i="1"/>
  <c r="F88" i="1"/>
  <c r="F72" i="1"/>
  <c r="F1971" i="1"/>
  <c r="F1972" i="1"/>
  <c r="F182" i="1"/>
  <c r="F183" i="1"/>
  <c r="F1889" i="1"/>
  <c r="F103" i="1"/>
  <c r="F1312" i="1"/>
  <c r="F1806" i="1"/>
  <c r="F885" i="1"/>
  <c r="F3400" i="1"/>
  <c r="F763" i="1"/>
  <c r="F1520" i="1"/>
  <c r="F1521" i="1"/>
  <c r="F1182" i="1"/>
  <c r="F1183" i="1"/>
  <c r="F1807" i="1"/>
  <c r="F1808" i="1"/>
  <c r="F1596" i="1"/>
  <c r="F575" i="1"/>
  <c r="F32" i="1"/>
  <c r="F7" i="1"/>
  <c r="F1746" i="1"/>
  <c r="F1747" i="1"/>
  <c r="F1748" i="1"/>
  <c r="F371" i="1"/>
  <c r="F184" i="1"/>
  <c r="F372" i="1"/>
  <c r="F2012" i="1"/>
  <c r="F2013" i="1"/>
  <c r="F26" i="1"/>
  <c r="F27" i="1"/>
  <c r="F1659" i="1"/>
  <c r="F317" i="1"/>
  <c r="F488" i="1"/>
  <c r="F489" i="1"/>
  <c r="F78" i="1"/>
  <c r="F886" i="1"/>
  <c r="F887" i="1"/>
  <c r="F3401" i="1"/>
  <c r="F3402" i="1"/>
  <c r="F3403" i="1"/>
  <c r="F1349" i="1"/>
  <c r="F3404" i="1"/>
  <c r="F576" i="1"/>
  <c r="F577" i="1"/>
  <c r="F490" i="1"/>
  <c r="F491" i="1"/>
  <c r="F788" i="1"/>
  <c r="F578" i="1"/>
  <c r="F1548" i="1"/>
  <c r="F1749" i="1"/>
  <c r="F1750" i="1"/>
  <c r="F3405" i="1"/>
  <c r="F275" i="1"/>
  <c r="F2014" i="1"/>
  <c r="F2015" i="1"/>
  <c r="F97" i="1"/>
  <c r="F1217" i="1"/>
  <c r="F12" i="1"/>
  <c r="F276" i="1"/>
  <c r="F277" i="1"/>
  <c r="F3406" i="1"/>
  <c r="F219" i="1"/>
  <c r="F220" i="1"/>
  <c r="F17" i="1"/>
  <c r="F153" i="1"/>
  <c r="F975" i="1"/>
  <c r="F976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1660" i="1"/>
  <c r="F185" i="1"/>
  <c r="F1350" i="1"/>
  <c r="F1351" i="1"/>
  <c r="F579" i="1"/>
  <c r="F580" i="1"/>
  <c r="F1549" i="1"/>
  <c r="F1550" i="1"/>
  <c r="F318" i="1"/>
  <c r="F319" i="1"/>
  <c r="F2053" i="1"/>
  <c r="F1855" i="1"/>
  <c r="F1713" i="1"/>
  <c r="F1597" i="1"/>
  <c r="F1441" i="1"/>
  <c r="F789" i="1"/>
  <c r="F671" i="1"/>
  <c r="F672" i="1"/>
  <c r="F673" i="1"/>
  <c r="F674" i="1"/>
  <c r="F80" i="1"/>
  <c r="F81" i="1"/>
  <c r="G88" i="10" s="1"/>
  <c r="F790" i="1"/>
  <c r="F791" i="1"/>
  <c r="F792" i="1"/>
  <c r="F793" i="1"/>
  <c r="F320" i="1"/>
  <c r="F321" i="1"/>
  <c r="F977" i="1"/>
  <c r="F978" i="1"/>
  <c r="F888" i="1"/>
  <c r="F889" i="1"/>
  <c r="F322" i="1"/>
  <c r="F323" i="1"/>
  <c r="F221" i="1"/>
  <c r="F222" i="1"/>
  <c r="F1973" i="1"/>
  <c r="F1974" i="1"/>
  <c r="F1975" i="1"/>
  <c r="F1976" i="1"/>
  <c r="F82" i="1"/>
  <c r="F83" i="1"/>
  <c r="F186" i="1"/>
  <c r="F187" i="1"/>
  <c r="F324" i="1"/>
  <c r="F325" i="1"/>
  <c r="F1442" i="1"/>
  <c r="F1443" i="1"/>
  <c r="F890" i="1"/>
  <c r="F891" i="1"/>
  <c r="F1943" i="1"/>
  <c r="F1944" i="1"/>
  <c r="F675" i="1"/>
  <c r="F676" i="1"/>
  <c r="F492" i="1"/>
  <c r="F493" i="1"/>
  <c r="F278" i="1"/>
  <c r="F279" i="1"/>
  <c r="F1218" i="1"/>
  <c r="F1219" i="1"/>
  <c r="F2016" i="1"/>
  <c r="F2017" i="1"/>
  <c r="F1522" i="1"/>
  <c r="F1523" i="1"/>
  <c r="F1220" i="1"/>
  <c r="F1221" i="1"/>
  <c r="F2018" i="1"/>
  <c r="F1751" i="1"/>
  <c r="F1184" i="1"/>
  <c r="F1185" i="1"/>
  <c r="F794" i="1"/>
  <c r="F130" i="1"/>
  <c r="F131" i="1"/>
  <c r="F764" i="1"/>
  <c r="F1809" i="1"/>
  <c r="F1810" i="1"/>
  <c r="F2019" i="1"/>
  <c r="F2020" i="1"/>
  <c r="F1977" i="1"/>
  <c r="F1978" i="1"/>
  <c r="F1979" i="1"/>
  <c r="F1980" i="1"/>
  <c r="F1412" i="1"/>
  <c r="F1413" i="1"/>
  <c r="F1222" i="1"/>
  <c r="F1223" i="1"/>
  <c r="F280" i="1"/>
  <c r="F281" i="1"/>
  <c r="F979" i="1"/>
  <c r="F980" i="1"/>
  <c r="F1714" i="1"/>
  <c r="F892" i="1"/>
  <c r="F893" i="1"/>
  <c r="F1444" i="1"/>
  <c r="F1095" i="1"/>
  <c r="F1096" i="1"/>
  <c r="F795" i="1"/>
  <c r="F796" i="1"/>
  <c r="F1352" i="1"/>
  <c r="F1353" i="1"/>
  <c r="F581" i="1"/>
  <c r="F1354" i="1"/>
  <c r="F1355" i="1"/>
  <c r="F981" i="1"/>
  <c r="F982" i="1"/>
  <c r="F582" i="1"/>
  <c r="F583" i="1"/>
  <c r="F1356" i="1"/>
  <c r="F1981" i="1"/>
  <c r="F1982" i="1"/>
  <c r="F2054" i="1"/>
  <c r="F2055" i="1"/>
  <c r="F1445" i="1"/>
  <c r="F1715" i="1"/>
  <c r="F1716" i="1"/>
  <c r="F1224" i="1"/>
  <c r="F1097" i="1"/>
  <c r="F494" i="1"/>
  <c r="F326" i="1"/>
  <c r="F1313" i="1"/>
  <c r="F1314" i="1"/>
  <c r="F2056" i="1"/>
  <c r="F2057" i="1"/>
  <c r="F1098" i="1"/>
  <c r="F495" i="1"/>
  <c r="F496" i="1"/>
  <c r="F1524" i="1"/>
  <c r="F1525" i="1"/>
  <c r="F1983" i="1"/>
  <c r="F1984" i="1"/>
  <c r="F1526" i="1"/>
  <c r="F1527" i="1"/>
  <c r="F1070" i="1"/>
  <c r="F1071" i="1"/>
  <c r="F1598" i="1"/>
  <c r="F1599" i="1"/>
  <c r="F327" i="1"/>
  <c r="F373" i="1"/>
  <c r="F1890" i="1"/>
  <c r="F1891" i="1"/>
  <c r="F497" i="1"/>
  <c r="F28" i="1"/>
  <c r="F1600" i="1"/>
  <c r="F1601" i="1"/>
  <c r="F1528" i="1"/>
  <c r="F1529" i="1"/>
  <c r="F1225" i="1"/>
  <c r="F419" i="1"/>
  <c r="F420" i="1"/>
  <c r="F677" i="1"/>
  <c r="F2218" i="1"/>
  <c r="F797" i="1"/>
  <c r="F798" i="1"/>
  <c r="F1446" i="1"/>
  <c r="F1099" i="1"/>
  <c r="F1100" i="1"/>
  <c r="F498" i="1"/>
  <c r="F1226" i="1"/>
  <c r="F1227" i="1"/>
  <c r="F282" i="1"/>
  <c r="F1447" i="1"/>
  <c r="F1448" i="1"/>
  <c r="F2856" i="1"/>
  <c r="F2848" i="1"/>
  <c r="F2849" i="1"/>
  <c r="F2790" i="1"/>
  <c r="F2717" i="1"/>
  <c r="F2718" i="1"/>
  <c r="F2694" i="1"/>
  <c r="F2695" i="1"/>
  <c r="F2696" i="1"/>
  <c r="F2697" i="1"/>
  <c r="F1945" i="1"/>
  <c r="F1946" i="1"/>
  <c r="F3407" i="1"/>
  <c r="F3408" i="1"/>
  <c r="F3409" i="1"/>
  <c r="F799" i="1"/>
  <c r="F1228" i="1"/>
  <c r="F1229" i="1"/>
  <c r="F421" i="1"/>
  <c r="F422" i="1"/>
  <c r="F1230" i="1"/>
  <c r="F1231" i="1"/>
  <c r="F1357" i="1"/>
  <c r="F983" i="1"/>
  <c r="F984" i="1"/>
  <c r="F985" i="1"/>
  <c r="F800" i="1"/>
  <c r="F1358" i="1"/>
  <c r="F1359" i="1"/>
  <c r="F2290" i="1"/>
  <c r="F3410" i="1"/>
  <c r="F2642" i="1"/>
  <c r="F3411" i="1"/>
  <c r="F2219" i="1"/>
  <c r="F2132" i="1"/>
  <c r="F2220" i="1"/>
  <c r="F2373" i="1"/>
  <c r="F3143" i="1"/>
  <c r="F584" i="1"/>
  <c r="F2698" i="1"/>
  <c r="F2699" i="1"/>
  <c r="F1717" i="1"/>
  <c r="F1718" i="1"/>
  <c r="F1719" i="1"/>
  <c r="F1449" i="1"/>
  <c r="F1450" i="1"/>
  <c r="F1451" i="1"/>
  <c r="F1452" i="1"/>
  <c r="F1453" i="1"/>
  <c r="F1232" i="1"/>
  <c r="F2291" i="1"/>
  <c r="F2455" i="1"/>
  <c r="F2316" i="1"/>
  <c r="F2175" i="1"/>
  <c r="F1985" i="1"/>
  <c r="F98" i="1"/>
  <c r="F2719" i="1"/>
  <c r="F2720" i="1"/>
  <c r="F2221" i="1"/>
  <c r="F2292" i="1"/>
  <c r="F2133" i="1"/>
  <c r="F678" i="1"/>
  <c r="F679" i="1"/>
  <c r="F2791" i="1"/>
  <c r="F2792" i="1"/>
  <c r="F2643" i="1"/>
  <c r="F2537" i="1"/>
  <c r="F2538" i="1"/>
  <c r="F801" i="1"/>
  <c r="F680" i="1"/>
  <c r="F681" i="1"/>
  <c r="F2293" i="1"/>
  <c r="F682" i="1"/>
  <c r="F2294" i="1"/>
  <c r="F2295" i="1"/>
  <c r="F2721" i="1"/>
  <c r="F2722" i="1"/>
  <c r="F2374" i="1"/>
  <c r="F2700" i="1"/>
  <c r="F2701" i="1"/>
  <c r="F2436" i="1"/>
  <c r="F3412" i="1"/>
  <c r="F3413" i="1"/>
  <c r="F1752" i="1"/>
  <c r="F2296" i="1"/>
  <c r="F1551" i="1"/>
  <c r="F2297" i="1"/>
  <c r="F986" i="1"/>
  <c r="F2134" i="1"/>
  <c r="F2298" i="1"/>
  <c r="F2723" i="1"/>
  <c r="F1811" i="1"/>
  <c r="F1753" i="1"/>
  <c r="F1754" i="1"/>
  <c r="F1602" i="1"/>
  <c r="F1986" i="1"/>
  <c r="F1987" i="1"/>
  <c r="F3414" i="1"/>
  <c r="F683" i="1"/>
  <c r="F585" i="1"/>
  <c r="F586" i="1"/>
  <c r="F2644" i="1"/>
  <c r="F2437" i="1"/>
  <c r="F2793" i="1"/>
  <c r="F2724" i="1"/>
  <c r="F2135" i="1"/>
  <c r="F1233" i="1"/>
  <c r="F1234" i="1"/>
  <c r="F894" i="1"/>
  <c r="F802" i="1"/>
  <c r="F328" i="1"/>
  <c r="F1856" i="1"/>
  <c r="F1857" i="1"/>
  <c r="F1235" i="1"/>
  <c r="F587" i="1"/>
  <c r="F588" i="1"/>
  <c r="F987" i="1"/>
  <c r="F374" i="1"/>
  <c r="F375" i="1"/>
  <c r="F499" i="1"/>
  <c r="F500" i="1"/>
  <c r="F684" i="1"/>
  <c r="F283" i="1"/>
  <c r="F1101" i="1"/>
  <c r="F1102" i="1"/>
  <c r="F988" i="1"/>
  <c r="F989" i="1"/>
  <c r="F1103" i="1"/>
  <c r="F895" i="1"/>
  <c r="F896" i="1"/>
  <c r="F423" i="1"/>
  <c r="F3415" i="1"/>
  <c r="F3416" i="1"/>
  <c r="F424" i="1"/>
  <c r="F3417" i="1"/>
  <c r="F2058" i="1"/>
  <c r="F990" i="1"/>
  <c r="F188" i="1"/>
  <c r="F991" i="1"/>
  <c r="F992" i="1"/>
  <c r="F1360" i="1"/>
  <c r="F223" i="1"/>
  <c r="F1454" i="1"/>
  <c r="F284" i="1"/>
  <c r="F285" i="1"/>
  <c r="F685" i="1"/>
  <c r="F1720" i="1"/>
  <c r="F686" i="1"/>
  <c r="F1455" i="1"/>
  <c r="F1456" i="1"/>
  <c r="F75" i="1"/>
  <c r="F1361" i="1"/>
  <c r="F687" i="1"/>
  <c r="F688" i="1"/>
  <c r="F73" i="1"/>
  <c r="F993" i="1"/>
  <c r="F994" i="1"/>
  <c r="F3418" i="1"/>
  <c r="F2151" i="1"/>
  <c r="F2152" i="1"/>
  <c r="F46" i="1"/>
  <c r="F1236" i="1"/>
  <c r="F1237" i="1"/>
  <c r="F2153" i="1"/>
  <c r="F2154" i="1"/>
  <c r="F1186" i="1"/>
  <c r="F3034" i="1"/>
  <c r="F189" i="1"/>
  <c r="F897" i="1"/>
  <c r="F898" i="1"/>
  <c r="F689" i="1"/>
  <c r="F690" i="1"/>
  <c r="F3419" i="1"/>
  <c r="F3420" i="1"/>
  <c r="F3421" i="1"/>
  <c r="F3422" i="1"/>
  <c r="F589" i="1"/>
  <c r="F247" i="1"/>
  <c r="F1187" i="1"/>
  <c r="F803" i="1"/>
  <c r="F1238" i="1"/>
  <c r="F1239" i="1"/>
  <c r="F2083" i="1"/>
  <c r="F2084" i="1"/>
  <c r="F1892" i="1"/>
  <c r="F1893" i="1"/>
  <c r="F1457" i="1"/>
  <c r="F1458" i="1"/>
  <c r="F3423" i="1"/>
  <c r="F3424" i="1"/>
  <c r="F3425" i="1"/>
  <c r="F3426" i="1"/>
  <c r="F590" i="1"/>
  <c r="F1459" i="1"/>
  <c r="F1460" i="1"/>
  <c r="F1104" i="1"/>
  <c r="F1105" i="1"/>
  <c r="F691" i="1"/>
  <c r="F1461" i="1"/>
  <c r="F1462" i="1"/>
  <c r="F1603" i="1"/>
  <c r="F1604" i="1"/>
  <c r="F1240" i="1"/>
  <c r="F329" i="1"/>
  <c r="F1812" i="1"/>
  <c r="F1813" i="1"/>
  <c r="F804" i="1"/>
  <c r="F1106" i="1"/>
  <c r="F1755" i="1"/>
  <c r="F1756" i="1"/>
  <c r="F1757" i="1"/>
  <c r="F1552" i="1"/>
  <c r="F1553" i="1"/>
  <c r="F1414" i="1"/>
  <c r="F1415" i="1"/>
  <c r="F1315" i="1"/>
  <c r="F376" i="1"/>
  <c r="F190" i="1"/>
  <c r="F692" i="1"/>
  <c r="F2176" i="1"/>
  <c r="F2177" i="1"/>
  <c r="F1858" i="1"/>
  <c r="F1859" i="1"/>
  <c r="F425" i="1"/>
  <c r="F248" i="1"/>
  <c r="F249" i="1"/>
  <c r="F1241" i="1"/>
  <c r="F330" i="1"/>
  <c r="F3427" i="1"/>
  <c r="F3428" i="1"/>
  <c r="F501" i="1"/>
  <c r="F693" i="1"/>
  <c r="F377" i="1"/>
  <c r="F1107" i="1"/>
  <c r="F2155" i="1"/>
  <c r="F2156" i="1"/>
  <c r="F1814" i="1"/>
  <c r="F1758" i="1"/>
  <c r="F1759" i="1"/>
  <c r="F1760" i="1"/>
  <c r="F1661" i="1"/>
  <c r="F1662" i="1"/>
  <c r="F1530" i="1"/>
  <c r="F1531" i="1"/>
  <c r="F1416" i="1"/>
  <c r="F1417" i="1"/>
  <c r="F1463" i="1"/>
  <c r="F1464" i="1"/>
  <c r="F378" i="1"/>
  <c r="F1108" i="1"/>
  <c r="F1109" i="1"/>
  <c r="F2021" i="1"/>
  <c r="F502" i="1"/>
  <c r="F995" i="1"/>
  <c r="F996" i="1"/>
  <c r="F997" i="1"/>
  <c r="F998" i="1"/>
  <c r="F1465" i="1"/>
  <c r="F1466" i="1"/>
  <c r="F1947" i="1"/>
  <c r="F1948" i="1"/>
  <c r="F426" i="1"/>
  <c r="F1949" i="1"/>
  <c r="F1950" i="1"/>
  <c r="F1110" i="1"/>
  <c r="F1111" i="1"/>
  <c r="F591" i="1"/>
  <c r="F1112" i="1"/>
  <c r="F2085" i="1"/>
  <c r="F2086" i="1"/>
  <c r="F1988" i="1"/>
  <c r="F1989" i="1"/>
  <c r="F1894" i="1"/>
  <c r="F1895" i="1"/>
  <c r="F1761" i="1"/>
  <c r="F1762" i="1"/>
  <c r="F1763" i="1"/>
  <c r="F1764" i="1"/>
  <c r="F1663" i="1"/>
  <c r="F1316" i="1"/>
  <c r="F1317" i="1"/>
  <c r="F961" i="1"/>
  <c r="F962" i="1"/>
  <c r="F224" i="1"/>
  <c r="F1860" i="1"/>
  <c r="F8" i="1"/>
  <c r="F1113" i="1"/>
  <c r="F1114" i="1"/>
  <c r="F3051" i="1"/>
  <c r="F694" i="1"/>
  <c r="F1467" i="1"/>
  <c r="F1468" i="1"/>
  <c r="F1242" i="1"/>
  <c r="F1243" i="1"/>
  <c r="F805" i="1"/>
  <c r="F427" i="1"/>
  <c r="F999" i="1"/>
  <c r="F1000" i="1"/>
  <c r="F592" i="1"/>
  <c r="F593" i="1"/>
  <c r="F503" i="1"/>
  <c r="F504" i="1"/>
  <c r="F1244" i="1"/>
  <c r="F1245" i="1"/>
  <c r="F1951" i="1"/>
  <c r="F1952" i="1"/>
  <c r="F1362" i="1"/>
  <c r="F1363" i="1"/>
  <c r="F806" i="1"/>
  <c r="F2157" i="1"/>
  <c r="F2158" i="1"/>
  <c r="F2159" i="1"/>
  <c r="F2160" i="1"/>
  <c r="F1990" i="1"/>
  <c r="F1991" i="1"/>
  <c r="F1815" i="1"/>
  <c r="F1765" i="1"/>
  <c r="F1766" i="1"/>
  <c r="F1767" i="1"/>
  <c r="F1768" i="1"/>
  <c r="F1769" i="1"/>
  <c r="F1770" i="1"/>
  <c r="F1771" i="1"/>
  <c r="F1772" i="1"/>
  <c r="F1664" i="1"/>
  <c r="F1418" i="1"/>
  <c r="F1419" i="1"/>
  <c r="F1072" i="1"/>
  <c r="F899" i="1"/>
  <c r="F1721" i="1"/>
  <c r="F1469" i="1"/>
  <c r="F1470" i="1"/>
  <c r="F900" i="1"/>
  <c r="F901" i="1"/>
  <c r="F902" i="1"/>
  <c r="F903" i="1"/>
  <c r="F594" i="1"/>
  <c r="F595" i="1"/>
  <c r="F1605" i="1"/>
  <c r="F1606" i="1"/>
  <c r="F1246" i="1"/>
  <c r="F1247" i="1"/>
  <c r="F1248" i="1"/>
  <c r="F1471" i="1"/>
  <c r="F1472" i="1"/>
  <c r="F1249" i="1"/>
  <c r="F1250" i="1"/>
  <c r="F2087" i="1"/>
  <c r="F505" i="1"/>
  <c r="F1364" i="1"/>
  <c r="F1365" i="1"/>
  <c r="F596" i="1"/>
  <c r="F1366" i="1"/>
  <c r="F1367" i="1"/>
  <c r="F2234" i="1"/>
  <c r="F2235" i="1"/>
  <c r="F2088" i="1"/>
  <c r="F2089" i="1"/>
  <c r="F2022" i="1"/>
  <c r="F2023" i="1"/>
  <c r="F1896" i="1"/>
  <c r="F1897" i="1"/>
  <c r="F1816" i="1"/>
  <c r="F1665" i="1"/>
  <c r="F1666" i="1"/>
  <c r="F1554" i="1"/>
  <c r="F1555" i="1"/>
  <c r="F1073" i="1"/>
  <c r="F2059" i="1"/>
  <c r="F2060" i="1"/>
  <c r="F807" i="1"/>
  <c r="F808" i="1"/>
  <c r="F132" i="1"/>
  <c r="F428" i="1"/>
  <c r="F3429" i="1"/>
  <c r="F3430" i="1"/>
  <c r="F1115" i="1"/>
  <c r="F1116" i="1"/>
  <c r="F1473" i="1"/>
  <c r="F1474" i="1"/>
  <c r="F1861" i="1"/>
  <c r="F1667" i="1"/>
  <c r="F1668" i="1"/>
  <c r="F904" i="1"/>
  <c r="F905" i="1"/>
  <c r="F133" i="1"/>
  <c r="F225" i="1"/>
  <c r="F906" i="1"/>
  <c r="F907" i="1"/>
  <c r="F1001" i="1"/>
  <c r="F1607" i="1"/>
  <c r="F2024" i="1"/>
  <c r="F2025" i="1"/>
  <c r="F1773" i="1"/>
  <c r="F1774" i="1"/>
  <c r="F1669" i="1"/>
  <c r="F1670" i="1"/>
  <c r="F1556" i="1"/>
  <c r="F1557" i="1"/>
  <c r="F1558" i="1"/>
  <c r="F1608" i="1"/>
  <c r="F1609" i="1"/>
  <c r="F1532" i="1"/>
  <c r="F1533" i="1"/>
  <c r="F1303" i="1"/>
  <c r="F1304" i="1"/>
  <c r="F908" i="1"/>
  <c r="F331" i="1"/>
  <c r="F1117" i="1"/>
  <c r="F809" i="1"/>
  <c r="F810" i="1"/>
  <c r="F1251" i="1"/>
  <c r="F1252" i="1"/>
  <c r="F1253" i="1"/>
  <c r="F1254" i="1"/>
  <c r="F1002" i="1"/>
  <c r="F695" i="1"/>
  <c r="F1003" i="1"/>
  <c r="F1953" i="1"/>
  <c r="F1954" i="1"/>
  <c r="F597" i="1"/>
  <c r="F811" i="1"/>
  <c r="F1862" i="1"/>
  <c r="F598" i="1"/>
  <c r="F1610" i="1"/>
  <c r="F1611" i="1"/>
  <c r="F191" i="1"/>
  <c r="F3431" i="1"/>
  <c r="F3432" i="1"/>
  <c r="F1118" i="1"/>
  <c r="F1119" i="1"/>
  <c r="F2178" i="1"/>
  <c r="F2179" i="1"/>
  <c r="F1612" i="1"/>
  <c r="F1613" i="1"/>
  <c r="F2136" i="1"/>
  <c r="F1255" i="1"/>
  <c r="F1256" i="1"/>
  <c r="F599" i="1"/>
  <c r="F1475" i="1"/>
  <c r="F1476" i="1"/>
  <c r="F506" i="1"/>
  <c r="F192" i="1"/>
  <c r="F193" i="1"/>
  <c r="F2161" i="1"/>
  <c r="F2162" i="1"/>
  <c r="F2026" i="1"/>
  <c r="F2027" i="1"/>
  <c r="F1955" i="1"/>
  <c r="F1956" i="1"/>
  <c r="F1817" i="1"/>
  <c r="F1818" i="1"/>
  <c r="F1722" i="1"/>
  <c r="F1723" i="1"/>
  <c r="F1559" i="1"/>
  <c r="F1560" i="1"/>
  <c r="F1614" i="1"/>
  <c r="F1615" i="1"/>
  <c r="F1616" i="1"/>
  <c r="F1617" i="1"/>
  <c r="F1618" i="1"/>
  <c r="F1619" i="1"/>
  <c r="F1620" i="1"/>
  <c r="F1621" i="1"/>
  <c r="F1477" i="1"/>
  <c r="F1478" i="1"/>
  <c r="F1479" i="1"/>
  <c r="F1480" i="1"/>
  <c r="F1481" i="1"/>
  <c r="F1482" i="1"/>
  <c r="F1368" i="1"/>
  <c r="F1369" i="1"/>
  <c r="F1370" i="1"/>
  <c r="F1371" i="1"/>
  <c r="F1318" i="1"/>
  <c r="F1319" i="1"/>
  <c r="F1320" i="1"/>
  <c r="F1321" i="1"/>
  <c r="F1257" i="1"/>
  <c r="F1258" i="1"/>
  <c r="F1259" i="1"/>
  <c r="F1260" i="1"/>
  <c r="F1261" i="1"/>
  <c r="F1262" i="1"/>
  <c r="F1263" i="1"/>
  <c r="F1120" i="1"/>
  <c r="F1121" i="1"/>
  <c r="F1122" i="1"/>
  <c r="F1123" i="1"/>
  <c r="F1124" i="1"/>
  <c r="F1125" i="1"/>
  <c r="F1126" i="1"/>
  <c r="F1127" i="1"/>
  <c r="F1128" i="1"/>
  <c r="F1004" i="1"/>
  <c r="F1005" i="1"/>
  <c r="F1006" i="1"/>
  <c r="F1007" i="1"/>
  <c r="F1008" i="1"/>
  <c r="F1009" i="1"/>
  <c r="F1010" i="1"/>
  <c r="F1011" i="1"/>
  <c r="F909" i="1"/>
  <c r="F910" i="1"/>
  <c r="F911" i="1"/>
  <c r="F912" i="1"/>
  <c r="F913" i="1"/>
  <c r="F914" i="1"/>
  <c r="F812" i="1"/>
  <c r="F813" i="1"/>
  <c r="F814" i="1"/>
  <c r="F815" i="1"/>
  <c r="F696" i="1"/>
  <c r="F697" i="1"/>
  <c r="F698" i="1"/>
  <c r="F464" i="1"/>
  <c r="F465" i="1"/>
  <c r="F507" i="1"/>
  <c r="F508" i="1"/>
  <c r="F429" i="1"/>
  <c r="F430" i="1"/>
  <c r="F431" i="1"/>
  <c r="F379" i="1"/>
  <c r="F380" i="1"/>
  <c r="F332" i="1"/>
  <c r="F333" i="1"/>
  <c r="F334" i="1"/>
  <c r="F335" i="1"/>
  <c r="F286" i="1"/>
  <c r="F287" i="1"/>
  <c r="F288" i="1"/>
  <c r="F250" i="1"/>
  <c r="F251" i="1"/>
  <c r="F252" i="1"/>
  <c r="F253" i="1"/>
  <c r="F226" i="1"/>
  <c r="F227" i="1"/>
  <c r="F194" i="1"/>
  <c r="F195" i="1"/>
  <c r="F154" i="1"/>
  <c r="F155" i="1"/>
  <c r="F134" i="1"/>
  <c r="F135" i="1"/>
  <c r="F104" i="1"/>
  <c r="F105" i="1"/>
  <c r="F106" i="1"/>
  <c r="F107" i="1"/>
  <c r="F89" i="1"/>
  <c r="F1863" i="1"/>
  <c r="F1129" i="1"/>
  <c r="F1130" i="1"/>
  <c r="F116" i="1"/>
  <c r="F699" i="1"/>
  <c r="F1622" i="1"/>
  <c r="F1623" i="1"/>
  <c r="F2137" i="1"/>
  <c r="F2138" i="1"/>
  <c r="F2061" i="1"/>
  <c r="F2062" i="1"/>
  <c r="F915" i="1"/>
  <c r="F916" i="1"/>
  <c r="F1372" i="1"/>
  <c r="F1131" i="1"/>
  <c r="F1132" i="1"/>
  <c r="F917" i="1"/>
  <c r="F918" i="1"/>
  <c r="F600" i="1"/>
  <c r="F1373" i="1"/>
  <c r="F1864" i="1"/>
  <c r="F1865" i="1"/>
  <c r="F1898" i="1"/>
  <c r="F1899" i="1"/>
  <c r="F289" i="1"/>
  <c r="F816" i="1"/>
  <c r="F817" i="1"/>
  <c r="F1624" i="1"/>
  <c r="F1625" i="1"/>
  <c r="F1957" i="1"/>
  <c r="F1958" i="1"/>
  <c r="F601" i="1"/>
  <c r="F1959" i="1"/>
  <c r="F1960" i="1"/>
  <c r="F2236" i="1"/>
  <c r="F2237" i="1"/>
  <c r="F1900" i="1"/>
  <c r="F1901" i="1"/>
  <c r="F1374" i="1"/>
  <c r="F1012" i="1"/>
  <c r="F1992" i="1"/>
  <c r="F1993" i="1"/>
  <c r="F1775" i="1"/>
  <c r="F1561" i="1"/>
  <c r="F1562" i="1"/>
  <c r="F1563" i="1"/>
  <c r="F1074" i="1"/>
  <c r="F1075" i="1"/>
  <c r="F1483" i="1"/>
  <c r="F1484" i="1"/>
  <c r="F602" i="1"/>
  <c r="F3433" i="1"/>
  <c r="F3434" i="1"/>
  <c r="F818" i="1"/>
  <c r="F819" i="1"/>
  <c r="F1902" i="1"/>
  <c r="F603" i="1"/>
  <c r="F1724" i="1"/>
  <c r="F1725" i="1"/>
  <c r="F509" i="1"/>
  <c r="F2305" i="1"/>
  <c r="F2306" i="1"/>
  <c r="F1903" i="1"/>
  <c r="F1904" i="1"/>
  <c r="F1776" i="1"/>
  <c r="F1777" i="1"/>
  <c r="F1420" i="1"/>
  <c r="F868" i="1"/>
  <c r="F228" i="1"/>
  <c r="F1375" i="1"/>
  <c r="F1376" i="1"/>
  <c r="F2063" i="1"/>
  <c r="F1961" i="1"/>
  <c r="F2090" i="1"/>
  <c r="F1013" i="1"/>
  <c r="F1014" i="1"/>
  <c r="F700" i="1"/>
  <c r="F701" i="1"/>
  <c r="D88" i="10" s="1"/>
  <c r="F702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33" i="1"/>
  <c r="F2834" i="1"/>
  <c r="F2835" i="1"/>
  <c r="F2836" i="1"/>
  <c r="F2837" i="1"/>
  <c r="F2838" i="1"/>
  <c r="F2839" i="1"/>
  <c r="F2840" i="1"/>
  <c r="F2841" i="1"/>
  <c r="F2842" i="1"/>
  <c r="F2843" i="1"/>
  <c r="F2769" i="1"/>
  <c r="F2770" i="1"/>
  <c r="F2771" i="1"/>
  <c r="F2772" i="1"/>
  <c r="F2773" i="1"/>
  <c r="F2774" i="1"/>
  <c r="F2775" i="1"/>
  <c r="F2776" i="1"/>
  <c r="F2645" i="1"/>
  <c r="F2646" i="1"/>
  <c r="F2647" i="1"/>
  <c r="F2648" i="1"/>
  <c r="F2649" i="1"/>
  <c r="F2539" i="1"/>
  <c r="F2540" i="1"/>
  <c r="F2541" i="1"/>
  <c r="F2542" i="1"/>
  <c r="F2438" i="1"/>
  <c r="F2439" i="1"/>
  <c r="F2375" i="1"/>
  <c r="F2222" i="1"/>
  <c r="F2139" i="1"/>
  <c r="F2140" i="1"/>
  <c r="F2064" i="1"/>
  <c r="F2065" i="1"/>
  <c r="F2066" i="1"/>
  <c r="F1994" i="1"/>
  <c r="F1995" i="1"/>
  <c r="F1905" i="1"/>
  <c r="F1778" i="1"/>
  <c r="F1626" i="1"/>
  <c r="F1377" i="1"/>
  <c r="F604" i="1"/>
  <c r="F166" i="1"/>
  <c r="F167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2028" i="1"/>
  <c r="F1564" i="1"/>
  <c r="F1064" i="1"/>
  <c r="F381" i="1"/>
  <c r="F1779" i="1"/>
  <c r="F1780" i="1"/>
  <c r="F1819" i="1"/>
  <c r="F1781" i="1"/>
  <c r="F1065" i="1"/>
  <c r="F2029" i="1"/>
  <c r="F2030" i="1"/>
  <c r="F1820" i="1"/>
  <c r="F1821" i="1"/>
  <c r="F1565" i="1"/>
  <c r="F1133" i="1"/>
  <c r="F1134" i="1"/>
  <c r="F1671" i="1"/>
  <c r="F1672" i="1"/>
  <c r="F2067" i="1"/>
  <c r="F2068" i="1"/>
  <c r="F1782" i="1"/>
  <c r="F1673" i="1"/>
  <c r="F1674" i="1"/>
  <c r="F1534" i="1"/>
  <c r="F1535" i="1"/>
  <c r="F254" i="1"/>
  <c r="F1378" i="1"/>
  <c r="F2238" i="1"/>
  <c r="F2239" i="1"/>
  <c r="F820" i="1"/>
  <c r="F605" i="1"/>
  <c r="F703" i="1"/>
  <c r="F1135" i="1"/>
  <c r="F1136" i="1"/>
  <c r="F1137" i="1"/>
  <c r="F1138" i="1"/>
  <c r="F1139" i="1"/>
  <c r="F3458" i="1"/>
  <c r="F3459" i="1"/>
  <c r="F1822" i="1"/>
  <c r="F1823" i="1"/>
  <c r="F432" i="1"/>
  <c r="F136" i="1"/>
  <c r="F3460" i="1"/>
  <c r="F3461" i="1"/>
  <c r="F1675" i="1"/>
  <c r="F1906" i="1"/>
  <c r="F704" i="1"/>
  <c r="F705" i="1"/>
  <c r="F1140" i="1"/>
  <c r="F510" i="1"/>
  <c r="F511" i="1"/>
  <c r="F3462" i="1"/>
  <c r="F3463" i="1"/>
  <c r="F3464" i="1"/>
  <c r="F2031" i="1"/>
  <c r="F1907" i="1"/>
  <c r="F821" i="1"/>
  <c r="F606" i="1"/>
  <c r="F433" i="1"/>
  <c r="F706" i="1"/>
  <c r="F2091" i="1"/>
  <c r="F1996" i="1"/>
  <c r="F1908" i="1"/>
  <c r="F1824" i="1"/>
  <c r="F3465" i="1"/>
  <c r="F3466" i="1"/>
  <c r="F1909" i="1"/>
  <c r="F1783" i="1"/>
  <c r="F336" i="1"/>
  <c r="F337" i="1"/>
  <c r="F1910" i="1"/>
  <c r="F1911" i="1"/>
  <c r="F607" i="1"/>
  <c r="F1421" i="1"/>
  <c r="F1141" i="1"/>
  <c r="F707" i="1"/>
  <c r="F434" i="1"/>
  <c r="F435" i="1"/>
  <c r="F1536" i="1"/>
  <c r="F1537" i="1"/>
  <c r="F1015" i="1"/>
  <c r="F822" i="1"/>
  <c r="F708" i="1"/>
  <c r="F512" i="1"/>
  <c r="F229" i="1"/>
  <c r="F196" i="1"/>
  <c r="F608" i="1"/>
  <c r="F1142" i="1"/>
  <c r="F1016" i="1"/>
  <c r="F1066" i="1"/>
  <c r="F823" i="1"/>
  <c r="F709" i="1"/>
  <c r="F2180" i="1"/>
  <c r="F2181" i="1"/>
  <c r="F824" i="1"/>
  <c r="F825" i="1"/>
  <c r="F255" i="1"/>
  <c r="F3467" i="1"/>
  <c r="F3468" i="1"/>
  <c r="F609" i="1"/>
  <c r="F919" i="1"/>
  <c r="F610" i="1"/>
  <c r="F611" i="1"/>
  <c r="F710" i="1"/>
  <c r="F711" i="1"/>
  <c r="F556" i="1"/>
  <c r="F920" i="1"/>
  <c r="F921" i="1"/>
  <c r="F2163" i="1"/>
  <c r="F1784" i="1"/>
  <c r="F137" i="1"/>
  <c r="F712" i="1"/>
  <c r="F713" i="1"/>
  <c r="F922" i="1"/>
  <c r="F923" i="1"/>
  <c r="F3469" i="1"/>
  <c r="F3470" i="1"/>
  <c r="F1264" i="1"/>
  <c r="F1265" i="1"/>
  <c r="F197" i="1"/>
  <c r="F1825" i="1"/>
  <c r="F1866" i="1"/>
  <c r="F1867" i="1"/>
  <c r="F1188" i="1"/>
  <c r="F1189" i="1"/>
  <c r="F714" i="1"/>
  <c r="F612" i="1"/>
  <c r="F3471" i="1"/>
  <c r="F3472" i="1"/>
  <c r="F1485" i="1"/>
  <c r="F382" i="1"/>
  <c r="F613" i="1"/>
  <c r="F1143" i="1"/>
  <c r="F513" i="1"/>
  <c r="F1486" i="1"/>
  <c r="F1487" i="1"/>
  <c r="F715" i="1"/>
  <c r="F1627" i="1"/>
  <c r="F3473" i="1"/>
  <c r="F3474" i="1"/>
  <c r="F2317" i="1"/>
  <c r="F2318" i="1"/>
  <c r="F2319" i="1"/>
  <c r="F2320" i="1"/>
  <c r="F1997" i="1"/>
  <c r="F1912" i="1"/>
  <c r="F514" i="1"/>
  <c r="F1488" i="1"/>
  <c r="F1489" i="1"/>
  <c r="F716" i="1"/>
  <c r="F717" i="1"/>
  <c r="F1628" i="1"/>
  <c r="F1629" i="1"/>
  <c r="F1998" i="1"/>
  <c r="F1017" i="1"/>
  <c r="F1018" i="1"/>
  <c r="F1999" i="1"/>
  <c r="F1676" i="1"/>
  <c r="F1266" i="1"/>
  <c r="F614" i="1"/>
  <c r="F3475" i="1"/>
  <c r="F2164" i="1"/>
  <c r="F2165" i="1"/>
  <c r="F290" i="1"/>
  <c r="F291" i="1"/>
  <c r="F1826" i="1"/>
  <c r="F436" i="1"/>
  <c r="F437" i="1"/>
  <c r="F2166" i="1"/>
  <c r="F2167" i="1"/>
  <c r="F1827" i="1"/>
  <c r="F1677" i="1"/>
  <c r="F1144" i="1"/>
  <c r="F2168" i="1"/>
  <c r="F2169" i="1"/>
  <c r="F826" i="1"/>
  <c r="F3038" i="1"/>
  <c r="F2170" i="1"/>
  <c r="F2171" i="1"/>
  <c r="F1785" i="1"/>
  <c r="F1678" i="1"/>
  <c r="F1679" i="1"/>
  <c r="F1566" i="1"/>
  <c r="F1305" i="1"/>
  <c r="F3476" i="1"/>
  <c r="F3477" i="1"/>
  <c r="F1145" i="1"/>
  <c r="F1146" i="1"/>
  <c r="F3478" i="1"/>
  <c r="F3479" i="1"/>
  <c r="F924" i="1"/>
  <c r="F1267" i="1"/>
  <c r="F2000" i="1"/>
  <c r="F1828" i="1"/>
  <c r="F1786" i="1"/>
  <c r="F3480" i="1"/>
  <c r="F3481" i="1"/>
  <c r="F1147" i="1"/>
  <c r="F1148" i="1"/>
  <c r="F1680" i="1"/>
  <c r="F1681" i="1"/>
  <c r="F3482" i="1"/>
  <c r="F2001" i="1"/>
  <c r="F1829" i="1"/>
  <c r="F1830" i="1"/>
  <c r="F1787" i="1"/>
  <c r="F1538" i="1"/>
  <c r="F615" i="1"/>
  <c r="F3483" i="1"/>
  <c r="F3484" i="1"/>
  <c r="F3485" i="1"/>
  <c r="F3486" i="1"/>
  <c r="F3487" i="1"/>
  <c r="F3488" i="1"/>
  <c r="F1268" i="1"/>
  <c r="F1067" i="1"/>
  <c r="F156" i="1"/>
  <c r="F2092" i="1"/>
  <c r="F2002" i="1"/>
  <c r="F2003" i="1"/>
  <c r="F1831" i="1"/>
  <c r="F1832" i="1"/>
  <c r="F1788" i="1"/>
  <c r="F3489" i="1"/>
  <c r="F3490" i="1"/>
  <c r="F3491" i="1"/>
  <c r="F718" i="1"/>
  <c r="F1490" i="1"/>
  <c r="F1491" i="1"/>
  <c r="F1492" i="1"/>
  <c r="F1567" i="1"/>
  <c r="F1568" i="1"/>
  <c r="F1913" i="1"/>
  <c r="F1682" i="1"/>
  <c r="F3492" i="1"/>
  <c r="F3493" i="1"/>
  <c r="F3494" i="1"/>
  <c r="F3495" i="1"/>
  <c r="F616" i="1"/>
  <c r="F515" i="1"/>
  <c r="F827" i="1"/>
  <c r="F1833" i="1"/>
  <c r="F1683" i="1"/>
  <c r="F1569" i="1"/>
  <c r="F1269" i="1"/>
  <c r="F3496" i="1"/>
  <c r="F3497" i="1"/>
  <c r="F3498" i="1"/>
  <c r="F719" i="1"/>
  <c r="F1068" i="1"/>
  <c r="F828" i="1"/>
  <c r="F2032" i="1"/>
  <c r="F2004" i="1"/>
  <c r="F2005" i="1"/>
  <c r="F1914" i="1"/>
  <c r="F1493" i="1"/>
  <c r="F1379" i="1"/>
  <c r="F1270" i="1"/>
  <c r="F1149" i="1"/>
  <c r="F1019" i="1"/>
  <c r="F516" i="1"/>
  <c r="F3499" i="1"/>
  <c r="F3500" i="1"/>
  <c r="F1868" i="1"/>
  <c r="F383" i="1"/>
  <c r="F1271" i="1"/>
  <c r="F1272" i="1"/>
  <c r="F2033" i="1"/>
  <c r="F2034" i="1"/>
  <c r="F1915" i="1"/>
  <c r="F1916" i="1"/>
  <c r="F1834" i="1"/>
  <c r="F1835" i="1"/>
  <c r="F1836" i="1"/>
  <c r="F3501" i="1"/>
  <c r="F1837" i="1"/>
  <c r="F1020" i="1"/>
  <c r="F1021" i="1"/>
  <c r="F1917" i="1"/>
  <c r="F1838" i="1"/>
  <c r="F1322" i="1"/>
  <c r="F1273" i="1"/>
  <c r="F1274" i="1"/>
  <c r="F3502" i="1"/>
  <c r="F3503" i="1"/>
  <c r="F3504" i="1"/>
  <c r="F3505" i="1"/>
  <c r="F3506" i="1"/>
  <c r="F3507" i="1"/>
  <c r="F3508" i="1"/>
  <c r="F1076" i="1"/>
  <c r="F157" i="1"/>
  <c r="F1839" i="1"/>
  <c r="F2006" i="1"/>
  <c r="F3509" i="1"/>
  <c r="F1789" i="1"/>
  <c r="F1790" i="1"/>
  <c r="F829" i="1"/>
  <c r="F617" i="1"/>
  <c r="F3510" i="1"/>
  <c r="F3511" i="1"/>
  <c r="F720" i="1"/>
  <c r="F1570" i="1"/>
  <c r="F1918" i="1"/>
  <c r="F1840" i="1"/>
  <c r="F830" i="1"/>
  <c r="F517" i="1"/>
  <c r="F518" i="1"/>
  <c r="F721" i="1"/>
  <c r="F722" i="1"/>
  <c r="F2035" i="1"/>
  <c r="F1791" i="1"/>
  <c r="F519" i="1"/>
  <c r="F1022" i="1"/>
  <c r="F1023" i="1"/>
  <c r="F1684" i="1"/>
  <c r="F338" i="1"/>
  <c r="F339" i="1"/>
  <c r="F925" i="1"/>
  <c r="F520" i="1"/>
  <c r="F618" i="1"/>
  <c r="F619" i="1"/>
  <c r="F2141" i="1"/>
  <c r="F1869" i="1"/>
  <c r="F1685" i="1"/>
  <c r="F1150" i="1"/>
  <c r="F438" i="1"/>
  <c r="F723" i="1"/>
  <c r="F620" i="1"/>
  <c r="F3512" i="1"/>
  <c r="F3513" i="1"/>
  <c r="F1024" i="1"/>
  <c r="F1025" i="1"/>
  <c r="F2007" i="1"/>
  <c r="F256" i="1"/>
  <c r="F1792" i="1"/>
  <c r="F1793" i="1"/>
  <c r="F521" i="1"/>
  <c r="F2172" i="1"/>
  <c r="F2008" i="1"/>
  <c r="F1794" i="1"/>
  <c r="F1275" i="1"/>
  <c r="F1276" i="1"/>
  <c r="F1277" i="1"/>
  <c r="F1686" i="1"/>
  <c r="F1687" i="1"/>
  <c r="F198" i="1"/>
  <c r="F1630" i="1"/>
  <c r="F831" i="1"/>
  <c r="F832" i="1"/>
  <c r="F724" i="1"/>
  <c r="F621" i="1"/>
  <c r="F622" i="1"/>
  <c r="F522" i="1"/>
  <c r="F340" i="1"/>
  <c r="F199" i="1"/>
  <c r="F523" i="1"/>
  <c r="F524" i="1"/>
  <c r="F1688" i="1"/>
  <c r="F158" i="1"/>
  <c r="F833" i="1"/>
  <c r="F341" i="1"/>
  <c r="F342" i="1"/>
  <c r="F926" i="1"/>
  <c r="F1380" i="1"/>
  <c r="F1026" i="1"/>
  <c r="F927" i="1"/>
  <c r="F257" i="1"/>
  <c r="F258" i="1"/>
  <c r="F200" i="1"/>
  <c r="F159" i="1"/>
  <c r="F138" i="1"/>
  <c r="F139" i="1"/>
  <c r="F140" i="1"/>
  <c r="F108" i="1"/>
  <c r="F70" i="1"/>
  <c r="F50" i="1"/>
  <c r="F292" i="1"/>
  <c r="F1494" i="1"/>
  <c r="F1870" i="1"/>
  <c r="F623" i="1"/>
  <c r="F624" i="1"/>
  <c r="F625" i="1"/>
  <c r="F626" i="1"/>
  <c r="F293" i="1"/>
  <c r="F384" i="1"/>
  <c r="F525" i="1"/>
  <c r="F43" i="1"/>
  <c r="F230" i="1"/>
  <c r="F3514" i="1"/>
  <c r="F1323" i="1"/>
  <c r="F2036" i="1"/>
  <c r="F526" i="1"/>
  <c r="F527" i="1"/>
  <c r="F1151" i="1"/>
  <c r="F1152" i="1"/>
  <c r="F343" i="1"/>
  <c r="F834" i="1"/>
  <c r="F22" i="1"/>
  <c r="F439" i="1"/>
  <c r="F33" i="1"/>
  <c r="F2069" i="1"/>
  <c r="F528" i="1"/>
  <c r="F61" i="1"/>
  <c r="F627" i="1"/>
  <c r="F628" i="1"/>
  <c r="F1027" i="1"/>
  <c r="F1028" i="1"/>
  <c r="F529" i="1"/>
  <c r="F294" i="1"/>
  <c r="F344" i="1"/>
  <c r="F725" i="1"/>
  <c r="F835" i="1"/>
  <c r="F530" i="1"/>
  <c r="F928" i="1"/>
  <c r="F201" i="1"/>
  <c r="F1381" i="1"/>
  <c r="F1382" i="1"/>
  <c r="F629" i="1"/>
  <c r="F630" i="1"/>
  <c r="F1962" i="1"/>
  <c r="F726" i="1"/>
  <c r="F727" i="1"/>
  <c r="F1153" i="1"/>
  <c r="F1154" i="1"/>
  <c r="F728" i="1"/>
  <c r="F1029" i="1"/>
  <c r="F345" i="1"/>
  <c r="F346" i="1"/>
  <c r="F3515" i="1"/>
  <c r="F3516" i="1"/>
  <c r="F3517" i="1"/>
  <c r="F1278" i="1"/>
  <c r="F1631" i="1"/>
  <c r="F1030" i="1"/>
  <c r="F440" i="1"/>
  <c r="F39" i="1"/>
  <c r="F836" i="1"/>
  <c r="F837" i="1"/>
  <c r="F441" i="1"/>
  <c r="F1871" i="1"/>
  <c r="F29" i="1"/>
  <c r="F202" i="1"/>
  <c r="F62" i="1"/>
  <c r="F13" i="1"/>
  <c r="F2958" i="1"/>
  <c r="F231" i="1"/>
  <c r="F3518" i="1"/>
  <c r="F531" i="1"/>
  <c r="F532" i="1"/>
  <c r="F34" i="1"/>
  <c r="F64" i="1"/>
  <c r="F631" i="1"/>
  <c r="F632" i="1"/>
  <c r="F729" i="1"/>
  <c r="F1031" i="1"/>
  <c r="F1032" i="1"/>
  <c r="F5" i="1"/>
  <c r="F1495" i="1"/>
  <c r="F1496" i="1"/>
  <c r="F1383" i="1"/>
  <c r="F1384" i="1"/>
  <c r="F203" i="1"/>
  <c r="F1033" i="1"/>
  <c r="F1034" i="1"/>
  <c r="F533" i="1"/>
  <c r="F633" i="1"/>
  <c r="F40" i="1"/>
  <c r="F23" i="1"/>
  <c r="F160" i="1"/>
  <c r="F1539" i="1"/>
  <c r="F634" i="1"/>
  <c r="F1035" i="1"/>
  <c r="F35" i="1"/>
  <c r="F3519" i="1"/>
  <c r="F3520" i="1"/>
  <c r="F635" i="1"/>
  <c r="F636" i="1"/>
  <c r="F14" i="1"/>
  <c r="F1279" i="1"/>
  <c r="F1280" i="1"/>
  <c r="F3521" i="1"/>
  <c r="F3522" i="1"/>
  <c r="F3523" i="1"/>
  <c r="F1155" i="1"/>
  <c r="F1156" i="1"/>
  <c r="F929" i="1"/>
  <c r="F930" i="1"/>
  <c r="F1385" i="1"/>
  <c r="F1386" i="1"/>
  <c r="F931" i="1"/>
  <c r="F932" i="1"/>
  <c r="F1036" i="1"/>
  <c r="F534" i="1"/>
  <c r="F838" i="1"/>
  <c r="F839" i="1"/>
  <c r="F1157" i="1"/>
  <c r="F2" i="1"/>
  <c r="I88" i="10" s="1"/>
  <c r="F232" i="1"/>
  <c r="F233" i="1"/>
  <c r="F234" i="1"/>
  <c r="F30" i="1"/>
  <c r="F730" i="1"/>
  <c r="F53" i="1"/>
  <c r="F117" i="1"/>
  <c r="F118" i="1"/>
  <c r="F204" i="1"/>
  <c r="F205" i="1"/>
  <c r="F385" i="1"/>
  <c r="F386" i="1"/>
  <c r="F442" i="1"/>
  <c r="F44" i="1"/>
  <c r="F9" i="1"/>
  <c r="F16" i="1"/>
  <c r="F3524" i="1"/>
  <c r="F3525" i="1"/>
  <c r="F1158" i="1"/>
  <c r="F1159" i="1"/>
  <c r="F1160" i="1"/>
  <c r="F1161" i="1"/>
  <c r="F1387" i="1"/>
  <c r="F1388" i="1"/>
  <c r="F2070" i="1"/>
  <c r="F2071" i="1"/>
  <c r="F1919" i="1"/>
  <c r="F1920" i="1"/>
  <c r="F2037" i="1"/>
  <c r="F1190" i="1"/>
  <c r="F1726" i="1"/>
  <c r="F1727" i="1"/>
  <c r="F1389" i="1"/>
  <c r="F933" i="1"/>
  <c r="F934" i="1"/>
  <c r="F1872" i="1"/>
  <c r="F1873" i="1"/>
  <c r="F1795" i="1"/>
  <c r="F1796" i="1"/>
  <c r="F1497" i="1"/>
  <c r="F1498" i="1"/>
  <c r="F840" i="1"/>
  <c r="F90" i="1"/>
  <c r="F1191" i="1"/>
  <c r="F535" i="1"/>
  <c r="F536" i="1"/>
  <c r="F1689" i="1"/>
  <c r="F1690" i="1"/>
  <c r="F1691" i="1"/>
  <c r="F1692" i="1"/>
  <c r="F537" i="1"/>
  <c r="F841" i="1"/>
  <c r="F842" i="1"/>
  <c r="F1037" i="1"/>
  <c r="F843" i="1"/>
  <c r="F844" i="1"/>
  <c r="F731" i="1"/>
  <c r="F295" i="1"/>
  <c r="F235" i="1"/>
  <c r="F54" i="1"/>
  <c r="F1038" i="1"/>
  <c r="F1039" i="1"/>
  <c r="F1281" i="1"/>
  <c r="F1162" i="1"/>
  <c r="F1163" i="1"/>
  <c r="F1499" i="1"/>
  <c r="F1500" i="1"/>
  <c r="F1501" i="1"/>
  <c r="F1502" i="1"/>
  <c r="F6" i="1"/>
  <c r="F1874" i="1"/>
  <c r="F1875" i="1"/>
  <c r="F1503" i="1"/>
  <c r="F1504" i="1"/>
  <c r="F63" i="1"/>
  <c r="F1390" i="1"/>
  <c r="F1391" i="1"/>
  <c r="F1282" i="1"/>
  <c r="F1283" i="1"/>
  <c r="F1632" i="1"/>
  <c r="F1633" i="1"/>
  <c r="F1634" i="1"/>
  <c r="F1284" i="1"/>
  <c r="F1285" i="1"/>
  <c r="F1040" i="1"/>
  <c r="F1392" i="1"/>
  <c r="F1393" i="1"/>
  <c r="F1876" i="1"/>
  <c r="F1877" i="1"/>
  <c r="F10" i="1"/>
  <c r="F2794" i="1"/>
  <c r="F1635" i="1"/>
  <c r="F1636" i="1"/>
  <c r="F732" i="1"/>
  <c r="F538" i="1"/>
  <c r="F935" i="1"/>
  <c r="F1728" i="1"/>
  <c r="F1729" i="1"/>
  <c r="F936" i="1"/>
  <c r="F1164" i="1"/>
  <c r="F1286" i="1"/>
  <c r="F1287" i="1"/>
  <c r="F1041" i="1"/>
  <c r="F733" i="1"/>
  <c r="F1963" i="1"/>
  <c r="F1964" i="1"/>
  <c r="F1042" i="1"/>
  <c r="F161" i="1"/>
  <c r="F443" i="1"/>
  <c r="F1165" i="1"/>
  <c r="F1166" i="1"/>
  <c r="F1167" i="1"/>
  <c r="F937" i="1"/>
  <c r="F3" i="1"/>
  <c r="F88" i="10" s="1"/>
  <c r="F296" i="1"/>
  <c r="F734" i="1"/>
  <c r="F444" i="1"/>
  <c r="F297" i="1"/>
  <c r="F1288" i="1"/>
  <c r="F938" i="1"/>
  <c r="F445" i="1"/>
  <c r="F298" i="1"/>
  <c r="F735" i="1"/>
  <c r="F736" i="1"/>
  <c r="F1043" i="1"/>
  <c r="F446" i="1"/>
  <c r="F1289" i="1"/>
  <c r="F1290" i="1"/>
  <c r="F3526" i="1"/>
  <c r="F55" i="1"/>
  <c r="F939" i="1"/>
  <c r="F940" i="1"/>
  <c r="F447" i="1"/>
  <c r="F1168" i="1"/>
  <c r="F1394" i="1"/>
  <c r="F637" i="1"/>
  <c r="F638" i="1"/>
  <c r="F15" i="1"/>
  <c r="F737" i="1"/>
  <c r="F1505" i="1"/>
  <c r="F2142" i="1"/>
  <c r="F1395" i="1"/>
  <c r="F56" i="1"/>
  <c r="F1044" i="1"/>
  <c r="F1045" i="1"/>
  <c r="F2299" i="1"/>
  <c r="F1396" i="1"/>
  <c r="F1291" i="1"/>
  <c r="F845" i="1"/>
  <c r="F2376" i="1"/>
  <c r="F1046" i="1"/>
  <c r="F1292" i="1"/>
  <c r="F1169" i="1"/>
  <c r="F1878" i="1"/>
  <c r="F448" i="1"/>
  <c r="F449" i="1"/>
  <c r="F1293" i="1"/>
  <c r="F1170" i="1"/>
  <c r="F1171" i="1"/>
  <c r="F2543" i="1"/>
  <c r="F1172" i="1"/>
  <c r="F1173" i="1"/>
  <c r="F2300" i="1"/>
  <c r="F1965" i="1"/>
  <c r="F2301" i="1"/>
  <c r="F2143" i="1"/>
  <c r="F2144" i="1"/>
  <c r="F2072" i="1"/>
  <c r="F24" i="1"/>
  <c r="F2650" i="1"/>
  <c r="F1730" i="1"/>
  <c r="F2321" i="1"/>
  <c r="H88" i="10" s="1"/>
  <c r="F2145" i="1"/>
  <c r="F2322" i="1"/>
  <c r="F2323" i="1"/>
  <c r="F2223" i="1"/>
  <c r="F2324" i="1"/>
  <c r="F2146" i="1"/>
  <c r="F1731" i="1"/>
  <c r="F2224" i="1"/>
  <c r="F846" i="1"/>
  <c r="F1966" i="1"/>
  <c r="F2147" i="1"/>
  <c r="F2325" i="1"/>
  <c r="F941" i="1"/>
  <c r="F2326" i="1"/>
  <c r="F639" i="1"/>
  <c r="F51" i="1"/>
  <c r="F2225" i="1"/>
  <c r="F539" i="1"/>
  <c r="F450" i="1"/>
  <c r="F1967" i="1"/>
  <c r="F1047" i="1"/>
  <c r="F2327" i="1"/>
  <c r="F3233" i="1"/>
  <c r="F2328" i="1"/>
  <c r="F3527" i="1"/>
  <c r="F3234" i="1"/>
  <c r="F2578" i="1"/>
  <c r="F2579" i="1"/>
  <c r="F640" i="1"/>
  <c r="F2329" i="1"/>
  <c r="F1397" i="1"/>
  <c r="F2240" i="1"/>
  <c r="F31" i="1"/>
  <c r="F3528" i="1"/>
  <c r="F540" i="1"/>
  <c r="F1637" i="1"/>
  <c r="F2899" i="1"/>
  <c r="F2777" i="1"/>
  <c r="F2651" i="1"/>
  <c r="F2652" i="1"/>
  <c r="F2653" i="1"/>
  <c r="F2544" i="1"/>
  <c r="F2545" i="1"/>
  <c r="F2546" i="1"/>
  <c r="F2547" i="1"/>
  <c r="F2548" i="1"/>
  <c r="F2440" i="1"/>
  <c r="F2441" i="1"/>
  <c r="F2442" i="1"/>
  <c r="F2443" i="1"/>
  <c r="F2377" i="1"/>
  <c r="F2378" i="1"/>
  <c r="F2379" i="1"/>
  <c r="F2302" i="1"/>
  <c r="F3529" i="1"/>
  <c r="F3530" i="1"/>
  <c r="F942" i="1"/>
  <c r="F1048" i="1"/>
  <c r="F847" i="1"/>
  <c r="F738" i="1"/>
  <c r="F541" i="1"/>
  <c r="F542" i="1"/>
  <c r="F18" i="1"/>
  <c r="F71" i="1"/>
  <c r="F1638" i="1"/>
  <c r="F3235" i="1"/>
  <c r="F3531" i="1"/>
  <c r="F1639" i="1"/>
  <c r="F1398" i="1"/>
  <c r="F848" i="1"/>
  <c r="F3532" i="1"/>
  <c r="F1399" i="1"/>
  <c r="F943" i="1"/>
  <c r="F99" i="1"/>
  <c r="F543" i="1"/>
  <c r="F641" i="1"/>
  <c r="F2380" i="1"/>
  <c r="F3533" i="1"/>
  <c r="F849" i="1"/>
  <c r="F387" i="1"/>
  <c r="F41" i="1"/>
  <c r="F3534" i="1"/>
  <c r="F347" i="1"/>
  <c r="F451" i="1"/>
  <c r="F2549" i="1"/>
  <c r="F2550" i="1"/>
  <c r="F2551" i="1"/>
  <c r="F2226" i="1"/>
  <c r="F642" i="1"/>
  <c r="F944" i="1"/>
  <c r="F850" i="1"/>
  <c r="F162" i="1"/>
  <c r="F739" i="1"/>
  <c r="F3236" i="1"/>
  <c r="F3237" i="1"/>
  <c r="F3238" i="1"/>
  <c r="F2900" i="1"/>
  <c r="F2844" i="1"/>
  <c r="F3239" i="1"/>
  <c r="F2901" i="1"/>
  <c r="F3240" i="1"/>
  <c r="F3241" i="1"/>
  <c r="F3242" i="1"/>
  <c r="F3243" i="1"/>
  <c r="F3244" i="1"/>
  <c r="F2902" i="1"/>
  <c r="F2903" i="1"/>
  <c r="F2904" i="1"/>
  <c r="F3245" i="1"/>
  <c r="F1506" i="1"/>
  <c r="F2994" i="1"/>
  <c r="F3246" i="1"/>
  <c r="F3247" i="1"/>
  <c r="F2905" i="1"/>
  <c r="F2906" i="1"/>
  <c r="F3248" i="1"/>
  <c r="F2907" i="1"/>
  <c r="F3535" i="1"/>
  <c r="F3249" i="1"/>
  <c r="F2908" i="1"/>
  <c r="F3250" i="1"/>
  <c r="F3251" i="1"/>
  <c r="F2909" i="1"/>
  <c r="F2910" i="1"/>
  <c r="F3252" i="1"/>
  <c r="F2911" i="1"/>
  <c r="F3253" i="1"/>
  <c r="F2912" i="1"/>
  <c r="F3254" i="1"/>
  <c r="F3255" i="1"/>
  <c r="F2913" i="1"/>
  <c r="F2914" i="1"/>
  <c r="F2915" i="1"/>
  <c r="F3256" i="1"/>
  <c r="F851" i="1"/>
  <c r="F2916" i="1"/>
  <c r="F2917" i="1"/>
  <c r="F1640" i="1"/>
  <c r="F2959" i="1"/>
  <c r="F2918" i="1"/>
  <c r="F2919" i="1"/>
  <c r="F544" i="1"/>
  <c r="F2960" i="1"/>
  <c r="F2961" i="1"/>
  <c r="F1732" i="1"/>
  <c r="F1641" i="1"/>
  <c r="F2920" i="1"/>
  <c r="F3002" i="1"/>
  <c r="F2962" i="1"/>
  <c r="F2921" i="1"/>
  <c r="F2922" i="1"/>
  <c r="F2963" i="1"/>
  <c r="F2964" i="1"/>
  <c r="F2923" i="1"/>
  <c r="F2965" i="1"/>
  <c r="F2966" i="1"/>
  <c r="F2967" i="1"/>
  <c r="F2968" i="1"/>
  <c r="F2969" i="1"/>
  <c r="F2970" i="1"/>
  <c r="F2924" i="1"/>
  <c r="F2925" i="1"/>
  <c r="F2971" i="1"/>
  <c r="F2926" i="1"/>
  <c r="F2927" i="1"/>
  <c r="F2972" i="1"/>
  <c r="F2928" i="1"/>
  <c r="F1174" i="1"/>
  <c r="F2973" i="1"/>
  <c r="F3257" i="1"/>
  <c r="F2929" i="1"/>
  <c r="F2930" i="1"/>
  <c r="F2974" i="1"/>
  <c r="F2975" i="1"/>
  <c r="F3258" i="1"/>
  <c r="F3259" i="1"/>
  <c r="F945" i="1"/>
  <c r="F1049" i="1"/>
  <c r="F3260" i="1"/>
  <c r="F2931" i="1"/>
  <c r="F2932" i="1"/>
  <c r="F2933" i="1"/>
  <c r="F2934" i="1"/>
  <c r="F2935" i="1"/>
  <c r="F2936" i="1"/>
  <c r="F3003" i="1"/>
  <c r="F3261" i="1"/>
  <c r="F1968" i="1"/>
  <c r="F3262" i="1"/>
  <c r="F2937" i="1"/>
  <c r="F3004" i="1"/>
  <c r="F3005" i="1"/>
  <c r="F3263" i="1"/>
  <c r="F3039" i="1"/>
  <c r="F3040" i="1"/>
  <c r="F3006" i="1"/>
  <c r="F3007" i="1"/>
  <c r="F1733" i="1"/>
  <c r="F3536" i="1"/>
  <c r="F3008" i="1"/>
  <c r="F3009" i="1"/>
  <c r="F3264" i="1"/>
  <c r="F3265" i="1"/>
  <c r="F3537" i="1"/>
  <c r="F3010" i="1"/>
  <c r="F3011" i="1"/>
  <c r="F3266" i="1"/>
  <c r="F3012" i="1"/>
  <c r="F3013" i="1"/>
  <c r="F3267" i="1"/>
  <c r="F3268" i="1"/>
  <c r="F3041" i="1"/>
  <c r="F3042" i="1"/>
  <c r="F3269" i="1"/>
  <c r="F3043" i="1"/>
  <c r="F3044" i="1"/>
  <c r="F3270" i="1"/>
  <c r="F3271" i="1"/>
  <c r="F3272" i="1"/>
  <c r="F3273" i="1"/>
  <c r="F3274" i="1"/>
  <c r="F1050" i="1"/>
  <c r="F3014" i="1"/>
  <c r="F3015" i="1"/>
  <c r="F3275" i="1"/>
  <c r="F3016" i="1"/>
  <c r="F3017" i="1"/>
  <c r="F3018" i="1"/>
  <c r="F3019" i="1"/>
  <c r="F3020" i="1"/>
  <c r="F3021" i="1"/>
  <c r="F3276" i="1"/>
  <c r="F3277" i="1"/>
  <c r="F3278" i="1"/>
  <c r="F3279" i="1"/>
  <c r="F3280" i="1"/>
  <c r="F946" i="1"/>
  <c r="F3281" i="1"/>
  <c r="F3282" i="1"/>
  <c r="F3283" i="1"/>
  <c r="F3284" i="1"/>
  <c r="F3285" i="1"/>
  <c r="F3286" i="1"/>
  <c r="F3287" i="1"/>
  <c r="F3022" i="1"/>
  <c r="F3023" i="1"/>
  <c r="F3288" i="1"/>
  <c r="F3289" i="1"/>
  <c r="F1051" i="1"/>
  <c r="F3045" i="1"/>
  <c r="F3046" i="1"/>
  <c r="F3290" i="1"/>
  <c r="F3291" i="1"/>
  <c r="F3292" i="1"/>
  <c r="F3293" i="1"/>
  <c r="F3294" i="1"/>
  <c r="F3295" i="1"/>
  <c r="F3296" i="1"/>
  <c r="F3297" i="1"/>
  <c r="F3298" i="1"/>
  <c r="F3538" i="1"/>
  <c r="F3539" i="1"/>
  <c r="F3299" i="1"/>
  <c r="F3300" i="1"/>
  <c r="F3301" i="1"/>
  <c r="F3302" i="1"/>
  <c r="F1175" i="1"/>
  <c r="F3303" i="1"/>
  <c r="F3024" i="1"/>
  <c r="F3025" i="1"/>
  <c r="F3304" i="1"/>
  <c r="F3305" i="1"/>
  <c r="F3306" i="1"/>
  <c r="F3307" i="1"/>
  <c r="F3047" i="1"/>
  <c r="F3048" i="1"/>
  <c r="F3308" i="1"/>
  <c r="F1176" i="1"/>
  <c r="F3309" i="1"/>
  <c r="F3310" i="1"/>
  <c r="F3311" i="1"/>
  <c r="F3312" i="1"/>
  <c r="F1507" i="1"/>
  <c r="F1508" i="1"/>
  <c r="F3313" i="1"/>
  <c r="F299" i="1"/>
  <c r="F2552" i="1"/>
  <c r="F3540" i="1"/>
  <c r="F1294" i="1"/>
  <c r="F3314" i="1"/>
  <c r="F643" i="1"/>
  <c r="F1295" i="1"/>
  <c r="F1400" i="1"/>
  <c r="F740" i="1"/>
  <c r="F3315" i="1"/>
  <c r="F3541" i="1"/>
  <c r="F644" i="1"/>
  <c r="F388" i="1"/>
  <c r="F348" i="1"/>
  <c r="F3542" i="1"/>
  <c r="F741" i="1"/>
  <c r="F259" i="1"/>
  <c r="F452" i="1"/>
  <c r="F742" i="1"/>
  <c r="F3543" i="1"/>
  <c r="F3544" i="1"/>
  <c r="F389" i="1"/>
  <c r="F3545" i="1"/>
  <c r="F545" i="1"/>
  <c r="F1052" i="1"/>
  <c r="F852" i="1"/>
  <c r="F947" i="1"/>
  <c r="F2303" i="1"/>
  <c r="F206" i="1"/>
  <c r="F948" i="1"/>
  <c r="F853" i="1"/>
  <c r="F3026" i="1"/>
  <c r="F3027" i="1"/>
  <c r="F3316" i="1"/>
  <c r="F3546" i="1"/>
  <c r="F109" i="1"/>
  <c r="F1509" i="1"/>
  <c r="F3317" i="1"/>
  <c r="F3547" i="1"/>
  <c r="F854" i="1"/>
  <c r="F3028" i="1"/>
  <c r="F3029" i="1"/>
  <c r="F743" i="1"/>
  <c r="F3548" i="1"/>
  <c r="F2148" i="1"/>
  <c r="F3030" i="1"/>
  <c r="F3031" i="1"/>
  <c r="F3549" i="1"/>
  <c r="F3032" i="1"/>
  <c r="F3033" i="1"/>
  <c r="F744" i="1"/>
  <c r="F949" i="1"/>
  <c r="F1401" i="1"/>
  <c r="F3550" i="1"/>
  <c r="F1402" i="1"/>
  <c r="F855" i="1"/>
  <c r="F453" i="1"/>
  <c r="F454" i="1"/>
  <c r="F455" i="1"/>
  <c r="F456" i="1"/>
  <c r="F349" i="1"/>
  <c r="F300" i="1"/>
  <c r="F301" i="1"/>
  <c r="F260" i="1"/>
  <c r="F207" i="1"/>
  <c r="F3551" i="1"/>
  <c r="F3318" i="1"/>
  <c r="F1177" i="1"/>
  <c r="F745" i="1"/>
  <c r="F3319" i="1"/>
  <c r="F3552" i="1"/>
  <c r="F950" i="1"/>
  <c r="F1178" i="1"/>
  <c r="F1510" i="1"/>
  <c r="F951" i="1"/>
  <c r="F1053" i="1"/>
  <c r="F546" i="1"/>
  <c r="F110" i="1"/>
  <c r="F3553" i="1"/>
  <c r="F350" i="1"/>
  <c r="F856" i="1"/>
  <c r="F952" i="1"/>
  <c r="F953" i="1"/>
  <c r="F390" i="1"/>
  <c r="F3554" i="1"/>
  <c r="F208" i="1"/>
  <c r="F746" i="1"/>
  <c r="F3555" i="1"/>
  <c r="F3556" i="1"/>
  <c r="F2976" i="1"/>
  <c r="F1054" i="1"/>
  <c r="F3557" i="1"/>
  <c r="F3558" i="1"/>
  <c r="F747" i="1"/>
  <c r="F3559" i="1"/>
  <c r="F3560" i="1"/>
  <c r="F3561" i="1"/>
  <c r="F748" i="1"/>
  <c r="F302" i="1"/>
  <c r="F3562" i="1"/>
  <c r="F1296" i="1"/>
  <c r="F749" i="1"/>
  <c r="F303" i="1"/>
  <c r="F1879" i="1"/>
  <c r="F954" i="1"/>
  <c r="F1511" i="1"/>
  <c r="F2795" i="1"/>
  <c r="F750" i="1"/>
  <c r="F3563" i="1"/>
  <c r="F236" i="1"/>
  <c r="F955" i="1"/>
  <c r="F237" i="1"/>
  <c r="F2725" i="1"/>
  <c r="F457" i="1"/>
  <c r="F3564" i="1"/>
  <c r="F547" i="1"/>
  <c r="F3565" i="1"/>
  <c r="F141" i="1"/>
  <c r="F1512" i="1"/>
  <c r="F857" i="1"/>
  <c r="F751" i="1"/>
  <c r="F3566" i="1"/>
  <c r="F3567" i="1"/>
  <c r="F956" i="1"/>
  <c r="F3568" i="1"/>
  <c r="F1403" i="1"/>
  <c r="F3569" i="1"/>
  <c r="F3570" i="1"/>
  <c r="F858" i="1"/>
  <c r="F3571" i="1"/>
  <c r="F1642" i="1"/>
  <c r="F752" i="1"/>
  <c r="F391" i="1"/>
  <c r="F3572" i="1"/>
  <c r="F3573" i="1"/>
  <c r="F76" i="1"/>
  <c r="F458" i="1"/>
  <c r="F1055" i="1"/>
  <c r="F645" i="1"/>
  <c r="F3574" i="1"/>
  <c r="F859" i="1"/>
  <c r="F459" i="1"/>
  <c r="F1540" i="1"/>
  <c r="F867" i="1"/>
  <c r="F392" i="1"/>
  <c r="F3575" i="1"/>
  <c r="F1297" i="1"/>
  <c r="F393" i="1"/>
  <c r="F304" i="1"/>
  <c r="F860" i="1"/>
  <c r="F3576" i="1"/>
  <c r="F261" i="1"/>
  <c r="F209" i="1"/>
  <c r="F163" i="1"/>
  <c r="F1513" i="1"/>
  <c r="F753" i="1"/>
  <c r="F210" i="1"/>
  <c r="F1404" i="1"/>
  <c r="F861" i="1"/>
  <c r="F548" i="1"/>
  <c r="F1056" i="1"/>
  <c r="F3320" i="1"/>
  <c r="F142" i="1"/>
  <c r="F394" i="1"/>
  <c r="F1734" i="1"/>
  <c r="F460" i="1"/>
  <c r="F3577" i="1"/>
  <c r="F57" i="1"/>
  <c r="F42" i="1"/>
  <c r="F36" i="1"/>
  <c r="F1057" i="1"/>
  <c r="F351" i="1"/>
  <c r="F1405" i="1"/>
  <c r="F957" i="1"/>
  <c r="F958" i="1"/>
  <c r="F238" i="1"/>
  <c r="F1514" i="1"/>
  <c r="F1406" i="1"/>
  <c r="F1407" i="1"/>
  <c r="F2444" i="1"/>
  <c r="F3578" i="1"/>
  <c r="F3579" i="1"/>
  <c r="F45" i="1"/>
  <c r="C88" i="10" s="1"/>
  <c r="F3580" i="1"/>
  <c r="F754" i="1"/>
  <c r="F119" i="1"/>
  <c r="F1298" i="1"/>
  <c r="F395" i="1"/>
  <c r="F646" i="1"/>
  <c r="F2726" i="1"/>
  <c r="F461" i="1"/>
  <c r="F959" i="1"/>
  <c r="F1515" i="1"/>
  <c r="F143" i="1"/>
  <c r="F1058" i="1"/>
  <c r="F755" i="1"/>
  <c r="F352" i="1"/>
  <c r="F2796" i="1"/>
  <c r="F305" i="1"/>
  <c r="F1179" i="1"/>
  <c r="F1299" i="1"/>
  <c r="F549" i="1"/>
  <c r="F3581" i="1"/>
  <c r="F239" i="1"/>
  <c r="F1180" i="1"/>
  <c r="F1059" i="1"/>
  <c r="F240" i="1"/>
  <c r="F211" i="1"/>
  <c r="F353" i="1"/>
  <c r="F354" i="1"/>
  <c r="F1735" i="1"/>
  <c r="F1408" i="1"/>
  <c r="F756" i="1"/>
  <c r="F757" i="1"/>
  <c r="F164" i="1"/>
  <c r="F212" i="1"/>
  <c r="F1643" i="1"/>
  <c r="F306" i="1"/>
  <c r="F2227" i="1"/>
  <c r="F550" i="1"/>
  <c r="F307" i="1"/>
  <c r="F758" i="1"/>
  <c r="F551" i="1"/>
  <c r="F862" i="1"/>
  <c r="F759" i="1"/>
  <c r="F1880" i="1"/>
  <c r="F647" i="1"/>
  <c r="F552" i="1"/>
  <c r="F462" i="1"/>
  <c r="F100" i="1"/>
  <c r="F648" i="1"/>
  <c r="F649" i="1"/>
  <c r="F650" i="1"/>
  <c r="F651" i="1"/>
  <c r="F355" i="1"/>
  <c r="F553" i="1"/>
  <c r="F863" i="1"/>
  <c r="F864" i="1"/>
  <c r="F865" i="1"/>
  <c r="F2304" i="1"/>
  <c r="F165" i="1"/>
  <c r="F396" i="1"/>
  <c r="F960" i="1"/>
  <c r="F1644" i="1"/>
  <c r="F79" i="1"/>
  <c r="F3582" i="1"/>
  <c r="F554" i="1"/>
  <c r="F760" i="1"/>
  <c r="F1060" i="1"/>
  <c r="F555" i="1"/>
  <c r="F241" i="1"/>
  <c r="F652" i="1"/>
  <c r="F463" i="1"/>
  <c r="F1181" i="1"/>
  <c r="F262" i="1"/>
  <c r="F91" i="1"/>
  <c r="F74" i="1"/>
  <c r="F1061" i="1"/>
  <c r="F2381" i="1"/>
  <c r="F1645" i="1"/>
  <c r="F47" i="1"/>
  <c r="F2797" i="1"/>
  <c r="F242" i="1"/>
  <c r="F92" i="1"/>
  <c r="F357" i="1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C16" i="10"/>
  <c r="D16" i="10"/>
  <c r="E16" i="10"/>
  <c r="F16" i="10"/>
  <c r="G16" i="10"/>
  <c r="H16" i="10"/>
  <c r="I16" i="10"/>
  <c r="J16" i="10"/>
  <c r="B16" i="10"/>
  <c r="O3255" i="1"/>
  <c r="O3238" i="1"/>
  <c r="O3253" i="1"/>
  <c r="O3251" i="1"/>
  <c r="O3250" i="1"/>
  <c r="O3256" i="1"/>
  <c r="O3245" i="1"/>
  <c r="O3240" i="1"/>
  <c r="O3242" i="1"/>
  <c r="O3254" i="1"/>
  <c r="O3239" i="1"/>
  <c r="O3249" i="1"/>
  <c r="O3241" i="1"/>
  <c r="O3247" i="1"/>
  <c r="O3236" i="1"/>
  <c r="O3248" i="1"/>
  <c r="O3246" i="1"/>
  <c r="O3252" i="1"/>
  <c r="O3244" i="1"/>
  <c r="O3237" i="1"/>
  <c r="O3306" i="1"/>
  <c r="O3308" i="1"/>
  <c r="O3303" i="1"/>
  <c r="O3286" i="1"/>
  <c r="O3266" i="1"/>
  <c r="O3305" i="1"/>
  <c r="O3294" i="1"/>
  <c r="O3302" i="1"/>
  <c r="O3307" i="1"/>
  <c r="O3263" i="1"/>
  <c r="O3274" i="1"/>
  <c r="O3280" i="1"/>
  <c r="O3269" i="1"/>
  <c r="O3275" i="1"/>
  <c r="O3309" i="1"/>
  <c r="O3299" i="1"/>
  <c r="O3278" i="1"/>
  <c r="O3304" i="1"/>
  <c r="O3316" i="1"/>
  <c r="O3317" i="1"/>
  <c r="O3295" i="1"/>
  <c r="O3288" i="1"/>
  <c r="O3271" i="1"/>
  <c r="O3300" i="1"/>
  <c r="O3290" i="1"/>
  <c r="O3292" i="1"/>
  <c r="O3297" i="1"/>
  <c r="O3284" i="1"/>
  <c r="O3276" i="1"/>
  <c r="O3311" i="1"/>
  <c r="O3282" i="1"/>
  <c r="O3296" i="1"/>
  <c r="O3289" i="1"/>
  <c r="O3272" i="1"/>
  <c r="O3301" i="1"/>
  <c r="O3291" i="1"/>
  <c r="O3293" i="1"/>
  <c r="O3298" i="1"/>
  <c r="O3285" i="1"/>
  <c r="O3277" i="1"/>
  <c r="O3312" i="1"/>
  <c r="O3283" i="1"/>
  <c r="O3273" i="1"/>
  <c r="O3270" i="1"/>
  <c r="O3257" i="1"/>
  <c r="O3260" i="1"/>
  <c r="O3233" i="1"/>
  <c r="O3279" i="1"/>
  <c r="O3234" i="1"/>
  <c r="O3259" i="1"/>
  <c r="O3235" i="1"/>
  <c r="O3262" i="1"/>
  <c r="O3265" i="1"/>
  <c r="O3258" i="1"/>
  <c r="O3310" i="1"/>
  <c r="O3267" i="1"/>
  <c r="O3268" i="1"/>
  <c r="O3287" i="1"/>
  <c r="O3281" i="1"/>
  <c r="O3264" i="1"/>
  <c r="O3261" i="1"/>
  <c r="O3315" i="1"/>
  <c r="O3314" i="1"/>
  <c r="O3313" i="1"/>
  <c r="O3319" i="1"/>
  <c r="O3318" i="1"/>
  <c r="O3052" i="1"/>
  <c r="O3053" i="1"/>
  <c r="O3054" i="1"/>
  <c r="O3055" i="1"/>
  <c r="O3056" i="1"/>
  <c r="O3057" i="1"/>
  <c r="O3058" i="1"/>
  <c r="O3107" i="1"/>
  <c r="O3108" i="1"/>
  <c r="O3059" i="1"/>
  <c r="O3109" i="1"/>
  <c r="O3060" i="1"/>
  <c r="O3061" i="1"/>
  <c r="O3062" i="1"/>
  <c r="O3063" i="1"/>
  <c r="O3064" i="1"/>
  <c r="O3065" i="1"/>
  <c r="O3066" i="1"/>
  <c r="O3067" i="1"/>
  <c r="O3320" i="1"/>
  <c r="O3114" i="1"/>
  <c r="O3115" i="1"/>
  <c r="O3143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4" i="1"/>
  <c r="O3110" i="1"/>
  <c r="O3111" i="1"/>
  <c r="O3112" i="1"/>
  <c r="O3113" i="1"/>
  <c r="O3141" i="1"/>
  <c r="O3142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049" i="1"/>
  <c r="O3050" i="1"/>
  <c r="O3051" i="1"/>
  <c r="O3043" i="1"/>
  <c r="O3041" i="1"/>
  <c r="O3045" i="1"/>
  <c r="O3039" i="1"/>
  <c r="O3047" i="1"/>
  <c r="O3044" i="1"/>
  <c r="O3042" i="1"/>
  <c r="O3046" i="1"/>
  <c r="O3040" i="1"/>
  <c r="O3048" i="1"/>
  <c r="O3035" i="1"/>
  <c r="O3038" i="1"/>
  <c r="O3036" i="1"/>
  <c r="O3037" i="1"/>
  <c r="O3034" i="1"/>
  <c r="O3002" i="1"/>
  <c r="O3003" i="1"/>
  <c r="O3018" i="1"/>
  <c r="O3010" i="1"/>
  <c r="O3014" i="1"/>
  <c r="O3008" i="1"/>
  <c r="O3024" i="1"/>
  <c r="O3020" i="1"/>
  <c r="O3012" i="1"/>
  <c r="O3006" i="1"/>
  <c r="O3004" i="1"/>
  <c r="O3016" i="1"/>
  <c r="O3022" i="1"/>
  <c r="O3030" i="1"/>
  <c r="O3028" i="1"/>
  <c r="O3032" i="1"/>
  <c r="O3026" i="1"/>
  <c r="O3019" i="1"/>
  <c r="O3011" i="1"/>
  <c r="O3015" i="1"/>
  <c r="O3009" i="1"/>
  <c r="O3025" i="1"/>
  <c r="O3021" i="1"/>
  <c r="O3013" i="1"/>
  <c r="O3007" i="1"/>
  <c r="O3005" i="1"/>
  <c r="O3017" i="1"/>
  <c r="O3023" i="1"/>
  <c r="O3031" i="1"/>
  <c r="O3029" i="1"/>
  <c r="O3033" i="1"/>
  <c r="O3027" i="1"/>
  <c r="O2995" i="1"/>
  <c r="O2996" i="1"/>
  <c r="O2997" i="1"/>
  <c r="O2998" i="1"/>
  <c r="O2999" i="1"/>
  <c r="O3000" i="1"/>
  <c r="O3001" i="1"/>
  <c r="O2994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77" i="1"/>
  <c r="O2973" i="1"/>
  <c r="O2960" i="1"/>
  <c r="O2971" i="1"/>
  <c r="O2967" i="1"/>
  <c r="O2961" i="1"/>
  <c r="O2969" i="1"/>
  <c r="O2966" i="1"/>
  <c r="O2975" i="1"/>
  <c r="O2963" i="1"/>
  <c r="O2974" i="1"/>
  <c r="O2972" i="1"/>
  <c r="O2970" i="1"/>
  <c r="O2959" i="1"/>
  <c r="O2964" i="1"/>
  <c r="O2968" i="1"/>
  <c r="O2962" i="1"/>
  <c r="O2965" i="1"/>
  <c r="O2976" i="1"/>
  <c r="O2958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39" i="1"/>
  <c r="O2938" i="1"/>
  <c r="O2923" i="1"/>
  <c r="O2926" i="1"/>
  <c r="O2928" i="1"/>
  <c r="O2935" i="1"/>
  <c r="O2907" i="1"/>
  <c r="O2915" i="1"/>
  <c r="O2933" i="1"/>
  <c r="O2913" i="1"/>
  <c r="O2916" i="1"/>
  <c r="O2918" i="1"/>
  <c r="O2930" i="1"/>
  <c r="O2922" i="1"/>
  <c r="O2936" i="1"/>
  <c r="O2934" i="1"/>
  <c r="O2927" i="1"/>
  <c r="O2932" i="1"/>
  <c r="O2925" i="1"/>
  <c r="O2937" i="1"/>
  <c r="O2919" i="1"/>
  <c r="O2924" i="1"/>
  <c r="O2912" i="1"/>
  <c r="O2909" i="1"/>
  <c r="O2911" i="1"/>
  <c r="O2910" i="1"/>
  <c r="O2931" i="1"/>
  <c r="O2921" i="1"/>
  <c r="O2901" i="1"/>
  <c r="O2906" i="1"/>
  <c r="O2914" i="1"/>
  <c r="O2929" i="1"/>
  <c r="O2900" i="1"/>
  <c r="O2904" i="1"/>
  <c r="O2905" i="1"/>
  <c r="O2908" i="1"/>
  <c r="O2920" i="1"/>
  <c r="O2917" i="1"/>
  <c r="O2903" i="1"/>
  <c r="O2902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852" i="1"/>
  <c r="O2854" i="1"/>
  <c r="O2856" i="1"/>
  <c r="O2853" i="1"/>
  <c r="O2855" i="1"/>
  <c r="O2851" i="1"/>
  <c r="O2850" i="1"/>
  <c r="O2848" i="1"/>
  <c r="O2849" i="1"/>
  <c r="O2845" i="1"/>
  <c r="O2847" i="1"/>
  <c r="O2846" i="1"/>
  <c r="O2844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798" i="1"/>
  <c r="O2791" i="1"/>
  <c r="O2787" i="1"/>
  <c r="O2782" i="1"/>
  <c r="O2796" i="1"/>
  <c r="O2793" i="1"/>
  <c r="O2794" i="1"/>
  <c r="O2797" i="1"/>
  <c r="O2795" i="1"/>
  <c r="O2790" i="1"/>
  <c r="O2792" i="1"/>
  <c r="O2788" i="1"/>
  <c r="O2783" i="1"/>
  <c r="O2789" i="1"/>
  <c r="O2785" i="1"/>
  <c r="O2786" i="1"/>
  <c r="O2781" i="1"/>
  <c r="O2784" i="1"/>
  <c r="O2778" i="1"/>
  <c r="O2779" i="1"/>
  <c r="O2780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27" i="1"/>
  <c r="O2777" i="1"/>
  <c r="O2728" i="1"/>
  <c r="O2729" i="1"/>
  <c r="O2730" i="1"/>
  <c r="O2731" i="1"/>
  <c r="O2732" i="1"/>
  <c r="O2721" i="1"/>
  <c r="O2719" i="1"/>
  <c r="O2715" i="1"/>
  <c r="O2713" i="1"/>
  <c r="O2711" i="1"/>
  <c r="O2707" i="1"/>
  <c r="O2709" i="1"/>
  <c r="O2724" i="1"/>
  <c r="O2717" i="1"/>
  <c r="O2723" i="1"/>
  <c r="O2725" i="1"/>
  <c r="O2726" i="1"/>
  <c r="O2718" i="1"/>
  <c r="O2722" i="1"/>
  <c r="O2720" i="1"/>
  <c r="O2716" i="1"/>
  <c r="O2714" i="1"/>
  <c r="O2712" i="1"/>
  <c r="O2708" i="1"/>
  <c r="O2710" i="1"/>
  <c r="O2703" i="1"/>
  <c r="O2704" i="1"/>
  <c r="O2705" i="1"/>
  <c r="O2702" i="1"/>
  <c r="O2706" i="1"/>
  <c r="O2698" i="1"/>
  <c r="O2700" i="1"/>
  <c r="O2685" i="1"/>
  <c r="O2691" i="1"/>
  <c r="O2682" i="1"/>
  <c r="O2689" i="1"/>
  <c r="O2687" i="1"/>
  <c r="O2694" i="1"/>
  <c r="O2695" i="1"/>
  <c r="O2696" i="1"/>
  <c r="O2697" i="1"/>
  <c r="O2699" i="1"/>
  <c r="O2701" i="1"/>
  <c r="O2686" i="1"/>
  <c r="O2692" i="1"/>
  <c r="O2683" i="1"/>
  <c r="O2690" i="1"/>
  <c r="O2688" i="1"/>
  <c r="O2684" i="1"/>
  <c r="O2681" i="1"/>
  <c r="O2680" i="1"/>
  <c r="O2654" i="1"/>
  <c r="O2659" i="1"/>
  <c r="O2693" i="1"/>
  <c r="O2661" i="1"/>
  <c r="O2662" i="1"/>
  <c r="O2679" i="1"/>
  <c r="O2674" i="1"/>
  <c r="O2667" i="1"/>
  <c r="O2675" i="1"/>
  <c r="O2655" i="1"/>
  <c r="O2670" i="1"/>
  <c r="O2663" i="1"/>
  <c r="O2656" i="1"/>
  <c r="O2657" i="1"/>
  <c r="O2658" i="1"/>
  <c r="O2660" i="1"/>
  <c r="O2665" i="1"/>
  <c r="O2671" i="1"/>
  <c r="O2668" i="1"/>
  <c r="O2672" i="1"/>
  <c r="O2673" i="1"/>
  <c r="O2676" i="1"/>
  <c r="O2669" i="1"/>
  <c r="O2666" i="1"/>
  <c r="O2678" i="1"/>
  <c r="O2677" i="1"/>
  <c r="O2664" i="1"/>
  <c r="O2598" i="1"/>
  <c r="O2599" i="1"/>
  <c r="O2650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45" i="1"/>
  <c r="O2646" i="1"/>
  <c r="O2647" i="1"/>
  <c r="O2648" i="1"/>
  <c r="O2649" i="1"/>
  <c r="O2643" i="1"/>
  <c r="O2580" i="1"/>
  <c r="O2581" i="1"/>
  <c r="O2582" i="1"/>
  <c r="O2583" i="1"/>
  <c r="O2584" i="1"/>
  <c r="O2585" i="1"/>
  <c r="O2586" i="1"/>
  <c r="O2651" i="1"/>
  <c r="O2652" i="1"/>
  <c r="O2587" i="1"/>
  <c r="O2588" i="1"/>
  <c r="O2589" i="1"/>
  <c r="O2590" i="1"/>
  <c r="O2591" i="1"/>
  <c r="O2640" i="1"/>
  <c r="O2641" i="1"/>
  <c r="O2653" i="1"/>
  <c r="O2592" i="1"/>
  <c r="O2593" i="1"/>
  <c r="O2594" i="1"/>
  <c r="O2595" i="1"/>
  <c r="O2601" i="1"/>
  <c r="O2597" i="1"/>
  <c r="O2639" i="1"/>
  <c r="O2605" i="1"/>
  <c r="O2603" i="1"/>
  <c r="O2606" i="1"/>
  <c r="O2600" i="1"/>
  <c r="O2604" i="1"/>
  <c r="O2596" i="1"/>
  <c r="O2602" i="1"/>
  <c r="O2644" i="1"/>
  <c r="O2642" i="1"/>
  <c r="O2576" i="1"/>
  <c r="O2564" i="1"/>
  <c r="O2578" i="1"/>
  <c r="O2577" i="1"/>
  <c r="O2565" i="1"/>
  <c r="O2579" i="1"/>
  <c r="O2575" i="1"/>
  <c r="O2571" i="1"/>
  <c r="O2560" i="1"/>
  <c r="O2566" i="1"/>
  <c r="O2573" i="1"/>
  <c r="O2568" i="1"/>
  <c r="O2574" i="1"/>
  <c r="O2572" i="1"/>
  <c r="O2553" i="1"/>
  <c r="O2569" i="1"/>
  <c r="O2561" i="1"/>
  <c r="O2554" i="1"/>
  <c r="O2556" i="1"/>
  <c r="O2562" i="1"/>
  <c r="O2557" i="1"/>
  <c r="O2558" i="1"/>
  <c r="O2555" i="1"/>
  <c r="O2567" i="1"/>
  <c r="O2563" i="1"/>
  <c r="O2570" i="1"/>
  <c r="O2559" i="1"/>
  <c r="O2481" i="1"/>
  <c r="O2460" i="1"/>
  <c r="O2470" i="1"/>
  <c r="O2461" i="1"/>
  <c r="O2475" i="1"/>
  <c r="O2483" i="1"/>
  <c r="O2479" i="1"/>
  <c r="O2506" i="1"/>
  <c r="O2509" i="1"/>
  <c r="O2482" i="1"/>
  <c r="O2462" i="1"/>
  <c r="O2471" i="1"/>
  <c r="O2463" i="1"/>
  <c r="O2476" i="1"/>
  <c r="O2484" i="1"/>
  <c r="O2458" i="1"/>
  <c r="O2467" i="1"/>
  <c r="O2456" i="1"/>
  <c r="O2478" i="1"/>
  <c r="O2468" i="1"/>
  <c r="O2472" i="1"/>
  <c r="O2464" i="1"/>
  <c r="O2465" i="1"/>
  <c r="O2459" i="1"/>
  <c r="O2473" i="1"/>
  <c r="O2457" i="1"/>
  <c r="O2469" i="1"/>
  <c r="O2466" i="1"/>
  <c r="O2477" i="1"/>
  <c r="O2480" i="1"/>
  <c r="O2474" i="1"/>
  <c r="O2507" i="1"/>
  <c r="O2508" i="1"/>
  <c r="O2510" i="1"/>
  <c r="O2534" i="1"/>
  <c r="O2536" i="1"/>
  <c r="O2533" i="1"/>
  <c r="O2535" i="1"/>
  <c r="O2532" i="1"/>
  <c r="O2543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49" i="1"/>
  <c r="O2550" i="1"/>
  <c r="O2551" i="1"/>
  <c r="O2539" i="1"/>
  <c r="O2540" i="1"/>
  <c r="O2541" i="1"/>
  <c r="O2542" i="1"/>
  <c r="O2537" i="1"/>
  <c r="O2538" i="1"/>
  <c r="O2552" i="1"/>
  <c r="O2485" i="1"/>
  <c r="O2486" i="1"/>
  <c r="O2487" i="1"/>
  <c r="O2488" i="1"/>
  <c r="O2489" i="1"/>
  <c r="O2490" i="1"/>
  <c r="O2491" i="1"/>
  <c r="O2492" i="1"/>
  <c r="O2493" i="1"/>
  <c r="O2494" i="1"/>
  <c r="O2495" i="1"/>
  <c r="O2544" i="1"/>
  <c r="O2545" i="1"/>
  <c r="O2496" i="1"/>
  <c r="O2497" i="1"/>
  <c r="O2498" i="1"/>
  <c r="O2499" i="1"/>
  <c r="O2500" i="1"/>
  <c r="O2546" i="1"/>
  <c r="O2547" i="1"/>
  <c r="O2548" i="1"/>
  <c r="O2501" i="1"/>
  <c r="O2505" i="1"/>
  <c r="O2504" i="1"/>
  <c r="O2513" i="1"/>
  <c r="O2517" i="1"/>
  <c r="O2514" i="1"/>
  <c r="O2515" i="1"/>
  <c r="O2516" i="1"/>
  <c r="O2511" i="1"/>
  <c r="O2512" i="1"/>
  <c r="O2502" i="1"/>
  <c r="O2503" i="1"/>
  <c r="O2455" i="1"/>
  <c r="O2454" i="1"/>
  <c r="O2450" i="1"/>
  <c r="O2447" i="1"/>
  <c r="O2445" i="1"/>
  <c r="O2449" i="1"/>
  <c r="O2446" i="1"/>
  <c r="O2453" i="1"/>
  <c r="O2448" i="1"/>
  <c r="O2452" i="1"/>
  <c r="O2451" i="1"/>
  <c r="O2405" i="1"/>
  <c r="O2421" i="1"/>
  <c r="O2411" i="1"/>
  <c r="O2406" i="1"/>
  <c r="O2422" i="1"/>
  <c r="O2412" i="1"/>
  <c r="O2409" i="1"/>
  <c r="O2437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8" i="1"/>
  <c r="O2439" i="1"/>
  <c r="O2444" i="1"/>
  <c r="O2391" i="1"/>
  <c r="O2392" i="1"/>
  <c r="O2393" i="1"/>
  <c r="O2440" i="1"/>
  <c r="O2394" i="1"/>
  <c r="O2395" i="1"/>
  <c r="O2441" i="1"/>
  <c r="O2442" i="1"/>
  <c r="O2396" i="1"/>
  <c r="O2397" i="1"/>
  <c r="O2398" i="1"/>
  <c r="O2399" i="1"/>
  <c r="O2443" i="1"/>
  <c r="O2435" i="1"/>
  <c r="O2403" i="1"/>
  <c r="O2390" i="1"/>
  <c r="O2402" i="1"/>
  <c r="O2420" i="1"/>
  <c r="O2418" i="1"/>
  <c r="O2401" i="1"/>
  <c r="O2416" i="1"/>
  <c r="O2407" i="1"/>
  <c r="O2404" i="1"/>
  <c r="O2414" i="1"/>
  <c r="O2408" i="1"/>
  <c r="O2417" i="1"/>
  <c r="O2400" i="1"/>
  <c r="O2415" i="1"/>
  <c r="O2413" i="1"/>
  <c r="O2410" i="1"/>
  <c r="O2419" i="1"/>
  <c r="O2436" i="1"/>
  <c r="O2389" i="1"/>
  <c r="O2382" i="1"/>
  <c r="O2388" i="1"/>
  <c r="O2385" i="1"/>
  <c r="O2384" i="1"/>
  <c r="O2383" i="1"/>
  <c r="O2387" i="1"/>
  <c r="O2386" i="1"/>
  <c r="O2343" i="1"/>
  <c r="O2358" i="1"/>
  <c r="O2351" i="1"/>
  <c r="O2339" i="1"/>
  <c r="O2344" i="1"/>
  <c r="O2354" i="1"/>
  <c r="O2347" i="1"/>
  <c r="O2341" i="1"/>
  <c r="O2377" i="1"/>
  <c r="O2345" i="1"/>
  <c r="O2359" i="1"/>
  <c r="O2352" i="1"/>
  <c r="O2340" i="1"/>
  <c r="O2346" i="1"/>
  <c r="O2338" i="1"/>
  <c r="O2355" i="1"/>
  <c r="O2348" i="1"/>
  <c r="O2349" i="1"/>
  <c r="O2342" i="1"/>
  <c r="O2371" i="1"/>
  <c r="O2376" i="1"/>
  <c r="O2374" i="1"/>
  <c r="O2378" i="1"/>
  <c r="O2373" i="1"/>
  <c r="O2366" i="1"/>
  <c r="O2367" i="1"/>
  <c r="O2375" i="1"/>
  <c r="O2330" i="1"/>
  <c r="O2331" i="1"/>
  <c r="O2332" i="1"/>
  <c r="O2333" i="1"/>
  <c r="O2334" i="1"/>
  <c r="O2379" i="1"/>
  <c r="O2335" i="1"/>
  <c r="O2336" i="1"/>
  <c r="O2337" i="1"/>
  <c r="O2365" i="1"/>
  <c r="O2368" i="1"/>
  <c r="O2369" i="1"/>
  <c r="O2372" i="1"/>
  <c r="O2360" i="1"/>
  <c r="O2356" i="1"/>
  <c r="O2350" i="1"/>
  <c r="O2370" i="1"/>
  <c r="O2361" i="1"/>
  <c r="O2362" i="1"/>
  <c r="O2364" i="1"/>
  <c r="O2357" i="1"/>
  <c r="O2353" i="1"/>
  <c r="O2363" i="1"/>
  <c r="O2380" i="1"/>
  <c r="O2381" i="1"/>
  <c r="O2325" i="1"/>
  <c r="O2328" i="1"/>
  <c r="O2329" i="1"/>
  <c r="O2321" i="1"/>
  <c r="O2322" i="1"/>
  <c r="O2324" i="1"/>
  <c r="O2323" i="1"/>
  <c r="O2327" i="1"/>
  <c r="O2326" i="1"/>
  <c r="O2312" i="1"/>
  <c r="O2314" i="1"/>
  <c r="O2316" i="1"/>
  <c r="O2317" i="1"/>
  <c r="O2318" i="1"/>
  <c r="O2319" i="1"/>
  <c r="O2320" i="1"/>
  <c r="O2313" i="1"/>
  <c r="O2310" i="1"/>
  <c r="O2307" i="1"/>
  <c r="O2311" i="1"/>
  <c r="O2308" i="1"/>
  <c r="O2309" i="1"/>
  <c r="O2315" i="1"/>
  <c r="O2305" i="1"/>
  <c r="O2306" i="1"/>
  <c r="O2264" i="1"/>
  <c r="O2246" i="1"/>
  <c r="O2257" i="1"/>
  <c r="O2249" i="1"/>
  <c r="O2252" i="1"/>
  <c r="O2255" i="1"/>
  <c r="O2247" i="1"/>
  <c r="O2256" i="1"/>
  <c r="O2254" i="1"/>
  <c r="O2279" i="1"/>
  <c r="O2287" i="1"/>
  <c r="O2285" i="1"/>
  <c r="O2300" i="1"/>
  <c r="O2301" i="1"/>
  <c r="O2299" i="1"/>
  <c r="O2275" i="1"/>
  <c r="O2286" i="1"/>
  <c r="O2293" i="1"/>
  <c r="O2294" i="1"/>
  <c r="O2295" i="1"/>
  <c r="O2292" i="1"/>
  <c r="O2291" i="1"/>
  <c r="O2297" i="1"/>
  <c r="O2281" i="1"/>
  <c r="O2282" i="1"/>
  <c r="O2283" i="1"/>
  <c r="O2284" i="1"/>
  <c r="O2304" i="1"/>
  <c r="O2303" i="1"/>
  <c r="O2298" i="1"/>
  <c r="O2296" i="1"/>
  <c r="O2290" i="1"/>
  <c r="O2241" i="1"/>
  <c r="O2242" i="1"/>
  <c r="O2243" i="1"/>
  <c r="O2302" i="1"/>
  <c r="O2261" i="1"/>
  <c r="O2288" i="1"/>
  <c r="O2289" i="1"/>
  <c r="O2260" i="1"/>
  <c r="O2251" i="1"/>
  <c r="O2271" i="1"/>
  <c r="O2250" i="1"/>
  <c r="O2272" i="1"/>
  <c r="O2270" i="1"/>
  <c r="O2258" i="1"/>
  <c r="O2267" i="1"/>
  <c r="O2244" i="1"/>
  <c r="O2259" i="1"/>
  <c r="O2262" i="1"/>
  <c r="O2263" i="1"/>
  <c r="O2265" i="1"/>
  <c r="O2269" i="1"/>
  <c r="O2278" i="1"/>
  <c r="O2274" i="1"/>
  <c r="O2253" i="1"/>
  <c r="O2273" i="1"/>
  <c r="O2268" i="1"/>
  <c r="O2266" i="1"/>
  <c r="O2276" i="1"/>
  <c r="O2245" i="1"/>
  <c r="O2277" i="1"/>
  <c r="O2248" i="1"/>
  <c r="O2280" i="1"/>
  <c r="O2236" i="1"/>
  <c r="O2234" i="1"/>
  <c r="O2232" i="1"/>
  <c r="O2238" i="1"/>
  <c r="O2229" i="1"/>
  <c r="O2240" i="1"/>
  <c r="O2237" i="1"/>
  <c r="O2235" i="1"/>
  <c r="O2233" i="1"/>
  <c r="O2239" i="1"/>
  <c r="O2230" i="1"/>
  <c r="O2231" i="1"/>
  <c r="O2228" i="1"/>
  <c r="O2173" i="1"/>
  <c r="O2180" i="1"/>
  <c r="O2178" i="1"/>
  <c r="O2176" i="1"/>
  <c r="O2196" i="1"/>
  <c r="O2192" i="1"/>
  <c r="O2175" i="1"/>
  <c r="O2174" i="1"/>
  <c r="O2181" i="1"/>
  <c r="O2179" i="1"/>
  <c r="O2177" i="1"/>
  <c r="O2185" i="1"/>
  <c r="O2191" i="1"/>
  <c r="O2188" i="1"/>
  <c r="O2186" i="1"/>
  <c r="O2193" i="1"/>
  <c r="O2197" i="1"/>
  <c r="O2203" i="1"/>
  <c r="O2194" i="1"/>
  <c r="O2204" i="1"/>
  <c r="O2214" i="1"/>
  <c r="O2213" i="1"/>
  <c r="O2216" i="1"/>
  <c r="O2212" i="1"/>
  <c r="O2223" i="1"/>
  <c r="O2224" i="1"/>
  <c r="O2210" i="1"/>
  <c r="O2225" i="1"/>
  <c r="O2215" i="1"/>
  <c r="O2211" i="1"/>
  <c r="O2221" i="1"/>
  <c r="O2218" i="1"/>
  <c r="O2220" i="1"/>
  <c r="O2219" i="1"/>
  <c r="O2227" i="1"/>
  <c r="O2208" i="1"/>
  <c r="O2226" i="1"/>
  <c r="O2222" i="1"/>
  <c r="O2209" i="1"/>
  <c r="O2182" i="1"/>
  <c r="O2187" i="1"/>
  <c r="O2205" i="1"/>
  <c r="O2206" i="1"/>
  <c r="O2198" i="1"/>
  <c r="O2201" i="1"/>
  <c r="O2199" i="1"/>
  <c r="O2190" i="1"/>
  <c r="O2189" i="1"/>
  <c r="O2195" i="1"/>
  <c r="O2200" i="1"/>
  <c r="O2202" i="1"/>
  <c r="O2183" i="1"/>
  <c r="O2207" i="1"/>
  <c r="O2184" i="1"/>
  <c r="O2217" i="1"/>
  <c r="O2157" i="1"/>
  <c r="O2158" i="1"/>
  <c r="O2161" i="1"/>
  <c r="O2155" i="1"/>
  <c r="O2149" i="1"/>
  <c r="O2166" i="1"/>
  <c r="O2168" i="1"/>
  <c r="O2170" i="1"/>
  <c r="O2164" i="1"/>
  <c r="O2151" i="1"/>
  <c r="O2153" i="1"/>
  <c r="O2159" i="1"/>
  <c r="O2160" i="1"/>
  <c r="O2162" i="1"/>
  <c r="O2156" i="1"/>
  <c r="O2150" i="1"/>
  <c r="O2167" i="1"/>
  <c r="O2169" i="1"/>
  <c r="O2171" i="1"/>
  <c r="O2165" i="1"/>
  <c r="O2152" i="1"/>
  <c r="O2154" i="1"/>
  <c r="O2163" i="1"/>
  <c r="O2172" i="1"/>
  <c r="O2103" i="1"/>
  <c r="O2137" i="1"/>
  <c r="O2096" i="1"/>
  <c r="O2097" i="1"/>
  <c r="O2107" i="1"/>
  <c r="O2094" i="1"/>
  <c r="O2098" i="1"/>
  <c r="O2099" i="1"/>
  <c r="O2138" i="1"/>
  <c r="O2116" i="1"/>
  <c r="O2113" i="1"/>
  <c r="O2117" i="1"/>
  <c r="O2125" i="1"/>
  <c r="O2126" i="1"/>
  <c r="O2124" i="1"/>
  <c r="O2123" i="1"/>
  <c r="O2143" i="1"/>
  <c r="O2147" i="1"/>
  <c r="O2144" i="1"/>
  <c r="O2146" i="1"/>
  <c r="O2130" i="1"/>
  <c r="O2114" i="1"/>
  <c r="O2145" i="1"/>
  <c r="O2128" i="1"/>
  <c r="O2129" i="1"/>
  <c r="O2136" i="1"/>
  <c r="O2141" i="1"/>
  <c r="O2134" i="1"/>
  <c r="O2132" i="1"/>
  <c r="O2142" i="1"/>
  <c r="O2135" i="1"/>
  <c r="O2133" i="1"/>
  <c r="O2120" i="1"/>
  <c r="O2121" i="1"/>
  <c r="O2139" i="1"/>
  <c r="O2140" i="1"/>
  <c r="O2148" i="1"/>
  <c r="O2104" i="1"/>
  <c r="O2119" i="1"/>
  <c r="O2095" i="1"/>
  <c r="O2115" i="1"/>
  <c r="O2106" i="1"/>
  <c r="O2102" i="1"/>
  <c r="O2109" i="1"/>
  <c r="O2093" i="1"/>
  <c r="O2127" i="1"/>
  <c r="O2111" i="1"/>
  <c r="O2100" i="1"/>
  <c r="O2112" i="1"/>
  <c r="O2105" i="1"/>
  <c r="O2110" i="1"/>
  <c r="O2101" i="1"/>
  <c r="O2108" i="1"/>
  <c r="O2118" i="1"/>
  <c r="O2122" i="1"/>
  <c r="O2131" i="1"/>
  <c r="O2079" i="1"/>
  <c r="O2075" i="1"/>
  <c r="O2077" i="1"/>
  <c r="O2073" i="1"/>
  <c r="O2085" i="1"/>
  <c r="O2081" i="1"/>
  <c r="O2083" i="1"/>
  <c r="O2088" i="1"/>
  <c r="O2091" i="1"/>
  <c r="O2080" i="1"/>
  <c r="O2076" i="1"/>
  <c r="O2078" i="1"/>
  <c r="O2074" i="1"/>
  <c r="O2086" i="1"/>
  <c r="O2082" i="1"/>
  <c r="O2084" i="1"/>
  <c r="O2089" i="1"/>
  <c r="O2087" i="1"/>
  <c r="O2090" i="1"/>
  <c r="O2092" i="1"/>
  <c r="O2041" i="1"/>
  <c r="O2050" i="1"/>
  <c r="O2059" i="1"/>
  <c r="O2070" i="1"/>
  <c r="O2061" i="1"/>
  <c r="O2056" i="1"/>
  <c r="O2067" i="1"/>
  <c r="O2054" i="1"/>
  <c r="O2039" i="1"/>
  <c r="O2042" i="1"/>
  <c r="O2038" i="1"/>
  <c r="O2051" i="1"/>
  <c r="O2044" i="1"/>
  <c r="O2045" i="1"/>
  <c r="O2072" i="1"/>
  <c r="O2060" i="1"/>
  <c r="O2071" i="1"/>
  <c r="O2062" i="1"/>
  <c r="O2057" i="1"/>
  <c r="O2068" i="1"/>
  <c r="O2055" i="1"/>
  <c r="O2069" i="1"/>
  <c r="O2063" i="1"/>
  <c r="O2058" i="1"/>
  <c r="O2046" i="1"/>
  <c r="O2047" i="1"/>
  <c r="O2048" i="1"/>
  <c r="O2049" i="1"/>
  <c r="O2064" i="1"/>
  <c r="O2065" i="1"/>
  <c r="O2066" i="1"/>
  <c r="O2052" i="1"/>
  <c r="O2053" i="1"/>
  <c r="O2043" i="1"/>
  <c r="O2040" i="1"/>
  <c r="O2016" i="1"/>
  <c r="O2022" i="1"/>
  <c r="O2026" i="1"/>
  <c r="O2024" i="1"/>
  <c r="O2012" i="1"/>
  <c r="O2014" i="1"/>
  <c r="O2029" i="1"/>
  <c r="O2019" i="1"/>
  <c r="O2017" i="1"/>
  <c r="O2023" i="1"/>
  <c r="O2027" i="1"/>
  <c r="O2025" i="1"/>
  <c r="O2013" i="1"/>
  <c r="O2015" i="1"/>
  <c r="O2030" i="1"/>
  <c r="O2028" i="1"/>
  <c r="O2037" i="1"/>
  <c r="O2018" i="1"/>
  <c r="O2020" i="1"/>
  <c r="O2031" i="1"/>
  <c r="O2021" i="1"/>
  <c r="O2036" i="1"/>
  <c r="O2009" i="1"/>
  <c r="O2035" i="1"/>
  <c r="O2011" i="1"/>
  <c r="O2033" i="1"/>
  <c r="O2034" i="1"/>
  <c r="O2032" i="1"/>
  <c r="O2010" i="1"/>
  <c r="O1994" i="1"/>
  <c r="O1975" i="1"/>
  <c r="O1990" i="1"/>
  <c r="O1992" i="1"/>
  <c r="O1983" i="1"/>
  <c r="O1988" i="1"/>
  <c r="O1977" i="1"/>
  <c r="O1973" i="1"/>
  <c r="O1971" i="1"/>
  <c r="O1986" i="1"/>
  <c r="O1978" i="1"/>
  <c r="O1981" i="1"/>
  <c r="O1985" i="1"/>
  <c r="O1996" i="1"/>
  <c r="O1995" i="1"/>
  <c r="O1976" i="1"/>
  <c r="O1991" i="1"/>
  <c r="O1993" i="1"/>
  <c r="O1984" i="1"/>
  <c r="O1989" i="1"/>
  <c r="O1979" i="1"/>
  <c r="O1974" i="1"/>
  <c r="O1972" i="1"/>
  <c r="O1987" i="1"/>
  <c r="O1969" i="1"/>
  <c r="O1980" i="1"/>
  <c r="O1982" i="1"/>
  <c r="O2007" i="1"/>
  <c r="O1998" i="1"/>
  <c r="O1997" i="1"/>
  <c r="O2000" i="1"/>
  <c r="O2006" i="1"/>
  <c r="O2002" i="1"/>
  <c r="O2004" i="1"/>
  <c r="O2005" i="1"/>
  <c r="O2001" i="1"/>
  <c r="O1970" i="1"/>
  <c r="O1999" i="1"/>
  <c r="O2003" i="1"/>
  <c r="O2008" i="1"/>
  <c r="O1924" i="1"/>
  <c r="O1951" i="1"/>
  <c r="O1953" i="1"/>
  <c r="O1949" i="1"/>
  <c r="O1959" i="1"/>
  <c r="O1935" i="1"/>
  <c r="O1957" i="1"/>
  <c r="O1963" i="1"/>
  <c r="O1940" i="1"/>
  <c r="O1947" i="1"/>
  <c r="O1943" i="1"/>
  <c r="O1945" i="1"/>
  <c r="O1925" i="1"/>
  <c r="O1967" i="1"/>
  <c r="O1952" i="1"/>
  <c r="O1954" i="1"/>
  <c r="O1950" i="1"/>
  <c r="O1960" i="1"/>
  <c r="O1936" i="1"/>
  <c r="O1958" i="1"/>
  <c r="O1961" i="1"/>
  <c r="O1964" i="1"/>
  <c r="O1941" i="1"/>
  <c r="O1948" i="1"/>
  <c r="O1944" i="1"/>
  <c r="O1965" i="1"/>
  <c r="O1966" i="1"/>
  <c r="O1929" i="1"/>
  <c r="O1932" i="1"/>
  <c r="O1934" i="1"/>
  <c r="O1927" i="1"/>
  <c r="O1933" i="1"/>
  <c r="O1962" i="1"/>
  <c r="O1928" i="1"/>
  <c r="O1938" i="1"/>
  <c r="O1939" i="1"/>
  <c r="O1946" i="1"/>
  <c r="O1930" i="1"/>
  <c r="O1931" i="1"/>
  <c r="O1968" i="1"/>
  <c r="O1921" i="1"/>
  <c r="O1922" i="1"/>
  <c r="O1926" i="1"/>
  <c r="O1923" i="1"/>
  <c r="O1942" i="1"/>
  <c r="O1955" i="1"/>
  <c r="O1956" i="1"/>
  <c r="O1937" i="1"/>
  <c r="O1894" i="1"/>
  <c r="O1903" i="1"/>
  <c r="O1881" i="1"/>
  <c r="O1896" i="1"/>
  <c r="O1898" i="1"/>
  <c r="O1884" i="1"/>
  <c r="O1887" i="1"/>
  <c r="O1900" i="1"/>
  <c r="O1890" i="1"/>
  <c r="O1892" i="1"/>
  <c r="O1919" i="1"/>
  <c r="O1908" i="1"/>
  <c r="O1895" i="1"/>
  <c r="O1904" i="1"/>
  <c r="O1882" i="1"/>
  <c r="O1897" i="1"/>
  <c r="O1899" i="1"/>
  <c r="O1885" i="1"/>
  <c r="O1888" i="1"/>
  <c r="O1901" i="1"/>
  <c r="O1910" i="1"/>
  <c r="O1907" i="1"/>
  <c r="O1911" i="1"/>
  <c r="O1906" i="1"/>
  <c r="O1905" i="1"/>
  <c r="O1883" i="1"/>
  <c r="O1891" i="1"/>
  <c r="O1893" i="1"/>
  <c r="O1920" i="1"/>
  <c r="O1902" i="1"/>
  <c r="O1909" i="1"/>
  <c r="O1913" i="1"/>
  <c r="O1914" i="1"/>
  <c r="O1886" i="1"/>
  <c r="O1918" i="1"/>
  <c r="O1917" i="1"/>
  <c r="O1889" i="1"/>
  <c r="O1915" i="1"/>
  <c r="O1912" i="1"/>
  <c r="O1916" i="1"/>
  <c r="O1866" i="1"/>
  <c r="O1876" i="1"/>
  <c r="O1864" i="1"/>
  <c r="O1872" i="1"/>
  <c r="O1858" i="1"/>
  <c r="O1874" i="1"/>
  <c r="O1850" i="1"/>
  <c r="O1867" i="1"/>
  <c r="O1843" i="1"/>
  <c r="O1842" i="1"/>
  <c r="O1841" i="1"/>
  <c r="O1877" i="1"/>
  <c r="O1865" i="1"/>
  <c r="O1873" i="1"/>
  <c r="O1859" i="1"/>
  <c r="O1861" i="1"/>
  <c r="O1863" i="1"/>
  <c r="O1875" i="1"/>
  <c r="O1851" i="1"/>
  <c r="O1878" i="1"/>
  <c r="O1871" i="1"/>
  <c r="O1849" i="1"/>
  <c r="O1860" i="1"/>
  <c r="O1856" i="1"/>
  <c r="O1857" i="1"/>
  <c r="O1869" i="1"/>
  <c r="O1870" i="1"/>
  <c r="O1862" i="1"/>
  <c r="O1852" i="1"/>
  <c r="O1844" i="1"/>
  <c r="O1845" i="1"/>
  <c r="O1880" i="1"/>
  <c r="O1879" i="1"/>
  <c r="O1855" i="1"/>
  <c r="O1868" i="1"/>
  <c r="O1846" i="1"/>
  <c r="O1847" i="1"/>
  <c r="O1853" i="1"/>
  <c r="O1848" i="1"/>
  <c r="O1854" i="1"/>
  <c r="O1803" i="1"/>
  <c r="O1820" i="1"/>
  <c r="O1807" i="1"/>
  <c r="O1817" i="1"/>
  <c r="O1812" i="1"/>
  <c r="O1822" i="1"/>
  <c r="O1801" i="1"/>
  <c r="O1809" i="1"/>
  <c r="O1797" i="1"/>
  <c r="O1799" i="1"/>
  <c r="O1811" i="1"/>
  <c r="O1824" i="1"/>
  <c r="O1804" i="1"/>
  <c r="O1821" i="1"/>
  <c r="O1808" i="1"/>
  <c r="O1818" i="1"/>
  <c r="O1813" i="1"/>
  <c r="O1823" i="1"/>
  <c r="O1802" i="1"/>
  <c r="O1810" i="1"/>
  <c r="O1819" i="1"/>
  <c r="O1805" i="1"/>
  <c r="O1816" i="1"/>
  <c r="O1814" i="1"/>
  <c r="O1815" i="1"/>
  <c r="O1798" i="1"/>
  <c r="O1800" i="1"/>
  <c r="O1837" i="1"/>
  <c r="O1825" i="1"/>
  <c r="O1839" i="1"/>
  <c r="O1826" i="1"/>
  <c r="O1840" i="1"/>
  <c r="O1829" i="1"/>
  <c r="O1834" i="1"/>
  <c r="O1827" i="1"/>
  <c r="O1835" i="1"/>
  <c r="O1836" i="1"/>
  <c r="O1833" i="1"/>
  <c r="O1830" i="1"/>
  <c r="O1828" i="1"/>
  <c r="O1838" i="1"/>
  <c r="O1831" i="1"/>
  <c r="O1832" i="1"/>
  <c r="O1806" i="1"/>
  <c r="O1740" i="1"/>
  <c r="O1761" i="1"/>
  <c r="O1762" i="1"/>
  <c r="O1737" i="1"/>
  <c r="O1758" i="1"/>
  <c r="O1773" i="1"/>
  <c r="O1776" i="1"/>
  <c r="O1743" i="1"/>
  <c r="O1746" i="1"/>
  <c r="O1749" i="1"/>
  <c r="O1792" i="1"/>
  <c r="O1755" i="1"/>
  <c r="O1765" i="1"/>
  <c r="O1766" i="1"/>
  <c r="O1767" i="1"/>
  <c r="O1795" i="1"/>
  <c r="O1752" i="1"/>
  <c r="O1753" i="1"/>
  <c r="O1754" i="1"/>
  <c r="O1741" i="1"/>
  <c r="O1763" i="1"/>
  <c r="O1764" i="1"/>
  <c r="O1738" i="1"/>
  <c r="O1759" i="1"/>
  <c r="O1774" i="1"/>
  <c r="O1777" i="1"/>
  <c r="O1744" i="1"/>
  <c r="O1747" i="1"/>
  <c r="O1750" i="1"/>
  <c r="O1793" i="1"/>
  <c r="O1742" i="1"/>
  <c r="O1736" i="1"/>
  <c r="O1775" i="1"/>
  <c r="O1756" i="1"/>
  <c r="O1782" i="1"/>
  <c r="O1768" i="1"/>
  <c r="O1769" i="1"/>
  <c r="O1760" i="1"/>
  <c r="O1789" i="1"/>
  <c r="O1791" i="1"/>
  <c r="O1778" i="1"/>
  <c r="O1779" i="1"/>
  <c r="O1780" i="1"/>
  <c r="O1781" i="1"/>
  <c r="O1739" i="1"/>
  <c r="O1751" i="1"/>
  <c r="O1757" i="1"/>
  <c r="O1770" i="1"/>
  <c r="O1771" i="1"/>
  <c r="O1772" i="1"/>
  <c r="O1796" i="1"/>
  <c r="O1783" i="1"/>
  <c r="O1748" i="1"/>
  <c r="O1790" i="1"/>
  <c r="O1785" i="1"/>
  <c r="O1788" i="1"/>
  <c r="O1786" i="1"/>
  <c r="O1794" i="1"/>
  <c r="O1784" i="1"/>
  <c r="O1745" i="1"/>
  <c r="O1787" i="1"/>
  <c r="O1715" i="1"/>
  <c r="O1703" i="1"/>
  <c r="O1724" i="1"/>
  <c r="O1726" i="1"/>
  <c r="O1728" i="1"/>
  <c r="O1710" i="1"/>
  <c r="O1716" i="1"/>
  <c r="O1704" i="1"/>
  <c r="O1714" i="1"/>
  <c r="O1731" i="1"/>
  <c r="O1725" i="1"/>
  <c r="O1727" i="1"/>
  <c r="O1721" i="1"/>
  <c r="O1729" i="1"/>
  <c r="O1730" i="1"/>
  <c r="O1705" i="1"/>
  <c r="O1706" i="1"/>
  <c r="O1702" i="1"/>
  <c r="O1722" i="1"/>
  <c r="O1717" i="1"/>
  <c r="O1718" i="1"/>
  <c r="O1719" i="1"/>
  <c r="O1732" i="1"/>
  <c r="O1735" i="1"/>
  <c r="O1734" i="1"/>
  <c r="O1733" i="1"/>
  <c r="O1720" i="1"/>
  <c r="O1713" i="1"/>
  <c r="O1707" i="1"/>
  <c r="O1708" i="1"/>
  <c r="O1709" i="1"/>
  <c r="O1697" i="1"/>
  <c r="O1700" i="1"/>
  <c r="O1701" i="1"/>
  <c r="O1695" i="1"/>
  <c r="O1699" i="1"/>
  <c r="O1698" i="1"/>
  <c r="O1694" i="1"/>
  <c r="O1696" i="1"/>
  <c r="O1693" i="1"/>
  <c r="O1723" i="1"/>
  <c r="O1712" i="1"/>
  <c r="O1711" i="1"/>
  <c r="O1671" i="1"/>
  <c r="O1654" i="1"/>
  <c r="O1665" i="1"/>
  <c r="O1661" i="1"/>
  <c r="O1669" i="1"/>
  <c r="O1646" i="1"/>
  <c r="O1680" i="1"/>
  <c r="O1667" i="1"/>
  <c r="O1650" i="1"/>
  <c r="O1689" i="1"/>
  <c r="O1690" i="1"/>
  <c r="O1648" i="1"/>
  <c r="O1672" i="1"/>
  <c r="O1655" i="1"/>
  <c r="O1666" i="1"/>
  <c r="O1662" i="1"/>
  <c r="O1670" i="1"/>
  <c r="O1647" i="1"/>
  <c r="O1681" i="1"/>
  <c r="O1668" i="1"/>
  <c r="O1653" i="1"/>
  <c r="O1652" i="1"/>
  <c r="O1664" i="1"/>
  <c r="O1663" i="1"/>
  <c r="O1673" i="1"/>
  <c r="O1674" i="1"/>
  <c r="O1658" i="1"/>
  <c r="O1675" i="1"/>
  <c r="O1651" i="1"/>
  <c r="O1691" i="1"/>
  <c r="O1692" i="1"/>
  <c r="O1649" i="1"/>
  <c r="O1657" i="1"/>
  <c r="O1660" i="1"/>
  <c r="O1659" i="1"/>
  <c r="O1686" i="1"/>
  <c r="O1688" i="1"/>
  <c r="O1682" i="1"/>
  <c r="O1685" i="1"/>
  <c r="O1684" i="1"/>
  <c r="O1683" i="1"/>
  <c r="O1676" i="1"/>
  <c r="O1678" i="1"/>
  <c r="O1656" i="1"/>
  <c r="O1677" i="1"/>
  <c r="O1679" i="1"/>
  <c r="O1687" i="1"/>
  <c r="O1561" i="1"/>
  <c r="O1556" i="1"/>
  <c r="O1545" i="1"/>
  <c r="O1552" i="1"/>
  <c r="O1554" i="1"/>
  <c r="O1559" i="1"/>
  <c r="O1567" i="1"/>
  <c r="O1549" i="1"/>
  <c r="O1543" i="1"/>
  <c r="O1541" i="1"/>
  <c r="O1551" i="1"/>
  <c r="O1562" i="1"/>
  <c r="O1557" i="1"/>
  <c r="O1546" i="1"/>
  <c r="O1553" i="1"/>
  <c r="O1555" i="1"/>
  <c r="O1560" i="1"/>
  <c r="O1568" i="1"/>
  <c r="O1550" i="1"/>
  <c r="O1544" i="1"/>
  <c r="O1558" i="1"/>
  <c r="O1563" i="1"/>
  <c r="O1570" i="1"/>
  <c r="O1547" i="1"/>
  <c r="O1565" i="1"/>
  <c r="O1564" i="1"/>
  <c r="O1542" i="1"/>
  <c r="O1566" i="1"/>
  <c r="O1548" i="1"/>
  <c r="O1569" i="1"/>
  <c r="O1605" i="1"/>
  <c r="O1628" i="1"/>
  <c r="O1610" i="1"/>
  <c r="O1603" i="1"/>
  <c r="O1624" i="1"/>
  <c r="O1612" i="1"/>
  <c r="O1633" i="1"/>
  <c r="O1582" i="1"/>
  <c r="O1635" i="1"/>
  <c r="O1575" i="1"/>
  <c r="O1598" i="1"/>
  <c r="O1584" i="1"/>
  <c r="O1622" i="1"/>
  <c r="O1600" i="1"/>
  <c r="O1587" i="1"/>
  <c r="O1630" i="1"/>
  <c r="O1606" i="1"/>
  <c r="O1629" i="1"/>
  <c r="O1611" i="1"/>
  <c r="O1604" i="1"/>
  <c r="O1625" i="1"/>
  <c r="O1613" i="1"/>
  <c r="O1634" i="1"/>
  <c r="O1583" i="1"/>
  <c r="O1636" i="1"/>
  <c r="O1576" i="1"/>
  <c r="O1599" i="1"/>
  <c r="O1585" i="1"/>
  <c r="O1623" i="1"/>
  <c r="O1632" i="1"/>
  <c r="O1601" i="1"/>
  <c r="O1596" i="1"/>
  <c r="O1614" i="1"/>
  <c r="O1590" i="1"/>
  <c r="O1591" i="1"/>
  <c r="O1615" i="1"/>
  <c r="O1616" i="1"/>
  <c r="O1641" i="1"/>
  <c r="O1602" i="1"/>
  <c r="O1642" i="1"/>
  <c r="O1607" i="1"/>
  <c r="O1631" i="1"/>
  <c r="O1627" i="1"/>
  <c r="O1639" i="1"/>
  <c r="O1644" i="1"/>
  <c r="O1586" i="1"/>
  <c r="O1645" i="1"/>
  <c r="O1643" i="1"/>
  <c r="O1640" i="1"/>
  <c r="O1637" i="1"/>
  <c r="O1638" i="1"/>
  <c r="O1588" i="1"/>
  <c r="O1597" i="1"/>
  <c r="O1579" i="1"/>
  <c r="O1580" i="1"/>
  <c r="O1571" i="1"/>
  <c r="O1592" i="1"/>
  <c r="O1593" i="1"/>
  <c r="O1574" i="1"/>
  <c r="O1573" i="1"/>
  <c r="O1572" i="1"/>
  <c r="O1594" i="1"/>
  <c r="O1617" i="1"/>
  <c r="O1626" i="1"/>
  <c r="O1618" i="1"/>
  <c r="O1619" i="1"/>
  <c r="O1581" i="1"/>
  <c r="O1620" i="1"/>
  <c r="O1621" i="1"/>
  <c r="O1595" i="1"/>
  <c r="O1589" i="1"/>
  <c r="O1577" i="1"/>
  <c r="O1578" i="1"/>
  <c r="O1608" i="1"/>
  <c r="O1609" i="1"/>
  <c r="O1528" i="1"/>
  <c r="O1520" i="1"/>
  <c r="O1534" i="1"/>
  <c r="O1518" i="1"/>
  <c r="O1522" i="1"/>
  <c r="O1530" i="1"/>
  <c r="O1536" i="1"/>
  <c r="O1524" i="1"/>
  <c r="O1516" i="1"/>
  <c r="O1526" i="1"/>
  <c r="O1540" i="1"/>
  <c r="O1539" i="1"/>
  <c r="O1529" i="1"/>
  <c r="O1521" i="1"/>
  <c r="O1535" i="1"/>
  <c r="O1519" i="1"/>
  <c r="O1523" i="1"/>
  <c r="O1531" i="1"/>
  <c r="O1537" i="1"/>
  <c r="O1525" i="1"/>
  <c r="O1532" i="1"/>
  <c r="O1533" i="1"/>
  <c r="O1517" i="1"/>
  <c r="O1527" i="1"/>
  <c r="O1538" i="1"/>
  <c r="O1475" i="1"/>
  <c r="O1447" i="1"/>
  <c r="O1486" i="1"/>
  <c r="O1491" i="1"/>
  <c r="O1457" i="1"/>
  <c r="O1483" i="1"/>
  <c r="O1471" i="1"/>
  <c r="O1442" i="1"/>
  <c r="O1469" i="1"/>
  <c r="O1465" i="1"/>
  <c r="O1463" i="1"/>
  <c r="O1473" i="1"/>
  <c r="O1499" i="1"/>
  <c r="O1503" i="1"/>
  <c r="O1467" i="1"/>
  <c r="O1434" i="1"/>
  <c r="O1501" i="1"/>
  <c r="O1497" i="1"/>
  <c r="O1459" i="1"/>
  <c r="O1488" i="1"/>
  <c r="O1461" i="1"/>
  <c r="O1455" i="1"/>
  <c r="O1495" i="1"/>
  <c r="O1436" i="1"/>
  <c r="O1476" i="1"/>
  <c r="O1448" i="1"/>
  <c r="O1487" i="1"/>
  <c r="O1492" i="1"/>
  <c r="O1458" i="1"/>
  <c r="O1484" i="1"/>
  <c r="O1472" i="1"/>
  <c r="O1443" i="1"/>
  <c r="O1470" i="1"/>
  <c r="O1466" i="1"/>
  <c r="O1444" i="1"/>
  <c r="O1464" i="1"/>
  <c r="O1474" i="1"/>
  <c r="O1500" i="1"/>
  <c r="O1504" i="1"/>
  <c r="O1468" i="1"/>
  <c r="O1435" i="1"/>
  <c r="O1502" i="1"/>
  <c r="O1498" i="1"/>
  <c r="O1460" i="1"/>
  <c r="O1422" i="1"/>
  <c r="O1423" i="1"/>
  <c r="O1489" i="1"/>
  <c r="O1462" i="1"/>
  <c r="O1456" i="1"/>
  <c r="O1496" i="1"/>
  <c r="O1505" i="1"/>
  <c r="O1433" i="1"/>
  <c r="O1454" i="1"/>
  <c r="O1506" i="1"/>
  <c r="O1424" i="1"/>
  <c r="O1425" i="1"/>
  <c r="O1426" i="1"/>
  <c r="O1427" i="1"/>
  <c r="O1490" i="1"/>
  <c r="O1445" i="1"/>
  <c r="O1449" i="1"/>
  <c r="O1450" i="1"/>
  <c r="O1451" i="1"/>
  <c r="O1452" i="1"/>
  <c r="O1453" i="1"/>
  <c r="O1477" i="1"/>
  <c r="O1478" i="1"/>
  <c r="O1479" i="1"/>
  <c r="O1480" i="1"/>
  <c r="O1512" i="1"/>
  <c r="O1510" i="1"/>
  <c r="O1513" i="1"/>
  <c r="O1494" i="1"/>
  <c r="O1493" i="1"/>
  <c r="O1514" i="1"/>
  <c r="O1515" i="1"/>
  <c r="O1509" i="1"/>
  <c r="O1485" i="1"/>
  <c r="O1508" i="1"/>
  <c r="O1507" i="1"/>
  <c r="O1511" i="1"/>
  <c r="O1446" i="1"/>
  <c r="O1441" i="1"/>
  <c r="O1428" i="1"/>
  <c r="O1437" i="1"/>
  <c r="O1438" i="1"/>
  <c r="O1429" i="1"/>
  <c r="O1430" i="1"/>
  <c r="O1439" i="1"/>
  <c r="O1440" i="1"/>
  <c r="O1431" i="1"/>
  <c r="O1481" i="1"/>
  <c r="O1482" i="1"/>
  <c r="O1432" i="1"/>
  <c r="O1409" i="1"/>
  <c r="O1418" i="1"/>
  <c r="O1416" i="1"/>
  <c r="O1414" i="1"/>
  <c r="O1412" i="1"/>
  <c r="O1410" i="1"/>
  <c r="O1419" i="1"/>
  <c r="O1417" i="1"/>
  <c r="O1411" i="1"/>
  <c r="O1420" i="1"/>
  <c r="O1421" i="1"/>
  <c r="O1415" i="1"/>
  <c r="O1413" i="1"/>
  <c r="O1354" i="1"/>
  <c r="O1332" i="1"/>
  <c r="O1330" i="1"/>
  <c r="O1362" i="1"/>
  <c r="O1352" i="1"/>
  <c r="O1358" i="1"/>
  <c r="O1341" i="1"/>
  <c r="O1339" i="1"/>
  <c r="O1366" i="1"/>
  <c r="O1364" i="1"/>
  <c r="O1375" i="1"/>
  <c r="O1392" i="1"/>
  <c r="O1387" i="1"/>
  <c r="O1390" i="1"/>
  <c r="O1350" i="1"/>
  <c r="O1381" i="1"/>
  <c r="O1383" i="1"/>
  <c r="O1385" i="1"/>
  <c r="O1349" i="1"/>
  <c r="O1355" i="1"/>
  <c r="O1333" i="1"/>
  <c r="O1331" i="1"/>
  <c r="O1363" i="1"/>
  <c r="O1353" i="1"/>
  <c r="O1359" i="1"/>
  <c r="O1342" i="1"/>
  <c r="O1340" i="1"/>
  <c r="O1367" i="1"/>
  <c r="O1365" i="1"/>
  <c r="O1376" i="1"/>
  <c r="O1329" i="1"/>
  <c r="O1393" i="1"/>
  <c r="O1388" i="1"/>
  <c r="O1391" i="1"/>
  <c r="O1373" i="1"/>
  <c r="O1378" i="1"/>
  <c r="O1396" i="1"/>
  <c r="O1351" i="1"/>
  <c r="O1382" i="1"/>
  <c r="O1384" i="1"/>
  <c r="O1386" i="1"/>
  <c r="O1360" i="1"/>
  <c r="O1361" i="1"/>
  <c r="O1335" i="1"/>
  <c r="O1328" i="1"/>
  <c r="O1326" i="1"/>
  <c r="O1327" i="1"/>
  <c r="O1325" i="1"/>
  <c r="O1324" i="1"/>
  <c r="O1334" i="1"/>
  <c r="O1345" i="1"/>
  <c r="O1337" i="1"/>
  <c r="O1346" i="1"/>
  <c r="O1380" i="1"/>
  <c r="O1374" i="1"/>
  <c r="O1372" i="1"/>
  <c r="O1357" i="1"/>
  <c r="O1408" i="1"/>
  <c r="O1402" i="1"/>
  <c r="O1395" i="1"/>
  <c r="O1397" i="1"/>
  <c r="O1399" i="1"/>
  <c r="O1404" i="1"/>
  <c r="O1394" i="1"/>
  <c r="O1389" i="1"/>
  <c r="O1401" i="1"/>
  <c r="O1405" i="1"/>
  <c r="O1398" i="1"/>
  <c r="O1406" i="1"/>
  <c r="O1407" i="1"/>
  <c r="O1379" i="1"/>
  <c r="O1400" i="1"/>
  <c r="O1403" i="1"/>
  <c r="O1356" i="1"/>
  <c r="O1338" i="1"/>
  <c r="O1347" i="1"/>
  <c r="O1348" i="1"/>
  <c r="O1368" i="1"/>
  <c r="O1369" i="1"/>
  <c r="O1370" i="1"/>
  <c r="O1371" i="1"/>
  <c r="O1343" i="1"/>
  <c r="O1377" i="1"/>
  <c r="O1344" i="1"/>
  <c r="O1336" i="1"/>
  <c r="O1306" i="1"/>
  <c r="O1307" i="1"/>
  <c r="O1316" i="1"/>
  <c r="O1318" i="1"/>
  <c r="O1319" i="1"/>
  <c r="O1313" i="1"/>
  <c r="O1308" i="1"/>
  <c r="O1309" i="1"/>
  <c r="O1317" i="1"/>
  <c r="O1320" i="1"/>
  <c r="O1321" i="1"/>
  <c r="O1314" i="1"/>
  <c r="O1310" i="1"/>
  <c r="O1315" i="1"/>
  <c r="O1323" i="1"/>
  <c r="O1312" i="1"/>
  <c r="O1322" i="1"/>
  <c r="O1311" i="1"/>
  <c r="O1303" i="1"/>
  <c r="O1300" i="1"/>
  <c r="O1304" i="1"/>
  <c r="O1301" i="1"/>
  <c r="O1302" i="1"/>
  <c r="O1305" i="1"/>
  <c r="O1205" i="1"/>
  <c r="O1220" i="1"/>
  <c r="O1228" i="1"/>
  <c r="O1226" i="1"/>
  <c r="O1230" i="1"/>
  <c r="O1264" i="1"/>
  <c r="O1253" i="1"/>
  <c r="O1218" i="1"/>
  <c r="O1222" i="1"/>
  <c r="O1251" i="1"/>
  <c r="O1282" i="1"/>
  <c r="O1284" i="1"/>
  <c r="O1249" i="1"/>
  <c r="O1207" i="1"/>
  <c r="O1289" i="1"/>
  <c r="O1233" i="1"/>
  <c r="O1236" i="1"/>
  <c r="O1242" i="1"/>
  <c r="O1255" i="1"/>
  <c r="O1279" i="1"/>
  <c r="O1271" i="1"/>
  <c r="O1238" i="1"/>
  <c r="O1244" i="1"/>
  <c r="O1276" i="1"/>
  <c r="O1286" i="1"/>
  <c r="O1246" i="1"/>
  <c r="O1273" i="1"/>
  <c r="O1266" i="1"/>
  <c r="O1274" i="1"/>
  <c r="O1217" i="1"/>
  <c r="O1206" i="1"/>
  <c r="O1221" i="1"/>
  <c r="O1229" i="1"/>
  <c r="O1227" i="1"/>
  <c r="O1231" i="1"/>
  <c r="O1265" i="1"/>
  <c r="O1254" i="1"/>
  <c r="O1219" i="1"/>
  <c r="O1223" i="1"/>
  <c r="O1293" i="1"/>
  <c r="O1252" i="1"/>
  <c r="O1283" i="1"/>
  <c r="O1285" i="1"/>
  <c r="O1250" i="1"/>
  <c r="O1225" i="1"/>
  <c r="O1208" i="1"/>
  <c r="O1290" i="1"/>
  <c r="O1234" i="1"/>
  <c r="O1237" i="1"/>
  <c r="O1243" i="1"/>
  <c r="O1256" i="1"/>
  <c r="O1280" i="1"/>
  <c r="O1272" i="1"/>
  <c r="O1239" i="1"/>
  <c r="O1245" i="1"/>
  <c r="O1277" i="1"/>
  <c r="O1287" i="1"/>
  <c r="O1247" i="1"/>
  <c r="O1269" i="1"/>
  <c r="O1281" i="1"/>
  <c r="O1268" i="1"/>
  <c r="O1235" i="1"/>
  <c r="O1200" i="1"/>
  <c r="O1199" i="1"/>
  <c r="O1197" i="1"/>
  <c r="O1198" i="1"/>
  <c r="O1196" i="1"/>
  <c r="O1194" i="1"/>
  <c r="O1291" i="1"/>
  <c r="O1195" i="1"/>
  <c r="O1248" i="1"/>
  <c r="O1241" i="1"/>
  <c r="O1201" i="1"/>
  <c r="O1210" i="1"/>
  <c r="O1224" i="1"/>
  <c r="O1257" i="1"/>
  <c r="O1258" i="1"/>
  <c r="O1232" i="1"/>
  <c r="O1296" i="1"/>
  <c r="O1288" i="1"/>
  <c r="O1267" i="1"/>
  <c r="O1298" i="1"/>
  <c r="O1294" i="1"/>
  <c r="O1240" i="1"/>
  <c r="O1275" i="1"/>
  <c r="O1270" i="1"/>
  <c r="O1299" i="1"/>
  <c r="O1292" i="1"/>
  <c r="O1297" i="1"/>
  <c r="O1278" i="1"/>
  <c r="O1209" i="1"/>
  <c r="O1295" i="1"/>
  <c r="O1211" i="1"/>
  <c r="O1202" i="1"/>
  <c r="O1192" i="1"/>
  <c r="O1203" i="1"/>
  <c r="O1212" i="1"/>
  <c r="O1213" i="1"/>
  <c r="O1193" i="1"/>
  <c r="O1259" i="1"/>
  <c r="O1260" i="1"/>
  <c r="O1261" i="1"/>
  <c r="O1262" i="1"/>
  <c r="O1214" i="1"/>
  <c r="O1215" i="1"/>
  <c r="O1216" i="1"/>
  <c r="O1204" i="1"/>
  <c r="O1263" i="1"/>
  <c r="O1182" i="1"/>
  <c r="O1188" i="1"/>
  <c r="O1184" i="1"/>
  <c r="O1183" i="1"/>
  <c r="O1189" i="1"/>
  <c r="O1185" i="1"/>
  <c r="O1190" i="1"/>
  <c r="O1191" i="1"/>
  <c r="O1187" i="1"/>
  <c r="O1186" i="1"/>
  <c r="O1133" i="1"/>
  <c r="O1129" i="1"/>
  <c r="O1099" i="1"/>
  <c r="O1086" i="1"/>
  <c r="O1118" i="1"/>
  <c r="O1095" i="1"/>
  <c r="O1115" i="1"/>
  <c r="O1160" i="1"/>
  <c r="O1162" i="1"/>
  <c r="O1135" i="1"/>
  <c r="O1108" i="1"/>
  <c r="O1110" i="1"/>
  <c r="O1113" i="1"/>
  <c r="O1131" i="1"/>
  <c r="O1137" i="1"/>
  <c r="O1170" i="1"/>
  <c r="O1088" i="1"/>
  <c r="O1158" i="1"/>
  <c r="O1172" i="1"/>
  <c r="O1153" i="1"/>
  <c r="O1155" i="1"/>
  <c r="O1151" i="1"/>
  <c r="O1147" i="1"/>
  <c r="O1101" i="1"/>
  <c r="O1145" i="1"/>
  <c r="O1104" i="1"/>
  <c r="O1150" i="1"/>
  <c r="O1134" i="1"/>
  <c r="O1130" i="1"/>
  <c r="O1100" i="1"/>
  <c r="O1087" i="1"/>
  <c r="O1119" i="1"/>
  <c r="O1096" i="1"/>
  <c r="O1116" i="1"/>
  <c r="O1161" i="1"/>
  <c r="O1163" i="1"/>
  <c r="O1136" i="1"/>
  <c r="O1109" i="1"/>
  <c r="O1111" i="1"/>
  <c r="O1112" i="1"/>
  <c r="O1114" i="1"/>
  <c r="O1132" i="1"/>
  <c r="O1138" i="1"/>
  <c r="O1171" i="1"/>
  <c r="O1089" i="1"/>
  <c r="O1159" i="1"/>
  <c r="O1173" i="1"/>
  <c r="O1154" i="1"/>
  <c r="O1156" i="1"/>
  <c r="O1152" i="1"/>
  <c r="O1148" i="1"/>
  <c r="O1102" i="1"/>
  <c r="O1146" i="1"/>
  <c r="O1105" i="1"/>
  <c r="O1166" i="1"/>
  <c r="O1157" i="1"/>
  <c r="O1103" i="1"/>
  <c r="O1142" i="1"/>
  <c r="O1144" i="1"/>
  <c r="O1164" i="1"/>
  <c r="O1107" i="1"/>
  <c r="O1117" i="1"/>
  <c r="O1106" i="1"/>
  <c r="O1140" i="1"/>
  <c r="O1167" i="1"/>
  <c r="O1080" i="1"/>
  <c r="O1168" i="1"/>
  <c r="O1077" i="1"/>
  <c r="O1078" i="1"/>
  <c r="O1169" i="1"/>
  <c r="O1081" i="1"/>
  <c r="O1141" i="1"/>
  <c r="O1143" i="1"/>
  <c r="O1139" i="1"/>
  <c r="O1084" i="1"/>
  <c r="O1098" i="1"/>
  <c r="O1097" i="1"/>
  <c r="O1120" i="1"/>
  <c r="O1121" i="1"/>
  <c r="O1122" i="1"/>
  <c r="O1123" i="1"/>
  <c r="O1124" i="1"/>
  <c r="O1175" i="1"/>
  <c r="O1176" i="1"/>
  <c r="O1149" i="1"/>
  <c r="O1179" i="1"/>
  <c r="O1174" i="1"/>
  <c r="O1180" i="1"/>
  <c r="O1181" i="1"/>
  <c r="O1082" i="1"/>
  <c r="O1178" i="1"/>
  <c r="O1165" i="1"/>
  <c r="O1177" i="1"/>
  <c r="O1085" i="1"/>
  <c r="O1090" i="1"/>
  <c r="O1091" i="1"/>
  <c r="O1092" i="1"/>
  <c r="O1093" i="1"/>
  <c r="O1079" i="1"/>
  <c r="O1125" i="1"/>
  <c r="O1126" i="1"/>
  <c r="O1127" i="1"/>
  <c r="O1128" i="1"/>
  <c r="O1094" i="1"/>
  <c r="O1083" i="1"/>
  <c r="O1074" i="1"/>
  <c r="O1075" i="1"/>
  <c r="O1072" i="1"/>
  <c r="O1073" i="1"/>
  <c r="O1076" i="1"/>
  <c r="O1070" i="1"/>
  <c r="O1069" i="1"/>
  <c r="O1071" i="1"/>
  <c r="O1066" i="1"/>
  <c r="O1068" i="1"/>
  <c r="O1065" i="1"/>
  <c r="O1064" i="1"/>
  <c r="O1062" i="1"/>
  <c r="O1067" i="1"/>
  <c r="O1063" i="1"/>
  <c r="O1013" i="1"/>
  <c r="O993" i="1"/>
  <c r="O1017" i="1"/>
  <c r="O979" i="1"/>
  <c r="O999" i="1"/>
  <c r="O981" i="1"/>
  <c r="O1038" i="1"/>
  <c r="O1044" i="1"/>
  <c r="O1024" i="1"/>
  <c r="O995" i="1"/>
  <c r="O996" i="1"/>
  <c r="O977" i="1"/>
  <c r="O975" i="1"/>
  <c r="O968" i="1"/>
  <c r="O1022" i="1"/>
  <c r="O1031" i="1"/>
  <c r="O988" i="1"/>
  <c r="O991" i="1"/>
  <c r="O1027" i="1"/>
  <c r="O1020" i="1"/>
  <c r="O1014" i="1"/>
  <c r="O994" i="1"/>
  <c r="O1018" i="1"/>
  <c r="O980" i="1"/>
  <c r="O1012" i="1"/>
  <c r="O1002" i="1"/>
  <c r="O1000" i="1"/>
  <c r="O982" i="1"/>
  <c r="O1039" i="1"/>
  <c r="O1045" i="1"/>
  <c r="O1025" i="1"/>
  <c r="O997" i="1"/>
  <c r="O998" i="1"/>
  <c r="O978" i="1"/>
  <c r="O976" i="1"/>
  <c r="O969" i="1"/>
  <c r="O1023" i="1"/>
  <c r="O1032" i="1"/>
  <c r="O989" i="1"/>
  <c r="O992" i="1"/>
  <c r="O1028" i="1"/>
  <c r="O1021" i="1"/>
  <c r="O1040" i="1"/>
  <c r="O1029" i="1"/>
  <c r="O1003" i="1"/>
  <c r="O967" i="1"/>
  <c r="O1043" i="1"/>
  <c r="O990" i="1"/>
  <c r="O1037" i="1"/>
  <c r="O1034" i="1"/>
  <c r="O970" i="1"/>
  <c r="O1041" i="1"/>
  <c r="O1015" i="1"/>
  <c r="O963" i="1"/>
  <c r="O964" i="1"/>
  <c r="O1033" i="1"/>
  <c r="O987" i="1"/>
  <c r="O1001" i="1"/>
  <c r="O965" i="1"/>
  <c r="O971" i="1"/>
  <c r="O1004" i="1"/>
  <c r="O1005" i="1"/>
  <c r="O983" i="1"/>
  <c r="O984" i="1"/>
  <c r="O985" i="1"/>
  <c r="O1050" i="1"/>
  <c r="O1058" i="1"/>
  <c r="O1059" i="1"/>
  <c r="O1042" i="1"/>
  <c r="O1052" i="1"/>
  <c r="O1048" i="1"/>
  <c r="O1019" i="1"/>
  <c r="O1016" i="1"/>
  <c r="O1030" i="1"/>
  <c r="O1036" i="1"/>
  <c r="O1056" i="1"/>
  <c r="O1057" i="1"/>
  <c r="O1053" i="1"/>
  <c r="O1060" i="1"/>
  <c r="O1055" i="1"/>
  <c r="O1054" i="1"/>
  <c r="O986" i="1"/>
  <c r="O1061" i="1"/>
  <c r="O1046" i="1"/>
  <c r="O1051" i="1"/>
  <c r="O1047" i="1"/>
  <c r="O1035" i="1"/>
  <c r="O1049" i="1"/>
  <c r="O1026" i="1"/>
  <c r="O972" i="1"/>
  <c r="O966" i="1"/>
  <c r="O973" i="1"/>
  <c r="O1006" i="1"/>
  <c r="O1007" i="1"/>
  <c r="O1008" i="1"/>
  <c r="O974" i="1"/>
  <c r="O1009" i="1"/>
  <c r="O1010" i="1"/>
  <c r="O1011" i="1"/>
  <c r="O961" i="1"/>
  <c r="O962" i="1"/>
  <c r="O920" i="1"/>
  <c r="O922" i="1"/>
  <c r="O917" i="1"/>
  <c r="O915" i="1"/>
  <c r="O895" i="1"/>
  <c r="O900" i="1"/>
  <c r="O892" i="1"/>
  <c r="O933" i="1"/>
  <c r="O902" i="1"/>
  <c r="O939" i="1"/>
  <c r="O931" i="1"/>
  <c r="O904" i="1"/>
  <c r="O890" i="1"/>
  <c r="O886" i="1"/>
  <c r="O876" i="1"/>
  <c r="O929" i="1"/>
  <c r="O906" i="1"/>
  <c r="O897" i="1"/>
  <c r="O919" i="1"/>
  <c r="O921" i="1"/>
  <c r="O923" i="1"/>
  <c r="O918" i="1"/>
  <c r="O916" i="1"/>
  <c r="O924" i="1"/>
  <c r="O896" i="1"/>
  <c r="O901" i="1"/>
  <c r="O893" i="1"/>
  <c r="O935" i="1"/>
  <c r="O934" i="1"/>
  <c r="O903" i="1"/>
  <c r="O940" i="1"/>
  <c r="O932" i="1"/>
  <c r="O905" i="1"/>
  <c r="O891" i="1"/>
  <c r="O887" i="1"/>
  <c r="O877" i="1"/>
  <c r="O930" i="1"/>
  <c r="O907" i="1"/>
  <c r="O898" i="1"/>
  <c r="O928" i="1"/>
  <c r="O936" i="1"/>
  <c r="O937" i="1"/>
  <c r="O938" i="1"/>
  <c r="O869" i="1"/>
  <c r="O870" i="1"/>
  <c r="O945" i="1"/>
  <c r="O944" i="1"/>
  <c r="O888" i="1"/>
  <c r="O873" i="1"/>
  <c r="O909" i="1"/>
  <c r="O874" i="1"/>
  <c r="O910" i="1"/>
  <c r="O911" i="1"/>
  <c r="O899" i="1"/>
  <c r="O952" i="1"/>
  <c r="O953" i="1"/>
  <c r="O957" i="1"/>
  <c r="O956" i="1"/>
  <c r="O885" i="1"/>
  <c r="O894" i="1"/>
  <c r="O959" i="1"/>
  <c r="O951" i="1"/>
  <c r="O948" i="1"/>
  <c r="O954" i="1"/>
  <c r="O950" i="1"/>
  <c r="O943" i="1"/>
  <c r="O942" i="1"/>
  <c r="O946" i="1"/>
  <c r="O955" i="1"/>
  <c r="O947" i="1"/>
  <c r="O949" i="1"/>
  <c r="O960" i="1"/>
  <c r="O958" i="1"/>
  <c r="O941" i="1"/>
  <c r="O925" i="1"/>
  <c r="O926" i="1"/>
  <c r="O927" i="1"/>
  <c r="O912" i="1"/>
  <c r="O878" i="1"/>
  <c r="O913" i="1"/>
  <c r="O879" i="1"/>
  <c r="O880" i="1"/>
  <c r="O881" i="1"/>
  <c r="O882" i="1"/>
  <c r="O883" i="1"/>
  <c r="O875" i="1"/>
  <c r="O914" i="1"/>
  <c r="O884" i="1"/>
  <c r="O871" i="1"/>
  <c r="O872" i="1"/>
  <c r="O908" i="1"/>
  <c r="O889" i="1"/>
  <c r="O868" i="1"/>
  <c r="O867" i="1"/>
  <c r="O866" i="1"/>
  <c r="O816" i="1"/>
  <c r="O841" i="1"/>
  <c r="O843" i="1"/>
  <c r="O844" i="1"/>
  <c r="O794" i="1"/>
  <c r="O831" i="1"/>
  <c r="O832" i="1"/>
  <c r="O817" i="1"/>
  <c r="O805" i="1"/>
  <c r="O842" i="1"/>
  <c r="O836" i="1"/>
  <c r="O824" i="1"/>
  <c r="O807" i="1"/>
  <c r="O797" i="1"/>
  <c r="O782" i="1"/>
  <c r="O792" i="1"/>
  <c r="O780" i="1"/>
  <c r="O795" i="1"/>
  <c r="O809" i="1"/>
  <c r="O818" i="1"/>
  <c r="O838" i="1"/>
  <c r="O828" i="1"/>
  <c r="O772" i="1"/>
  <c r="O835" i="1"/>
  <c r="O834" i="1"/>
  <c r="O803" i="1"/>
  <c r="O826" i="1"/>
  <c r="O767" i="1"/>
  <c r="O765" i="1"/>
  <c r="O804" i="1"/>
  <c r="O777" i="1"/>
  <c r="O837" i="1"/>
  <c r="O825" i="1"/>
  <c r="O808" i="1"/>
  <c r="O798" i="1"/>
  <c r="O823" i="1"/>
  <c r="O788" i="1"/>
  <c r="O806" i="1"/>
  <c r="O811" i="1"/>
  <c r="O827" i="1"/>
  <c r="O768" i="1"/>
  <c r="O769" i="1"/>
  <c r="O770" i="1"/>
  <c r="O771" i="1"/>
  <c r="O790" i="1"/>
  <c r="O833" i="1"/>
  <c r="O822" i="1"/>
  <c r="O820" i="1"/>
  <c r="O821" i="1"/>
  <c r="O778" i="1"/>
  <c r="O779" i="1"/>
  <c r="O829" i="1"/>
  <c r="O801" i="1"/>
  <c r="O855" i="1"/>
  <c r="O849" i="1"/>
  <c r="O853" i="1"/>
  <c r="O800" i="1"/>
  <c r="O802" i="1"/>
  <c r="O851" i="1"/>
  <c r="O799" i="1"/>
  <c r="O850" i="1"/>
  <c r="O860" i="1"/>
  <c r="O861" i="1"/>
  <c r="O864" i="1"/>
  <c r="O865" i="1"/>
  <c r="O783" i="1"/>
  <c r="O847" i="1"/>
  <c r="O840" i="1"/>
  <c r="O846" i="1"/>
  <c r="O848" i="1"/>
  <c r="O858" i="1"/>
  <c r="O859" i="1"/>
  <c r="O845" i="1"/>
  <c r="O857" i="1"/>
  <c r="O862" i="1"/>
  <c r="O830" i="1"/>
  <c r="O863" i="1"/>
  <c r="O854" i="1"/>
  <c r="O856" i="1"/>
  <c r="O852" i="1"/>
  <c r="O789" i="1"/>
  <c r="O812" i="1"/>
  <c r="O784" i="1"/>
  <c r="O773" i="1"/>
  <c r="O785" i="1"/>
  <c r="O774" i="1"/>
  <c r="O786" i="1"/>
  <c r="O766" i="1"/>
  <c r="O775" i="1"/>
  <c r="O813" i="1"/>
  <c r="O814" i="1"/>
  <c r="O815" i="1"/>
  <c r="O776" i="1"/>
  <c r="O787" i="1"/>
  <c r="O793" i="1"/>
  <c r="O781" i="1"/>
  <c r="O796" i="1"/>
  <c r="O810" i="1"/>
  <c r="O819" i="1"/>
  <c r="O839" i="1"/>
  <c r="O791" i="1"/>
  <c r="O763" i="1"/>
  <c r="O764" i="1"/>
  <c r="O761" i="1"/>
  <c r="O762" i="1"/>
  <c r="O716" i="1"/>
  <c r="O731" i="1"/>
  <c r="O724" i="1"/>
  <c r="O715" i="1"/>
  <c r="O714" i="1"/>
  <c r="O717" i="1"/>
  <c r="O693" i="1"/>
  <c r="O737" i="1"/>
  <c r="O726" i="1"/>
  <c r="O675" i="1"/>
  <c r="O689" i="1"/>
  <c r="O660" i="1"/>
  <c r="O712" i="1"/>
  <c r="O721" i="1"/>
  <c r="O710" i="1"/>
  <c r="O700" i="1"/>
  <c r="O735" i="1"/>
  <c r="O688" i="1"/>
  <c r="O725" i="1"/>
  <c r="O733" i="1"/>
  <c r="O709" i="1"/>
  <c r="O684" i="1"/>
  <c r="O685" i="1"/>
  <c r="O718" i="1"/>
  <c r="O734" i="1"/>
  <c r="O730" i="1"/>
  <c r="O727" i="1"/>
  <c r="O691" i="1"/>
  <c r="O723" i="1"/>
  <c r="O687" i="1"/>
  <c r="O706" i="1"/>
  <c r="O704" i="1"/>
  <c r="O683" i="1"/>
  <c r="O695" i="1"/>
  <c r="O692" i="1"/>
  <c r="O705" i="1"/>
  <c r="O703" i="1"/>
  <c r="O657" i="1"/>
  <c r="O655" i="1"/>
  <c r="O656" i="1"/>
  <c r="O658" i="1"/>
  <c r="O719" i="1"/>
  <c r="O664" i="1"/>
  <c r="O686" i="1"/>
  <c r="O666" i="1"/>
  <c r="O665" i="1"/>
  <c r="O662" i="1"/>
  <c r="O699" i="1"/>
  <c r="O694" i="1"/>
  <c r="O667" i="1"/>
  <c r="O682" i="1"/>
  <c r="O678" i="1"/>
  <c r="O679" i="1"/>
  <c r="O671" i="1"/>
  <c r="O673" i="1"/>
  <c r="O707" i="1"/>
  <c r="O708" i="1"/>
  <c r="O696" i="1"/>
  <c r="O697" i="1"/>
  <c r="O680" i="1"/>
  <c r="O681" i="1"/>
  <c r="O756" i="1"/>
  <c r="O732" i="1"/>
  <c r="O728" i="1"/>
  <c r="O741" i="1"/>
  <c r="O676" i="1"/>
  <c r="O720" i="1"/>
  <c r="O690" i="1"/>
  <c r="O729" i="1"/>
  <c r="O747" i="1"/>
  <c r="O748" i="1"/>
  <c r="O739" i="1"/>
  <c r="O744" i="1"/>
  <c r="O757" i="1"/>
  <c r="O758" i="1"/>
  <c r="O750" i="1"/>
  <c r="O754" i="1"/>
  <c r="O752" i="1"/>
  <c r="O753" i="1"/>
  <c r="O751" i="1"/>
  <c r="O755" i="1"/>
  <c r="O742" i="1"/>
  <c r="O746" i="1"/>
  <c r="O738" i="1"/>
  <c r="O677" i="1"/>
  <c r="O759" i="1"/>
  <c r="O743" i="1"/>
  <c r="O749" i="1"/>
  <c r="O760" i="1"/>
  <c r="O740" i="1"/>
  <c r="O745" i="1"/>
  <c r="O663" i="1"/>
  <c r="O669" i="1"/>
  <c r="O659" i="1"/>
  <c r="O698" i="1"/>
  <c r="O670" i="1"/>
  <c r="O668" i="1"/>
  <c r="O661" i="1"/>
  <c r="O713" i="1"/>
  <c r="O722" i="1"/>
  <c r="O711" i="1"/>
  <c r="O701" i="1"/>
  <c r="O702" i="1"/>
  <c r="O736" i="1"/>
  <c r="O672" i="1"/>
  <c r="O674" i="1"/>
  <c r="O653" i="1"/>
  <c r="O654" i="1"/>
  <c r="O621" i="1"/>
  <c r="O622" i="1"/>
  <c r="O597" i="1"/>
  <c r="O598" i="1"/>
  <c r="O613" i="1"/>
  <c r="O587" i="1"/>
  <c r="O571" i="1"/>
  <c r="O631" i="1"/>
  <c r="O618" i="1"/>
  <c r="O623" i="1"/>
  <c r="O625" i="1"/>
  <c r="O637" i="1"/>
  <c r="O627" i="1"/>
  <c r="O585" i="1"/>
  <c r="O582" i="1"/>
  <c r="O591" i="1"/>
  <c r="O590" i="1"/>
  <c r="O635" i="1"/>
  <c r="O576" i="1"/>
  <c r="O579" i="1"/>
  <c r="O594" i="1"/>
  <c r="O629" i="1"/>
  <c r="O562" i="1"/>
  <c r="O558" i="1"/>
  <c r="O610" i="1"/>
  <c r="O620" i="1"/>
  <c r="O612" i="1"/>
  <c r="O634" i="1"/>
  <c r="O608" i="1"/>
  <c r="O633" i="1"/>
  <c r="O581" i="1"/>
  <c r="O639" i="1"/>
  <c r="O557" i="1"/>
  <c r="O560" i="1"/>
  <c r="O616" i="1"/>
  <c r="O564" i="1"/>
  <c r="O607" i="1"/>
  <c r="O578" i="1"/>
  <c r="O599" i="1"/>
  <c r="O593" i="1"/>
  <c r="O596" i="1"/>
  <c r="O601" i="1"/>
  <c r="O589" i="1"/>
  <c r="O603" i="1"/>
  <c r="O592" i="1"/>
  <c r="O600" i="1"/>
  <c r="O602" i="1"/>
  <c r="O565" i="1"/>
  <c r="O642" i="1"/>
  <c r="O614" i="1"/>
  <c r="O609" i="1"/>
  <c r="O606" i="1"/>
  <c r="O617" i="1"/>
  <c r="O615" i="1"/>
  <c r="O575" i="1"/>
  <c r="O605" i="1"/>
  <c r="O640" i="1"/>
  <c r="O604" i="1"/>
  <c r="O648" i="1"/>
  <c r="O649" i="1"/>
  <c r="O650" i="1"/>
  <c r="O643" i="1"/>
  <c r="O644" i="1"/>
  <c r="O651" i="1"/>
  <c r="O645" i="1"/>
  <c r="O647" i="1"/>
  <c r="O652" i="1"/>
  <c r="O646" i="1"/>
  <c r="O584" i="1"/>
  <c r="O570" i="1"/>
  <c r="O641" i="1"/>
  <c r="O574" i="1"/>
  <c r="O566" i="1"/>
  <c r="O567" i="1"/>
  <c r="O568" i="1"/>
  <c r="O569" i="1"/>
  <c r="O573" i="1"/>
  <c r="O588" i="1"/>
  <c r="O572" i="1"/>
  <c r="O632" i="1"/>
  <c r="O619" i="1"/>
  <c r="O624" i="1"/>
  <c r="O626" i="1"/>
  <c r="O638" i="1"/>
  <c r="O628" i="1"/>
  <c r="O586" i="1"/>
  <c r="O583" i="1"/>
  <c r="O636" i="1"/>
  <c r="O577" i="1"/>
  <c r="O580" i="1"/>
  <c r="O595" i="1"/>
  <c r="O630" i="1"/>
  <c r="O563" i="1"/>
  <c r="O559" i="1"/>
  <c r="O611" i="1"/>
  <c r="O561" i="1"/>
  <c r="O556" i="1"/>
  <c r="O464" i="1"/>
  <c r="O465" i="1"/>
  <c r="O522" i="1"/>
  <c r="O502" i="1"/>
  <c r="O506" i="1"/>
  <c r="O509" i="1"/>
  <c r="O505" i="1"/>
  <c r="O501" i="1"/>
  <c r="O513" i="1"/>
  <c r="O525" i="1"/>
  <c r="O490" i="1"/>
  <c r="O523" i="1"/>
  <c r="O526" i="1"/>
  <c r="O517" i="1"/>
  <c r="O495" i="1"/>
  <c r="O488" i="1"/>
  <c r="O531" i="1"/>
  <c r="O480" i="1"/>
  <c r="O503" i="1"/>
  <c r="O535" i="1"/>
  <c r="O478" i="1"/>
  <c r="O475" i="1"/>
  <c r="O510" i="1"/>
  <c r="O528" i="1"/>
  <c r="O521" i="1"/>
  <c r="O533" i="1"/>
  <c r="O537" i="1"/>
  <c r="O499" i="1"/>
  <c r="O534" i="1"/>
  <c r="O530" i="1"/>
  <c r="O473" i="1"/>
  <c r="O519" i="1"/>
  <c r="O498" i="1"/>
  <c r="O520" i="1"/>
  <c r="O468" i="1"/>
  <c r="O467" i="1"/>
  <c r="O466" i="1"/>
  <c r="O500" i="1"/>
  <c r="O477" i="1"/>
  <c r="O469" i="1"/>
  <c r="O543" i="1"/>
  <c r="O492" i="1"/>
  <c r="O512" i="1"/>
  <c r="O514" i="1"/>
  <c r="O474" i="1"/>
  <c r="O529" i="1"/>
  <c r="O497" i="1"/>
  <c r="O494" i="1"/>
  <c r="O507" i="1"/>
  <c r="O508" i="1"/>
  <c r="O548" i="1"/>
  <c r="O550" i="1"/>
  <c r="O538" i="1"/>
  <c r="O545" i="1"/>
  <c r="O551" i="1"/>
  <c r="O546" i="1"/>
  <c r="O552" i="1"/>
  <c r="O516" i="1"/>
  <c r="O515" i="1"/>
  <c r="O541" i="1"/>
  <c r="O542" i="1"/>
  <c r="O540" i="1"/>
  <c r="O539" i="1"/>
  <c r="O555" i="1"/>
  <c r="O554" i="1"/>
  <c r="O549" i="1"/>
  <c r="O547" i="1"/>
  <c r="O553" i="1"/>
  <c r="O544" i="1"/>
  <c r="O482" i="1"/>
  <c r="O470" i="1"/>
  <c r="O471" i="1"/>
  <c r="O483" i="1"/>
  <c r="O484" i="1"/>
  <c r="O485" i="1"/>
  <c r="O486" i="1"/>
  <c r="O487" i="1"/>
  <c r="O472" i="1"/>
  <c r="O491" i="1"/>
  <c r="O524" i="1"/>
  <c r="O527" i="1"/>
  <c r="O518" i="1"/>
  <c r="O496" i="1"/>
  <c r="O489" i="1"/>
  <c r="O532" i="1"/>
  <c r="O481" i="1"/>
  <c r="O504" i="1"/>
  <c r="O536" i="1"/>
  <c r="O479" i="1"/>
  <c r="O476" i="1"/>
  <c r="O511" i="1"/>
  <c r="O493" i="1"/>
  <c r="O421" i="1"/>
  <c r="O436" i="1"/>
  <c r="O415" i="1"/>
  <c r="O426" i="1"/>
  <c r="O427" i="1"/>
  <c r="O405" i="1"/>
  <c r="O407" i="1"/>
  <c r="O448" i="1"/>
  <c r="O419" i="1"/>
  <c r="O413" i="1"/>
  <c r="O441" i="1"/>
  <c r="O438" i="1"/>
  <c r="O432" i="1"/>
  <c r="O440" i="1"/>
  <c r="O442" i="1"/>
  <c r="O443" i="1"/>
  <c r="O445" i="1"/>
  <c r="O446" i="1"/>
  <c r="O401" i="1"/>
  <c r="O400" i="1"/>
  <c r="O404" i="1"/>
  <c r="O397" i="1"/>
  <c r="O402" i="1"/>
  <c r="O399" i="1"/>
  <c r="O398" i="1"/>
  <c r="O403" i="1"/>
  <c r="O423" i="1"/>
  <c r="O424" i="1"/>
  <c r="O425" i="1"/>
  <c r="O428" i="1"/>
  <c r="O411" i="1"/>
  <c r="O434" i="1"/>
  <c r="O435" i="1"/>
  <c r="O439" i="1"/>
  <c r="O429" i="1"/>
  <c r="O433" i="1"/>
  <c r="O412" i="1"/>
  <c r="O430" i="1"/>
  <c r="O431" i="1"/>
  <c r="O461" i="1"/>
  <c r="O444" i="1"/>
  <c r="O462" i="1"/>
  <c r="O459" i="1"/>
  <c r="O447" i="1"/>
  <c r="O450" i="1"/>
  <c r="O452" i="1"/>
  <c r="O456" i="1"/>
  <c r="O453" i="1"/>
  <c r="O454" i="1"/>
  <c r="O455" i="1"/>
  <c r="O457" i="1"/>
  <c r="O460" i="1"/>
  <c r="O458" i="1"/>
  <c r="O451" i="1"/>
  <c r="O463" i="1"/>
  <c r="O417" i="1"/>
  <c r="O418" i="1"/>
  <c r="O409" i="1"/>
  <c r="O410" i="1"/>
  <c r="O422" i="1"/>
  <c r="O437" i="1"/>
  <c r="O416" i="1"/>
  <c r="O406" i="1"/>
  <c r="O408" i="1"/>
  <c r="O449" i="1"/>
  <c r="O420" i="1"/>
  <c r="O414" i="1"/>
  <c r="O368" i="1"/>
  <c r="O363" i="1"/>
  <c r="O378" i="1"/>
  <c r="O364" i="1"/>
  <c r="O385" i="1"/>
  <c r="O374" i="1"/>
  <c r="O382" i="1"/>
  <c r="O381" i="1"/>
  <c r="O372" i="1"/>
  <c r="O360" i="1"/>
  <c r="O383" i="1"/>
  <c r="O377" i="1"/>
  <c r="O373" i="1"/>
  <c r="O366" i="1"/>
  <c r="O358" i="1"/>
  <c r="O359" i="1"/>
  <c r="O357" i="1"/>
  <c r="O376" i="1"/>
  <c r="O371" i="1"/>
  <c r="O384" i="1"/>
  <c r="O379" i="1"/>
  <c r="O388" i="1"/>
  <c r="O393" i="1"/>
  <c r="O395" i="1"/>
  <c r="O390" i="1"/>
  <c r="O389" i="1"/>
  <c r="O394" i="1"/>
  <c r="O387" i="1"/>
  <c r="O392" i="1"/>
  <c r="O391" i="1"/>
  <c r="O396" i="1"/>
  <c r="O367" i="1"/>
  <c r="O380" i="1"/>
  <c r="O361" i="1"/>
  <c r="O362" i="1"/>
  <c r="O370" i="1"/>
  <c r="O369" i="1"/>
  <c r="O365" i="1"/>
  <c r="O386" i="1"/>
  <c r="O375" i="1"/>
  <c r="O356" i="1"/>
  <c r="O340" i="1"/>
  <c r="O324" i="1"/>
  <c r="O317" i="1"/>
  <c r="O345" i="1"/>
  <c r="O341" i="1"/>
  <c r="O338" i="1"/>
  <c r="O336" i="1"/>
  <c r="O330" i="1"/>
  <c r="O343" i="1"/>
  <c r="O310" i="1"/>
  <c r="O344" i="1"/>
  <c r="O329" i="1"/>
  <c r="O311" i="1"/>
  <c r="O312" i="1"/>
  <c r="O313" i="1"/>
  <c r="O314" i="1"/>
  <c r="O320" i="1"/>
  <c r="O318" i="1"/>
  <c r="O322" i="1"/>
  <c r="O331" i="1"/>
  <c r="O326" i="1"/>
  <c r="O327" i="1"/>
  <c r="O332" i="1"/>
  <c r="O354" i="1"/>
  <c r="O347" i="1"/>
  <c r="O355" i="1"/>
  <c r="O350" i="1"/>
  <c r="O328" i="1"/>
  <c r="O349" i="1"/>
  <c r="O348" i="1"/>
  <c r="O352" i="1"/>
  <c r="O353" i="1"/>
  <c r="O351" i="1"/>
  <c r="O333" i="1"/>
  <c r="O334" i="1"/>
  <c r="O335" i="1"/>
  <c r="O315" i="1"/>
  <c r="O316" i="1"/>
  <c r="O325" i="1"/>
  <c r="O346" i="1"/>
  <c r="O342" i="1"/>
  <c r="O339" i="1"/>
  <c r="O337" i="1"/>
  <c r="O321" i="1"/>
  <c r="O319" i="1"/>
  <c r="O323" i="1"/>
  <c r="O308" i="1"/>
  <c r="O309" i="1"/>
  <c r="O295" i="1"/>
  <c r="O283" i="1"/>
  <c r="O289" i="1"/>
  <c r="O266" i="1"/>
  <c r="O290" i="1"/>
  <c r="O276" i="1"/>
  <c r="O284" i="1"/>
  <c r="O278" i="1"/>
  <c r="O280" i="1"/>
  <c r="O294" i="1"/>
  <c r="O275" i="1"/>
  <c r="O293" i="1"/>
  <c r="O298" i="1"/>
  <c r="O296" i="1"/>
  <c r="O297" i="1"/>
  <c r="O264" i="1"/>
  <c r="O265" i="1"/>
  <c r="O263" i="1"/>
  <c r="O292" i="1"/>
  <c r="O286" i="1"/>
  <c r="O303" i="1"/>
  <c r="O304" i="1"/>
  <c r="O299" i="1"/>
  <c r="O300" i="1"/>
  <c r="O282" i="1"/>
  <c r="O301" i="1"/>
  <c r="O302" i="1"/>
  <c r="O306" i="1"/>
  <c r="O305" i="1"/>
  <c r="O307" i="1"/>
  <c r="O273" i="1"/>
  <c r="O287" i="1"/>
  <c r="O288" i="1"/>
  <c r="O274" i="1"/>
  <c r="O268" i="1"/>
  <c r="O269" i="1"/>
  <c r="O270" i="1"/>
  <c r="O271" i="1"/>
  <c r="O272" i="1"/>
  <c r="O267" i="1"/>
  <c r="O291" i="1"/>
  <c r="O277" i="1"/>
  <c r="O285" i="1"/>
  <c r="O279" i="1"/>
  <c r="O281" i="1"/>
  <c r="O254" i="1"/>
  <c r="O255" i="1"/>
  <c r="O248" i="1"/>
  <c r="O247" i="1"/>
  <c r="O256" i="1"/>
  <c r="O244" i="1"/>
  <c r="O250" i="1"/>
  <c r="O262" i="1"/>
  <c r="O259" i="1"/>
  <c r="O260" i="1"/>
  <c r="O261" i="1"/>
  <c r="O243" i="1"/>
  <c r="O257" i="1"/>
  <c r="O251" i="1"/>
  <c r="O252" i="1"/>
  <c r="O253" i="1"/>
  <c r="O245" i="1"/>
  <c r="O246" i="1"/>
  <c r="O258" i="1"/>
  <c r="O249" i="1"/>
  <c r="O235" i="1"/>
  <c r="O225" i="1"/>
  <c r="O219" i="1"/>
  <c r="O223" i="1"/>
  <c r="O232" i="1"/>
  <c r="O224" i="1"/>
  <c r="O231" i="1"/>
  <c r="O216" i="1"/>
  <c r="O213" i="1"/>
  <c r="O228" i="1"/>
  <c r="O221" i="1"/>
  <c r="O233" i="1"/>
  <c r="O230" i="1"/>
  <c r="O229" i="1"/>
  <c r="O226" i="1"/>
  <c r="O238" i="1"/>
  <c r="O236" i="1"/>
  <c r="O241" i="1"/>
  <c r="O242" i="1"/>
  <c r="O240" i="1"/>
  <c r="O237" i="1"/>
  <c r="O239" i="1"/>
  <c r="O217" i="1"/>
  <c r="O227" i="1"/>
  <c r="O218" i="1"/>
  <c r="O214" i="1"/>
  <c r="O215" i="1"/>
  <c r="O220" i="1"/>
  <c r="O222" i="1"/>
  <c r="O234" i="1"/>
  <c r="O199" i="1"/>
  <c r="O193" i="1"/>
  <c r="O189" i="1"/>
  <c r="O185" i="1"/>
  <c r="O182" i="1"/>
  <c r="O203" i="1"/>
  <c r="O173" i="1"/>
  <c r="O191" i="1"/>
  <c r="O202" i="1"/>
  <c r="O201" i="1"/>
  <c r="O188" i="1"/>
  <c r="O198" i="1"/>
  <c r="O168" i="1"/>
  <c r="O169" i="1"/>
  <c r="O190" i="1"/>
  <c r="O192" i="1"/>
  <c r="O197" i="1"/>
  <c r="O174" i="1"/>
  <c r="O186" i="1"/>
  <c r="O204" i="1"/>
  <c r="O196" i="1"/>
  <c r="O184" i="1"/>
  <c r="O212" i="1"/>
  <c r="O207" i="1"/>
  <c r="O211" i="1"/>
  <c r="O209" i="1"/>
  <c r="O206" i="1"/>
  <c r="O208" i="1"/>
  <c r="O210" i="1"/>
  <c r="O194" i="1"/>
  <c r="O200" i="1"/>
  <c r="O176" i="1"/>
  <c r="O195" i="1"/>
  <c r="O170" i="1"/>
  <c r="O171" i="1"/>
  <c r="O172" i="1"/>
  <c r="O177" i="1"/>
  <c r="O178" i="1"/>
  <c r="O179" i="1"/>
  <c r="O180" i="1"/>
  <c r="O181" i="1"/>
  <c r="O183" i="1"/>
  <c r="O175" i="1"/>
  <c r="O187" i="1"/>
  <c r="O205" i="1"/>
  <c r="O166" i="1"/>
  <c r="O167" i="1"/>
  <c r="O156" i="1"/>
  <c r="O157" i="1"/>
  <c r="O144" i="1"/>
  <c r="O146" i="1"/>
  <c r="O154" i="1"/>
  <c r="O155" i="1"/>
  <c r="O160" i="1"/>
  <c r="O153" i="1"/>
  <c r="O162" i="1"/>
  <c r="O163" i="1"/>
  <c r="O165" i="1"/>
  <c r="O158" i="1"/>
  <c r="O161" i="1"/>
  <c r="O164" i="1"/>
  <c r="O148" i="1"/>
  <c r="O149" i="1"/>
  <c r="O159" i="1"/>
  <c r="O150" i="1"/>
  <c r="O145" i="1"/>
  <c r="O151" i="1"/>
  <c r="O152" i="1"/>
  <c r="O147" i="1"/>
  <c r="O133" i="1"/>
  <c r="O132" i="1"/>
  <c r="O130" i="1"/>
  <c r="O136" i="1"/>
  <c r="O120" i="1"/>
  <c r="O125" i="1"/>
  <c r="O137" i="1"/>
  <c r="O142" i="1"/>
  <c r="O143" i="1"/>
  <c r="O141" i="1"/>
  <c r="O127" i="1"/>
  <c r="O121" i="1"/>
  <c r="O128" i="1"/>
  <c r="O138" i="1"/>
  <c r="O139" i="1"/>
  <c r="O140" i="1"/>
  <c r="O134" i="1"/>
  <c r="O135" i="1"/>
  <c r="O129" i="1"/>
  <c r="O122" i="1"/>
  <c r="O123" i="1"/>
  <c r="O124" i="1"/>
  <c r="O131" i="1"/>
  <c r="O126" i="1"/>
  <c r="O117" i="1"/>
  <c r="O111" i="1"/>
  <c r="O116" i="1"/>
  <c r="O119" i="1"/>
  <c r="O112" i="1"/>
  <c r="O115" i="1"/>
  <c r="O113" i="1"/>
  <c r="O114" i="1"/>
  <c r="O118" i="1"/>
  <c r="O101" i="1"/>
  <c r="O103" i="1"/>
  <c r="O110" i="1"/>
  <c r="O109" i="1"/>
  <c r="O104" i="1"/>
  <c r="O105" i="1"/>
  <c r="O106" i="1"/>
  <c r="O107" i="1"/>
  <c r="O108" i="1"/>
  <c r="O102" i="1"/>
  <c r="O93" i="1"/>
  <c r="O97" i="1"/>
  <c r="O98" i="1"/>
  <c r="O100" i="1"/>
  <c r="O99" i="1"/>
  <c r="O95" i="1"/>
  <c r="O96" i="1"/>
  <c r="O94" i="1"/>
  <c r="O85" i="1"/>
  <c r="O84" i="1"/>
  <c r="O86" i="1"/>
  <c r="O90" i="1"/>
  <c r="O91" i="1"/>
  <c r="O92" i="1"/>
  <c r="O89" i="1"/>
  <c r="O87" i="1"/>
  <c r="O88" i="1"/>
  <c r="O80" i="1"/>
  <c r="O82" i="1"/>
  <c r="O81" i="1"/>
  <c r="O83" i="1"/>
  <c r="O78" i="1"/>
  <c r="O77" i="1"/>
  <c r="O79" i="1"/>
  <c r="O75" i="1"/>
  <c r="O76" i="1"/>
  <c r="O73" i="1"/>
  <c r="O74" i="1"/>
  <c r="O72" i="1"/>
  <c r="O69" i="1"/>
  <c r="O71" i="1"/>
  <c r="O70" i="1"/>
  <c r="O65" i="1"/>
  <c r="O66" i="1"/>
  <c r="O68" i="1"/>
  <c r="O67" i="1"/>
  <c r="O64" i="1"/>
  <c r="O61" i="1"/>
  <c r="O62" i="1"/>
  <c r="O58" i="1"/>
  <c r="O59" i="1"/>
  <c r="O63" i="1"/>
  <c r="O60" i="1"/>
  <c r="O52" i="1"/>
  <c r="O53" i="1"/>
  <c r="O56" i="1"/>
  <c r="O55" i="1"/>
  <c r="O54" i="1"/>
  <c r="O57" i="1"/>
  <c r="O49" i="1"/>
  <c r="O51" i="1"/>
  <c r="O50" i="1"/>
  <c r="O48" i="1"/>
  <c r="O47" i="1"/>
  <c r="O46" i="1"/>
  <c r="O44" i="1"/>
  <c r="O45" i="1"/>
  <c r="O43" i="1"/>
  <c r="O38" i="1"/>
  <c r="O40" i="1"/>
  <c r="O39" i="1"/>
  <c r="O42" i="1"/>
  <c r="O41" i="1"/>
  <c r="O37" i="1"/>
  <c r="O32" i="1"/>
  <c r="O35" i="1"/>
  <c r="O34" i="1"/>
  <c r="O33" i="1"/>
  <c r="O36" i="1"/>
  <c r="O29" i="1"/>
  <c r="O25" i="1"/>
  <c r="O26" i="1"/>
  <c r="O30" i="1"/>
  <c r="O31" i="1"/>
  <c r="O28" i="1"/>
  <c r="O27" i="1"/>
  <c r="O23" i="1"/>
  <c r="O21" i="1"/>
  <c r="O24" i="1"/>
  <c r="O20" i="1"/>
  <c r="O22" i="1"/>
  <c r="O19" i="1"/>
  <c r="O18" i="1"/>
  <c r="O17" i="1"/>
  <c r="O16" i="1"/>
  <c r="O12" i="1"/>
  <c r="O13" i="1"/>
  <c r="O11" i="1"/>
  <c r="O14" i="1"/>
  <c r="O15" i="1"/>
  <c r="O10" i="1"/>
  <c r="O9" i="1"/>
  <c r="O7" i="1"/>
  <c r="O8" i="1"/>
  <c r="O6" i="1"/>
  <c r="O5" i="1"/>
  <c r="O4" i="1"/>
  <c r="O3" i="1"/>
  <c r="O2" i="1"/>
  <c r="O3483" i="1"/>
  <c r="O3489" i="1"/>
  <c r="O3496" i="1"/>
  <c r="O3502" i="1"/>
  <c r="O3480" i="1"/>
  <c r="O3484" i="1"/>
  <c r="O3503" i="1"/>
  <c r="O3492" i="1"/>
  <c r="O3476" i="1"/>
  <c r="O3412" i="1"/>
  <c r="O3504" i="1"/>
  <c r="O3485" i="1"/>
  <c r="O3499" i="1"/>
  <c r="O3465" i="1"/>
  <c r="O3510" i="1"/>
  <c r="O3336" i="1"/>
  <c r="O3338" i="1"/>
  <c r="O3374" i="1"/>
  <c r="O3462" i="1"/>
  <c r="O3346" i="1"/>
  <c r="O3359" i="1"/>
  <c r="O3521" i="1"/>
  <c r="O3371" i="1"/>
  <c r="O3524" i="1"/>
  <c r="O3352" i="1"/>
  <c r="O3344" i="1"/>
  <c r="O3381" i="1"/>
  <c r="O3427" i="1"/>
  <c r="O3391" i="1"/>
  <c r="O3419" i="1"/>
  <c r="O3354" i="1"/>
  <c r="O3389" i="1"/>
  <c r="O3362" i="1"/>
  <c r="O3383" i="1"/>
  <c r="O3340" i="1"/>
  <c r="O3356" i="1"/>
  <c r="O3401" i="1"/>
  <c r="O3349" i="1"/>
  <c r="O3377" i="1"/>
  <c r="O3386" i="1"/>
  <c r="O3473" i="1"/>
  <c r="O3515" i="1"/>
  <c r="O3460" i="1"/>
  <c r="O3469" i="1"/>
  <c r="O3519" i="1"/>
  <c r="O3512" i="1"/>
  <c r="O3393" i="1"/>
  <c r="O3467" i="1"/>
  <c r="O3415" i="1"/>
  <c r="O3431" i="1"/>
  <c r="O3471" i="1"/>
  <c r="O3429" i="1"/>
  <c r="O3375" i="1"/>
  <c r="O3463" i="1"/>
  <c r="O3347" i="1"/>
  <c r="O3360" i="1"/>
  <c r="O3522" i="1"/>
  <c r="O3433" i="1"/>
  <c r="O3372" i="1"/>
  <c r="O3369" i="1"/>
  <c r="O3458" i="1"/>
  <c r="O3395" i="1"/>
  <c r="O3363" i="1"/>
  <c r="O3384" i="1"/>
  <c r="O3357" i="1"/>
  <c r="O3342" i="1"/>
  <c r="O3402" i="1"/>
  <c r="O3350" i="1"/>
  <c r="O3378" i="1"/>
  <c r="O3387" i="1"/>
  <c r="O3420" i="1"/>
  <c r="O3425" i="1"/>
  <c r="O3423" i="1"/>
  <c r="O3478" i="1"/>
  <c r="O3516" i="1"/>
  <c r="O3397" i="1"/>
  <c r="O3398" i="1"/>
  <c r="O3486" i="1"/>
  <c r="O3490" i="1"/>
  <c r="O3497" i="1"/>
  <c r="O3475" i="1"/>
  <c r="O3491" i="1"/>
  <c r="O3498" i="1"/>
  <c r="O3505" i="1"/>
  <c r="O3509" i="1"/>
  <c r="O3481" i="1"/>
  <c r="O3487" i="1"/>
  <c r="O3506" i="1"/>
  <c r="O3493" i="1"/>
  <c r="O3494" i="1"/>
  <c r="O3477" i="1"/>
  <c r="O3507" i="1"/>
  <c r="O3413" i="1"/>
  <c r="O3508" i="1"/>
  <c r="O3488" i="1"/>
  <c r="O3500" i="1"/>
  <c r="O3466" i="1"/>
  <c r="O3511" i="1"/>
  <c r="O3321" i="1"/>
  <c r="O3322" i="1"/>
  <c r="O3337" i="1"/>
  <c r="O3339" i="1"/>
  <c r="O3365" i="1"/>
  <c r="O3376" i="1"/>
  <c r="O3464" i="1"/>
  <c r="O3348" i="1"/>
  <c r="O3361" i="1"/>
  <c r="O3523" i="1"/>
  <c r="O3434" i="1"/>
  <c r="O3373" i="1"/>
  <c r="O3370" i="1"/>
  <c r="O3459" i="1"/>
  <c r="O3396" i="1"/>
  <c r="O3525" i="1"/>
  <c r="O3353" i="1"/>
  <c r="O3345" i="1"/>
  <c r="O3382" i="1"/>
  <c r="O3428" i="1"/>
  <c r="O3392" i="1"/>
  <c r="O3421" i="1"/>
  <c r="O3355" i="1"/>
  <c r="O3390" i="1"/>
  <c r="O3364" i="1"/>
  <c r="O3385" i="1"/>
  <c r="O3341" i="1"/>
  <c r="O3358" i="1"/>
  <c r="O3343" i="1"/>
  <c r="O3403" i="1"/>
  <c r="O3351" i="1"/>
  <c r="O3379" i="1"/>
  <c r="O3388" i="1"/>
  <c r="O3474" i="1"/>
  <c r="O3422" i="1"/>
  <c r="O3426" i="1"/>
  <c r="O3424" i="1"/>
  <c r="O3479" i="1"/>
  <c r="O3517" i="1"/>
  <c r="O3461" i="1"/>
  <c r="O3470" i="1"/>
  <c r="O3520" i="1"/>
  <c r="O3513" i="1"/>
  <c r="O3394" i="1"/>
  <c r="O3468" i="1"/>
  <c r="O3416" i="1"/>
  <c r="O3432" i="1"/>
  <c r="O3472" i="1"/>
  <c r="O3430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07" i="1"/>
  <c r="O3408" i="1"/>
  <c r="O3409" i="1"/>
  <c r="O3578" i="1"/>
  <c r="O3557" i="1"/>
  <c r="O3556" i="1"/>
  <c r="O3538" i="1"/>
  <c r="O3545" i="1"/>
  <c r="O3543" i="1"/>
  <c r="O3542" i="1"/>
  <c r="O3527" i="1"/>
  <c r="O3573" i="1"/>
  <c r="O3536" i="1"/>
  <c r="O3566" i="1"/>
  <c r="O3563" i="1"/>
  <c r="O3552" i="1"/>
  <c r="O3531" i="1"/>
  <c r="O3544" i="1"/>
  <c r="O3551" i="1"/>
  <c r="O3562" i="1"/>
  <c r="O3533" i="1"/>
  <c r="O3559" i="1"/>
  <c r="O3580" i="1"/>
  <c r="O3548" i="1"/>
  <c r="O3540" i="1"/>
  <c r="O3569" i="1"/>
  <c r="O3568" i="1"/>
  <c r="O3577" i="1"/>
  <c r="O3561" i="1"/>
  <c r="O3550" i="1"/>
  <c r="O3553" i="1"/>
  <c r="O3572" i="1"/>
  <c r="O3547" i="1"/>
  <c r="O3575" i="1"/>
  <c r="O3565" i="1"/>
  <c r="O3537" i="1"/>
  <c r="O3579" i="1"/>
  <c r="O3581" i="1"/>
  <c r="O3399" i="1"/>
  <c r="O3482" i="1"/>
  <c r="O3549" i="1"/>
  <c r="O3405" i="1"/>
  <c r="O3514" i="1"/>
  <c r="O3380" i="1"/>
  <c r="O3558" i="1"/>
  <c r="O3404" i="1"/>
  <c r="O3535" i="1"/>
  <c r="O3555" i="1"/>
  <c r="O3554" i="1"/>
  <c r="O3418" i="1"/>
  <c r="O3539" i="1"/>
  <c r="O3417" i="1"/>
  <c r="O3560" i="1"/>
  <c r="O3518" i="1"/>
  <c r="O3526" i="1"/>
  <c r="O3406" i="1"/>
  <c r="O3411" i="1"/>
  <c r="O3414" i="1"/>
  <c r="O3534" i="1"/>
  <c r="O3410" i="1"/>
  <c r="O3546" i="1"/>
  <c r="O3495" i="1"/>
  <c r="O3501" i="1"/>
  <c r="O3574" i="1"/>
  <c r="O3564" i="1"/>
  <c r="O3448" i="1"/>
  <c r="O3567" i="1"/>
  <c r="O3582" i="1"/>
  <c r="O3449" i="1"/>
  <c r="O3576" i="1"/>
  <c r="O3450" i="1"/>
  <c r="O3571" i="1"/>
  <c r="O3528" i="1"/>
  <c r="O3570" i="1"/>
  <c r="O3541" i="1"/>
  <c r="O3532" i="1"/>
  <c r="O3323" i="1"/>
  <c r="O3451" i="1"/>
  <c r="O3452" i="1"/>
  <c r="O3453" i="1"/>
  <c r="O3324" i="1"/>
  <c r="O3529" i="1"/>
  <c r="O3325" i="1"/>
  <c r="O3326" i="1"/>
  <c r="O3327" i="1"/>
  <c r="O3454" i="1"/>
  <c r="O3328" i="1"/>
  <c r="O3329" i="1"/>
  <c r="O3330" i="1"/>
  <c r="O3331" i="1"/>
  <c r="O3455" i="1"/>
  <c r="O3530" i="1"/>
  <c r="O3332" i="1"/>
  <c r="O3456" i="1"/>
  <c r="O3457" i="1"/>
  <c r="O3333" i="1"/>
  <c r="O3400" i="1"/>
  <c r="O3334" i="1"/>
  <c r="O3335" i="1"/>
  <c r="O3366" i="1"/>
  <c r="O3367" i="1"/>
  <c r="O3368" i="1"/>
  <c r="O3243" i="1"/>
  <c r="J3255" i="1"/>
  <c r="J3238" i="1"/>
  <c r="J3253" i="1"/>
  <c r="J3251" i="1"/>
  <c r="J3250" i="1"/>
  <c r="J3256" i="1"/>
  <c r="J3245" i="1"/>
  <c r="J3240" i="1"/>
  <c r="J3242" i="1"/>
  <c r="J3254" i="1"/>
  <c r="J3239" i="1"/>
  <c r="J3249" i="1"/>
  <c r="J3241" i="1"/>
  <c r="J3247" i="1"/>
  <c r="J3236" i="1"/>
  <c r="J3248" i="1"/>
  <c r="J3246" i="1"/>
  <c r="J3252" i="1"/>
  <c r="J3244" i="1"/>
  <c r="J3237" i="1"/>
  <c r="J3306" i="1"/>
  <c r="J3308" i="1"/>
  <c r="J3303" i="1"/>
  <c r="J3286" i="1"/>
  <c r="J3266" i="1"/>
  <c r="J3305" i="1"/>
  <c r="J3294" i="1"/>
  <c r="J3302" i="1"/>
  <c r="J3307" i="1"/>
  <c r="J3263" i="1"/>
  <c r="J3274" i="1"/>
  <c r="J3280" i="1"/>
  <c r="J3269" i="1"/>
  <c r="J3275" i="1"/>
  <c r="J3309" i="1"/>
  <c r="J3299" i="1"/>
  <c r="J3278" i="1"/>
  <c r="J3304" i="1"/>
  <c r="J3316" i="1"/>
  <c r="J3317" i="1"/>
  <c r="J3295" i="1"/>
  <c r="J3288" i="1"/>
  <c r="J3271" i="1"/>
  <c r="J3300" i="1"/>
  <c r="J3290" i="1"/>
  <c r="J3292" i="1"/>
  <c r="J3297" i="1"/>
  <c r="J3284" i="1"/>
  <c r="J3276" i="1"/>
  <c r="J3311" i="1"/>
  <c r="J3282" i="1"/>
  <c r="J3296" i="1"/>
  <c r="J3289" i="1"/>
  <c r="J3272" i="1"/>
  <c r="J3301" i="1"/>
  <c r="J3291" i="1"/>
  <c r="J3293" i="1"/>
  <c r="J3298" i="1"/>
  <c r="J3285" i="1"/>
  <c r="J3277" i="1"/>
  <c r="J3312" i="1"/>
  <c r="J3283" i="1"/>
  <c r="J3273" i="1"/>
  <c r="J3270" i="1"/>
  <c r="J3257" i="1"/>
  <c r="J3260" i="1"/>
  <c r="J3233" i="1"/>
  <c r="J3279" i="1"/>
  <c r="J3234" i="1"/>
  <c r="J3259" i="1"/>
  <c r="J3235" i="1"/>
  <c r="J3262" i="1"/>
  <c r="J3265" i="1"/>
  <c r="J3258" i="1"/>
  <c r="J3310" i="1"/>
  <c r="J3267" i="1"/>
  <c r="J3268" i="1"/>
  <c r="J3287" i="1"/>
  <c r="J3281" i="1"/>
  <c r="J3264" i="1"/>
  <c r="J3261" i="1"/>
  <c r="J3315" i="1"/>
  <c r="J3314" i="1"/>
  <c r="J3313" i="1"/>
  <c r="J3319" i="1"/>
  <c r="J3318" i="1"/>
  <c r="J3052" i="1"/>
  <c r="J3053" i="1"/>
  <c r="J3054" i="1"/>
  <c r="J3055" i="1"/>
  <c r="J3056" i="1"/>
  <c r="J3057" i="1"/>
  <c r="J3058" i="1"/>
  <c r="J3107" i="1"/>
  <c r="J3108" i="1"/>
  <c r="J3059" i="1"/>
  <c r="J3109" i="1"/>
  <c r="J3060" i="1"/>
  <c r="J3061" i="1"/>
  <c r="J3062" i="1"/>
  <c r="J3063" i="1"/>
  <c r="J3064" i="1"/>
  <c r="J3065" i="1"/>
  <c r="J3066" i="1"/>
  <c r="J3067" i="1"/>
  <c r="J3320" i="1"/>
  <c r="J3114" i="1"/>
  <c r="J3115" i="1"/>
  <c r="J3143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4" i="1"/>
  <c r="J3110" i="1"/>
  <c r="J3111" i="1"/>
  <c r="J3112" i="1"/>
  <c r="J3113" i="1"/>
  <c r="J3141" i="1"/>
  <c r="J3142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049" i="1"/>
  <c r="J3050" i="1"/>
  <c r="J3051" i="1"/>
  <c r="J3043" i="1"/>
  <c r="J3041" i="1"/>
  <c r="J3045" i="1"/>
  <c r="J3039" i="1"/>
  <c r="J3047" i="1"/>
  <c r="J3044" i="1"/>
  <c r="J3042" i="1"/>
  <c r="J3046" i="1"/>
  <c r="J3040" i="1"/>
  <c r="J3048" i="1"/>
  <c r="J3035" i="1"/>
  <c r="J3038" i="1"/>
  <c r="J3036" i="1"/>
  <c r="J3037" i="1"/>
  <c r="J3034" i="1"/>
  <c r="J3002" i="1"/>
  <c r="J3003" i="1"/>
  <c r="J3018" i="1"/>
  <c r="J3010" i="1"/>
  <c r="J3014" i="1"/>
  <c r="J3008" i="1"/>
  <c r="J3024" i="1"/>
  <c r="J3020" i="1"/>
  <c r="J3012" i="1"/>
  <c r="J3006" i="1"/>
  <c r="J3004" i="1"/>
  <c r="J3016" i="1"/>
  <c r="J3022" i="1"/>
  <c r="J3030" i="1"/>
  <c r="J3028" i="1"/>
  <c r="J3032" i="1"/>
  <c r="J3026" i="1"/>
  <c r="J3019" i="1"/>
  <c r="J3011" i="1"/>
  <c r="J3015" i="1"/>
  <c r="J3009" i="1"/>
  <c r="J3025" i="1"/>
  <c r="J3021" i="1"/>
  <c r="J3013" i="1"/>
  <c r="J3007" i="1"/>
  <c r="J3005" i="1"/>
  <c r="J3017" i="1"/>
  <c r="J3023" i="1"/>
  <c r="J3031" i="1"/>
  <c r="J3029" i="1"/>
  <c r="J3033" i="1"/>
  <c r="J3027" i="1"/>
  <c r="J2995" i="1"/>
  <c r="J2996" i="1"/>
  <c r="J2997" i="1"/>
  <c r="J2998" i="1"/>
  <c r="J2999" i="1"/>
  <c r="J3000" i="1"/>
  <c r="J3001" i="1"/>
  <c r="J2994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77" i="1"/>
  <c r="J2973" i="1"/>
  <c r="J2960" i="1"/>
  <c r="J2971" i="1"/>
  <c r="J2967" i="1"/>
  <c r="J2961" i="1"/>
  <c r="J2969" i="1"/>
  <c r="J2966" i="1"/>
  <c r="J2975" i="1"/>
  <c r="J2963" i="1"/>
  <c r="J2974" i="1"/>
  <c r="J2972" i="1"/>
  <c r="J2970" i="1"/>
  <c r="J2959" i="1"/>
  <c r="J2964" i="1"/>
  <c r="J2968" i="1"/>
  <c r="J2962" i="1"/>
  <c r="J2965" i="1"/>
  <c r="J2976" i="1"/>
  <c r="J2958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39" i="1"/>
  <c r="J2938" i="1"/>
  <c r="J2923" i="1"/>
  <c r="J2926" i="1"/>
  <c r="J2928" i="1"/>
  <c r="J2935" i="1"/>
  <c r="J2907" i="1"/>
  <c r="J2915" i="1"/>
  <c r="J2933" i="1"/>
  <c r="J2913" i="1"/>
  <c r="J2916" i="1"/>
  <c r="J2918" i="1"/>
  <c r="J2930" i="1"/>
  <c r="J2922" i="1"/>
  <c r="J2936" i="1"/>
  <c r="J2934" i="1"/>
  <c r="J2927" i="1"/>
  <c r="J2932" i="1"/>
  <c r="J2925" i="1"/>
  <c r="J2937" i="1"/>
  <c r="J2919" i="1"/>
  <c r="J2924" i="1"/>
  <c r="J2912" i="1"/>
  <c r="J2909" i="1"/>
  <c r="J2911" i="1"/>
  <c r="J2910" i="1"/>
  <c r="J2931" i="1"/>
  <c r="J2921" i="1"/>
  <c r="J2901" i="1"/>
  <c r="J2906" i="1"/>
  <c r="J2914" i="1"/>
  <c r="J2929" i="1"/>
  <c r="J2900" i="1"/>
  <c r="J2904" i="1"/>
  <c r="J2905" i="1"/>
  <c r="J2908" i="1"/>
  <c r="J2920" i="1"/>
  <c r="J2917" i="1"/>
  <c r="J2903" i="1"/>
  <c r="J2902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852" i="1"/>
  <c r="J2854" i="1"/>
  <c r="J2856" i="1"/>
  <c r="J2853" i="1"/>
  <c r="J2855" i="1"/>
  <c r="J2851" i="1"/>
  <c r="J2850" i="1"/>
  <c r="J2848" i="1"/>
  <c r="J2849" i="1"/>
  <c r="J2845" i="1"/>
  <c r="J2847" i="1"/>
  <c r="J2846" i="1"/>
  <c r="J2844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798" i="1"/>
  <c r="J2791" i="1"/>
  <c r="J2787" i="1"/>
  <c r="J2782" i="1"/>
  <c r="J2796" i="1"/>
  <c r="J2793" i="1"/>
  <c r="J2794" i="1"/>
  <c r="J2797" i="1"/>
  <c r="J2795" i="1"/>
  <c r="J2790" i="1"/>
  <c r="J2792" i="1"/>
  <c r="J2788" i="1"/>
  <c r="J2783" i="1"/>
  <c r="J2789" i="1"/>
  <c r="J2785" i="1"/>
  <c r="J2786" i="1"/>
  <c r="J2781" i="1"/>
  <c r="J2784" i="1"/>
  <c r="J2778" i="1"/>
  <c r="J2779" i="1"/>
  <c r="J2780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27" i="1"/>
  <c r="J2777" i="1"/>
  <c r="J2728" i="1"/>
  <c r="J2729" i="1"/>
  <c r="J2730" i="1"/>
  <c r="J2731" i="1"/>
  <c r="J2732" i="1"/>
  <c r="J2721" i="1"/>
  <c r="J2719" i="1"/>
  <c r="J2715" i="1"/>
  <c r="J2713" i="1"/>
  <c r="J2711" i="1"/>
  <c r="J2707" i="1"/>
  <c r="J2709" i="1"/>
  <c r="J2724" i="1"/>
  <c r="J2717" i="1"/>
  <c r="J2723" i="1"/>
  <c r="J2725" i="1"/>
  <c r="J2726" i="1"/>
  <c r="J2718" i="1"/>
  <c r="J2722" i="1"/>
  <c r="J2720" i="1"/>
  <c r="J2716" i="1"/>
  <c r="J2714" i="1"/>
  <c r="J2712" i="1"/>
  <c r="J2708" i="1"/>
  <c r="J2710" i="1"/>
  <c r="J2703" i="1"/>
  <c r="J2704" i="1"/>
  <c r="J2705" i="1"/>
  <c r="J2702" i="1"/>
  <c r="J2706" i="1"/>
  <c r="J2698" i="1"/>
  <c r="J2700" i="1"/>
  <c r="J2685" i="1"/>
  <c r="J2691" i="1"/>
  <c r="J2682" i="1"/>
  <c r="J2689" i="1"/>
  <c r="J2687" i="1"/>
  <c r="J2694" i="1"/>
  <c r="J2695" i="1"/>
  <c r="J2696" i="1"/>
  <c r="J2697" i="1"/>
  <c r="J2699" i="1"/>
  <c r="J2701" i="1"/>
  <c r="J2686" i="1"/>
  <c r="J2692" i="1"/>
  <c r="J2683" i="1"/>
  <c r="J2690" i="1"/>
  <c r="J2688" i="1"/>
  <c r="J2684" i="1"/>
  <c r="J2681" i="1"/>
  <c r="J2680" i="1"/>
  <c r="J2654" i="1"/>
  <c r="J2659" i="1"/>
  <c r="J2693" i="1"/>
  <c r="J2661" i="1"/>
  <c r="J2662" i="1"/>
  <c r="J2679" i="1"/>
  <c r="J2674" i="1"/>
  <c r="J2667" i="1"/>
  <c r="J2675" i="1"/>
  <c r="J2655" i="1"/>
  <c r="J2670" i="1"/>
  <c r="J2663" i="1"/>
  <c r="J2656" i="1"/>
  <c r="J2657" i="1"/>
  <c r="J2658" i="1"/>
  <c r="J2660" i="1"/>
  <c r="J2665" i="1"/>
  <c r="J2671" i="1"/>
  <c r="J2668" i="1"/>
  <c r="J2672" i="1"/>
  <c r="J2673" i="1"/>
  <c r="J2676" i="1"/>
  <c r="J2669" i="1"/>
  <c r="J2666" i="1"/>
  <c r="J2678" i="1"/>
  <c r="J2677" i="1"/>
  <c r="J2664" i="1"/>
  <c r="J2598" i="1"/>
  <c r="J2599" i="1"/>
  <c r="J2650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45" i="1"/>
  <c r="J2646" i="1"/>
  <c r="J2647" i="1"/>
  <c r="J2648" i="1"/>
  <c r="J2649" i="1"/>
  <c r="J2643" i="1"/>
  <c r="J2580" i="1"/>
  <c r="J2581" i="1"/>
  <c r="J2582" i="1"/>
  <c r="J2583" i="1"/>
  <c r="J2584" i="1"/>
  <c r="J2585" i="1"/>
  <c r="J2586" i="1"/>
  <c r="J2651" i="1"/>
  <c r="J2652" i="1"/>
  <c r="J2587" i="1"/>
  <c r="J2588" i="1"/>
  <c r="J2589" i="1"/>
  <c r="J2590" i="1"/>
  <c r="J2591" i="1"/>
  <c r="J2640" i="1"/>
  <c r="J2641" i="1"/>
  <c r="J2653" i="1"/>
  <c r="J2592" i="1"/>
  <c r="J2593" i="1"/>
  <c r="J2594" i="1"/>
  <c r="J2595" i="1"/>
  <c r="J2601" i="1"/>
  <c r="J2597" i="1"/>
  <c r="J2639" i="1"/>
  <c r="J2605" i="1"/>
  <c r="J2603" i="1"/>
  <c r="J2606" i="1"/>
  <c r="J2600" i="1"/>
  <c r="J2604" i="1"/>
  <c r="J2596" i="1"/>
  <c r="J2602" i="1"/>
  <c r="J2644" i="1"/>
  <c r="J2642" i="1"/>
  <c r="J2576" i="1"/>
  <c r="J2564" i="1"/>
  <c r="J2578" i="1"/>
  <c r="J2577" i="1"/>
  <c r="J2565" i="1"/>
  <c r="J2579" i="1"/>
  <c r="J2575" i="1"/>
  <c r="J2571" i="1"/>
  <c r="J2560" i="1"/>
  <c r="J2566" i="1"/>
  <c r="J2573" i="1"/>
  <c r="J2568" i="1"/>
  <c r="J2574" i="1"/>
  <c r="J2572" i="1"/>
  <c r="J2553" i="1"/>
  <c r="J2569" i="1"/>
  <c r="J2561" i="1"/>
  <c r="J2554" i="1"/>
  <c r="J2556" i="1"/>
  <c r="J2562" i="1"/>
  <c r="J2557" i="1"/>
  <c r="J2558" i="1"/>
  <c r="J2555" i="1"/>
  <c r="J2567" i="1"/>
  <c r="J2563" i="1"/>
  <c r="J2570" i="1"/>
  <c r="J2559" i="1"/>
  <c r="J2481" i="1"/>
  <c r="J2460" i="1"/>
  <c r="J2470" i="1"/>
  <c r="J2461" i="1"/>
  <c r="J2475" i="1"/>
  <c r="J2483" i="1"/>
  <c r="J2479" i="1"/>
  <c r="J2506" i="1"/>
  <c r="J2509" i="1"/>
  <c r="J2482" i="1"/>
  <c r="J2462" i="1"/>
  <c r="J2471" i="1"/>
  <c r="J2463" i="1"/>
  <c r="J2476" i="1"/>
  <c r="J2484" i="1"/>
  <c r="J2458" i="1"/>
  <c r="J2467" i="1"/>
  <c r="J2456" i="1"/>
  <c r="J2478" i="1"/>
  <c r="J2468" i="1"/>
  <c r="J2472" i="1"/>
  <c r="J2464" i="1"/>
  <c r="J2465" i="1"/>
  <c r="J2459" i="1"/>
  <c r="J2473" i="1"/>
  <c r="J2457" i="1"/>
  <c r="J2469" i="1"/>
  <c r="J2466" i="1"/>
  <c r="J2477" i="1"/>
  <c r="J2480" i="1"/>
  <c r="J2474" i="1"/>
  <c r="J2507" i="1"/>
  <c r="J2508" i="1"/>
  <c r="J2510" i="1"/>
  <c r="J2534" i="1"/>
  <c r="J2536" i="1"/>
  <c r="J2533" i="1"/>
  <c r="J2535" i="1"/>
  <c r="J2532" i="1"/>
  <c r="J2543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49" i="1"/>
  <c r="J2550" i="1"/>
  <c r="J2551" i="1"/>
  <c r="J2539" i="1"/>
  <c r="J2540" i="1"/>
  <c r="J2541" i="1"/>
  <c r="J2542" i="1"/>
  <c r="J2537" i="1"/>
  <c r="J2538" i="1"/>
  <c r="J2552" i="1"/>
  <c r="J2485" i="1"/>
  <c r="J2486" i="1"/>
  <c r="J2487" i="1"/>
  <c r="J2488" i="1"/>
  <c r="J2489" i="1"/>
  <c r="J2490" i="1"/>
  <c r="J2491" i="1"/>
  <c r="J2492" i="1"/>
  <c r="J2493" i="1"/>
  <c r="J2494" i="1"/>
  <c r="J2495" i="1"/>
  <c r="J2544" i="1"/>
  <c r="J2545" i="1"/>
  <c r="J2496" i="1"/>
  <c r="J2497" i="1"/>
  <c r="J2498" i="1"/>
  <c r="J2499" i="1"/>
  <c r="J2500" i="1"/>
  <c r="J2546" i="1"/>
  <c r="J2547" i="1"/>
  <c r="J2548" i="1"/>
  <c r="J2501" i="1"/>
  <c r="J2505" i="1"/>
  <c r="J2504" i="1"/>
  <c r="J2513" i="1"/>
  <c r="J2517" i="1"/>
  <c r="J2514" i="1"/>
  <c r="J2515" i="1"/>
  <c r="J2516" i="1"/>
  <c r="J2511" i="1"/>
  <c r="J2512" i="1"/>
  <c r="J2502" i="1"/>
  <c r="J2503" i="1"/>
  <c r="J2455" i="1"/>
  <c r="J2454" i="1"/>
  <c r="J2450" i="1"/>
  <c r="J2447" i="1"/>
  <c r="J2445" i="1"/>
  <c r="J2449" i="1"/>
  <c r="J2446" i="1"/>
  <c r="J2453" i="1"/>
  <c r="J2448" i="1"/>
  <c r="J2452" i="1"/>
  <c r="J2451" i="1"/>
  <c r="J2405" i="1"/>
  <c r="J2421" i="1"/>
  <c r="J2411" i="1"/>
  <c r="J2406" i="1"/>
  <c r="J2422" i="1"/>
  <c r="J2412" i="1"/>
  <c r="J2409" i="1"/>
  <c r="J2437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8" i="1"/>
  <c r="J2439" i="1"/>
  <c r="J2444" i="1"/>
  <c r="J2391" i="1"/>
  <c r="J2392" i="1"/>
  <c r="J2393" i="1"/>
  <c r="J2440" i="1"/>
  <c r="J2394" i="1"/>
  <c r="J2395" i="1"/>
  <c r="J2441" i="1"/>
  <c r="J2442" i="1"/>
  <c r="J2396" i="1"/>
  <c r="J2397" i="1"/>
  <c r="J2398" i="1"/>
  <c r="J2399" i="1"/>
  <c r="J2443" i="1"/>
  <c r="J2435" i="1"/>
  <c r="J2403" i="1"/>
  <c r="J2390" i="1"/>
  <c r="J2402" i="1"/>
  <c r="J2420" i="1"/>
  <c r="J2418" i="1"/>
  <c r="J2401" i="1"/>
  <c r="J2416" i="1"/>
  <c r="J2407" i="1"/>
  <c r="J2404" i="1"/>
  <c r="J2414" i="1"/>
  <c r="J2408" i="1"/>
  <c r="J2417" i="1"/>
  <c r="J2400" i="1"/>
  <c r="J2415" i="1"/>
  <c r="J2413" i="1"/>
  <c r="J2410" i="1"/>
  <c r="J2419" i="1"/>
  <c r="J2436" i="1"/>
  <c r="J2389" i="1"/>
  <c r="J2382" i="1"/>
  <c r="J2388" i="1"/>
  <c r="J2385" i="1"/>
  <c r="J2384" i="1"/>
  <c r="J2383" i="1"/>
  <c r="J2387" i="1"/>
  <c r="J2386" i="1"/>
  <c r="J2343" i="1"/>
  <c r="J2358" i="1"/>
  <c r="J2351" i="1"/>
  <c r="J2339" i="1"/>
  <c r="J2344" i="1"/>
  <c r="J2354" i="1"/>
  <c r="J2347" i="1"/>
  <c r="J2341" i="1"/>
  <c r="J2377" i="1"/>
  <c r="J2345" i="1"/>
  <c r="J2359" i="1"/>
  <c r="J2352" i="1"/>
  <c r="J2340" i="1"/>
  <c r="J2346" i="1"/>
  <c r="J2338" i="1"/>
  <c r="J2355" i="1"/>
  <c r="J2348" i="1"/>
  <c r="J2349" i="1"/>
  <c r="J2342" i="1"/>
  <c r="J2371" i="1"/>
  <c r="J2376" i="1"/>
  <c r="J2374" i="1"/>
  <c r="J2378" i="1"/>
  <c r="J2373" i="1"/>
  <c r="J2366" i="1"/>
  <c r="J2367" i="1"/>
  <c r="J2375" i="1"/>
  <c r="J2330" i="1"/>
  <c r="J2331" i="1"/>
  <c r="J2332" i="1"/>
  <c r="J2333" i="1"/>
  <c r="J2334" i="1"/>
  <c r="J2379" i="1"/>
  <c r="J2335" i="1"/>
  <c r="J2336" i="1"/>
  <c r="J2337" i="1"/>
  <c r="J2365" i="1"/>
  <c r="J2368" i="1"/>
  <c r="J2369" i="1"/>
  <c r="J2372" i="1"/>
  <c r="J2360" i="1"/>
  <c r="J2356" i="1"/>
  <c r="J2350" i="1"/>
  <c r="J2370" i="1"/>
  <c r="J2361" i="1"/>
  <c r="J2362" i="1"/>
  <c r="J2364" i="1"/>
  <c r="J2357" i="1"/>
  <c r="J2353" i="1"/>
  <c r="J2363" i="1"/>
  <c r="J2380" i="1"/>
  <c r="J2381" i="1"/>
  <c r="J2325" i="1"/>
  <c r="J2328" i="1"/>
  <c r="J2329" i="1"/>
  <c r="J2321" i="1"/>
  <c r="J2322" i="1"/>
  <c r="J2324" i="1"/>
  <c r="J2323" i="1"/>
  <c r="J2327" i="1"/>
  <c r="J2326" i="1"/>
  <c r="J2312" i="1"/>
  <c r="J2314" i="1"/>
  <c r="J2316" i="1"/>
  <c r="J2317" i="1"/>
  <c r="J2318" i="1"/>
  <c r="J2319" i="1"/>
  <c r="J2320" i="1"/>
  <c r="J2313" i="1"/>
  <c r="J2310" i="1"/>
  <c r="J2307" i="1"/>
  <c r="J2311" i="1"/>
  <c r="J2308" i="1"/>
  <c r="J2309" i="1"/>
  <c r="J2315" i="1"/>
  <c r="J2305" i="1"/>
  <c r="J2306" i="1"/>
  <c r="J2264" i="1"/>
  <c r="J2246" i="1"/>
  <c r="J2257" i="1"/>
  <c r="J2249" i="1"/>
  <c r="J2252" i="1"/>
  <c r="J2255" i="1"/>
  <c r="J2247" i="1"/>
  <c r="J2256" i="1"/>
  <c r="J2254" i="1"/>
  <c r="J2279" i="1"/>
  <c r="J2287" i="1"/>
  <c r="J2285" i="1"/>
  <c r="J2300" i="1"/>
  <c r="J2301" i="1"/>
  <c r="J2299" i="1"/>
  <c r="J2275" i="1"/>
  <c r="J2286" i="1"/>
  <c r="J2293" i="1"/>
  <c r="J2294" i="1"/>
  <c r="J2295" i="1"/>
  <c r="J2292" i="1"/>
  <c r="J2291" i="1"/>
  <c r="J2297" i="1"/>
  <c r="J2281" i="1"/>
  <c r="J2282" i="1"/>
  <c r="J2283" i="1"/>
  <c r="J2284" i="1"/>
  <c r="J2304" i="1"/>
  <c r="J2303" i="1"/>
  <c r="J2298" i="1"/>
  <c r="J2296" i="1"/>
  <c r="J2290" i="1"/>
  <c r="J2241" i="1"/>
  <c r="J2242" i="1"/>
  <c r="J2243" i="1"/>
  <c r="J2302" i="1"/>
  <c r="J2261" i="1"/>
  <c r="J2288" i="1"/>
  <c r="J2289" i="1"/>
  <c r="J2260" i="1"/>
  <c r="J2251" i="1"/>
  <c r="J2271" i="1"/>
  <c r="J2250" i="1"/>
  <c r="J2272" i="1"/>
  <c r="J2270" i="1"/>
  <c r="J2258" i="1"/>
  <c r="J2267" i="1"/>
  <c r="J2244" i="1"/>
  <c r="J2259" i="1"/>
  <c r="J2262" i="1"/>
  <c r="J2263" i="1"/>
  <c r="J2265" i="1"/>
  <c r="J2269" i="1"/>
  <c r="J2278" i="1"/>
  <c r="J2274" i="1"/>
  <c r="J2253" i="1"/>
  <c r="J2273" i="1"/>
  <c r="J2268" i="1"/>
  <c r="J2266" i="1"/>
  <c r="J2276" i="1"/>
  <c r="J2245" i="1"/>
  <c r="J2277" i="1"/>
  <c r="J2248" i="1"/>
  <c r="J2280" i="1"/>
  <c r="J2236" i="1"/>
  <c r="J2234" i="1"/>
  <c r="J2232" i="1"/>
  <c r="J2238" i="1"/>
  <c r="J2229" i="1"/>
  <c r="J2240" i="1"/>
  <c r="J2237" i="1"/>
  <c r="J2235" i="1"/>
  <c r="J2233" i="1"/>
  <c r="J2239" i="1"/>
  <c r="J2230" i="1"/>
  <c r="J2231" i="1"/>
  <c r="J2228" i="1"/>
  <c r="J2173" i="1"/>
  <c r="J2180" i="1"/>
  <c r="J2178" i="1"/>
  <c r="J2176" i="1"/>
  <c r="J2196" i="1"/>
  <c r="J2192" i="1"/>
  <c r="J2175" i="1"/>
  <c r="J2174" i="1"/>
  <c r="J2181" i="1"/>
  <c r="J2179" i="1"/>
  <c r="J2177" i="1"/>
  <c r="J2185" i="1"/>
  <c r="J2191" i="1"/>
  <c r="J2188" i="1"/>
  <c r="J2186" i="1"/>
  <c r="J2193" i="1"/>
  <c r="J2197" i="1"/>
  <c r="J2203" i="1"/>
  <c r="J2194" i="1"/>
  <c r="J2204" i="1"/>
  <c r="J2214" i="1"/>
  <c r="J2213" i="1"/>
  <c r="J2216" i="1"/>
  <c r="J2212" i="1"/>
  <c r="J2223" i="1"/>
  <c r="J2224" i="1"/>
  <c r="J2210" i="1"/>
  <c r="J2225" i="1"/>
  <c r="J2215" i="1"/>
  <c r="J2211" i="1"/>
  <c r="J2221" i="1"/>
  <c r="J2218" i="1"/>
  <c r="J2220" i="1"/>
  <c r="J2219" i="1"/>
  <c r="J2227" i="1"/>
  <c r="J2208" i="1"/>
  <c r="J2226" i="1"/>
  <c r="J2222" i="1"/>
  <c r="J2209" i="1"/>
  <c r="J2182" i="1"/>
  <c r="J2187" i="1"/>
  <c r="J2205" i="1"/>
  <c r="J2206" i="1"/>
  <c r="J2198" i="1"/>
  <c r="J2201" i="1"/>
  <c r="J2199" i="1"/>
  <c r="J2190" i="1"/>
  <c r="J2189" i="1"/>
  <c r="J2195" i="1"/>
  <c r="J2200" i="1"/>
  <c r="J2202" i="1"/>
  <c r="J2183" i="1"/>
  <c r="J2207" i="1"/>
  <c r="J2184" i="1"/>
  <c r="J2217" i="1"/>
  <c r="J2157" i="1"/>
  <c r="J2158" i="1"/>
  <c r="J2161" i="1"/>
  <c r="J2155" i="1"/>
  <c r="J2149" i="1"/>
  <c r="J2166" i="1"/>
  <c r="J2168" i="1"/>
  <c r="J2170" i="1"/>
  <c r="J2164" i="1"/>
  <c r="J2151" i="1"/>
  <c r="J2153" i="1"/>
  <c r="J2159" i="1"/>
  <c r="J2160" i="1"/>
  <c r="J2162" i="1"/>
  <c r="J2156" i="1"/>
  <c r="J2150" i="1"/>
  <c r="J2167" i="1"/>
  <c r="J2169" i="1"/>
  <c r="J2171" i="1"/>
  <c r="J2165" i="1"/>
  <c r="J2152" i="1"/>
  <c r="J2154" i="1"/>
  <c r="J2163" i="1"/>
  <c r="J2172" i="1"/>
  <c r="J2103" i="1"/>
  <c r="J2137" i="1"/>
  <c r="J2096" i="1"/>
  <c r="J2097" i="1"/>
  <c r="J2107" i="1"/>
  <c r="J2094" i="1"/>
  <c r="J2098" i="1"/>
  <c r="J2099" i="1"/>
  <c r="J2138" i="1"/>
  <c r="J2116" i="1"/>
  <c r="J2113" i="1"/>
  <c r="J2117" i="1"/>
  <c r="J2125" i="1"/>
  <c r="J2126" i="1"/>
  <c r="J2124" i="1"/>
  <c r="J2123" i="1"/>
  <c r="J2143" i="1"/>
  <c r="J2147" i="1"/>
  <c r="J2144" i="1"/>
  <c r="J2146" i="1"/>
  <c r="J2130" i="1"/>
  <c r="J2114" i="1"/>
  <c r="J2145" i="1"/>
  <c r="J2128" i="1"/>
  <c r="J2129" i="1"/>
  <c r="J2136" i="1"/>
  <c r="J2141" i="1"/>
  <c r="J2134" i="1"/>
  <c r="J2132" i="1"/>
  <c r="J2142" i="1"/>
  <c r="J2135" i="1"/>
  <c r="J2133" i="1"/>
  <c r="J2120" i="1"/>
  <c r="J2121" i="1"/>
  <c r="J2139" i="1"/>
  <c r="J2140" i="1"/>
  <c r="J2148" i="1"/>
  <c r="J2104" i="1"/>
  <c r="J2119" i="1"/>
  <c r="J2095" i="1"/>
  <c r="J2115" i="1"/>
  <c r="J2106" i="1"/>
  <c r="J2102" i="1"/>
  <c r="J2109" i="1"/>
  <c r="J2093" i="1"/>
  <c r="J2127" i="1"/>
  <c r="J2111" i="1"/>
  <c r="J2100" i="1"/>
  <c r="J2112" i="1"/>
  <c r="J2105" i="1"/>
  <c r="J2110" i="1"/>
  <c r="J2101" i="1"/>
  <c r="J2108" i="1"/>
  <c r="J2118" i="1"/>
  <c r="J2122" i="1"/>
  <c r="J2131" i="1"/>
  <c r="J2079" i="1"/>
  <c r="J2075" i="1"/>
  <c r="J2077" i="1"/>
  <c r="J2073" i="1"/>
  <c r="J2085" i="1"/>
  <c r="J2081" i="1"/>
  <c r="J2083" i="1"/>
  <c r="J2088" i="1"/>
  <c r="J2091" i="1"/>
  <c r="J2080" i="1"/>
  <c r="J2076" i="1"/>
  <c r="J2078" i="1"/>
  <c r="J2074" i="1"/>
  <c r="J2086" i="1"/>
  <c r="J2082" i="1"/>
  <c r="J2084" i="1"/>
  <c r="J2089" i="1"/>
  <c r="J2087" i="1"/>
  <c r="J2090" i="1"/>
  <c r="J2092" i="1"/>
  <c r="J2041" i="1"/>
  <c r="J2050" i="1"/>
  <c r="J2059" i="1"/>
  <c r="J2070" i="1"/>
  <c r="J2061" i="1"/>
  <c r="J2056" i="1"/>
  <c r="J2067" i="1"/>
  <c r="J2054" i="1"/>
  <c r="J2039" i="1"/>
  <c r="J2042" i="1"/>
  <c r="J2038" i="1"/>
  <c r="J2051" i="1"/>
  <c r="J2044" i="1"/>
  <c r="J2045" i="1"/>
  <c r="J2072" i="1"/>
  <c r="J2060" i="1"/>
  <c r="J2071" i="1"/>
  <c r="J2062" i="1"/>
  <c r="J2057" i="1"/>
  <c r="J2068" i="1"/>
  <c r="J2055" i="1"/>
  <c r="J2069" i="1"/>
  <c r="J2063" i="1"/>
  <c r="J2058" i="1"/>
  <c r="J2046" i="1"/>
  <c r="J2047" i="1"/>
  <c r="J2048" i="1"/>
  <c r="J2049" i="1"/>
  <c r="J2064" i="1"/>
  <c r="J2065" i="1"/>
  <c r="J2066" i="1"/>
  <c r="J2052" i="1"/>
  <c r="J2053" i="1"/>
  <c r="J2043" i="1"/>
  <c r="J2040" i="1"/>
  <c r="J2016" i="1"/>
  <c r="J2022" i="1"/>
  <c r="J2026" i="1"/>
  <c r="J2024" i="1"/>
  <c r="J2012" i="1"/>
  <c r="J2014" i="1"/>
  <c r="J2029" i="1"/>
  <c r="J2019" i="1"/>
  <c r="J2017" i="1"/>
  <c r="J2023" i="1"/>
  <c r="J2027" i="1"/>
  <c r="J2025" i="1"/>
  <c r="J2013" i="1"/>
  <c r="J2015" i="1"/>
  <c r="J2030" i="1"/>
  <c r="J2028" i="1"/>
  <c r="J2037" i="1"/>
  <c r="J2018" i="1"/>
  <c r="J2020" i="1"/>
  <c r="J2031" i="1"/>
  <c r="J2021" i="1"/>
  <c r="J2036" i="1"/>
  <c r="J2009" i="1"/>
  <c r="J2035" i="1"/>
  <c r="J2011" i="1"/>
  <c r="J2033" i="1"/>
  <c r="J2034" i="1"/>
  <c r="J2032" i="1"/>
  <c r="J2010" i="1"/>
  <c r="J1994" i="1"/>
  <c r="J1975" i="1"/>
  <c r="J1990" i="1"/>
  <c r="J1992" i="1"/>
  <c r="J1983" i="1"/>
  <c r="J1988" i="1"/>
  <c r="J1977" i="1"/>
  <c r="J1973" i="1"/>
  <c r="J1971" i="1"/>
  <c r="J1986" i="1"/>
  <c r="J1978" i="1"/>
  <c r="J1981" i="1"/>
  <c r="J1985" i="1"/>
  <c r="J1996" i="1"/>
  <c r="J1995" i="1"/>
  <c r="J1976" i="1"/>
  <c r="J1991" i="1"/>
  <c r="J1993" i="1"/>
  <c r="J1984" i="1"/>
  <c r="J1989" i="1"/>
  <c r="J1979" i="1"/>
  <c r="J1974" i="1"/>
  <c r="J1972" i="1"/>
  <c r="J1987" i="1"/>
  <c r="J1969" i="1"/>
  <c r="J1980" i="1"/>
  <c r="J1982" i="1"/>
  <c r="J2007" i="1"/>
  <c r="J1998" i="1"/>
  <c r="J1997" i="1"/>
  <c r="J2000" i="1"/>
  <c r="J2006" i="1"/>
  <c r="J2002" i="1"/>
  <c r="J2004" i="1"/>
  <c r="J2005" i="1"/>
  <c r="J2001" i="1"/>
  <c r="J1970" i="1"/>
  <c r="J1999" i="1"/>
  <c r="J2003" i="1"/>
  <c r="J2008" i="1"/>
  <c r="J1924" i="1"/>
  <c r="J1951" i="1"/>
  <c r="J1953" i="1"/>
  <c r="J1949" i="1"/>
  <c r="J1959" i="1"/>
  <c r="J1935" i="1"/>
  <c r="J1957" i="1"/>
  <c r="J1963" i="1"/>
  <c r="J1940" i="1"/>
  <c r="J1947" i="1"/>
  <c r="J1943" i="1"/>
  <c r="J1945" i="1"/>
  <c r="J1925" i="1"/>
  <c r="J1967" i="1"/>
  <c r="J1952" i="1"/>
  <c r="J1954" i="1"/>
  <c r="J1950" i="1"/>
  <c r="J1960" i="1"/>
  <c r="J1936" i="1"/>
  <c r="J1958" i="1"/>
  <c r="J1961" i="1"/>
  <c r="J1964" i="1"/>
  <c r="J1941" i="1"/>
  <c r="J1948" i="1"/>
  <c r="J1944" i="1"/>
  <c r="J1965" i="1"/>
  <c r="J1966" i="1"/>
  <c r="J1929" i="1"/>
  <c r="J1932" i="1"/>
  <c r="J1934" i="1"/>
  <c r="J1927" i="1"/>
  <c r="J1933" i="1"/>
  <c r="J1962" i="1"/>
  <c r="J1928" i="1"/>
  <c r="J1938" i="1"/>
  <c r="J1939" i="1"/>
  <c r="J1946" i="1"/>
  <c r="J1930" i="1"/>
  <c r="J1931" i="1"/>
  <c r="J1968" i="1"/>
  <c r="J1921" i="1"/>
  <c r="J1922" i="1"/>
  <c r="J1926" i="1"/>
  <c r="J1923" i="1"/>
  <c r="J1942" i="1"/>
  <c r="J1955" i="1"/>
  <c r="J1956" i="1"/>
  <c r="J1937" i="1"/>
  <c r="J1894" i="1"/>
  <c r="J1903" i="1"/>
  <c r="J1881" i="1"/>
  <c r="J1896" i="1"/>
  <c r="J1898" i="1"/>
  <c r="J1884" i="1"/>
  <c r="J1887" i="1"/>
  <c r="J1900" i="1"/>
  <c r="J1890" i="1"/>
  <c r="J1892" i="1"/>
  <c r="J1919" i="1"/>
  <c r="J1908" i="1"/>
  <c r="J1895" i="1"/>
  <c r="J1904" i="1"/>
  <c r="J1882" i="1"/>
  <c r="J1897" i="1"/>
  <c r="J1899" i="1"/>
  <c r="J1885" i="1"/>
  <c r="J1888" i="1"/>
  <c r="J1901" i="1"/>
  <c r="J1910" i="1"/>
  <c r="J1907" i="1"/>
  <c r="J1911" i="1"/>
  <c r="J1906" i="1"/>
  <c r="J1905" i="1"/>
  <c r="J1883" i="1"/>
  <c r="J1891" i="1"/>
  <c r="J1893" i="1"/>
  <c r="J1920" i="1"/>
  <c r="J1902" i="1"/>
  <c r="J1909" i="1"/>
  <c r="J1913" i="1"/>
  <c r="J1914" i="1"/>
  <c r="J1886" i="1"/>
  <c r="J1918" i="1"/>
  <c r="J1917" i="1"/>
  <c r="J1889" i="1"/>
  <c r="J1915" i="1"/>
  <c r="J1912" i="1"/>
  <c r="J1916" i="1"/>
  <c r="J1866" i="1"/>
  <c r="J1876" i="1"/>
  <c r="J1864" i="1"/>
  <c r="J1872" i="1"/>
  <c r="J1858" i="1"/>
  <c r="J1874" i="1"/>
  <c r="J1850" i="1"/>
  <c r="J1867" i="1"/>
  <c r="J1843" i="1"/>
  <c r="J1842" i="1"/>
  <c r="J1841" i="1"/>
  <c r="J1877" i="1"/>
  <c r="J1865" i="1"/>
  <c r="J1873" i="1"/>
  <c r="J1859" i="1"/>
  <c r="J1861" i="1"/>
  <c r="J1863" i="1"/>
  <c r="J1875" i="1"/>
  <c r="J1851" i="1"/>
  <c r="J1878" i="1"/>
  <c r="J1871" i="1"/>
  <c r="J1849" i="1"/>
  <c r="J1860" i="1"/>
  <c r="J1856" i="1"/>
  <c r="J1857" i="1"/>
  <c r="J1869" i="1"/>
  <c r="J1870" i="1"/>
  <c r="J1862" i="1"/>
  <c r="J1852" i="1"/>
  <c r="J1844" i="1"/>
  <c r="J1845" i="1"/>
  <c r="J1880" i="1"/>
  <c r="J1879" i="1"/>
  <c r="J1855" i="1"/>
  <c r="J1868" i="1"/>
  <c r="J1846" i="1"/>
  <c r="J1847" i="1"/>
  <c r="J1853" i="1"/>
  <c r="J1848" i="1"/>
  <c r="J1854" i="1"/>
  <c r="J1803" i="1"/>
  <c r="J1820" i="1"/>
  <c r="J1807" i="1"/>
  <c r="J1817" i="1"/>
  <c r="J1812" i="1"/>
  <c r="J1822" i="1"/>
  <c r="J1801" i="1"/>
  <c r="J1809" i="1"/>
  <c r="J1797" i="1"/>
  <c r="J1799" i="1"/>
  <c r="J1811" i="1"/>
  <c r="J1824" i="1"/>
  <c r="J1804" i="1"/>
  <c r="J1821" i="1"/>
  <c r="J1808" i="1"/>
  <c r="J1818" i="1"/>
  <c r="J1813" i="1"/>
  <c r="J1823" i="1"/>
  <c r="J1802" i="1"/>
  <c r="J1810" i="1"/>
  <c r="J1819" i="1"/>
  <c r="J1805" i="1"/>
  <c r="J1816" i="1"/>
  <c r="J1814" i="1"/>
  <c r="J1815" i="1"/>
  <c r="J1798" i="1"/>
  <c r="J1800" i="1"/>
  <c r="J1837" i="1"/>
  <c r="J1825" i="1"/>
  <c r="J1839" i="1"/>
  <c r="J1826" i="1"/>
  <c r="J1840" i="1"/>
  <c r="J1829" i="1"/>
  <c r="J1834" i="1"/>
  <c r="J1827" i="1"/>
  <c r="J1835" i="1"/>
  <c r="J1836" i="1"/>
  <c r="J1833" i="1"/>
  <c r="J1830" i="1"/>
  <c r="J1828" i="1"/>
  <c r="J1838" i="1"/>
  <c r="J1831" i="1"/>
  <c r="J1832" i="1"/>
  <c r="J1806" i="1"/>
  <c r="J1740" i="1"/>
  <c r="J1761" i="1"/>
  <c r="J1762" i="1"/>
  <c r="J1737" i="1"/>
  <c r="J1758" i="1"/>
  <c r="J1773" i="1"/>
  <c r="J1776" i="1"/>
  <c r="J1743" i="1"/>
  <c r="J1746" i="1"/>
  <c r="J1749" i="1"/>
  <c r="J1792" i="1"/>
  <c r="J1755" i="1"/>
  <c r="J1765" i="1"/>
  <c r="J1766" i="1"/>
  <c r="J1767" i="1"/>
  <c r="J1795" i="1"/>
  <c r="J1752" i="1"/>
  <c r="J1753" i="1"/>
  <c r="J1754" i="1"/>
  <c r="J1741" i="1"/>
  <c r="J1763" i="1"/>
  <c r="J1764" i="1"/>
  <c r="J1738" i="1"/>
  <c r="J1759" i="1"/>
  <c r="J1774" i="1"/>
  <c r="J1777" i="1"/>
  <c r="J1744" i="1"/>
  <c r="J1747" i="1"/>
  <c r="J1750" i="1"/>
  <c r="J1793" i="1"/>
  <c r="J1742" i="1"/>
  <c r="J1736" i="1"/>
  <c r="J1775" i="1"/>
  <c r="J1756" i="1"/>
  <c r="J1782" i="1"/>
  <c r="J1768" i="1"/>
  <c r="J1769" i="1"/>
  <c r="J1760" i="1"/>
  <c r="J1789" i="1"/>
  <c r="J1791" i="1"/>
  <c r="J1778" i="1"/>
  <c r="J1779" i="1"/>
  <c r="J1780" i="1"/>
  <c r="J1781" i="1"/>
  <c r="J1739" i="1"/>
  <c r="J1751" i="1"/>
  <c r="J1757" i="1"/>
  <c r="J1770" i="1"/>
  <c r="J1771" i="1"/>
  <c r="J1772" i="1"/>
  <c r="J1796" i="1"/>
  <c r="J1783" i="1"/>
  <c r="J1748" i="1"/>
  <c r="J1790" i="1"/>
  <c r="J1785" i="1"/>
  <c r="J1788" i="1"/>
  <c r="J1786" i="1"/>
  <c r="J1794" i="1"/>
  <c r="J1784" i="1"/>
  <c r="J1745" i="1"/>
  <c r="J1787" i="1"/>
  <c r="J1715" i="1"/>
  <c r="J1703" i="1"/>
  <c r="J1724" i="1"/>
  <c r="J1726" i="1"/>
  <c r="J1728" i="1"/>
  <c r="J1710" i="1"/>
  <c r="J1716" i="1"/>
  <c r="J1704" i="1"/>
  <c r="J1714" i="1"/>
  <c r="J1731" i="1"/>
  <c r="J1725" i="1"/>
  <c r="J1727" i="1"/>
  <c r="J1721" i="1"/>
  <c r="J1729" i="1"/>
  <c r="J1730" i="1"/>
  <c r="J1705" i="1"/>
  <c r="J1706" i="1"/>
  <c r="J1702" i="1"/>
  <c r="J1722" i="1"/>
  <c r="J1717" i="1"/>
  <c r="J1718" i="1"/>
  <c r="J1719" i="1"/>
  <c r="J1732" i="1"/>
  <c r="J1735" i="1"/>
  <c r="J1734" i="1"/>
  <c r="J1733" i="1"/>
  <c r="J1720" i="1"/>
  <c r="J1713" i="1"/>
  <c r="J1707" i="1"/>
  <c r="J1708" i="1"/>
  <c r="J1709" i="1"/>
  <c r="J1697" i="1"/>
  <c r="J1700" i="1"/>
  <c r="J1701" i="1"/>
  <c r="J1695" i="1"/>
  <c r="J1699" i="1"/>
  <c r="J1698" i="1"/>
  <c r="J1694" i="1"/>
  <c r="J1696" i="1"/>
  <c r="J1693" i="1"/>
  <c r="J1723" i="1"/>
  <c r="J1712" i="1"/>
  <c r="J1711" i="1"/>
  <c r="J1671" i="1"/>
  <c r="J1654" i="1"/>
  <c r="J1665" i="1"/>
  <c r="J1661" i="1"/>
  <c r="J1669" i="1"/>
  <c r="J1646" i="1"/>
  <c r="J1680" i="1"/>
  <c r="J1667" i="1"/>
  <c r="J1650" i="1"/>
  <c r="J1689" i="1"/>
  <c r="J1690" i="1"/>
  <c r="J1648" i="1"/>
  <c r="J1672" i="1"/>
  <c r="J1655" i="1"/>
  <c r="J1666" i="1"/>
  <c r="J1662" i="1"/>
  <c r="J1670" i="1"/>
  <c r="J1647" i="1"/>
  <c r="J1681" i="1"/>
  <c r="J1668" i="1"/>
  <c r="J1653" i="1"/>
  <c r="J1652" i="1"/>
  <c r="J1664" i="1"/>
  <c r="J1663" i="1"/>
  <c r="J1673" i="1"/>
  <c r="J1674" i="1"/>
  <c r="J1658" i="1"/>
  <c r="J1675" i="1"/>
  <c r="J1651" i="1"/>
  <c r="J1691" i="1"/>
  <c r="J1692" i="1"/>
  <c r="J1649" i="1"/>
  <c r="J1657" i="1"/>
  <c r="J1660" i="1"/>
  <c r="J1659" i="1"/>
  <c r="J1686" i="1"/>
  <c r="J1688" i="1"/>
  <c r="J1682" i="1"/>
  <c r="J1685" i="1"/>
  <c r="J1684" i="1"/>
  <c r="J1683" i="1"/>
  <c r="J1676" i="1"/>
  <c r="J1678" i="1"/>
  <c r="J1656" i="1"/>
  <c r="J1677" i="1"/>
  <c r="J1679" i="1"/>
  <c r="J1687" i="1"/>
  <c r="J1561" i="1"/>
  <c r="J1556" i="1"/>
  <c r="J1545" i="1"/>
  <c r="J1552" i="1"/>
  <c r="J1554" i="1"/>
  <c r="J1559" i="1"/>
  <c r="J1567" i="1"/>
  <c r="J1549" i="1"/>
  <c r="J1543" i="1"/>
  <c r="J1541" i="1"/>
  <c r="J1551" i="1"/>
  <c r="J1562" i="1"/>
  <c r="J1557" i="1"/>
  <c r="J1546" i="1"/>
  <c r="J1553" i="1"/>
  <c r="J1555" i="1"/>
  <c r="J1560" i="1"/>
  <c r="J1568" i="1"/>
  <c r="J1550" i="1"/>
  <c r="J1544" i="1"/>
  <c r="J1558" i="1"/>
  <c r="J1563" i="1"/>
  <c r="J1570" i="1"/>
  <c r="J1547" i="1"/>
  <c r="J1565" i="1"/>
  <c r="J1564" i="1"/>
  <c r="J1542" i="1"/>
  <c r="J1566" i="1"/>
  <c r="J1548" i="1"/>
  <c r="J1569" i="1"/>
  <c r="J1605" i="1"/>
  <c r="J1628" i="1"/>
  <c r="J1610" i="1"/>
  <c r="J1603" i="1"/>
  <c r="J1624" i="1"/>
  <c r="J1612" i="1"/>
  <c r="J1633" i="1"/>
  <c r="J1582" i="1"/>
  <c r="J1635" i="1"/>
  <c r="J1575" i="1"/>
  <c r="J1598" i="1"/>
  <c r="J1584" i="1"/>
  <c r="J1622" i="1"/>
  <c r="J1600" i="1"/>
  <c r="J1587" i="1"/>
  <c r="J1630" i="1"/>
  <c r="J1606" i="1"/>
  <c r="J1629" i="1"/>
  <c r="J1611" i="1"/>
  <c r="J1604" i="1"/>
  <c r="J1625" i="1"/>
  <c r="J1613" i="1"/>
  <c r="J1634" i="1"/>
  <c r="J1583" i="1"/>
  <c r="J1636" i="1"/>
  <c r="J1576" i="1"/>
  <c r="J1599" i="1"/>
  <c r="J1585" i="1"/>
  <c r="J1623" i="1"/>
  <c r="J1632" i="1"/>
  <c r="J1601" i="1"/>
  <c r="J1596" i="1"/>
  <c r="J1614" i="1"/>
  <c r="J1590" i="1"/>
  <c r="J1591" i="1"/>
  <c r="J1615" i="1"/>
  <c r="J1616" i="1"/>
  <c r="J1641" i="1"/>
  <c r="J1602" i="1"/>
  <c r="J1642" i="1"/>
  <c r="J1607" i="1"/>
  <c r="J1631" i="1"/>
  <c r="J1627" i="1"/>
  <c r="J1639" i="1"/>
  <c r="J1644" i="1"/>
  <c r="J1586" i="1"/>
  <c r="J1645" i="1"/>
  <c r="J1643" i="1"/>
  <c r="J1640" i="1"/>
  <c r="J1637" i="1"/>
  <c r="J1638" i="1"/>
  <c r="J1588" i="1"/>
  <c r="J1597" i="1"/>
  <c r="J1579" i="1"/>
  <c r="J1580" i="1"/>
  <c r="J1571" i="1"/>
  <c r="J1592" i="1"/>
  <c r="J1593" i="1"/>
  <c r="J1574" i="1"/>
  <c r="J1573" i="1"/>
  <c r="J1572" i="1"/>
  <c r="J1594" i="1"/>
  <c r="J1617" i="1"/>
  <c r="J1626" i="1"/>
  <c r="J1618" i="1"/>
  <c r="J1619" i="1"/>
  <c r="J1581" i="1"/>
  <c r="J1620" i="1"/>
  <c r="J1621" i="1"/>
  <c r="J1595" i="1"/>
  <c r="J1589" i="1"/>
  <c r="J1577" i="1"/>
  <c r="J1578" i="1"/>
  <c r="J1608" i="1"/>
  <c r="J1609" i="1"/>
  <c r="J1528" i="1"/>
  <c r="J1520" i="1"/>
  <c r="J1534" i="1"/>
  <c r="J1518" i="1"/>
  <c r="J1522" i="1"/>
  <c r="J1530" i="1"/>
  <c r="J1536" i="1"/>
  <c r="J1524" i="1"/>
  <c r="J1516" i="1"/>
  <c r="J1526" i="1"/>
  <c r="J1540" i="1"/>
  <c r="J1539" i="1"/>
  <c r="J1529" i="1"/>
  <c r="J1521" i="1"/>
  <c r="J1535" i="1"/>
  <c r="J1519" i="1"/>
  <c r="J1523" i="1"/>
  <c r="J1531" i="1"/>
  <c r="J1537" i="1"/>
  <c r="J1525" i="1"/>
  <c r="J1532" i="1"/>
  <c r="J1533" i="1"/>
  <c r="J1517" i="1"/>
  <c r="J1527" i="1"/>
  <c r="J1538" i="1"/>
  <c r="J1475" i="1"/>
  <c r="J1447" i="1"/>
  <c r="J1486" i="1"/>
  <c r="J1491" i="1"/>
  <c r="J1457" i="1"/>
  <c r="J1483" i="1"/>
  <c r="J1471" i="1"/>
  <c r="J1442" i="1"/>
  <c r="J1469" i="1"/>
  <c r="J1465" i="1"/>
  <c r="J1463" i="1"/>
  <c r="J1473" i="1"/>
  <c r="J1499" i="1"/>
  <c r="J1503" i="1"/>
  <c r="J1467" i="1"/>
  <c r="J1434" i="1"/>
  <c r="J1501" i="1"/>
  <c r="J1497" i="1"/>
  <c r="J1459" i="1"/>
  <c r="J1488" i="1"/>
  <c r="J1461" i="1"/>
  <c r="J1455" i="1"/>
  <c r="J1495" i="1"/>
  <c r="J1436" i="1"/>
  <c r="J1476" i="1"/>
  <c r="J1448" i="1"/>
  <c r="J1487" i="1"/>
  <c r="J1492" i="1"/>
  <c r="J1458" i="1"/>
  <c r="J1484" i="1"/>
  <c r="J1472" i="1"/>
  <c r="J1443" i="1"/>
  <c r="J1470" i="1"/>
  <c r="J1466" i="1"/>
  <c r="J1444" i="1"/>
  <c r="J1464" i="1"/>
  <c r="J1474" i="1"/>
  <c r="J1500" i="1"/>
  <c r="J1504" i="1"/>
  <c r="J1468" i="1"/>
  <c r="J1435" i="1"/>
  <c r="J1502" i="1"/>
  <c r="J1498" i="1"/>
  <c r="J1460" i="1"/>
  <c r="J1422" i="1"/>
  <c r="J1423" i="1"/>
  <c r="J1489" i="1"/>
  <c r="J1462" i="1"/>
  <c r="J1456" i="1"/>
  <c r="J1496" i="1"/>
  <c r="J1505" i="1"/>
  <c r="J1433" i="1"/>
  <c r="J1454" i="1"/>
  <c r="J1506" i="1"/>
  <c r="J1424" i="1"/>
  <c r="J1425" i="1"/>
  <c r="J1426" i="1"/>
  <c r="J1427" i="1"/>
  <c r="J1490" i="1"/>
  <c r="J1445" i="1"/>
  <c r="J1449" i="1"/>
  <c r="J1450" i="1"/>
  <c r="J1451" i="1"/>
  <c r="J1452" i="1"/>
  <c r="J1453" i="1"/>
  <c r="J1477" i="1"/>
  <c r="J1478" i="1"/>
  <c r="J1479" i="1"/>
  <c r="J1480" i="1"/>
  <c r="J1512" i="1"/>
  <c r="J1510" i="1"/>
  <c r="J1513" i="1"/>
  <c r="J1494" i="1"/>
  <c r="J1493" i="1"/>
  <c r="J1514" i="1"/>
  <c r="J1515" i="1"/>
  <c r="J1509" i="1"/>
  <c r="J1485" i="1"/>
  <c r="J1508" i="1"/>
  <c r="J1507" i="1"/>
  <c r="J1511" i="1"/>
  <c r="J1446" i="1"/>
  <c r="J1441" i="1"/>
  <c r="J1428" i="1"/>
  <c r="J1437" i="1"/>
  <c r="J1438" i="1"/>
  <c r="J1429" i="1"/>
  <c r="J1430" i="1"/>
  <c r="J1439" i="1"/>
  <c r="J1440" i="1"/>
  <c r="J1431" i="1"/>
  <c r="J1481" i="1"/>
  <c r="J1482" i="1"/>
  <c r="J1432" i="1"/>
  <c r="J1409" i="1"/>
  <c r="J1418" i="1"/>
  <c r="J1416" i="1"/>
  <c r="J1414" i="1"/>
  <c r="J1412" i="1"/>
  <c r="J1410" i="1"/>
  <c r="J1419" i="1"/>
  <c r="J1417" i="1"/>
  <c r="J1411" i="1"/>
  <c r="J1420" i="1"/>
  <c r="J1421" i="1"/>
  <c r="J1415" i="1"/>
  <c r="J1413" i="1"/>
  <c r="J1354" i="1"/>
  <c r="J1332" i="1"/>
  <c r="J1330" i="1"/>
  <c r="J1362" i="1"/>
  <c r="J1352" i="1"/>
  <c r="J1358" i="1"/>
  <c r="J1341" i="1"/>
  <c r="J1339" i="1"/>
  <c r="J1366" i="1"/>
  <c r="J1364" i="1"/>
  <c r="J1375" i="1"/>
  <c r="J1392" i="1"/>
  <c r="J1387" i="1"/>
  <c r="J1390" i="1"/>
  <c r="J1350" i="1"/>
  <c r="J1381" i="1"/>
  <c r="J1383" i="1"/>
  <c r="J1385" i="1"/>
  <c r="J1349" i="1"/>
  <c r="J1355" i="1"/>
  <c r="J1333" i="1"/>
  <c r="J1331" i="1"/>
  <c r="J1363" i="1"/>
  <c r="J1353" i="1"/>
  <c r="J1359" i="1"/>
  <c r="J1342" i="1"/>
  <c r="J1340" i="1"/>
  <c r="J1367" i="1"/>
  <c r="J1365" i="1"/>
  <c r="J1376" i="1"/>
  <c r="J1329" i="1"/>
  <c r="J1393" i="1"/>
  <c r="J1388" i="1"/>
  <c r="J1391" i="1"/>
  <c r="J1373" i="1"/>
  <c r="J1378" i="1"/>
  <c r="J1396" i="1"/>
  <c r="J1351" i="1"/>
  <c r="J1382" i="1"/>
  <c r="J1384" i="1"/>
  <c r="J1386" i="1"/>
  <c r="J1360" i="1"/>
  <c r="J1361" i="1"/>
  <c r="J1335" i="1"/>
  <c r="J1328" i="1"/>
  <c r="J1326" i="1"/>
  <c r="J1327" i="1"/>
  <c r="J1325" i="1"/>
  <c r="J1324" i="1"/>
  <c r="J1334" i="1"/>
  <c r="J1345" i="1"/>
  <c r="J1337" i="1"/>
  <c r="J1346" i="1"/>
  <c r="J1380" i="1"/>
  <c r="J1374" i="1"/>
  <c r="J1372" i="1"/>
  <c r="J1357" i="1"/>
  <c r="J1408" i="1"/>
  <c r="J1402" i="1"/>
  <c r="J1395" i="1"/>
  <c r="J1397" i="1"/>
  <c r="J1399" i="1"/>
  <c r="J1404" i="1"/>
  <c r="J1394" i="1"/>
  <c r="J1389" i="1"/>
  <c r="J1401" i="1"/>
  <c r="J1405" i="1"/>
  <c r="J1398" i="1"/>
  <c r="J1406" i="1"/>
  <c r="J1407" i="1"/>
  <c r="J1379" i="1"/>
  <c r="J1400" i="1"/>
  <c r="J1403" i="1"/>
  <c r="J1356" i="1"/>
  <c r="J1338" i="1"/>
  <c r="J1347" i="1"/>
  <c r="J1348" i="1"/>
  <c r="J1368" i="1"/>
  <c r="J1369" i="1"/>
  <c r="J1370" i="1"/>
  <c r="J1371" i="1"/>
  <c r="J1343" i="1"/>
  <c r="J1377" i="1"/>
  <c r="J1344" i="1"/>
  <c r="J1336" i="1"/>
  <c r="J1306" i="1"/>
  <c r="J1307" i="1"/>
  <c r="J1316" i="1"/>
  <c r="J1318" i="1"/>
  <c r="J1319" i="1"/>
  <c r="J1313" i="1"/>
  <c r="J1308" i="1"/>
  <c r="J1309" i="1"/>
  <c r="J1317" i="1"/>
  <c r="J1320" i="1"/>
  <c r="J1321" i="1"/>
  <c r="J1314" i="1"/>
  <c r="J1310" i="1"/>
  <c r="J1315" i="1"/>
  <c r="J1323" i="1"/>
  <c r="J1312" i="1"/>
  <c r="J1322" i="1"/>
  <c r="J1311" i="1"/>
  <c r="J1303" i="1"/>
  <c r="J1300" i="1"/>
  <c r="J1304" i="1"/>
  <c r="J1301" i="1"/>
  <c r="J1302" i="1"/>
  <c r="J1305" i="1"/>
  <c r="J1205" i="1"/>
  <c r="J1220" i="1"/>
  <c r="J1228" i="1"/>
  <c r="J1226" i="1"/>
  <c r="J1230" i="1"/>
  <c r="J1264" i="1"/>
  <c r="J1253" i="1"/>
  <c r="J1218" i="1"/>
  <c r="J1222" i="1"/>
  <c r="J1251" i="1"/>
  <c r="J1282" i="1"/>
  <c r="J1284" i="1"/>
  <c r="J1249" i="1"/>
  <c r="J1207" i="1"/>
  <c r="J1289" i="1"/>
  <c r="J1233" i="1"/>
  <c r="J1236" i="1"/>
  <c r="J1242" i="1"/>
  <c r="J1255" i="1"/>
  <c r="J1279" i="1"/>
  <c r="J1271" i="1"/>
  <c r="J1238" i="1"/>
  <c r="J1244" i="1"/>
  <c r="J1276" i="1"/>
  <c r="J1286" i="1"/>
  <c r="J1246" i="1"/>
  <c r="J1273" i="1"/>
  <c r="J1266" i="1"/>
  <c r="J1274" i="1"/>
  <c r="J1217" i="1"/>
  <c r="J1206" i="1"/>
  <c r="J1221" i="1"/>
  <c r="J1229" i="1"/>
  <c r="J1227" i="1"/>
  <c r="J1231" i="1"/>
  <c r="J1265" i="1"/>
  <c r="J1254" i="1"/>
  <c r="J1219" i="1"/>
  <c r="J1223" i="1"/>
  <c r="J1293" i="1"/>
  <c r="J1252" i="1"/>
  <c r="J1283" i="1"/>
  <c r="J1285" i="1"/>
  <c r="J1250" i="1"/>
  <c r="J1225" i="1"/>
  <c r="J1208" i="1"/>
  <c r="J1290" i="1"/>
  <c r="J1234" i="1"/>
  <c r="J1237" i="1"/>
  <c r="J1243" i="1"/>
  <c r="J1256" i="1"/>
  <c r="J1280" i="1"/>
  <c r="J1272" i="1"/>
  <c r="J1239" i="1"/>
  <c r="J1245" i="1"/>
  <c r="J1277" i="1"/>
  <c r="J1287" i="1"/>
  <c r="J1247" i="1"/>
  <c r="J1269" i="1"/>
  <c r="J1281" i="1"/>
  <c r="J1268" i="1"/>
  <c r="J1235" i="1"/>
  <c r="J1200" i="1"/>
  <c r="J1199" i="1"/>
  <c r="J1197" i="1"/>
  <c r="J1198" i="1"/>
  <c r="J1196" i="1"/>
  <c r="J1194" i="1"/>
  <c r="J1291" i="1"/>
  <c r="J1195" i="1"/>
  <c r="J1248" i="1"/>
  <c r="J1241" i="1"/>
  <c r="J1201" i="1"/>
  <c r="J1210" i="1"/>
  <c r="J1224" i="1"/>
  <c r="J1257" i="1"/>
  <c r="J1258" i="1"/>
  <c r="J1232" i="1"/>
  <c r="J1296" i="1"/>
  <c r="J1288" i="1"/>
  <c r="J1267" i="1"/>
  <c r="J1298" i="1"/>
  <c r="J1294" i="1"/>
  <c r="J1240" i="1"/>
  <c r="J1275" i="1"/>
  <c r="J1270" i="1"/>
  <c r="J1299" i="1"/>
  <c r="J1292" i="1"/>
  <c r="J1297" i="1"/>
  <c r="J1278" i="1"/>
  <c r="J1209" i="1"/>
  <c r="J1295" i="1"/>
  <c r="J1211" i="1"/>
  <c r="J1202" i="1"/>
  <c r="J1192" i="1"/>
  <c r="J1203" i="1"/>
  <c r="J1212" i="1"/>
  <c r="J1213" i="1"/>
  <c r="J1193" i="1"/>
  <c r="J1259" i="1"/>
  <c r="J1260" i="1"/>
  <c r="J1261" i="1"/>
  <c r="J1262" i="1"/>
  <c r="J1214" i="1"/>
  <c r="J1215" i="1"/>
  <c r="J1216" i="1"/>
  <c r="J1204" i="1"/>
  <c r="J1263" i="1"/>
  <c r="J1182" i="1"/>
  <c r="J1188" i="1"/>
  <c r="J1184" i="1"/>
  <c r="J1183" i="1"/>
  <c r="J1189" i="1"/>
  <c r="J1185" i="1"/>
  <c r="J1190" i="1"/>
  <c r="J1191" i="1"/>
  <c r="J1187" i="1"/>
  <c r="J1186" i="1"/>
  <c r="J1133" i="1"/>
  <c r="J1129" i="1"/>
  <c r="J1099" i="1"/>
  <c r="J1086" i="1"/>
  <c r="J1118" i="1"/>
  <c r="J1095" i="1"/>
  <c r="J1115" i="1"/>
  <c r="J1160" i="1"/>
  <c r="J1162" i="1"/>
  <c r="J1135" i="1"/>
  <c r="J1108" i="1"/>
  <c r="J1110" i="1"/>
  <c r="J1113" i="1"/>
  <c r="J1131" i="1"/>
  <c r="J1137" i="1"/>
  <c r="J1170" i="1"/>
  <c r="J1088" i="1"/>
  <c r="J1158" i="1"/>
  <c r="J1172" i="1"/>
  <c r="J1153" i="1"/>
  <c r="J1155" i="1"/>
  <c r="J1151" i="1"/>
  <c r="J1147" i="1"/>
  <c r="J1101" i="1"/>
  <c r="J1145" i="1"/>
  <c r="J1104" i="1"/>
  <c r="J1150" i="1"/>
  <c r="J1134" i="1"/>
  <c r="J1130" i="1"/>
  <c r="J1100" i="1"/>
  <c r="J1087" i="1"/>
  <c r="J1119" i="1"/>
  <c r="J1096" i="1"/>
  <c r="J1116" i="1"/>
  <c r="J1161" i="1"/>
  <c r="J1163" i="1"/>
  <c r="J1136" i="1"/>
  <c r="J1109" i="1"/>
  <c r="J1111" i="1"/>
  <c r="J1112" i="1"/>
  <c r="J1114" i="1"/>
  <c r="J1132" i="1"/>
  <c r="J1138" i="1"/>
  <c r="J1171" i="1"/>
  <c r="J1089" i="1"/>
  <c r="J1159" i="1"/>
  <c r="J1173" i="1"/>
  <c r="J1154" i="1"/>
  <c r="J1156" i="1"/>
  <c r="J1152" i="1"/>
  <c r="J1148" i="1"/>
  <c r="J1102" i="1"/>
  <c r="J1146" i="1"/>
  <c r="J1105" i="1"/>
  <c r="J1166" i="1"/>
  <c r="J1157" i="1"/>
  <c r="J1103" i="1"/>
  <c r="J1142" i="1"/>
  <c r="J1144" i="1"/>
  <c r="J1164" i="1"/>
  <c r="J1107" i="1"/>
  <c r="J1117" i="1"/>
  <c r="J1106" i="1"/>
  <c r="J1140" i="1"/>
  <c r="J1167" i="1"/>
  <c r="J1080" i="1"/>
  <c r="J1168" i="1"/>
  <c r="J1077" i="1"/>
  <c r="J1078" i="1"/>
  <c r="J1169" i="1"/>
  <c r="J1081" i="1"/>
  <c r="J1141" i="1"/>
  <c r="J1143" i="1"/>
  <c r="J1139" i="1"/>
  <c r="J1084" i="1"/>
  <c r="J1098" i="1"/>
  <c r="J1097" i="1"/>
  <c r="J1120" i="1"/>
  <c r="J1121" i="1"/>
  <c r="J1122" i="1"/>
  <c r="J1123" i="1"/>
  <c r="J1124" i="1"/>
  <c r="J1175" i="1"/>
  <c r="J1176" i="1"/>
  <c r="J1149" i="1"/>
  <c r="J1179" i="1"/>
  <c r="J1174" i="1"/>
  <c r="J1180" i="1"/>
  <c r="J1181" i="1"/>
  <c r="J1082" i="1"/>
  <c r="J1178" i="1"/>
  <c r="J1165" i="1"/>
  <c r="J1177" i="1"/>
  <c r="J1085" i="1"/>
  <c r="J1090" i="1"/>
  <c r="J1091" i="1"/>
  <c r="J1092" i="1"/>
  <c r="J1093" i="1"/>
  <c r="J1079" i="1"/>
  <c r="J1125" i="1"/>
  <c r="J1126" i="1"/>
  <c r="J1127" i="1"/>
  <c r="J1128" i="1"/>
  <c r="J1094" i="1"/>
  <c r="J1083" i="1"/>
  <c r="J1074" i="1"/>
  <c r="J1075" i="1"/>
  <c r="J1072" i="1"/>
  <c r="J1073" i="1"/>
  <c r="J1076" i="1"/>
  <c r="J1070" i="1"/>
  <c r="J1069" i="1"/>
  <c r="J1071" i="1"/>
  <c r="J1066" i="1"/>
  <c r="J1068" i="1"/>
  <c r="J1065" i="1"/>
  <c r="J1064" i="1"/>
  <c r="J1062" i="1"/>
  <c r="J1067" i="1"/>
  <c r="J1063" i="1"/>
  <c r="J1013" i="1"/>
  <c r="J993" i="1"/>
  <c r="J1017" i="1"/>
  <c r="J979" i="1"/>
  <c r="J999" i="1"/>
  <c r="J981" i="1"/>
  <c r="J1038" i="1"/>
  <c r="J1044" i="1"/>
  <c r="J1024" i="1"/>
  <c r="J995" i="1"/>
  <c r="J996" i="1"/>
  <c r="J977" i="1"/>
  <c r="J975" i="1"/>
  <c r="J968" i="1"/>
  <c r="J1022" i="1"/>
  <c r="J1031" i="1"/>
  <c r="J988" i="1"/>
  <c r="J991" i="1"/>
  <c r="J1027" i="1"/>
  <c r="J1020" i="1"/>
  <c r="J1014" i="1"/>
  <c r="J994" i="1"/>
  <c r="J1018" i="1"/>
  <c r="J980" i="1"/>
  <c r="J1012" i="1"/>
  <c r="J1002" i="1"/>
  <c r="J1000" i="1"/>
  <c r="J982" i="1"/>
  <c r="J1039" i="1"/>
  <c r="J1045" i="1"/>
  <c r="J1025" i="1"/>
  <c r="J997" i="1"/>
  <c r="J998" i="1"/>
  <c r="J978" i="1"/>
  <c r="J976" i="1"/>
  <c r="J969" i="1"/>
  <c r="J1023" i="1"/>
  <c r="J1032" i="1"/>
  <c r="J989" i="1"/>
  <c r="J992" i="1"/>
  <c r="J1028" i="1"/>
  <c r="J1021" i="1"/>
  <c r="J1040" i="1"/>
  <c r="J1029" i="1"/>
  <c r="J1003" i="1"/>
  <c r="J967" i="1"/>
  <c r="J1043" i="1"/>
  <c r="J990" i="1"/>
  <c r="J1037" i="1"/>
  <c r="J1034" i="1"/>
  <c r="J970" i="1"/>
  <c r="J1041" i="1"/>
  <c r="J1015" i="1"/>
  <c r="J963" i="1"/>
  <c r="J964" i="1"/>
  <c r="J1033" i="1"/>
  <c r="J987" i="1"/>
  <c r="J1001" i="1"/>
  <c r="J965" i="1"/>
  <c r="J971" i="1"/>
  <c r="J1004" i="1"/>
  <c r="J1005" i="1"/>
  <c r="J983" i="1"/>
  <c r="J984" i="1"/>
  <c r="J985" i="1"/>
  <c r="J1050" i="1"/>
  <c r="J1058" i="1"/>
  <c r="J1059" i="1"/>
  <c r="J1042" i="1"/>
  <c r="J1052" i="1"/>
  <c r="J1048" i="1"/>
  <c r="J1019" i="1"/>
  <c r="J1016" i="1"/>
  <c r="J1030" i="1"/>
  <c r="J1036" i="1"/>
  <c r="J1056" i="1"/>
  <c r="J1057" i="1"/>
  <c r="J1053" i="1"/>
  <c r="J1060" i="1"/>
  <c r="J1055" i="1"/>
  <c r="J1054" i="1"/>
  <c r="J986" i="1"/>
  <c r="J1061" i="1"/>
  <c r="J1046" i="1"/>
  <c r="J1051" i="1"/>
  <c r="J1047" i="1"/>
  <c r="J1035" i="1"/>
  <c r="J1049" i="1"/>
  <c r="J1026" i="1"/>
  <c r="J972" i="1"/>
  <c r="J966" i="1"/>
  <c r="J973" i="1"/>
  <c r="J1006" i="1"/>
  <c r="J1007" i="1"/>
  <c r="J1008" i="1"/>
  <c r="J974" i="1"/>
  <c r="J1009" i="1"/>
  <c r="J1010" i="1"/>
  <c r="J1011" i="1"/>
  <c r="J961" i="1"/>
  <c r="J962" i="1"/>
  <c r="J920" i="1"/>
  <c r="J922" i="1"/>
  <c r="J917" i="1"/>
  <c r="J915" i="1"/>
  <c r="J895" i="1"/>
  <c r="J900" i="1"/>
  <c r="J892" i="1"/>
  <c r="J933" i="1"/>
  <c r="J902" i="1"/>
  <c r="J939" i="1"/>
  <c r="J931" i="1"/>
  <c r="J904" i="1"/>
  <c r="J890" i="1"/>
  <c r="J886" i="1"/>
  <c r="J876" i="1"/>
  <c r="J929" i="1"/>
  <c r="J906" i="1"/>
  <c r="J897" i="1"/>
  <c r="J919" i="1"/>
  <c r="J921" i="1"/>
  <c r="J923" i="1"/>
  <c r="J918" i="1"/>
  <c r="J916" i="1"/>
  <c r="J924" i="1"/>
  <c r="J896" i="1"/>
  <c r="J901" i="1"/>
  <c r="J893" i="1"/>
  <c r="J935" i="1"/>
  <c r="J934" i="1"/>
  <c r="J903" i="1"/>
  <c r="J940" i="1"/>
  <c r="J932" i="1"/>
  <c r="J905" i="1"/>
  <c r="J891" i="1"/>
  <c r="J887" i="1"/>
  <c r="J877" i="1"/>
  <c r="J930" i="1"/>
  <c r="J907" i="1"/>
  <c r="J898" i="1"/>
  <c r="J928" i="1"/>
  <c r="J936" i="1"/>
  <c r="J937" i="1"/>
  <c r="J938" i="1"/>
  <c r="J869" i="1"/>
  <c r="J870" i="1"/>
  <c r="J945" i="1"/>
  <c r="J944" i="1"/>
  <c r="J888" i="1"/>
  <c r="J873" i="1"/>
  <c r="J909" i="1"/>
  <c r="J874" i="1"/>
  <c r="J910" i="1"/>
  <c r="J911" i="1"/>
  <c r="J899" i="1"/>
  <c r="J952" i="1"/>
  <c r="J953" i="1"/>
  <c r="J957" i="1"/>
  <c r="J956" i="1"/>
  <c r="J885" i="1"/>
  <c r="J894" i="1"/>
  <c r="J959" i="1"/>
  <c r="J951" i="1"/>
  <c r="J948" i="1"/>
  <c r="J954" i="1"/>
  <c r="J950" i="1"/>
  <c r="J943" i="1"/>
  <c r="J942" i="1"/>
  <c r="J946" i="1"/>
  <c r="J955" i="1"/>
  <c r="J947" i="1"/>
  <c r="J949" i="1"/>
  <c r="J960" i="1"/>
  <c r="J958" i="1"/>
  <c r="J941" i="1"/>
  <c r="J925" i="1"/>
  <c r="J926" i="1"/>
  <c r="J927" i="1"/>
  <c r="J912" i="1"/>
  <c r="J878" i="1"/>
  <c r="J913" i="1"/>
  <c r="J879" i="1"/>
  <c r="J880" i="1"/>
  <c r="J881" i="1"/>
  <c r="J882" i="1"/>
  <c r="J883" i="1"/>
  <c r="J875" i="1"/>
  <c r="J914" i="1"/>
  <c r="J884" i="1"/>
  <c r="J871" i="1"/>
  <c r="J872" i="1"/>
  <c r="J908" i="1"/>
  <c r="J889" i="1"/>
  <c r="J868" i="1"/>
  <c r="J867" i="1"/>
  <c r="J866" i="1"/>
  <c r="J816" i="1"/>
  <c r="J841" i="1"/>
  <c r="J843" i="1"/>
  <c r="J844" i="1"/>
  <c r="J794" i="1"/>
  <c r="J831" i="1"/>
  <c r="J832" i="1"/>
  <c r="J817" i="1"/>
  <c r="J805" i="1"/>
  <c r="J842" i="1"/>
  <c r="J836" i="1"/>
  <c r="J824" i="1"/>
  <c r="J807" i="1"/>
  <c r="J797" i="1"/>
  <c r="J782" i="1"/>
  <c r="J792" i="1"/>
  <c r="J780" i="1"/>
  <c r="J795" i="1"/>
  <c r="J809" i="1"/>
  <c r="J818" i="1"/>
  <c r="J838" i="1"/>
  <c r="J828" i="1"/>
  <c r="J772" i="1"/>
  <c r="J835" i="1"/>
  <c r="J834" i="1"/>
  <c r="J803" i="1"/>
  <c r="J826" i="1"/>
  <c r="J767" i="1"/>
  <c r="J765" i="1"/>
  <c r="J804" i="1"/>
  <c r="J777" i="1"/>
  <c r="J837" i="1"/>
  <c r="J825" i="1"/>
  <c r="J808" i="1"/>
  <c r="J798" i="1"/>
  <c r="J823" i="1"/>
  <c r="J788" i="1"/>
  <c r="J806" i="1"/>
  <c r="J811" i="1"/>
  <c r="J827" i="1"/>
  <c r="J768" i="1"/>
  <c r="J769" i="1"/>
  <c r="J770" i="1"/>
  <c r="J771" i="1"/>
  <c r="J790" i="1"/>
  <c r="J833" i="1"/>
  <c r="J822" i="1"/>
  <c r="J820" i="1"/>
  <c r="J821" i="1"/>
  <c r="J778" i="1"/>
  <c r="J779" i="1"/>
  <c r="J829" i="1"/>
  <c r="J801" i="1"/>
  <c r="J855" i="1"/>
  <c r="J849" i="1"/>
  <c r="J853" i="1"/>
  <c r="J800" i="1"/>
  <c r="J802" i="1"/>
  <c r="J851" i="1"/>
  <c r="J799" i="1"/>
  <c r="J850" i="1"/>
  <c r="J860" i="1"/>
  <c r="J861" i="1"/>
  <c r="J864" i="1"/>
  <c r="J865" i="1"/>
  <c r="J783" i="1"/>
  <c r="J847" i="1"/>
  <c r="J840" i="1"/>
  <c r="J846" i="1"/>
  <c r="J848" i="1"/>
  <c r="J858" i="1"/>
  <c r="J859" i="1"/>
  <c r="J845" i="1"/>
  <c r="J857" i="1"/>
  <c r="J862" i="1"/>
  <c r="J830" i="1"/>
  <c r="J863" i="1"/>
  <c r="J854" i="1"/>
  <c r="J856" i="1"/>
  <c r="J852" i="1"/>
  <c r="J789" i="1"/>
  <c r="J812" i="1"/>
  <c r="J784" i="1"/>
  <c r="J773" i="1"/>
  <c r="J785" i="1"/>
  <c r="J774" i="1"/>
  <c r="J786" i="1"/>
  <c r="J766" i="1"/>
  <c r="J775" i="1"/>
  <c r="J813" i="1"/>
  <c r="J814" i="1"/>
  <c r="J815" i="1"/>
  <c r="J776" i="1"/>
  <c r="J787" i="1"/>
  <c r="J793" i="1"/>
  <c r="J781" i="1"/>
  <c r="J796" i="1"/>
  <c r="J810" i="1"/>
  <c r="J819" i="1"/>
  <c r="J839" i="1"/>
  <c r="J791" i="1"/>
  <c r="J763" i="1"/>
  <c r="J764" i="1"/>
  <c r="J761" i="1"/>
  <c r="J762" i="1"/>
  <c r="J716" i="1"/>
  <c r="J731" i="1"/>
  <c r="J724" i="1"/>
  <c r="J715" i="1"/>
  <c r="J714" i="1"/>
  <c r="J717" i="1"/>
  <c r="J693" i="1"/>
  <c r="J737" i="1"/>
  <c r="J726" i="1"/>
  <c r="J675" i="1"/>
  <c r="J689" i="1"/>
  <c r="J660" i="1"/>
  <c r="J712" i="1"/>
  <c r="J721" i="1"/>
  <c r="J710" i="1"/>
  <c r="J700" i="1"/>
  <c r="J735" i="1"/>
  <c r="J688" i="1"/>
  <c r="J725" i="1"/>
  <c r="J733" i="1"/>
  <c r="J709" i="1"/>
  <c r="J684" i="1"/>
  <c r="J685" i="1"/>
  <c r="J718" i="1"/>
  <c r="J734" i="1"/>
  <c r="J730" i="1"/>
  <c r="J727" i="1"/>
  <c r="J691" i="1"/>
  <c r="J723" i="1"/>
  <c r="J687" i="1"/>
  <c r="J706" i="1"/>
  <c r="J704" i="1"/>
  <c r="J683" i="1"/>
  <c r="J695" i="1"/>
  <c r="J692" i="1"/>
  <c r="J705" i="1"/>
  <c r="J703" i="1"/>
  <c r="J657" i="1"/>
  <c r="J655" i="1"/>
  <c r="J656" i="1"/>
  <c r="J658" i="1"/>
  <c r="J719" i="1"/>
  <c r="J664" i="1"/>
  <c r="J686" i="1"/>
  <c r="J666" i="1"/>
  <c r="J665" i="1"/>
  <c r="J662" i="1"/>
  <c r="J699" i="1"/>
  <c r="J694" i="1"/>
  <c r="J667" i="1"/>
  <c r="J682" i="1"/>
  <c r="J678" i="1"/>
  <c r="J679" i="1"/>
  <c r="J671" i="1"/>
  <c r="J673" i="1"/>
  <c r="J707" i="1"/>
  <c r="J708" i="1"/>
  <c r="J696" i="1"/>
  <c r="J697" i="1"/>
  <c r="J680" i="1"/>
  <c r="J681" i="1"/>
  <c r="J756" i="1"/>
  <c r="J732" i="1"/>
  <c r="J728" i="1"/>
  <c r="J741" i="1"/>
  <c r="J676" i="1"/>
  <c r="J720" i="1"/>
  <c r="J690" i="1"/>
  <c r="J729" i="1"/>
  <c r="J747" i="1"/>
  <c r="J748" i="1"/>
  <c r="J739" i="1"/>
  <c r="J744" i="1"/>
  <c r="J757" i="1"/>
  <c r="J758" i="1"/>
  <c r="J750" i="1"/>
  <c r="J754" i="1"/>
  <c r="J752" i="1"/>
  <c r="J753" i="1"/>
  <c r="J751" i="1"/>
  <c r="J755" i="1"/>
  <c r="J742" i="1"/>
  <c r="J746" i="1"/>
  <c r="J738" i="1"/>
  <c r="J677" i="1"/>
  <c r="J759" i="1"/>
  <c r="J743" i="1"/>
  <c r="J749" i="1"/>
  <c r="J760" i="1"/>
  <c r="J740" i="1"/>
  <c r="J745" i="1"/>
  <c r="J663" i="1"/>
  <c r="J669" i="1"/>
  <c r="J659" i="1"/>
  <c r="J698" i="1"/>
  <c r="J670" i="1"/>
  <c r="J668" i="1"/>
  <c r="J661" i="1"/>
  <c r="J713" i="1"/>
  <c r="J722" i="1"/>
  <c r="J711" i="1"/>
  <c r="J701" i="1"/>
  <c r="J702" i="1"/>
  <c r="J736" i="1"/>
  <c r="J672" i="1"/>
  <c r="J674" i="1"/>
  <c r="J653" i="1"/>
  <c r="J654" i="1"/>
  <c r="J621" i="1"/>
  <c r="J622" i="1"/>
  <c r="J597" i="1"/>
  <c r="J598" i="1"/>
  <c r="J613" i="1"/>
  <c r="J587" i="1"/>
  <c r="J571" i="1"/>
  <c r="J631" i="1"/>
  <c r="J618" i="1"/>
  <c r="J623" i="1"/>
  <c r="J625" i="1"/>
  <c r="J637" i="1"/>
  <c r="J627" i="1"/>
  <c r="J585" i="1"/>
  <c r="J582" i="1"/>
  <c r="J591" i="1"/>
  <c r="J590" i="1"/>
  <c r="J635" i="1"/>
  <c r="J576" i="1"/>
  <c r="J579" i="1"/>
  <c r="J594" i="1"/>
  <c r="J629" i="1"/>
  <c r="J562" i="1"/>
  <c r="J558" i="1"/>
  <c r="J610" i="1"/>
  <c r="J620" i="1"/>
  <c r="J612" i="1"/>
  <c r="J634" i="1"/>
  <c r="J608" i="1"/>
  <c r="J633" i="1"/>
  <c r="J581" i="1"/>
  <c r="J639" i="1"/>
  <c r="J557" i="1"/>
  <c r="J560" i="1"/>
  <c r="J616" i="1"/>
  <c r="J564" i="1"/>
  <c r="J607" i="1"/>
  <c r="J578" i="1"/>
  <c r="J599" i="1"/>
  <c r="J593" i="1"/>
  <c r="J596" i="1"/>
  <c r="J601" i="1"/>
  <c r="J589" i="1"/>
  <c r="J603" i="1"/>
  <c r="J592" i="1"/>
  <c r="J600" i="1"/>
  <c r="J602" i="1"/>
  <c r="J565" i="1"/>
  <c r="J642" i="1"/>
  <c r="J614" i="1"/>
  <c r="J609" i="1"/>
  <c r="J606" i="1"/>
  <c r="J617" i="1"/>
  <c r="J615" i="1"/>
  <c r="J575" i="1"/>
  <c r="J605" i="1"/>
  <c r="J640" i="1"/>
  <c r="J604" i="1"/>
  <c r="J648" i="1"/>
  <c r="J649" i="1"/>
  <c r="J650" i="1"/>
  <c r="J643" i="1"/>
  <c r="J644" i="1"/>
  <c r="J651" i="1"/>
  <c r="J645" i="1"/>
  <c r="J647" i="1"/>
  <c r="J652" i="1"/>
  <c r="J646" i="1"/>
  <c r="J584" i="1"/>
  <c r="J570" i="1"/>
  <c r="J641" i="1"/>
  <c r="J574" i="1"/>
  <c r="J566" i="1"/>
  <c r="J567" i="1"/>
  <c r="J568" i="1"/>
  <c r="J569" i="1"/>
  <c r="J573" i="1"/>
  <c r="J588" i="1"/>
  <c r="J572" i="1"/>
  <c r="J632" i="1"/>
  <c r="J619" i="1"/>
  <c r="J624" i="1"/>
  <c r="J626" i="1"/>
  <c r="J638" i="1"/>
  <c r="J628" i="1"/>
  <c r="J586" i="1"/>
  <c r="J583" i="1"/>
  <c r="J636" i="1"/>
  <c r="J577" i="1"/>
  <c r="J580" i="1"/>
  <c r="J595" i="1"/>
  <c r="J630" i="1"/>
  <c r="J563" i="1"/>
  <c r="J559" i="1"/>
  <c r="J611" i="1"/>
  <c r="J561" i="1"/>
  <c r="J556" i="1"/>
  <c r="J464" i="1"/>
  <c r="J465" i="1"/>
  <c r="J522" i="1"/>
  <c r="J502" i="1"/>
  <c r="J506" i="1"/>
  <c r="J509" i="1"/>
  <c r="J505" i="1"/>
  <c r="J501" i="1"/>
  <c r="J513" i="1"/>
  <c r="J525" i="1"/>
  <c r="J490" i="1"/>
  <c r="J523" i="1"/>
  <c r="J526" i="1"/>
  <c r="J517" i="1"/>
  <c r="J495" i="1"/>
  <c r="J488" i="1"/>
  <c r="J531" i="1"/>
  <c r="J480" i="1"/>
  <c r="J503" i="1"/>
  <c r="J535" i="1"/>
  <c r="J478" i="1"/>
  <c r="J475" i="1"/>
  <c r="J510" i="1"/>
  <c r="J528" i="1"/>
  <c r="J521" i="1"/>
  <c r="J533" i="1"/>
  <c r="J537" i="1"/>
  <c r="J499" i="1"/>
  <c r="J534" i="1"/>
  <c r="J530" i="1"/>
  <c r="J473" i="1"/>
  <c r="J519" i="1"/>
  <c r="J498" i="1"/>
  <c r="J520" i="1"/>
  <c r="J468" i="1"/>
  <c r="J467" i="1"/>
  <c r="J466" i="1"/>
  <c r="J500" i="1"/>
  <c r="J477" i="1"/>
  <c r="J469" i="1"/>
  <c r="J543" i="1"/>
  <c r="J492" i="1"/>
  <c r="J512" i="1"/>
  <c r="J514" i="1"/>
  <c r="J474" i="1"/>
  <c r="J529" i="1"/>
  <c r="J497" i="1"/>
  <c r="J494" i="1"/>
  <c r="J507" i="1"/>
  <c r="J508" i="1"/>
  <c r="J548" i="1"/>
  <c r="J550" i="1"/>
  <c r="J538" i="1"/>
  <c r="J545" i="1"/>
  <c r="J551" i="1"/>
  <c r="J546" i="1"/>
  <c r="J552" i="1"/>
  <c r="J516" i="1"/>
  <c r="J515" i="1"/>
  <c r="J541" i="1"/>
  <c r="J542" i="1"/>
  <c r="J540" i="1"/>
  <c r="J539" i="1"/>
  <c r="J555" i="1"/>
  <c r="J554" i="1"/>
  <c r="J549" i="1"/>
  <c r="J547" i="1"/>
  <c r="J553" i="1"/>
  <c r="J544" i="1"/>
  <c r="J482" i="1"/>
  <c r="J470" i="1"/>
  <c r="J471" i="1"/>
  <c r="J483" i="1"/>
  <c r="J484" i="1"/>
  <c r="J485" i="1"/>
  <c r="J486" i="1"/>
  <c r="J487" i="1"/>
  <c r="J472" i="1"/>
  <c r="J491" i="1"/>
  <c r="J524" i="1"/>
  <c r="J527" i="1"/>
  <c r="J518" i="1"/>
  <c r="J496" i="1"/>
  <c r="J489" i="1"/>
  <c r="J532" i="1"/>
  <c r="J481" i="1"/>
  <c r="J504" i="1"/>
  <c r="J536" i="1"/>
  <c r="J479" i="1"/>
  <c r="J476" i="1"/>
  <c r="J511" i="1"/>
  <c r="J493" i="1"/>
  <c r="J421" i="1"/>
  <c r="J436" i="1"/>
  <c r="J415" i="1"/>
  <c r="J426" i="1"/>
  <c r="J427" i="1"/>
  <c r="J405" i="1"/>
  <c r="J407" i="1"/>
  <c r="J448" i="1"/>
  <c r="J419" i="1"/>
  <c r="J413" i="1"/>
  <c r="J441" i="1"/>
  <c r="J438" i="1"/>
  <c r="J432" i="1"/>
  <c r="J440" i="1"/>
  <c r="J442" i="1"/>
  <c r="J443" i="1"/>
  <c r="J445" i="1"/>
  <c r="J446" i="1"/>
  <c r="J401" i="1"/>
  <c r="J400" i="1"/>
  <c r="J404" i="1"/>
  <c r="J397" i="1"/>
  <c r="J402" i="1"/>
  <c r="J399" i="1"/>
  <c r="J398" i="1"/>
  <c r="J403" i="1"/>
  <c r="J423" i="1"/>
  <c r="J424" i="1"/>
  <c r="J425" i="1"/>
  <c r="J428" i="1"/>
  <c r="J411" i="1"/>
  <c r="J434" i="1"/>
  <c r="J435" i="1"/>
  <c r="J439" i="1"/>
  <c r="J429" i="1"/>
  <c r="J433" i="1"/>
  <c r="J412" i="1"/>
  <c r="J430" i="1"/>
  <c r="J431" i="1"/>
  <c r="J461" i="1"/>
  <c r="J444" i="1"/>
  <c r="J462" i="1"/>
  <c r="J459" i="1"/>
  <c r="J447" i="1"/>
  <c r="J450" i="1"/>
  <c r="J452" i="1"/>
  <c r="J456" i="1"/>
  <c r="J453" i="1"/>
  <c r="J454" i="1"/>
  <c r="J455" i="1"/>
  <c r="J457" i="1"/>
  <c r="J460" i="1"/>
  <c r="J458" i="1"/>
  <c r="J451" i="1"/>
  <c r="J463" i="1"/>
  <c r="J417" i="1"/>
  <c r="J418" i="1"/>
  <c r="J409" i="1"/>
  <c r="J410" i="1"/>
  <c r="J422" i="1"/>
  <c r="J437" i="1"/>
  <c r="J416" i="1"/>
  <c r="J406" i="1"/>
  <c r="J408" i="1"/>
  <c r="J449" i="1"/>
  <c r="J420" i="1"/>
  <c r="J414" i="1"/>
  <c r="J368" i="1"/>
  <c r="J363" i="1"/>
  <c r="J378" i="1"/>
  <c r="J364" i="1"/>
  <c r="J385" i="1"/>
  <c r="J374" i="1"/>
  <c r="J382" i="1"/>
  <c r="J381" i="1"/>
  <c r="J372" i="1"/>
  <c r="J360" i="1"/>
  <c r="J383" i="1"/>
  <c r="J377" i="1"/>
  <c r="J373" i="1"/>
  <c r="J366" i="1"/>
  <c r="J358" i="1"/>
  <c r="J359" i="1"/>
  <c r="J357" i="1"/>
  <c r="J376" i="1"/>
  <c r="J371" i="1"/>
  <c r="J384" i="1"/>
  <c r="J379" i="1"/>
  <c r="J388" i="1"/>
  <c r="J393" i="1"/>
  <c r="J395" i="1"/>
  <c r="J390" i="1"/>
  <c r="J389" i="1"/>
  <c r="J394" i="1"/>
  <c r="J387" i="1"/>
  <c r="J392" i="1"/>
  <c r="J391" i="1"/>
  <c r="J396" i="1"/>
  <c r="J367" i="1"/>
  <c r="J380" i="1"/>
  <c r="J361" i="1"/>
  <c r="J362" i="1"/>
  <c r="J370" i="1"/>
  <c r="J369" i="1"/>
  <c r="J365" i="1"/>
  <c r="J386" i="1"/>
  <c r="J375" i="1"/>
  <c r="J356" i="1"/>
  <c r="J340" i="1"/>
  <c r="J324" i="1"/>
  <c r="J317" i="1"/>
  <c r="J345" i="1"/>
  <c r="J341" i="1"/>
  <c r="J338" i="1"/>
  <c r="J336" i="1"/>
  <c r="J330" i="1"/>
  <c r="J343" i="1"/>
  <c r="J310" i="1"/>
  <c r="J344" i="1"/>
  <c r="J329" i="1"/>
  <c r="J311" i="1"/>
  <c r="J312" i="1"/>
  <c r="J313" i="1"/>
  <c r="J314" i="1"/>
  <c r="J320" i="1"/>
  <c r="J318" i="1"/>
  <c r="J322" i="1"/>
  <c r="J331" i="1"/>
  <c r="J326" i="1"/>
  <c r="J327" i="1"/>
  <c r="J332" i="1"/>
  <c r="J354" i="1"/>
  <c r="J347" i="1"/>
  <c r="J355" i="1"/>
  <c r="J350" i="1"/>
  <c r="J328" i="1"/>
  <c r="J349" i="1"/>
  <c r="J348" i="1"/>
  <c r="J352" i="1"/>
  <c r="J353" i="1"/>
  <c r="J351" i="1"/>
  <c r="J333" i="1"/>
  <c r="J334" i="1"/>
  <c r="J335" i="1"/>
  <c r="J315" i="1"/>
  <c r="J316" i="1"/>
  <c r="J325" i="1"/>
  <c r="J346" i="1"/>
  <c r="J342" i="1"/>
  <c r="J339" i="1"/>
  <c r="J337" i="1"/>
  <c r="J321" i="1"/>
  <c r="J319" i="1"/>
  <c r="J323" i="1"/>
  <c r="J308" i="1"/>
  <c r="J309" i="1"/>
  <c r="J295" i="1"/>
  <c r="J283" i="1"/>
  <c r="J289" i="1"/>
  <c r="J266" i="1"/>
  <c r="J290" i="1"/>
  <c r="J276" i="1"/>
  <c r="J284" i="1"/>
  <c r="J278" i="1"/>
  <c r="J280" i="1"/>
  <c r="J294" i="1"/>
  <c r="J275" i="1"/>
  <c r="J293" i="1"/>
  <c r="J298" i="1"/>
  <c r="J296" i="1"/>
  <c r="J297" i="1"/>
  <c r="J264" i="1"/>
  <c r="J265" i="1"/>
  <c r="J263" i="1"/>
  <c r="J292" i="1"/>
  <c r="J286" i="1"/>
  <c r="J303" i="1"/>
  <c r="J304" i="1"/>
  <c r="J299" i="1"/>
  <c r="J300" i="1"/>
  <c r="J282" i="1"/>
  <c r="J301" i="1"/>
  <c r="J302" i="1"/>
  <c r="J306" i="1"/>
  <c r="J305" i="1"/>
  <c r="J307" i="1"/>
  <c r="J273" i="1"/>
  <c r="J287" i="1"/>
  <c r="J288" i="1"/>
  <c r="J274" i="1"/>
  <c r="J268" i="1"/>
  <c r="J269" i="1"/>
  <c r="J270" i="1"/>
  <c r="J271" i="1"/>
  <c r="J272" i="1"/>
  <c r="J267" i="1"/>
  <c r="J291" i="1"/>
  <c r="J277" i="1"/>
  <c r="J285" i="1"/>
  <c r="J279" i="1"/>
  <c r="J281" i="1"/>
  <c r="J254" i="1"/>
  <c r="J255" i="1"/>
  <c r="J248" i="1"/>
  <c r="J247" i="1"/>
  <c r="J256" i="1"/>
  <c r="J244" i="1"/>
  <c r="J250" i="1"/>
  <c r="J262" i="1"/>
  <c r="J259" i="1"/>
  <c r="J260" i="1"/>
  <c r="J261" i="1"/>
  <c r="J243" i="1"/>
  <c r="J257" i="1"/>
  <c r="J251" i="1"/>
  <c r="J252" i="1"/>
  <c r="J253" i="1"/>
  <c r="J245" i="1"/>
  <c r="J246" i="1"/>
  <c r="J258" i="1"/>
  <c r="J249" i="1"/>
  <c r="J235" i="1"/>
  <c r="J225" i="1"/>
  <c r="J219" i="1"/>
  <c r="J223" i="1"/>
  <c r="J232" i="1"/>
  <c r="J224" i="1"/>
  <c r="J231" i="1"/>
  <c r="J216" i="1"/>
  <c r="J213" i="1"/>
  <c r="J228" i="1"/>
  <c r="J221" i="1"/>
  <c r="J233" i="1"/>
  <c r="J230" i="1"/>
  <c r="J229" i="1"/>
  <c r="J226" i="1"/>
  <c r="J238" i="1"/>
  <c r="J236" i="1"/>
  <c r="J241" i="1"/>
  <c r="J242" i="1"/>
  <c r="J240" i="1"/>
  <c r="J237" i="1"/>
  <c r="J239" i="1"/>
  <c r="J217" i="1"/>
  <c r="J227" i="1"/>
  <c r="J218" i="1"/>
  <c r="J214" i="1"/>
  <c r="J215" i="1"/>
  <c r="J220" i="1"/>
  <c r="J222" i="1"/>
  <c r="J234" i="1"/>
  <c r="J199" i="1"/>
  <c r="J193" i="1"/>
  <c r="J189" i="1"/>
  <c r="J185" i="1"/>
  <c r="J182" i="1"/>
  <c r="J203" i="1"/>
  <c r="J173" i="1"/>
  <c r="J191" i="1"/>
  <c r="J202" i="1"/>
  <c r="J201" i="1"/>
  <c r="J188" i="1"/>
  <c r="J198" i="1"/>
  <c r="J168" i="1"/>
  <c r="J169" i="1"/>
  <c r="J190" i="1"/>
  <c r="J192" i="1"/>
  <c r="J197" i="1"/>
  <c r="J174" i="1"/>
  <c r="J186" i="1"/>
  <c r="J204" i="1"/>
  <c r="J196" i="1"/>
  <c r="J184" i="1"/>
  <c r="J212" i="1"/>
  <c r="J207" i="1"/>
  <c r="J211" i="1"/>
  <c r="J209" i="1"/>
  <c r="J206" i="1"/>
  <c r="J208" i="1"/>
  <c r="J210" i="1"/>
  <c r="J194" i="1"/>
  <c r="J200" i="1"/>
  <c r="J176" i="1"/>
  <c r="J195" i="1"/>
  <c r="J170" i="1"/>
  <c r="J171" i="1"/>
  <c r="J172" i="1"/>
  <c r="J177" i="1"/>
  <c r="J178" i="1"/>
  <c r="J179" i="1"/>
  <c r="J180" i="1"/>
  <c r="J181" i="1"/>
  <c r="J183" i="1"/>
  <c r="J175" i="1"/>
  <c r="J187" i="1"/>
  <c r="J205" i="1"/>
  <c r="J166" i="1"/>
  <c r="J167" i="1"/>
  <c r="J156" i="1"/>
  <c r="J157" i="1"/>
  <c r="J144" i="1"/>
  <c r="J146" i="1"/>
  <c r="J154" i="1"/>
  <c r="J155" i="1"/>
  <c r="J160" i="1"/>
  <c r="J153" i="1"/>
  <c r="J162" i="1"/>
  <c r="J163" i="1"/>
  <c r="J165" i="1"/>
  <c r="J158" i="1"/>
  <c r="J161" i="1"/>
  <c r="J164" i="1"/>
  <c r="J148" i="1"/>
  <c r="J149" i="1"/>
  <c r="J159" i="1"/>
  <c r="J150" i="1"/>
  <c r="J145" i="1"/>
  <c r="J151" i="1"/>
  <c r="J152" i="1"/>
  <c r="J147" i="1"/>
  <c r="J133" i="1"/>
  <c r="J132" i="1"/>
  <c r="J130" i="1"/>
  <c r="J136" i="1"/>
  <c r="J120" i="1"/>
  <c r="J125" i="1"/>
  <c r="J137" i="1"/>
  <c r="J142" i="1"/>
  <c r="J143" i="1"/>
  <c r="J141" i="1"/>
  <c r="J127" i="1"/>
  <c r="J121" i="1"/>
  <c r="J128" i="1"/>
  <c r="J138" i="1"/>
  <c r="J139" i="1"/>
  <c r="J140" i="1"/>
  <c r="J134" i="1"/>
  <c r="J135" i="1"/>
  <c r="J129" i="1"/>
  <c r="J122" i="1"/>
  <c r="J123" i="1"/>
  <c r="J124" i="1"/>
  <c r="J131" i="1"/>
  <c r="J126" i="1"/>
  <c r="J117" i="1"/>
  <c r="J111" i="1"/>
  <c r="J116" i="1"/>
  <c r="J119" i="1"/>
  <c r="J112" i="1"/>
  <c r="J115" i="1"/>
  <c r="J113" i="1"/>
  <c r="J114" i="1"/>
  <c r="J118" i="1"/>
  <c r="J101" i="1"/>
  <c r="J103" i="1"/>
  <c r="J110" i="1"/>
  <c r="J109" i="1"/>
  <c r="J104" i="1"/>
  <c r="J105" i="1"/>
  <c r="J106" i="1"/>
  <c r="J107" i="1"/>
  <c r="J108" i="1"/>
  <c r="J102" i="1"/>
  <c r="J93" i="1"/>
  <c r="J97" i="1"/>
  <c r="J98" i="1"/>
  <c r="J100" i="1"/>
  <c r="J99" i="1"/>
  <c r="J95" i="1"/>
  <c r="J96" i="1"/>
  <c r="J94" i="1"/>
  <c r="J85" i="1"/>
  <c r="J84" i="1"/>
  <c r="J86" i="1"/>
  <c r="J90" i="1"/>
  <c r="J91" i="1"/>
  <c r="J92" i="1"/>
  <c r="J89" i="1"/>
  <c r="J87" i="1"/>
  <c r="J88" i="1"/>
  <c r="J80" i="1"/>
  <c r="J82" i="1"/>
  <c r="J81" i="1"/>
  <c r="J83" i="1"/>
  <c r="J78" i="1"/>
  <c r="J77" i="1"/>
  <c r="J79" i="1"/>
  <c r="J75" i="1"/>
  <c r="J76" i="1"/>
  <c r="J73" i="1"/>
  <c r="J74" i="1"/>
  <c r="J72" i="1"/>
  <c r="J69" i="1"/>
  <c r="J71" i="1"/>
  <c r="J70" i="1"/>
  <c r="J65" i="1"/>
  <c r="J66" i="1"/>
  <c r="J68" i="1"/>
  <c r="J67" i="1"/>
  <c r="J64" i="1"/>
  <c r="J61" i="1"/>
  <c r="J62" i="1"/>
  <c r="J58" i="1"/>
  <c r="J59" i="1"/>
  <c r="J63" i="1"/>
  <c r="J60" i="1"/>
  <c r="J52" i="1"/>
  <c r="J53" i="1"/>
  <c r="J56" i="1"/>
  <c r="J55" i="1"/>
  <c r="J54" i="1"/>
  <c r="J57" i="1"/>
  <c r="J49" i="1"/>
  <c r="J51" i="1"/>
  <c r="J50" i="1"/>
  <c r="J48" i="1"/>
  <c r="J47" i="1"/>
  <c r="J46" i="1"/>
  <c r="J44" i="1"/>
  <c r="J45" i="1"/>
  <c r="J43" i="1"/>
  <c r="J38" i="1"/>
  <c r="J40" i="1"/>
  <c r="J39" i="1"/>
  <c r="J42" i="1"/>
  <c r="J41" i="1"/>
  <c r="J37" i="1"/>
  <c r="J32" i="1"/>
  <c r="J35" i="1"/>
  <c r="J34" i="1"/>
  <c r="J33" i="1"/>
  <c r="J36" i="1"/>
  <c r="J29" i="1"/>
  <c r="J25" i="1"/>
  <c r="J26" i="1"/>
  <c r="J30" i="1"/>
  <c r="J31" i="1"/>
  <c r="J28" i="1"/>
  <c r="J27" i="1"/>
  <c r="J23" i="1"/>
  <c r="J21" i="1"/>
  <c r="J24" i="1"/>
  <c r="J20" i="1"/>
  <c r="J22" i="1"/>
  <c r="J19" i="1"/>
  <c r="J18" i="1"/>
  <c r="J17" i="1"/>
  <c r="J16" i="1"/>
  <c r="J12" i="1"/>
  <c r="J13" i="1"/>
  <c r="J11" i="1"/>
  <c r="J14" i="1"/>
  <c r="J15" i="1"/>
  <c r="J10" i="1"/>
  <c r="J9" i="1"/>
  <c r="J7" i="1"/>
  <c r="J8" i="1"/>
  <c r="J6" i="1"/>
  <c r="J5" i="1"/>
  <c r="J4" i="1"/>
  <c r="J3" i="1"/>
  <c r="J2" i="1"/>
  <c r="J3483" i="1"/>
  <c r="J3489" i="1"/>
  <c r="J3496" i="1"/>
  <c r="J3502" i="1"/>
  <c r="J3480" i="1"/>
  <c r="J3484" i="1"/>
  <c r="J3503" i="1"/>
  <c r="J3492" i="1"/>
  <c r="J3476" i="1"/>
  <c r="J3412" i="1"/>
  <c r="J3504" i="1"/>
  <c r="J3485" i="1"/>
  <c r="J3499" i="1"/>
  <c r="J3465" i="1"/>
  <c r="J3510" i="1"/>
  <c r="J3336" i="1"/>
  <c r="J3338" i="1"/>
  <c r="J3374" i="1"/>
  <c r="J3462" i="1"/>
  <c r="J3346" i="1"/>
  <c r="J3359" i="1"/>
  <c r="J3521" i="1"/>
  <c r="J3371" i="1"/>
  <c r="J3524" i="1"/>
  <c r="J3352" i="1"/>
  <c r="J3344" i="1"/>
  <c r="J3381" i="1"/>
  <c r="J3427" i="1"/>
  <c r="J3391" i="1"/>
  <c r="J3419" i="1"/>
  <c r="J3354" i="1"/>
  <c r="J3389" i="1"/>
  <c r="J3362" i="1"/>
  <c r="J3383" i="1"/>
  <c r="J3340" i="1"/>
  <c r="J3356" i="1"/>
  <c r="J3401" i="1"/>
  <c r="J3349" i="1"/>
  <c r="J3377" i="1"/>
  <c r="J3386" i="1"/>
  <c r="J3473" i="1"/>
  <c r="J3515" i="1"/>
  <c r="J3460" i="1"/>
  <c r="J3469" i="1"/>
  <c r="J3519" i="1"/>
  <c r="J3512" i="1"/>
  <c r="J3393" i="1"/>
  <c r="J3467" i="1"/>
  <c r="J3415" i="1"/>
  <c r="J3431" i="1"/>
  <c r="J3471" i="1"/>
  <c r="J3429" i="1"/>
  <c r="J3375" i="1"/>
  <c r="J3463" i="1"/>
  <c r="J3347" i="1"/>
  <c r="J3360" i="1"/>
  <c r="J3522" i="1"/>
  <c r="J3433" i="1"/>
  <c r="J3372" i="1"/>
  <c r="J3369" i="1"/>
  <c r="J3458" i="1"/>
  <c r="J3395" i="1"/>
  <c r="J3363" i="1"/>
  <c r="J3384" i="1"/>
  <c r="J3357" i="1"/>
  <c r="J3342" i="1"/>
  <c r="J3402" i="1"/>
  <c r="J3350" i="1"/>
  <c r="J3378" i="1"/>
  <c r="J3387" i="1"/>
  <c r="J3420" i="1"/>
  <c r="J3425" i="1"/>
  <c r="J3423" i="1"/>
  <c r="J3478" i="1"/>
  <c r="J3516" i="1"/>
  <c r="J3397" i="1"/>
  <c r="J3398" i="1"/>
  <c r="J3486" i="1"/>
  <c r="J3490" i="1"/>
  <c r="J3497" i="1"/>
  <c r="J3475" i="1"/>
  <c r="J3491" i="1"/>
  <c r="J3498" i="1"/>
  <c r="J3505" i="1"/>
  <c r="J3509" i="1"/>
  <c r="J3481" i="1"/>
  <c r="J3487" i="1"/>
  <c r="J3506" i="1"/>
  <c r="J3493" i="1"/>
  <c r="J3494" i="1"/>
  <c r="J3477" i="1"/>
  <c r="J3507" i="1"/>
  <c r="J3413" i="1"/>
  <c r="J3508" i="1"/>
  <c r="J3488" i="1"/>
  <c r="J3500" i="1"/>
  <c r="J3466" i="1"/>
  <c r="J3511" i="1"/>
  <c r="J3321" i="1"/>
  <c r="J3322" i="1"/>
  <c r="J3337" i="1"/>
  <c r="J3339" i="1"/>
  <c r="J3365" i="1"/>
  <c r="J3376" i="1"/>
  <c r="J3464" i="1"/>
  <c r="J3348" i="1"/>
  <c r="J3361" i="1"/>
  <c r="J3523" i="1"/>
  <c r="J3434" i="1"/>
  <c r="J3373" i="1"/>
  <c r="J3370" i="1"/>
  <c r="J3459" i="1"/>
  <c r="J3396" i="1"/>
  <c r="J3525" i="1"/>
  <c r="J3353" i="1"/>
  <c r="J3345" i="1"/>
  <c r="J3382" i="1"/>
  <c r="J3428" i="1"/>
  <c r="J3392" i="1"/>
  <c r="J3421" i="1"/>
  <c r="J3355" i="1"/>
  <c r="J3390" i="1"/>
  <c r="J3364" i="1"/>
  <c r="J3385" i="1"/>
  <c r="J3341" i="1"/>
  <c r="J3358" i="1"/>
  <c r="J3343" i="1"/>
  <c r="J3403" i="1"/>
  <c r="J3351" i="1"/>
  <c r="J3379" i="1"/>
  <c r="J3388" i="1"/>
  <c r="J3474" i="1"/>
  <c r="J3422" i="1"/>
  <c r="J3426" i="1"/>
  <c r="J3424" i="1"/>
  <c r="J3479" i="1"/>
  <c r="J3517" i="1"/>
  <c r="J3461" i="1"/>
  <c r="J3470" i="1"/>
  <c r="J3520" i="1"/>
  <c r="J3513" i="1"/>
  <c r="J3394" i="1"/>
  <c r="J3468" i="1"/>
  <c r="J3416" i="1"/>
  <c r="J3432" i="1"/>
  <c r="J3472" i="1"/>
  <c r="J3430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07" i="1"/>
  <c r="J3408" i="1"/>
  <c r="J3409" i="1"/>
  <c r="J3578" i="1"/>
  <c r="J3557" i="1"/>
  <c r="J3556" i="1"/>
  <c r="J3538" i="1"/>
  <c r="J3545" i="1"/>
  <c r="J3543" i="1"/>
  <c r="J3542" i="1"/>
  <c r="J3527" i="1"/>
  <c r="J3573" i="1"/>
  <c r="J3536" i="1"/>
  <c r="J3566" i="1"/>
  <c r="J3563" i="1"/>
  <c r="J3552" i="1"/>
  <c r="J3531" i="1"/>
  <c r="J3544" i="1"/>
  <c r="J3551" i="1"/>
  <c r="J3562" i="1"/>
  <c r="J3533" i="1"/>
  <c r="J3559" i="1"/>
  <c r="J3580" i="1"/>
  <c r="J3548" i="1"/>
  <c r="J3540" i="1"/>
  <c r="J3569" i="1"/>
  <c r="J3568" i="1"/>
  <c r="J3577" i="1"/>
  <c r="J3561" i="1"/>
  <c r="J3550" i="1"/>
  <c r="J3553" i="1"/>
  <c r="J3572" i="1"/>
  <c r="J3547" i="1"/>
  <c r="J3575" i="1"/>
  <c r="J3565" i="1"/>
  <c r="J3537" i="1"/>
  <c r="J3579" i="1"/>
  <c r="J3581" i="1"/>
  <c r="J3399" i="1"/>
  <c r="J3482" i="1"/>
  <c r="J3549" i="1"/>
  <c r="J3405" i="1"/>
  <c r="J3514" i="1"/>
  <c r="J3380" i="1"/>
  <c r="J3558" i="1"/>
  <c r="J3404" i="1"/>
  <c r="J3535" i="1"/>
  <c r="J3555" i="1"/>
  <c r="J3554" i="1"/>
  <c r="J3418" i="1"/>
  <c r="J3539" i="1"/>
  <c r="J3417" i="1"/>
  <c r="J3560" i="1"/>
  <c r="J3518" i="1"/>
  <c r="J3526" i="1"/>
  <c r="J3406" i="1"/>
  <c r="J3411" i="1"/>
  <c r="J3414" i="1"/>
  <c r="J3534" i="1"/>
  <c r="J3410" i="1"/>
  <c r="J3546" i="1"/>
  <c r="J3495" i="1"/>
  <c r="J3501" i="1"/>
  <c r="J3574" i="1"/>
  <c r="J3564" i="1"/>
  <c r="J3448" i="1"/>
  <c r="J3567" i="1"/>
  <c r="J3582" i="1"/>
  <c r="J3449" i="1"/>
  <c r="J3576" i="1"/>
  <c r="J3450" i="1"/>
  <c r="J3571" i="1"/>
  <c r="J3528" i="1"/>
  <c r="J3570" i="1"/>
  <c r="J3541" i="1"/>
  <c r="J3532" i="1"/>
  <c r="J3323" i="1"/>
  <c r="J3451" i="1"/>
  <c r="J3452" i="1"/>
  <c r="J3453" i="1"/>
  <c r="J3324" i="1"/>
  <c r="J3529" i="1"/>
  <c r="J3325" i="1"/>
  <c r="J3326" i="1"/>
  <c r="J3327" i="1"/>
  <c r="J3454" i="1"/>
  <c r="J3328" i="1"/>
  <c r="J3329" i="1"/>
  <c r="J3330" i="1"/>
  <c r="J3331" i="1"/>
  <c r="J3455" i="1"/>
  <c r="J3530" i="1"/>
  <c r="J3332" i="1"/>
  <c r="J3456" i="1"/>
  <c r="J3457" i="1"/>
  <c r="J3333" i="1"/>
  <c r="J3400" i="1"/>
  <c r="J3334" i="1"/>
  <c r="J3335" i="1"/>
  <c r="J3366" i="1"/>
  <c r="J3367" i="1"/>
  <c r="J3368" i="1"/>
  <c r="J3243" i="1"/>
  <c r="X3255" i="1"/>
  <c r="X3238" i="1"/>
  <c r="X3253" i="1"/>
  <c r="X3251" i="1"/>
  <c r="X3250" i="1"/>
  <c r="X3256" i="1"/>
  <c r="X3245" i="1"/>
  <c r="X3240" i="1"/>
  <c r="X3242" i="1"/>
  <c r="X3254" i="1"/>
  <c r="X3239" i="1"/>
  <c r="X3249" i="1"/>
  <c r="X3241" i="1"/>
  <c r="X3247" i="1"/>
  <c r="X3236" i="1"/>
  <c r="X3248" i="1"/>
  <c r="X3246" i="1"/>
  <c r="X3252" i="1"/>
  <c r="X3244" i="1"/>
  <c r="X3237" i="1"/>
  <c r="X3306" i="1"/>
  <c r="X3308" i="1"/>
  <c r="X3303" i="1"/>
  <c r="X3286" i="1"/>
  <c r="X3266" i="1"/>
  <c r="X3305" i="1"/>
  <c r="X3294" i="1"/>
  <c r="X3302" i="1"/>
  <c r="X3307" i="1"/>
  <c r="X3263" i="1"/>
  <c r="X3274" i="1"/>
  <c r="X3280" i="1"/>
  <c r="X3269" i="1"/>
  <c r="X3275" i="1"/>
  <c r="X3309" i="1"/>
  <c r="X3299" i="1"/>
  <c r="X3278" i="1"/>
  <c r="X3304" i="1"/>
  <c r="X3316" i="1"/>
  <c r="X3317" i="1"/>
  <c r="X3295" i="1"/>
  <c r="X3288" i="1"/>
  <c r="X3271" i="1"/>
  <c r="X3300" i="1"/>
  <c r="X3290" i="1"/>
  <c r="X3292" i="1"/>
  <c r="X3297" i="1"/>
  <c r="X3284" i="1"/>
  <c r="X3276" i="1"/>
  <c r="X3311" i="1"/>
  <c r="X3282" i="1"/>
  <c r="X3296" i="1"/>
  <c r="X3289" i="1"/>
  <c r="X3272" i="1"/>
  <c r="X3301" i="1"/>
  <c r="X3291" i="1"/>
  <c r="X3293" i="1"/>
  <c r="X3298" i="1"/>
  <c r="X3285" i="1"/>
  <c r="X3277" i="1"/>
  <c r="X3312" i="1"/>
  <c r="X3283" i="1"/>
  <c r="X3273" i="1"/>
  <c r="X3270" i="1"/>
  <c r="X3257" i="1"/>
  <c r="X3260" i="1"/>
  <c r="X3233" i="1"/>
  <c r="X3279" i="1"/>
  <c r="X3234" i="1"/>
  <c r="X3259" i="1"/>
  <c r="X3235" i="1"/>
  <c r="X3262" i="1"/>
  <c r="X3265" i="1"/>
  <c r="X3258" i="1"/>
  <c r="X3310" i="1"/>
  <c r="X3267" i="1"/>
  <c r="X3268" i="1"/>
  <c r="X3287" i="1"/>
  <c r="X3281" i="1"/>
  <c r="X3264" i="1"/>
  <c r="X3261" i="1"/>
  <c r="X3315" i="1"/>
  <c r="X3314" i="1"/>
  <c r="X3313" i="1"/>
  <c r="X3319" i="1"/>
  <c r="X3318" i="1"/>
  <c r="X3052" i="1"/>
  <c r="X3053" i="1"/>
  <c r="X3054" i="1"/>
  <c r="X3055" i="1"/>
  <c r="X3056" i="1"/>
  <c r="X3057" i="1"/>
  <c r="X3058" i="1"/>
  <c r="X3107" i="1"/>
  <c r="X3108" i="1"/>
  <c r="X3059" i="1"/>
  <c r="X3109" i="1"/>
  <c r="X3060" i="1"/>
  <c r="X3061" i="1"/>
  <c r="X3062" i="1"/>
  <c r="X3063" i="1"/>
  <c r="X3064" i="1"/>
  <c r="X3065" i="1"/>
  <c r="X3066" i="1"/>
  <c r="X3067" i="1"/>
  <c r="X3320" i="1"/>
  <c r="X3114" i="1"/>
  <c r="X3115" i="1"/>
  <c r="X3143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4" i="1"/>
  <c r="X3110" i="1"/>
  <c r="X3111" i="1"/>
  <c r="X3112" i="1"/>
  <c r="X3113" i="1"/>
  <c r="X3141" i="1"/>
  <c r="X3142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049" i="1"/>
  <c r="X3050" i="1"/>
  <c r="X3051" i="1"/>
  <c r="X3043" i="1"/>
  <c r="X3041" i="1"/>
  <c r="X3045" i="1"/>
  <c r="X3039" i="1"/>
  <c r="X3047" i="1"/>
  <c r="X3044" i="1"/>
  <c r="X3042" i="1"/>
  <c r="X3046" i="1"/>
  <c r="X3040" i="1"/>
  <c r="X3048" i="1"/>
  <c r="X3035" i="1"/>
  <c r="X3038" i="1"/>
  <c r="X3036" i="1"/>
  <c r="X3037" i="1"/>
  <c r="X3034" i="1"/>
  <c r="X3002" i="1"/>
  <c r="X3003" i="1"/>
  <c r="X3018" i="1"/>
  <c r="X3010" i="1"/>
  <c r="X3014" i="1"/>
  <c r="X3008" i="1"/>
  <c r="X3024" i="1"/>
  <c r="X3020" i="1"/>
  <c r="X3012" i="1"/>
  <c r="X3006" i="1"/>
  <c r="X3004" i="1"/>
  <c r="X3016" i="1"/>
  <c r="X3022" i="1"/>
  <c r="X3030" i="1"/>
  <c r="X3028" i="1"/>
  <c r="X3032" i="1"/>
  <c r="X3026" i="1"/>
  <c r="X3019" i="1"/>
  <c r="X3011" i="1"/>
  <c r="X3015" i="1"/>
  <c r="X3009" i="1"/>
  <c r="X3025" i="1"/>
  <c r="X3021" i="1"/>
  <c r="X3013" i="1"/>
  <c r="X3007" i="1"/>
  <c r="X3005" i="1"/>
  <c r="X3017" i="1"/>
  <c r="X3023" i="1"/>
  <c r="X3031" i="1"/>
  <c r="X3029" i="1"/>
  <c r="X3033" i="1"/>
  <c r="X3027" i="1"/>
  <c r="X2995" i="1"/>
  <c r="X2996" i="1"/>
  <c r="X2997" i="1"/>
  <c r="X2998" i="1"/>
  <c r="X2999" i="1"/>
  <c r="X3000" i="1"/>
  <c r="X3001" i="1"/>
  <c r="X2994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77" i="1"/>
  <c r="X2973" i="1"/>
  <c r="X2960" i="1"/>
  <c r="X2971" i="1"/>
  <c r="X2967" i="1"/>
  <c r="X2961" i="1"/>
  <c r="X2969" i="1"/>
  <c r="X2966" i="1"/>
  <c r="X2975" i="1"/>
  <c r="X2963" i="1"/>
  <c r="X2974" i="1"/>
  <c r="X2972" i="1"/>
  <c r="X2970" i="1"/>
  <c r="X2959" i="1"/>
  <c r="X2964" i="1"/>
  <c r="X2968" i="1"/>
  <c r="X2962" i="1"/>
  <c r="X2965" i="1"/>
  <c r="X2976" i="1"/>
  <c r="X2958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39" i="1"/>
  <c r="X2938" i="1"/>
  <c r="X2923" i="1"/>
  <c r="X2926" i="1"/>
  <c r="X2928" i="1"/>
  <c r="X2935" i="1"/>
  <c r="X2907" i="1"/>
  <c r="X2915" i="1"/>
  <c r="X2933" i="1"/>
  <c r="X2913" i="1"/>
  <c r="X2916" i="1"/>
  <c r="X2918" i="1"/>
  <c r="X2930" i="1"/>
  <c r="X2922" i="1"/>
  <c r="X2936" i="1"/>
  <c r="X2934" i="1"/>
  <c r="X2927" i="1"/>
  <c r="X2932" i="1"/>
  <c r="X2925" i="1"/>
  <c r="X2937" i="1"/>
  <c r="X2919" i="1"/>
  <c r="X2924" i="1"/>
  <c r="X2912" i="1"/>
  <c r="X2909" i="1"/>
  <c r="X2911" i="1"/>
  <c r="X2910" i="1"/>
  <c r="X2931" i="1"/>
  <c r="X2921" i="1"/>
  <c r="X2901" i="1"/>
  <c r="X2906" i="1"/>
  <c r="X2914" i="1"/>
  <c r="X2929" i="1"/>
  <c r="X2900" i="1"/>
  <c r="X2904" i="1"/>
  <c r="X2905" i="1"/>
  <c r="X2908" i="1"/>
  <c r="X2920" i="1"/>
  <c r="X2917" i="1"/>
  <c r="X2903" i="1"/>
  <c r="X2902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852" i="1"/>
  <c r="X2854" i="1"/>
  <c r="X2856" i="1"/>
  <c r="X2853" i="1"/>
  <c r="X2855" i="1"/>
  <c r="X2851" i="1"/>
  <c r="X2850" i="1"/>
  <c r="X2848" i="1"/>
  <c r="X2849" i="1"/>
  <c r="X2845" i="1"/>
  <c r="X2847" i="1"/>
  <c r="X2846" i="1"/>
  <c r="X2844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798" i="1"/>
  <c r="X2791" i="1"/>
  <c r="X2787" i="1"/>
  <c r="X2782" i="1"/>
  <c r="X2796" i="1"/>
  <c r="X2793" i="1"/>
  <c r="X2794" i="1"/>
  <c r="X2797" i="1"/>
  <c r="X2795" i="1"/>
  <c r="X2790" i="1"/>
  <c r="X2792" i="1"/>
  <c r="X2788" i="1"/>
  <c r="X2783" i="1"/>
  <c r="X2789" i="1"/>
  <c r="X2785" i="1"/>
  <c r="X2786" i="1"/>
  <c r="X2781" i="1"/>
  <c r="X2784" i="1"/>
  <c r="X2778" i="1"/>
  <c r="X2779" i="1"/>
  <c r="X2780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27" i="1"/>
  <c r="X2777" i="1"/>
  <c r="X2728" i="1"/>
  <c r="X2729" i="1"/>
  <c r="X2730" i="1"/>
  <c r="X2731" i="1"/>
  <c r="X2732" i="1"/>
  <c r="X2721" i="1"/>
  <c r="X2719" i="1"/>
  <c r="X2715" i="1"/>
  <c r="X2713" i="1"/>
  <c r="X2711" i="1"/>
  <c r="X2707" i="1"/>
  <c r="X2709" i="1"/>
  <c r="X2724" i="1"/>
  <c r="X2717" i="1"/>
  <c r="X2723" i="1"/>
  <c r="X2725" i="1"/>
  <c r="X2726" i="1"/>
  <c r="X2718" i="1"/>
  <c r="X2722" i="1"/>
  <c r="X2720" i="1"/>
  <c r="X2716" i="1"/>
  <c r="X2714" i="1"/>
  <c r="X2712" i="1"/>
  <c r="X2708" i="1"/>
  <c r="X2710" i="1"/>
  <c r="X2703" i="1"/>
  <c r="X2704" i="1"/>
  <c r="X2705" i="1"/>
  <c r="X2702" i="1"/>
  <c r="X2706" i="1"/>
  <c r="X2698" i="1"/>
  <c r="X2700" i="1"/>
  <c r="X2685" i="1"/>
  <c r="X2691" i="1"/>
  <c r="X2682" i="1"/>
  <c r="X2689" i="1"/>
  <c r="X2687" i="1"/>
  <c r="X2694" i="1"/>
  <c r="X2695" i="1"/>
  <c r="X2696" i="1"/>
  <c r="X2697" i="1"/>
  <c r="X2699" i="1"/>
  <c r="X2701" i="1"/>
  <c r="X2686" i="1"/>
  <c r="X2692" i="1"/>
  <c r="X2683" i="1"/>
  <c r="X2690" i="1"/>
  <c r="X2688" i="1"/>
  <c r="X2684" i="1"/>
  <c r="X2681" i="1"/>
  <c r="X2680" i="1"/>
  <c r="X2654" i="1"/>
  <c r="X2659" i="1"/>
  <c r="X2693" i="1"/>
  <c r="X2661" i="1"/>
  <c r="X2662" i="1"/>
  <c r="X2679" i="1"/>
  <c r="X2674" i="1"/>
  <c r="X2667" i="1"/>
  <c r="X2675" i="1"/>
  <c r="X2655" i="1"/>
  <c r="X2670" i="1"/>
  <c r="X2663" i="1"/>
  <c r="X2656" i="1"/>
  <c r="X2657" i="1"/>
  <c r="X2658" i="1"/>
  <c r="X2660" i="1"/>
  <c r="X2665" i="1"/>
  <c r="X2671" i="1"/>
  <c r="X2668" i="1"/>
  <c r="X2672" i="1"/>
  <c r="X2673" i="1"/>
  <c r="X2676" i="1"/>
  <c r="X2669" i="1"/>
  <c r="X2666" i="1"/>
  <c r="X2678" i="1"/>
  <c r="X2677" i="1"/>
  <c r="X2664" i="1"/>
  <c r="X2598" i="1"/>
  <c r="X2599" i="1"/>
  <c r="X2650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45" i="1"/>
  <c r="X2646" i="1"/>
  <c r="X2647" i="1"/>
  <c r="X2648" i="1"/>
  <c r="X2649" i="1"/>
  <c r="X2643" i="1"/>
  <c r="X2580" i="1"/>
  <c r="X2581" i="1"/>
  <c r="X2582" i="1"/>
  <c r="X2583" i="1"/>
  <c r="X2584" i="1"/>
  <c r="X2585" i="1"/>
  <c r="X2586" i="1"/>
  <c r="X2651" i="1"/>
  <c r="X2652" i="1"/>
  <c r="X2587" i="1"/>
  <c r="X2588" i="1"/>
  <c r="X2589" i="1"/>
  <c r="X2590" i="1"/>
  <c r="X2591" i="1"/>
  <c r="X2640" i="1"/>
  <c r="X2641" i="1"/>
  <c r="X2653" i="1"/>
  <c r="X2592" i="1"/>
  <c r="X2593" i="1"/>
  <c r="X2594" i="1"/>
  <c r="X2595" i="1"/>
  <c r="X2601" i="1"/>
  <c r="X2597" i="1"/>
  <c r="X2639" i="1"/>
  <c r="X2605" i="1"/>
  <c r="X2603" i="1"/>
  <c r="X2606" i="1"/>
  <c r="X2600" i="1"/>
  <c r="X2604" i="1"/>
  <c r="X2596" i="1"/>
  <c r="X2602" i="1"/>
  <c r="X2644" i="1"/>
  <c r="X2642" i="1"/>
  <c r="X2576" i="1"/>
  <c r="X2564" i="1"/>
  <c r="X2578" i="1"/>
  <c r="X2577" i="1"/>
  <c r="X2565" i="1"/>
  <c r="X2579" i="1"/>
  <c r="X2575" i="1"/>
  <c r="X2571" i="1"/>
  <c r="X2560" i="1"/>
  <c r="X2566" i="1"/>
  <c r="X2573" i="1"/>
  <c r="X2568" i="1"/>
  <c r="X2574" i="1"/>
  <c r="X2572" i="1"/>
  <c r="X2553" i="1"/>
  <c r="X2569" i="1"/>
  <c r="X2561" i="1"/>
  <c r="X2554" i="1"/>
  <c r="X2556" i="1"/>
  <c r="X2562" i="1"/>
  <c r="X2557" i="1"/>
  <c r="X2558" i="1"/>
  <c r="X2555" i="1"/>
  <c r="X2567" i="1"/>
  <c r="X2563" i="1"/>
  <c r="X2570" i="1"/>
  <c r="X2559" i="1"/>
  <c r="X2481" i="1"/>
  <c r="X2460" i="1"/>
  <c r="X2470" i="1"/>
  <c r="X2461" i="1"/>
  <c r="X2475" i="1"/>
  <c r="X2483" i="1"/>
  <c r="X2479" i="1"/>
  <c r="X2506" i="1"/>
  <c r="X2509" i="1"/>
  <c r="X2482" i="1"/>
  <c r="X2462" i="1"/>
  <c r="X2471" i="1"/>
  <c r="X2463" i="1"/>
  <c r="X2476" i="1"/>
  <c r="X2484" i="1"/>
  <c r="X2458" i="1"/>
  <c r="X2467" i="1"/>
  <c r="X2456" i="1"/>
  <c r="X2478" i="1"/>
  <c r="X2468" i="1"/>
  <c r="X2472" i="1"/>
  <c r="X2464" i="1"/>
  <c r="X2465" i="1"/>
  <c r="X2459" i="1"/>
  <c r="X2473" i="1"/>
  <c r="X2457" i="1"/>
  <c r="X2469" i="1"/>
  <c r="X2466" i="1"/>
  <c r="X2477" i="1"/>
  <c r="X2480" i="1"/>
  <c r="X2474" i="1"/>
  <c r="X2507" i="1"/>
  <c r="X2508" i="1"/>
  <c r="X2510" i="1"/>
  <c r="X2534" i="1"/>
  <c r="X2536" i="1"/>
  <c r="X2533" i="1"/>
  <c r="X2535" i="1"/>
  <c r="X2532" i="1"/>
  <c r="X2543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49" i="1"/>
  <c r="X2550" i="1"/>
  <c r="X2551" i="1"/>
  <c r="X2539" i="1"/>
  <c r="X2540" i="1"/>
  <c r="X2541" i="1"/>
  <c r="X2542" i="1"/>
  <c r="X2537" i="1"/>
  <c r="X2538" i="1"/>
  <c r="X2552" i="1"/>
  <c r="X2485" i="1"/>
  <c r="X2486" i="1"/>
  <c r="X2487" i="1"/>
  <c r="X2488" i="1"/>
  <c r="X2489" i="1"/>
  <c r="X2490" i="1"/>
  <c r="X2491" i="1"/>
  <c r="X2492" i="1"/>
  <c r="X2493" i="1"/>
  <c r="X2494" i="1"/>
  <c r="X2495" i="1"/>
  <c r="X2544" i="1"/>
  <c r="X2545" i="1"/>
  <c r="X2496" i="1"/>
  <c r="X2497" i="1"/>
  <c r="X2498" i="1"/>
  <c r="X2499" i="1"/>
  <c r="X2500" i="1"/>
  <c r="X2546" i="1"/>
  <c r="X2547" i="1"/>
  <c r="X2548" i="1"/>
  <c r="X2501" i="1"/>
  <c r="X2505" i="1"/>
  <c r="X2504" i="1"/>
  <c r="X2513" i="1"/>
  <c r="X2517" i="1"/>
  <c r="X2514" i="1"/>
  <c r="X2515" i="1"/>
  <c r="X2516" i="1"/>
  <c r="X2511" i="1"/>
  <c r="X2512" i="1"/>
  <c r="X2502" i="1"/>
  <c r="X2503" i="1"/>
  <c r="X2455" i="1"/>
  <c r="X2454" i="1"/>
  <c r="X2450" i="1"/>
  <c r="X2447" i="1"/>
  <c r="X2445" i="1"/>
  <c r="X2449" i="1"/>
  <c r="X2446" i="1"/>
  <c r="X2453" i="1"/>
  <c r="X2448" i="1"/>
  <c r="X2452" i="1"/>
  <c r="X2451" i="1"/>
  <c r="X2405" i="1"/>
  <c r="X2421" i="1"/>
  <c r="X2411" i="1"/>
  <c r="X2406" i="1"/>
  <c r="X2422" i="1"/>
  <c r="X2412" i="1"/>
  <c r="X2409" i="1"/>
  <c r="X2437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8" i="1"/>
  <c r="X2439" i="1"/>
  <c r="X2444" i="1"/>
  <c r="X2391" i="1"/>
  <c r="X2392" i="1"/>
  <c r="X2393" i="1"/>
  <c r="X2440" i="1"/>
  <c r="X2394" i="1"/>
  <c r="X2395" i="1"/>
  <c r="X2441" i="1"/>
  <c r="X2442" i="1"/>
  <c r="X2396" i="1"/>
  <c r="X2397" i="1"/>
  <c r="X2398" i="1"/>
  <c r="X2399" i="1"/>
  <c r="X2443" i="1"/>
  <c r="X2435" i="1"/>
  <c r="X2403" i="1"/>
  <c r="X2390" i="1"/>
  <c r="X2402" i="1"/>
  <c r="X2420" i="1"/>
  <c r="X2418" i="1"/>
  <c r="X2401" i="1"/>
  <c r="X2416" i="1"/>
  <c r="X2407" i="1"/>
  <c r="X2404" i="1"/>
  <c r="X2414" i="1"/>
  <c r="X2408" i="1"/>
  <c r="X2417" i="1"/>
  <c r="X2400" i="1"/>
  <c r="X2415" i="1"/>
  <c r="X2413" i="1"/>
  <c r="X2410" i="1"/>
  <c r="X2419" i="1"/>
  <c r="X2436" i="1"/>
  <c r="X2389" i="1"/>
  <c r="X2382" i="1"/>
  <c r="X2388" i="1"/>
  <c r="X2385" i="1"/>
  <c r="X2384" i="1"/>
  <c r="X2383" i="1"/>
  <c r="X2387" i="1"/>
  <c r="X2386" i="1"/>
  <c r="X2343" i="1"/>
  <c r="X2358" i="1"/>
  <c r="X2351" i="1"/>
  <c r="X2339" i="1"/>
  <c r="X2344" i="1"/>
  <c r="X2354" i="1"/>
  <c r="X2347" i="1"/>
  <c r="X2341" i="1"/>
  <c r="X2377" i="1"/>
  <c r="X2345" i="1"/>
  <c r="X2359" i="1"/>
  <c r="X2352" i="1"/>
  <c r="X2340" i="1"/>
  <c r="X2346" i="1"/>
  <c r="X2338" i="1"/>
  <c r="X2355" i="1"/>
  <c r="X2348" i="1"/>
  <c r="X2349" i="1"/>
  <c r="X2342" i="1"/>
  <c r="X2371" i="1"/>
  <c r="X2376" i="1"/>
  <c r="X2374" i="1"/>
  <c r="X2378" i="1"/>
  <c r="X2373" i="1"/>
  <c r="X2366" i="1"/>
  <c r="X2367" i="1"/>
  <c r="X2375" i="1"/>
  <c r="X2330" i="1"/>
  <c r="X2331" i="1"/>
  <c r="X2332" i="1"/>
  <c r="X2333" i="1"/>
  <c r="X2334" i="1"/>
  <c r="X2379" i="1"/>
  <c r="X2335" i="1"/>
  <c r="X2336" i="1"/>
  <c r="X2337" i="1"/>
  <c r="X2365" i="1"/>
  <c r="X2368" i="1"/>
  <c r="X2369" i="1"/>
  <c r="X2372" i="1"/>
  <c r="X2360" i="1"/>
  <c r="X2356" i="1"/>
  <c r="X2350" i="1"/>
  <c r="X2370" i="1"/>
  <c r="X2361" i="1"/>
  <c r="X2362" i="1"/>
  <c r="X2364" i="1"/>
  <c r="X2357" i="1"/>
  <c r="X2353" i="1"/>
  <c r="X2363" i="1"/>
  <c r="X2380" i="1"/>
  <c r="X2381" i="1"/>
  <c r="X2325" i="1"/>
  <c r="X2328" i="1"/>
  <c r="X2329" i="1"/>
  <c r="X2321" i="1"/>
  <c r="X2322" i="1"/>
  <c r="X2324" i="1"/>
  <c r="X2323" i="1"/>
  <c r="X2327" i="1"/>
  <c r="X2326" i="1"/>
  <c r="X2312" i="1"/>
  <c r="X2314" i="1"/>
  <c r="X2316" i="1"/>
  <c r="X2317" i="1"/>
  <c r="X2318" i="1"/>
  <c r="X2319" i="1"/>
  <c r="X2320" i="1"/>
  <c r="X2313" i="1"/>
  <c r="X2310" i="1"/>
  <c r="X2307" i="1"/>
  <c r="X2311" i="1"/>
  <c r="X2308" i="1"/>
  <c r="X2309" i="1"/>
  <c r="X2315" i="1"/>
  <c r="X2305" i="1"/>
  <c r="X2306" i="1"/>
  <c r="X2264" i="1"/>
  <c r="X2246" i="1"/>
  <c r="X2257" i="1"/>
  <c r="X2249" i="1"/>
  <c r="X2252" i="1"/>
  <c r="X2255" i="1"/>
  <c r="X2247" i="1"/>
  <c r="X2256" i="1"/>
  <c r="X2254" i="1"/>
  <c r="X2279" i="1"/>
  <c r="X2287" i="1"/>
  <c r="X2285" i="1"/>
  <c r="X2300" i="1"/>
  <c r="X2301" i="1"/>
  <c r="X2299" i="1"/>
  <c r="X2275" i="1"/>
  <c r="X2286" i="1"/>
  <c r="X2293" i="1"/>
  <c r="X2294" i="1"/>
  <c r="X2295" i="1"/>
  <c r="X2292" i="1"/>
  <c r="X2291" i="1"/>
  <c r="X2297" i="1"/>
  <c r="X2281" i="1"/>
  <c r="X2282" i="1"/>
  <c r="X2283" i="1"/>
  <c r="X2284" i="1"/>
  <c r="X2304" i="1"/>
  <c r="X2303" i="1"/>
  <c r="X2298" i="1"/>
  <c r="X2296" i="1"/>
  <c r="X2290" i="1"/>
  <c r="X2241" i="1"/>
  <c r="X2242" i="1"/>
  <c r="X2243" i="1"/>
  <c r="X2302" i="1"/>
  <c r="X2261" i="1"/>
  <c r="X2288" i="1"/>
  <c r="X2289" i="1"/>
  <c r="X2260" i="1"/>
  <c r="X2251" i="1"/>
  <c r="X2271" i="1"/>
  <c r="X2250" i="1"/>
  <c r="X2272" i="1"/>
  <c r="X2270" i="1"/>
  <c r="X2258" i="1"/>
  <c r="X2267" i="1"/>
  <c r="X2244" i="1"/>
  <c r="X2259" i="1"/>
  <c r="X2262" i="1"/>
  <c r="X2263" i="1"/>
  <c r="X2265" i="1"/>
  <c r="X2269" i="1"/>
  <c r="X2278" i="1"/>
  <c r="X2274" i="1"/>
  <c r="X2253" i="1"/>
  <c r="X2273" i="1"/>
  <c r="X2268" i="1"/>
  <c r="X2266" i="1"/>
  <c r="X2276" i="1"/>
  <c r="X2245" i="1"/>
  <c r="X2277" i="1"/>
  <c r="X2248" i="1"/>
  <c r="X2280" i="1"/>
  <c r="X2236" i="1"/>
  <c r="X2234" i="1"/>
  <c r="X2232" i="1"/>
  <c r="X2238" i="1"/>
  <c r="X2229" i="1"/>
  <c r="X2240" i="1"/>
  <c r="X2237" i="1"/>
  <c r="X2235" i="1"/>
  <c r="X2233" i="1"/>
  <c r="X2239" i="1"/>
  <c r="X2230" i="1"/>
  <c r="X2231" i="1"/>
  <c r="X2228" i="1"/>
  <c r="X2173" i="1"/>
  <c r="X2180" i="1"/>
  <c r="X2178" i="1"/>
  <c r="X2176" i="1"/>
  <c r="X2196" i="1"/>
  <c r="X2192" i="1"/>
  <c r="X2175" i="1"/>
  <c r="X2174" i="1"/>
  <c r="X2181" i="1"/>
  <c r="X2179" i="1"/>
  <c r="X2177" i="1"/>
  <c r="X2185" i="1"/>
  <c r="X2191" i="1"/>
  <c r="X2188" i="1"/>
  <c r="X2186" i="1"/>
  <c r="X2193" i="1"/>
  <c r="X2197" i="1"/>
  <c r="X2203" i="1"/>
  <c r="X2194" i="1"/>
  <c r="X2204" i="1"/>
  <c r="X2214" i="1"/>
  <c r="X2213" i="1"/>
  <c r="X2216" i="1"/>
  <c r="X2212" i="1"/>
  <c r="X2223" i="1"/>
  <c r="X2224" i="1"/>
  <c r="X2210" i="1"/>
  <c r="X2225" i="1"/>
  <c r="X2215" i="1"/>
  <c r="X2211" i="1"/>
  <c r="X2221" i="1"/>
  <c r="X2218" i="1"/>
  <c r="X2220" i="1"/>
  <c r="X2219" i="1"/>
  <c r="X2227" i="1"/>
  <c r="X2208" i="1"/>
  <c r="X2226" i="1"/>
  <c r="X2222" i="1"/>
  <c r="X2209" i="1"/>
  <c r="X2182" i="1"/>
  <c r="X2187" i="1"/>
  <c r="X2205" i="1"/>
  <c r="X2206" i="1"/>
  <c r="X2198" i="1"/>
  <c r="X2201" i="1"/>
  <c r="X2199" i="1"/>
  <c r="X2190" i="1"/>
  <c r="X2189" i="1"/>
  <c r="X2195" i="1"/>
  <c r="X2200" i="1"/>
  <c r="X2202" i="1"/>
  <c r="X2183" i="1"/>
  <c r="X2207" i="1"/>
  <c r="X2184" i="1"/>
  <c r="X2217" i="1"/>
  <c r="X2157" i="1"/>
  <c r="X2158" i="1"/>
  <c r="X2161" i="1"/>
  <c r="X2155" i="1"/>
  <c r="X2149" i="1"/>
  <c r="X2166" i="1"/>
  <c r="X2168" i="1"/>
  <c r="X2170" i="1"/>
  <c r="X2164" i="1"/>
  <c r="X2151" i="1"/>
  <c r="X2153" i="1"/>
  <c r="X2159" i="1"/>
  <c r="X2160" i="1"/>
  <c r="X2162" i="1"/>
  <c r="X2156" i="1"/>
  <c r="X2150" i="1"/>
  <c r="X2167" i="1"/>
  <c r="X2169" i="1"/>
  <c r="X2171" i="1"/>
  <c r="X2165" i="1"/>
  <c r="X2152" i="1"/>
  <c r="X2154" i="1"/>
  <c r="X2163" i="1"/>
  <c r="X2172" i="1"/>
  <c r="X2103" i="1"/>
  <c r="X2137" i="1"/>
  <c r="X2096" i="1"/>
  <c r="X2097" i="1"/>
  <c r="X2107" i="1"/>
  <c r="X2094" i="1"/>
  <c r="X2098" i="1"/>
  <c r="X2099" i="1"/>
  <c r="X2138" i="1"/>
  <c r="X2116" i="1"/>
  <c r="X2113" i="1"/>
  <c r="X2117" i="1"/>
  <c r="X2125" i="1"/>
  <c r="X2126" i="1"/>
  <c r="X2124" i="1"/>
  <c r="X2123" i="1"/>
  <c r="X2143" i="1"/>
  <c r="X2147" i="1"/>
  <c r="X2144" i="1"/>
  <c r="X2146" i="1"/>
  <c r="X2130" i="1"/>
  <c r="X2114" i="1"/>
  <c r="X2145" i="1"/>
  <c r="X2128" i="1"/>
  <c r="X2129" i="1"/>
  <c r="X2136" i="1"/>
  <c r="X2141" i="1"/>
  <c r="X2134" i="1"/>
  <c r="X2132" i="1"/>
  <c r="X2142" i="1"/>
  <c r="X2135" i="1"/>
  <c r="X2133" i="1"/>
  <c r="X2120" i="1"/>
  <c r="X2121" i="1"/>
  <c r="X2139" i="1"/>
  <c r="X2140" i="1"/>
  <c r="X2148" i="1"/>
  <c r="X2104" i="1"/>
  <c r="X2119" i="1"/>
  <c r="X2095" i="1"/>
  <c r="X2115" i="1"/>
  <c r="X2106" i="1"/>
  <c r="X2102" i="1"/>
  <c r="X2109" i="1"/>
  <c r="X2093" i="1"/>
  <c r="X2127" i="1"/>
  <c r="X2111" i="1"/>
  <c r="X2100" i="1"/>
  <c r="X2112" i="1"/>
  <c r="X2105" i="1"/>
  <c r="X2110" i="1"/>
  <c r="X2101" i="1"/>
  <c r="X2108" i="1"/>
  <c r="X2118" i="1"/>
  <c r="X2122" i="1"/>
  <c r="X2131" i="1"/>
  <c r="X2079" i="1"/>
  <c r="X2075" i="1"/>
  <c r="X2077" i="1"/>
  <c r="X2073" i="1"/>
  <c r="X2085" i="1"/>
  <c r="X2081" i="1"/>
  <c r="X2083" i="1"/>
  <c r="X2088" i="1"/>
  <c r="X2091" i="1"/>
  <c r="X2080" i="1"/>
  <c r="X2076" i="1"/>
  <c r="X2078" i="1"/>
  <c r="X2074" i="1"/>
  <c r="X2086" i="1"/>
  <c r="X2082" i="1"/>
  <c r="X2084" i="1"/>
  <c r="X2089" i="1"/>
  <c r="X2087" i="1"/>
  <c r="X2090" i="1"/>
  <c r="X2092" i="1"/>
  <c r="X2041" i="1"/>
  <c r="X2050" i="1"/>
  <c r="X2059" i="1"/>
  <c r="X2070" i="1"/>
  <c r="X2061" i="1"/>
  <c r="X2056" i="1"/>
  <c r="X2067" i="1"/>
  <c r="X2054" i="1"/>
  <c r="X2039" i="1"/>
  <c r="X2042" i="1"/>
  <c r="X2038" i="1"/>
  <c r="X2051" i="1"/>
  <c r="X2044" i="1"/>
  <c r="X2045" i="1"/>
  <c r="X2072" i="1"/>
  <c r="X2060" i="1"/>
  <c r="X2071" i="1"/>
  <c r="X2062" i="1"/>
  <c r="X2057" i="1"/>
  <c r="X2068" i="1"/>
  <c r="X2055" i="1"/>
  <c r="X2069" i="1"/>
  <c r="X2063" i="1"/>
  <c r="X2058" i="1"/>
  <c r="X2046" i="1"/>
  <c r="X2047" i="1"/>
  <c r="X2048" i="1"/>
  <c r="X2049" i="1"/>
  <c r="X2064" i="1"/>
  <c r="X2065" i="1"/>
  <c r="X2066" i="1"/>
  <c r="X2052" i="1"/>
  <c r="X2053" i="1"/>
  <c r="X2043" i="1"/>
  <c r="X2040" i="1"/>
  <c r="X2016" i="1"/>
  <c r="X2022" i="1"/>
  <c r="X2026" i="1"/>
  <c r="X2024" i="1"/>
  <c r="X2012" i="1"/>
  <c r="X2014" i="1"/>
  <c r="X2029" i="1"/>
  <c r="X2019" i="1"/>
  <c r="X2017" i="1"/>
  <c r="X2023" i="1"/>
  <c r="X2027" i="1"/>
  <c r="X2025" i="1"/>
  <c r="X2013" i="1"/>
  <c r="X2015" i="1"/>
  <c r="X2030" i="1"/>
  <c r="X2028" i="1"/>
  <c r="X2037" i="1"/>
  <c r="X2018" i="1"/>
  <c r="X2020" i="1"/>
  <c r="X2031" i="1"/>
  <c r="X2021" i="1"/>
  <c r="X2036" i="1"/>
  <c r="X2009" i="1"/>
  <c r="X2035" i="1"/>
  <c r="X2011" i="1"/>
  <c r="X2033" i="1"/>
  <c r="X2034" i="1"/>
  <c r="X2032" i="1"/>
  <c r="X2010" i="1"/>
  <c r="X1994" i="1"/>
  <c r="X1975" i="1"/>
  <c r="X1990" i="1"/>
  <c r="X1992" i="1"/>
  <c r="X1983" i="1"/>
  <c r="X1988" i="1"/>
  <c r="X1977" i="1"/>
  <c r="X1973" i="1"/>
  <c r="X1971" i="1"/>
  <c r="X1986" i="1"/>
  <c r="X1978" i="1"/>
  <c r="X1981" i="1"/>
  <c r="X1985" i="1"/>
  <c r="X1996" i="1"/>
  <c r="X1995" i="1"/>
  <c r="X1976" i="1"/>
  <c r="X1991" i="1"/>
  <c r="X1993" i="1"/>
  <c r="X1984" i="1"/>
  <c r="X1989" i="1"/>
  <c r="X1979" i="1"/>
  <c r="X1974" i="1"/>
  <c r="X1972" i="1"/>
  <c r="X1987" i="1"/>
  <c r="X1969" i="1"/>
  <c r="X1980" i="1"/>
  <c r="X1982" i="1"/>
  <c r="X2007" i="1"/>
  <c r="X1998" i="1"/>
  <c r="X1997" i="1"/>
  <c r="X2000" i="1"/>
  <c r="X2006" i="1"/>
  <c r="X2002" i="1"/>
  <c r="X2004" i="1"/>
  <c r="X2005" i="1"/>
  <c r="X2001" i="1"/>
  <c r="X1970" i="1"/>
  <c r="X1999" i="1"/>
  <c r="X2003" i="1"/>
  <c r="X2008" i="1"/>
  <c r="X1924" i="1"/>
  <c r="X1951" i="1"/>
  <c r="X1953" i="1"/>
  <c r="X1949" i="1"/>
  <c r="X1959" i="1"/>
  <c r="X1935" i="1"/>
  <c r="X1957" i="1"/>
  <c r="X1963" i="1"/>
  <c r="X1940" i="1"/>
  <c r="X1947" i="1"/>
  <c r="X1943" i="1"/>
  <c r="X1945" i="1"/>
  <c r="X1925" i="1"/>
  <c r="X1967" i="1"/>
  <c r="X1952" i="1"/>
  <c r="X1954" i="1"/>
  <c r="X1950" i="1"/>
  <c r="X1960" i="1"/>
  <c r="X1936" i="1"/>
  <c r="X1958" i="1"/>
  <c r="X1961" i="1"/>
  <c r="X1964" i="1"/>
  <c r="X1941" i="1"/>
  <c r="X1948" i="1"/>
  <c r="X1944" i="1"/>
  <c r="X1965" i="1"/>
  <c r="X1966" i="1"/>
  <c r="X1929" i="1"/>
  <c r="X1932" i="1"/>
  <c r="X1934" i="1"/>
  <c r="X1927" i="1"/>
  <c r="X1933" i="1"/>
  <c r="X1962" i="1"/>
  <c r="X1928" i="1"/>
  <c r="X1938" i="1"/>
  <c r="X1939" i="1"/>
  <c r="X1946" i="1"/>
  <c r="X1930" i="1"/>
  <c r="X1931" i="1"/>
  <c r="X1968" i="1"/>
  <c r="X1921" i="1"/>
  <c r="X1922" i="1"/>
  <c r="X1926" i="1"/>
  <c r="X1923" i="1"/>
  <c r="X1942" i="1"/>
  <c r="X1955" i="1"/>
  <c r="X1956" i="1"/>
  <c r="X1937" i="1"/>
  <c r="X1894" i="1"/>
  <c r="X1903" i="1"/>
  <c r="X1881" i="1"/>
  <c r="X1896" i="1"/>
  <c r="X1898" i="1"/>
  <c r="X1884" i="1"/>
  <c r="X1887" i="1"/>
  <c r="X1900" i="1"/>
  <c r="X1890" i="1"/>
  <c r="X1892" i="1"/>
  <c r="X1919" i="1"/>
  <c r="X1908" i="1"/>
  <c r="X1895" i="1"/>
  <c r="X1904" i="1"/>
  <c r="X1882" i="1"/>
  <c r="X1897" i="1"/>
  <c r="X1899" i="1"/>
  <c r="X1885" i="1"/>
  <c r="X1888" i="1"/>
  <c r="X1901" i="1"/>
  <c r="X1910" i="1"/>
  <c r="X1907" i="1"/>
  <c r="X1911" i="1"/>
  <c r="X1906" i="1"/>
  <c r="X1905" i="1"/>
  <c r="X1883" i="1"/>
  <c r="X1891" i="1"/>
  <c r="X1893" i="1"/>
  <c r="X1920" i="1"/>
  <c r="X1902" i="1"/>
  <c r="X1909" i="1"/>
  <c r="X1913" i="1"/>
  <c r="X1914" i="1"/>
  <c r="X1886" i="1"/>
  <c r="X1918" i="1"/>
  <c r="X1917" i="1"/>
  <c r="X1889" i="1"/>
  <c r="X1915" i="1"/>
  <c r="X1912" i="1"/>
  <c r="X1916" i="1"/>
  <c r="X1866" i="1"/>
  <c r="X1876" i="1"/>
  <c r="X1864" i="1"/>
  <c r="X1872" i="1"/>
  <c r="X1858" i="1"/>
  <c r="X1874" i="1"/>
  <c r="X1850" i="1"/>
  <c r="X1867" i="1"/>
  <c r="X1843" i="1"/>
  <c r="X1842" i="1"/>
  <c r="X1841" i="1"/>
  <c r="X1877" i="1"/>
  <c r="X1865" i="1"/>
  <c r="X1873" i="1"/>
  <c r="X1859" i="1"/>
  <c r="X1861" i="1"/>
  <c r="X1863" i="1"/>
  <c r="X1875" i="1"/>
  <c r="X1851" i="1"/>
  <c r="X1878" i="1"/>
  <c r="X1871" i="1"/>
  <c r="X1849" i="1"/>
  <c r="X1860" i="1"/>
  <c r="X1856" i="1"/>
  <c r="X1857" i="1"/>
  <c r="X1869" i="1"/>
  <c r="X1870" i="1"/>
  <c r="X1862" i="1"/>
  <c r="X1852" i="1"/>
  <c r="X1844" i="1"/>
  <c r="X1845" i="1"/>
  <c r="X1880" i="1"/>
  <c r="X1879" i="1"/>
  <c r="X1855" i="1"/>
  <c r="X1868" i="1"/>
  <c r="X1846" i="1"/>
  <c r="X1847" i="1"/>
  <c r="X1853" i="1"/>
  <c r="X1848" i="1"/>
  <c r="X1854" i="1"/>
  <c r="X1803" i="1"/>
  <c r="X1820" i="1"/>
  <c r="X1807" i="1"/>
  <c r="X1817" i="1"/>
  <c r="X1812" i="1"/>
  <c r="X1822" i="1"/>
  <c r="X1801" i="1"/>
  <c r="X1809" i="1"/>
  <c r="X1797" i="1"/>
  <c r="X1799" i="1"/>
  <c r="X1811" i="1"/>
  <c r="X1824" i="1"/>
  <c r="X1804" i="1"/>
  <c r="X1821" i="1"/>
  <c r="X1808" i="1"/>
  <c r="X1818" i="1"/>
  <c r="X1813" i="1"/>
  <c r="X1823" i="1"/>
  <c r="X1802" i="1"/>
  <c r="X1810" i="1"/>
  <c r="X1819" i="1"/>
  <c r="X1805" i="1"/>
  <c r="X1816" i="1"/>
  <c r="X1814" i="1"/>
  <c r="X1815" i="1"/>
  <c r="X1798" i="1"/>
  <c r="X1800" i="1"/>
  <c r="X1837" i="1"/>
  <c r="X1825" i="1"/>
  <c r="X1839" i="1"/>
  <c r="X1826" i="1"/>
  <c r="X1840" i="1"/>
  <c r="X1829" i="1"/>
  <c r="X1834" i="1"/>
  <c r="X1827" i="1"/>
  <c r="X1835" i="1"/>
  <c r="X1836" i="1"/>
  <c r="X1833" i="1"/>
  <c r="X1830" i="1"/>
  <c r="X1828" i="1"/>
  <c r="X1838" i="1"/>
  <c r="X1831" i="1"/>
  <c r="X1832" i="1"/>
  <c r="X1806" i="1"/>
  <c r="X1740" i="1"/>
  <c r="X1761" i="1"/>
  <c r="X1762" i="1"/>
  <c r="X1737" i="1"/>
  <c r="X1758" i="1"/>
  <c r="X1773" i="1"/>
  <c r="X1776" i="1"/>
  <c r="X1743" i="1"/>
  <c r="X1746" i="1"/>
  <c r="X1749" i="1"/>
  <c r="X1792" i="1"/>
  <c r="X1755" i="1"/>
  <c r="X1765" i="1"/>
  <c r="X1766" i="1"/>
  <c r="X1767" i="1"/>
  <c r="X1795" i="1"/>
  <c r="X1752" i="1"/>
  <c r="X1753" i="1"/>
  <c r="X1754" i="1"/>
  <c r="X1741" i="1"/>
  <c r="X1763" i="1"/>
  <c r="X1764" i="1"/>
  <c r="X1738" i="1"/>
  <c r="X1759" i="1"/>
  <c r="X1774" i="1"/>
  <c r="X1777" i="1"/>
  <c r="X1744" i="1"/>
  <c r="X1747" i="1"/>
  <c r="X1750" i="1"/>
  <c r="X1793" i="1"/>
  <c r="X1742" i="1"/>
  <c r="X1736" i="1"/>
  <c r="X1775" i="1"/>
  <c r="X1756" i="1"/>
  <c r="X1782" i="1"/>
  <c r="X1768" i="1"/>
  <c r="X1769" i="1"/>
  <c r="X1760" i="1"/>
  <c r="X1789" i="1"/>
  <c r="X1791" i="1"/>
  <c r="X1778" i="1"/>
  <c r="X1779" i="1"/>
  <c r="X1780" i="1"/>
  <c r="X1781" i="1"/>
  <c r="X1739" i="1"/>
  <c r="X1751" i="1"/>
  <c r="X1757" i="1"/>
  <c r="X1770" i="1"/>
  <c r="X1771" i="1"/>
  <c r="X1772" i="1"/>
  <c r="X1796" i="1"/>
  <c r="X1783" i="1"/>
  <c r="X1748" i="1"/>
  <c r="X1790" i="1"/>
  <c r="X1785" i="1"/>
  <c r="X1788" i="1"/>
  <c r="X1786" i="1"/>
  <c r="X1794" i="1"/>
  <c r="X1784" i="1"/>
  <c r="X1745" i="1"/>
  <c r="X1787" i="1"/>
  <c r="X1715" i="1"/>
  <c r="X1703" i="1"/>
  <c r="X1724" i="1"/>
  <c r="X1726" i="1"/>
  <c r="X1728" i="1"/>
  <c r="X1710" i="1"/>
  <c r="X1716" i="1"/>
  <c r="X1704" i="1"/>
  <c r="X1714" i="1"/>
  <c r="X1731" i="1"/>
  <c r="X1725" i="1"/>
  <c r="X1727" i="1"/>
  <c r="X1721" i="1"/>
  <c r="X1729" i="1"/>
  <c r="X1730" i="1"/>
  <c r="X1705" i="1"/>
  <c r="X1706" i="1"/>
  <c r="X1702" i="1"/>
  <c r="X1722" i="1"/>
  <c r="X1717" i="1"/>
  <c r="X1718" i="1"/>
  <c r="X1719" i="1"/>
  <c r="X1732" i="1"/>
  <c r="X1735" i="1"/>
  <c r="X1734" i="1"/>
  <c r="X1733" i="1"/>
  <c r="X1720" i="1"/>
  <c r="X1713" i="1"/>
  <c r="X1707" i="1"/>
  <c r="X1708" i="1"/>
  <c r="X1709" i="1"/>
  <c r="X1697" i="1"/>
  <c r="X1700" i="1"/>
  <c r="X1701" i="1"/>
  <c r="X1695" i="1"/>
  <c r="X1699" i="1"/>
  <c r="X1698" i="1"/>
  <c r="X1694" i="1"/>
  <c r="X1696" i="1"/>
  <c r="X1693" i="1"/>
  <c r="X1723" i="1"/>
  <c r="X1712" i="1"/>
  <c r="X1711" i="1"/>
  <c r="X1671" i="1"/>
  <c r="X1654" i="1"/>
  <c r="X1665" i="1"/>
  <c r="X1661" i="1"/>
  <c r="X1669" i="1"/>
  <c r="X1646" i="1"/>
  <c r="X1680" i="1"/>
  <c r="X1667" i="1"/>
  <c r="X1650" i="1"/>
  <c r="X1689" i="1"/>
  <c r="X1690" i="1"/>
  <c r="X1648" i="1"/>
  <c r="X1672" i="1"/>
  <c r="X1655" i="1"/>
  <c r="X1666" i="1"/>
  <c r="X1662" i="1"/>
  <c r="X1670" i="1"/>
  <c r="X1647" i="1"/>
  <c r="X1681" i="1"/>
  <c r="X1668" i="1"/>
  <c r="X1653" i="1"/>
  <c r="X1652" i="1"/>
  <c r="X1664" i="1"/>
  <c r="X1663" i="1"/>
  <c r="X1673" i="1"/>
  <c r="X1674" i="1"/>
  <c r="X1658" i="1"/>
  <c r="X1675" i="1"/>
  <c r="X1651" i="1"/>
  <c r="X1691" i="1"/>
  <c r="X1692" i="1"/>
  <c r="X1649" i="1"/>
  <c r="X1657" i="1"/>
  <c r="X1660" i="1"/>
  <c r="X1659" i="1"/>
  <c r="X1686" i="1"/>
  <c r="X1688" i="1"/>
  <c r="X1682" i="1"/>
  <c r="X1685" i="1"/>
  <c r="X1684" i="1"/>
  <c r="X1683" i="1"/>
  <c r="X1676" i="1"/>
  <c r="X1678" i="1"/>
  <c r="X1656" i="1"/>
  <c r="X1677" i="1"/>
  <c r="X1679" i="1"/>
  <c r="X1687" i="1"/>
  <c r="X1561" i="1"/>
  <c r="X1556" i="1"/>
  <c r="X1545" i="1"/>
  <c r="X1552" i="1"/>
  <c r="X1554" i="1"/>
  <c r="X1559" i="1"/>
  <c r="X1567" i="1"/>
  <c r="X1549" i="1"/>
  <c r="X1543" i="1"/>
  <c r="X1541" i="1"/>
  <c r="X1551" i="1"/>
  <c r="X1562" i="1"/>
  <c r="X1557" i="1"/>
  <c r="X1546" i="1"/>
  <c r="X1553" i="1"/>
  <c r="X1555" i="1"/>
  <c r="X1560" i="1"/>
  <c r="X1568" i="1"/>
  <c r="X1550" i="1"/>
  <c r="X1544" i="1"/>
  <c r="X1558" i="1"/>
  <c r="X1563" i="1"/>
  <c r="X1570" i="1"/>
  <c r="X1547" i="1"/>
  <c r="X1565" i="1"/>
  <c r="X1564" i="1"/>
  <c r="X1542" i="1"/>
  <c r="X1566" i="1"/>
  <c r="X1548" i="1"/>
  <c r="X1569" i="1"/>
  <c r="X1605" i="1"/>
  <c r="X1628" i="1"/>
  <c r="X1610" i="1"/>
  <c r="X1603" i="1"/>
  <c r="X1624" i="1"/>
  <c r="X1612" i="1"/>
  <c r="X1633" i="1"/>
  <c r="X1582" i="1"/>
  <c r="X1635" i="1"/>
  <c r="X1575" i="1"/>
  <c r="X1598" i="1"/>
  <c r="X1584" i="1"/>
  <c r="X1622" i="1"/>
  <c r="X1600" i="1"/>
  <c r="X1587" i="1"/>
  <c r="X1630" i="1"/>
  <c r="X1606" i="1"/>
  <c r="X1629" i="1"/>
  <c r="X1611" i="1"/>
  <c r="X1604" i="1"/>
  <c r="X1625" i="1"/>
  <c r="X1613" i="1"/>
  <c r="X1634" i="1"/>
  <c r="X1583" i="1"/>
  <c r="X1636" i="1"/>
  <c r="X1576" i="1"/>
  <c r="X1599" i="1"/>
  <c r="X1585" i="1"/>
  <c r="X1623" i="1"/>
  <c r="X1632" i="1"/>
  <c r="X1601" i="1"/>
  <c r="X1596" i="1"/>
  <c r="X1614" i="1"/>
  <c r="X1590" i="1"/>
  <c r="X1591" i="1"/>
  <c r="X1615" i="1"/>
  <c r="X1616" i="1"/>
  <c r="X1641" i="1"/>
  <c r="X1602" i="1"/>
  <c r="X1642" i="1"/>
  <c r="X1607" i="1"/>
  <c r="X1631" i="1"/>
  <c r="X1627" i="1"/>
  <c r="X1639" i="1"/>
  <c r="X1644" i="1"/>
  <c r="X1586" i="1"/>
  <c r="X1645" i="1"/>
  <c r="X1643" i="1"/>
  <c r="X1640" i="1"/>
  <c r="X1637" i="1"/>
  <c r="X1638" i="1"/>
  <c r="X1588" i="1"/>
  <c r="X1597" i="1"/>
  <c r="X1579" i="1"/>
  <c r="X1580" i="1"/>
  <c r="X1571" i="1"/>
  <c r="X1592" i="1"/>
  <c r="X1593" i="1"/>
  <c r="X1574" i="1"/>
  <c r="X1573" i="1"/>
  <c r="X1572" i="1"/>
  <c r="X1594" i="1"/>
  <c r="X1617" i="1"/>
  <c r="X1626" i="1"/>
  <c r="X1618" i="1"/>
  <c r="X1619" i="1"/>
  <c r="X1581" i="1"/>
  <c r="X1620" i="1"/>
  <c r="X1621" i="1"/>
  <c r="X1595" i="1"/>
  <c r="X1589" i="1"/>
  <c r="X1577" i="1"/>
  <c r="X1578" i="1"/>
  <c r="X1608" i="1"/>
  <c r="X1609" i="1"/>
  <c r="X1528" i="1"/>
  <c r="X1520" i="1"/>
  <c r="X1534" i="1"/>
  <c r="X1518" i="1"/>
  <c r="X1522" i="1"/>
  <c r="X1530" i="1"/>
  <c r="X1536" i="1"/>
  <c r="X1524" i="1"/>
  <c r="X1516" i="1"/>
  <c r="X1526" i="1"/>
  <c r="X1540" i="1"/>
  <c r="X1539" i="1"/>
  <c r="X1529" i="1"/>
  <c r="X1521" i="1"/>
  <c r="X1535" i="1"/>
  <c r="X1519" i="1"/>
  <c r="X1523" i="1"/>
  <c r="X1531" i="1"/>
  <c r="X1537" i="1"/>
  <c r="X1525" i="1"/>
  <c r="X1532" i="1"/>
  <c r="X1533" i="1"/>
  <c r="X1517" i="1"/>
  <c r="X1527" i="1"/>
  <c r="X1538" i="1"/>
  <c r="X1475" i="1"/>
  <c r="X1447" i="1"/>
  <c r="X1486" i="1"/>
  <c r="X1491" i="1"/>
  <c r="X1457" i="1"/>
  <c r="X1483" i="1"/>
  <c r="X1471" i="1"/>
  <c r="X1442" i="1"/>
  <c r="X1469" i="1"/>
  <c r="X1465" i="1"/>
  <c r="X1463" i="1"/>
  <c r="X1473" i="1"/>
  <c r="X1499" i="1"/>
  <c r="X1503" i="1"/>
  <c r="X1467" i="1"/>
  <c r="X1434" i="1"/>
  <c r="X1501" i="1"/>
  <c r="X1497" i="1"/>
  <c r="X1459" i="1"/>
  <c r="X1488" i="1"/>
  <c r="X1461" i="1"/>
  <c r="X1455" i="1"/>
  <c r="X1495" i="1"/>
  <c r="X1436" i="1"/>
  <c r="X1476" i="1"/>
  <c r="X1448" i="1"/>
  <c r="X1487" i="1"/>
  <c r="X1492" i="1"/>
  <c r="X1458" i="1"/>
  <c r="X1484" i="1"/>
  <c r="X1472" i="1"/>
  <c r="X1443" i="1"/>
  <c r="X1470" i="1"/>
  <c r="X1466" i="1"/>
  <c r="X1444" i="1"/>
  <c r="X1464" i="1"/>
  <c r="X1474" i="1"/>
  <c r="X1500" i="1"/>
  <c r="X1504" i="1"/>
  <c r="X1468" i="1"/>
  <c r="X1435" i="1"/>
  <c r="X1502" i="1"/>
  <c r="X1498" i="1"/>
  <c r="X1460" i="1"/>
  <c r="X1422" i="1"/>
  <c r="X1423" i="1"/>
  <c r="X1489" i="1"/>
  <c r="X1462" i="1"/>
  <c r="X1456" i="1"/>
  <c r="X1496" i="1"/>
  <c r="X1505" i="1"/>
  <c r="X1433" i="1"/>
  <c r="X1454" i="1"/>
  <c r="X1506" i="1"/>
  <c r="X1424" i="1"/>
  <c r="X1425" i="1"/>
  <c r="X1426" i="1"/>
  <c r="X1427" i="1"/>
  <c r="X1490" i="1"/>
  <c r="X1445" i="1"/>
  <c r="X1449" i="1"/>
  <c r="X1450" i="1"/>
  <c r="X1451" i="1"/>
  <c r="X1452" i="1"/>
  <c r="X1453" i="1"/>
  <c r="X1477" i="1"/>
  <c r="X1478" i="1"/>
  <c r="X1479" i="1"/>
  <c r="X1480" i="1"/>
  <c r="X1512" i="1"/>
  <c r="X1510" i="1"/>
  <c r="X1513" i="1"/>
  <c r="X1494" i="1"/>
  <c r="X1493" i="1"/>
  <c r="X1514" i="1"/>
  <c r="X1515" i="1"/>
  <c r="X1509" i="1"/>
  <c r="X1485" i="1"/>
  <c r="X1508" i="1"/>
  <c r="X1507" i="1"/>
  <c r="X1511" i="1"/>
  <c r="X1446" i="1"/>
  <c r="X1441" i="1"/>
  <c r="X1428" i="1"/>
  <c r="X1437" i="1"/>
  <c r="X1438" i="1"/>
  <c r="X1429" i="1"/>
  <c r="X1430" i="1"/>
  <c r="X1439" i="1"/>
  <c r="X1440" i="1"/>
  <c r="X1431" i="1"/>
  <c r="X1481" i="1"/>
  <c r="X1482" i="1"/>
  <c r="X1432" i="1"/>
  <c r="X1409" i="1"/>
  <c r="X1418" i="1"/>
  <c r="X1416" i="1"/>
  <c r="X1414" i="1"/>
  <c r="X1412" i="1"/>
  <c r="X1410" i="1"/>
  <c r="X1419" i="1"/>
  <c r="X1417" i="1"/>
  <c r="X1411" i="1"/>
  <c r="X1420" i="1"/>
  <c r="X1421" i="1"/>
  <c r="X1415" i="1"/>
  <c r="X1413" i="1"/>
  <c r="X1354" i="1"/>
  <c r="X1332" i="1"/>
  <c r="X1330" i="1"/>
  <c r="X1362" i="1"/>
  <c r="X1352" i="1"/>
  <c r="X1358" i="1"/>
  <c r="X1341" i="1"/>
  <c r="X1339" i="1"/>
  <c r="X1366" i="1"/>
  <c r="X1364" i="1"/>
  <c r="X1375" i="1"/>
  <c r="X1392" i="1"/>
  <c r="X1387" i="1"/>
  <c r="X1390" i="1"/>
  <c r="X1350" i="1"/>
  <c r="X1381" i="1"/>
  <c r="X1383" i="1"/>
  <c r="X1385" i="1"/>
  <c r="X1349" i="1"/>
  <c r="X1355" i="1"/>
  <c r="X1333" i="1"/>
  <c r="X1331" i="1"/>
  <c r="X1363" i="1"/>
  <c r="X1353" i="1"/>
  <c r="X1359" i="1"/>
  <c r="X1342" i="1"/>
  <c r="X1340" i="1"/>
  <c r="X1367" i="1"/>
  <c r="X1365" i="1"/>
  <c r="X1376" i="1"/>
  <c r="X1329" i="1"/>
  <c r="X1393" i="1"/>
  <c r="X1388" i="1"/>
  <c r="X1391" i="1"/>
  <c r="X1373" i="1"/>
  <c r="X1378" i="1"/>
  <c r="X1396" i="1"/>
  <c r="X1351" i="1"/>
  <c r="X1382" i="1"/>
  <c r="X1384" i="1"/>
  <c r="X1386" i="1"/>
  <c r="X1360" i="1"/>
  <c r="X1361" i="1"/>
  <c r="X1335" i="1"/>
  <c r="X1328" i="1"/>
  <c r="X1326" i="1"/>
  <c r="X1327" i="1"/>
  <c r="X1325" i="1"/>
  <c r="X1324" i="1"/>
  <c r="X1334" i="1"/>
  <c r="X1345" i="1"/>
  <c r="X1337" i="1"/>
  <c r="X1346" i="1"/>
  <c r="X1380" i="1"/>
  <c r="X1374" i="1"/>
  <c r="X1372" i="1"/>
  <c r="X1357" i="1"/>
  <c r="X1408" i="1"/>
  <c r="X1402" i="1"/>
  <c r="X1395" i="1"/>
  <c r="X1397" i="1"/>
  <c r="X1399" i="1"/>
  <c r="X1404" i="1"/>
  <c r="X1394" i="1"/>
  <c r="X1389" i="1"/>
  <c r="X1401" i="1"/>
  <c r="X1405" i="1"/>
  <c r="X1398" i="1"/>
  <c r="X1406" i="1"/>
  <c r="X1407" i="1"/>
  <c r="X1379" i="1"/>
  <c r="X1400" i="1"/>
  <c r="X1403" i="1"/>
  <c r="X1356" i="1"/>
  <c r="X1338" i="1"/>
  <c r="X1347" i="1"/>
  <c r="X1348" i="1"/>
  <c r="X1368" i="1"/>
  <c r="X1369" i="1"/>
  <c r="X1370" i="1"/>
  <c r="X1371" i="1"/>
  <c r="X1343" i="1"/>
  <c r="X1377" i="1"/>
  <c r="X1344" i="1"/>
  <c r="X1336" i="1"/>
  <c r="X1306" i="1"/>
  <c r="X1307" i="1"/>
  <c r="X1316" i="1"/>
  <c r="X1318" i="1"/>
  <c r="X1319" i="1"/>
  <c r="X1313" i="1"/>
  <c r="X1308" i="1"/>
  <c r="X1309" i="1"/>
  <c r="X1317" i="1"/>
  <c r="X1320" i="1"/>
  <c r="X1321" i="1"/>
  <c r="X1314" i="1"/>
  <c r="X1310" i="1"/>
  <c r="X1315" i="1"/>
  <c r="X1323" i="1"/>
  <c r="X1312" i="1"/>
  <c r="X1322" i="1"/>
  <c r="X1311" i="1"/>
  <c r="X1303" i="1"/>
  <c r="X1300" i="1"/>
  <c r="X1304" i="1"/>
  <c r="X1301" i="1"/>
  <c r="X1302" i="1"/>
  <c r="X1305" i="1"/>
  <c r="X1205" i="1"/>
  <c r="X1220" i="1"/>
  <c r="X1228" i="1"/>
  <c r="X1226" i="1"/>
  <c r="X1230" i="1"/>
  <c r="X1264" i="1"/>
  <c r="X1253" i="1"/>
  <c r="X1218" i="1"/>
  <c r="X1222" i="1"/>
  <c r="X1251" i="1"/>
  <c r="X1282" i="1"/>
  <c r="X1284" i="1"/>
  <c r="X1249" i="1"/>
  <c r="X1207" i="1"/>
  <c r="X1289" i="1"/>
  <c r="X1233" i="1"/>
  <c r="X1236" i="1"/>
  <c r="X1242" i="1"/>
  <c r="X1255" i="1"/>
  <c r="X1279" i="1"/>
  <c r="X1271" i="1"/>
  <c r="X1238" i="1"/>
  <c r="X1244" i="1"/>
  <c r="X1276" i="1"/>
  <c r="X1286" i="1"/>
  <c r="X1246" i="1"/>
  <c r="X1273" i="1"/>
  <c r="X1266" i="1"/>
  <c r="X1274" i="1"/>
  <c r="X1217" i="1"/>
  <c r="X1206" i="1"/>
  <c r="X1221" i="1"/>
  <c r="X1229" i="1"/>
  <c r="X1227" i="1"/>
  <c r="X1231" i="1"/>
  <c r="X1265" i="1"/>
  <c r="X1254" i="1"/>
  <c r="X1219" i="1"/>
  <c r="X1223" i="1"/>
  <c r="X1293" i="1"/>
  <c r="X1252" i="1"/>
  <c r="X1283" i="1"/>
  <c r="X1285" i="1"/>
  <c r="X1250" i="1"/>
  <c r="X1225" i="1"/>
  <c r="X1208" i="1"/>
  <c r="X1290" i="1"/>
  <c r="X1234" i="1"/>
  <c r="X1237" i="1"/>
  <c r="X1243" i="1"/>
  <c r="X1256" i="1"/>
  <c r="X1280" i="1"/>
  <c r="X1272" i="1"/>
  <c r="X1239" i="1"/>
  <c r="X1245" i="1"/>
  <c r="X1277" i="1"/>
  <c r="X1287" i="1"/>
  <c r="X1247" i="1"/>
  <c r="X1269" i="1"/>
  <c r="X1281" i="1"/>
  <c r="X1268" i="1"/>
  <c r="X1235" i="1"/>
  <c r="X1200" i="1"/>
  <c r="X1199" i="1"/>
  <c r="X1197" i="1"/>
  <c r="X1198" i="1"/>
  <c r="X1196" i="1"/>
  <c r="X1194" i="1"/>
  <c r="X1291" i="1"/>
  <c r="X1195" i="1"/>
  <c r="X1248" i="1"/>
  <c r="X1241" i="1"/>
  <c r="X1201" i="1"/>
  <c r="X1210" i="1"/>
  <c r="X1224" i="1"/>
  <c r="X1257" i="1"/>
  <c r="X1258" i="1"/>
  <c r="X1232" i="1"/>
  <c r="X1296" i="1"/>
  <c r="X1288" i="1"/>
  <c r="X1267" i="1"/>
  <c r="X1298" i="1"/>
  <c r="X1294" i="1"/>
  <c r="X1240" i="1"/>
  <c r="X1275" i="1"/>
  <c r="X1270" i="1"/>
  <c r="X1299" i="1"/>
  <c r="X1292" i="1"/>
  <c r="X1297" i="1"/>
  <c r="X1278" i="1"/>
  <c r="X1209" i="1"/>
  <c r="X1295" i="1"/>
  <c r="X1211" i="1"/>
  <c r="X1202" i="1"/>
  <c r="X1192" i="1"/>
  <c r="X1203" i="1"/>
  <c r="X1212" i="1"/>
  <c r="X1213" i="1"/>
  <c r="X1193" i="1"/>
  <c r="X1259" i="1"/>
  <c r="X1260" i="1"/>
  <c r="X1261" i="1"/>
  <c r="X1262" i="1"/>
  <c r="X1214" i="1"/>
  <c r="X1215" i="1"/>
  <c r="X1216" i="1"/>
  <c r="X1204" i="1"/>
  <c r="X1263" i="1"/>
  <c r="X1182" i="1"/>
  <c r="X1188" i="1"/>
  <c r="X1184" i="1"/>
  <c r="X1183" i="1"/>
  <c r="X1189" i="1"/>
  <c r="X1185" i="1"/>
  <c r="X1190" i="1"/>
  <c r="X1191" i="1"/>
  <c r="X1187" i="1"/>
  <c r="X1186" i="1"/>
  <c r="X1133" i="1"/>
  <c r="X1129" i="1"/>
  <c r="X1099" i="1"/>
  <c r="X1086" i="1"/>
  <c r="X1118" i="1"/>
  <c r="X1095" i="1"/>
  <c r="X1115" i="1"/>
  <c r="X1160" i="1"/>
  <c r="X1162" i="1"/>
  <c r="X1135" i="1"/>
  <c r="X1108" i="1"/>
  <c r="X1110" i="1"/>
  <c r="X1113" i="1"/>
  <c r="X1131" i="1"/>
  <c r="X1137" i="1"/>
  <c r="X1170" i="1"/>
  <c r="X1088" i="1"/>
  <c r="X1158" i="1"/>
  <c r="X1172" i="1"/>
  <c r="X1153" i="1"/>
  <c r="X1155" i="1"/>
  <c r="X1151" i="1"/>
  <c r="X1147" i="1"/>
  <c r="X1101" i="1"/>
  <c r="X1145" i="1"/>
  <c r="X1104" i="1"/>
  <c r="X1150" i="1"/>
  <c r="X1134" i="1"/>
  <c r="X1130" i="1"/>
  <c r="X1100" i="1"/>
  <c r="X1087" i="1"/>
  <c r="X1119" i="1"/>
  <c r="X1096" i="1"/>
  <c r="X1116" i="1"/>
  <c r="X1161" i="1"/>
  <c r="X1163" i="1"/>
  <c r="X1136" i="1"/>
  <c r="X1109" i="1"/>
  <c r="X1111" i="1"/>
  <c r="X1112" i="1"/>
  <c r="X1114" i="1"/>
  <c r="X1132" i="1"/>
  <c r="X1138" i="1"/>
  <c r="X1171" i="1"/>
  <c r="X1089" i="1"/>
  <c r="X1159" i="1"/>
  <c r="X1173" i="1"/>
  <c r="X1154" i="1"/>
  <c r="X1156" i="1"/>
  <c r="X1152" i="1"/>
  <c r="X1148" i="1"/>
  <c r="X1102" i="1"/>
  <c r="X1146" i="1"/>
  <c r="X1105" i="1"/>
  <c r="X1166" i="1"/>
  <c r="X1157" i="1"/>
  <c r="X1103" i="1"/>
  <c r="X1142" i="1"/>
  <c r="X1144" i="1"/>
  <c r="X1164" i="1"/>
  <c r="X1107" i="1"/>
  <c r="X1117" i="1"/>
  <c r="X1106" i="1"/>
  <c r="X1140" i="1"/>
  <c r="X1167" i="1"/>
  <c r="X1080" i="1"/>
  <c r="X1168" i="1"/>
  <c r="X1077" i="1"/>
  <c r="X1078" i="1"/>
  <c r="X1169" i="1"/>
  <c r="X1081" i="1"/>
  <c r="X1141" i="1"/>
  <c r="X1143" i="1"/>
  <c r="X1139" i="1"/>
  <c r="X1084" i="1"/>
  <c r="X1098" i="1"/>
  <c r="X1097" i="1"/>
  <c r="X1120" i="1"/>
  <c r="X1121" i="1"/>
  <c r="X1122" i="1"/>
  <c r="X1123" i="1"/>
  <c r="X1124" i="1"/>
  <c r="X1175" i="1"/>
  <c r="X1176" i="1"/>
  <c r="X1149" i="1"/>
  <c r="X1179" i="1"/>
  <c r="X1174" i="1"/>
  <c r="X1180" i="1"/>
  <c r="X1181" i="1"/>
  <c r="X1082" i="1"/>
  <c r="X1178" i="1"/>
  <c r="X1165" i="1"/>
  <c r="X1177" i="1"/>
  <c r="X1085" i="1"/>
  <c r="X1090" i="1"/>
  <c r="X1091" i="1"/>
  <c r="X1092" i="1"/>
  <c r="X1093" i="1"/>
  <c r="X1079" i="1"/>
  <c r="X1125" i="1"/>
  <c r="X1126" i="1"/>
  <c r="X1127" i="1"/>
  <c r="X1128" i="1"/>
  <c r="X1094" i="1"/>
  <c r="X1083" i="1"/>
  <c r="X1074" i="1"/>
  <c r="X1075" i="1"/>
  <c r="X1072" i="1"/>
  <c r="X1073" i="1"/>
  <c r="X1076" i="1"/>
  <c r="X1070" i="1"/>
  <c r="X1069" i="1"/>
  <c r="X1071" i="1"/>
  <c r="X1066" i="1"/>
  <c r="X1068" i="1"/>
  <c r="X1065" i="1"/>
  <c r="X1064" i="1"/>
  <c r="X1062" i="1"/>
  <c r="X1067" i="1"/>
  <c r="X1063" i="1"/>
  <c r="X1013" i="1"/>
  <c r="X993" i="1"/>
  <c r="X1017" i="1"/>
  <c r="X979" i="1"/>
  <c r="X999" i="1"/>
  <c r="X981" i="1"/>
  <c r="X1038" i="1"/>
  <c r="X1044" i="1"/>
  <c r="X1024" i="1"/>
  <c r="X995" i="1"/>
  <c r="X996" i="1"/>
  <c r="X977" i="1"/>
  <c r="X975" i="1"/>
  <c r="X968" i="1"/>
  <c r="X1022" i="1"/>
  <c r="X1031" i="1"/>
  <c r="X988" i="1"/>
  <c r="X991" i="1"/>
  <c r="X1027" i="1"/>
  <c r="X1020" i="1"/>
  <c r="X1014" i="1"/>
  <c r="X994" i="1"/>
  <c r="X1018" i="1"/>
  <c r="X980" i="1"/>
  <c r="X1012" i="1"/>
  <c r="X1002" i="1"/>
  <c r="X1000" i="1"/>
  <c r="X982" i="1"/>
  <c r="X1039" i="1"/>
  <c r="X1045" i="1"/>
  <c r="X1025" i="1"/>
  <c r="X997" i="1"/>
  <c r="X998" i="1"/>
  <c r="X978" i="1"/>
  <c r="X976" i="1"/>
  <c r="X969" i="1"/>
  <c r="X1023" i="1"/>
  <c r="X1032" i="1"/>
  <c r="X989" i="1"/>
  <c r="X992" i="1"/>
  <c r="X1028" i="1"/>
  <c r="X1021" i="1"/>
  <c r="X1040" i="1"/>
  <c r="X1029" i="1"/>
  <c r="X1003" i="1"/>
  <c r="X967" i="1"/>
  <c r="X1043" i="1"/>
  <c r="X990" i="1"/>
  <c r="X1037" i="1"/>
  <c r="X1034" i="1"/>
  <c r="X970" i="1"/>
  <c r="X1041" i="1"/>
  <c r="X1015" i="1"/>
  <c r="X963" i="1"/>
  <c r="X964" i="1"/>
  <c r="X1033" i="1"/>
  <c r="X987" i="1"/>
  <c r="X1001" i="1"/>
  <c r="X965" i="1"/>
  <c r="X971" i="1"/>
  <c r="X1004" i="1"/>
  <c r="X1005" i="1"/>
  <c r="X983" i="1"/>
  <c r="X984" i="1"/>
  <c r="X985" i="1"/>
  <c r="X1050" i="1"/>
  <c r="X1058" i="1"/>
  <c r="X1059" i="1"/>
  <c r="X1042" i="1"/>
  <c r="X1052" i="1"/>
  <c r="X1048" i="1"/>
  <c r="X1019" i="1"/>
  <c r="X1016" i="1"/>
  <c r="X1030" i="1"/>
  <c r="X1036" i="1"/>
  <c r="X1056" i="1"/>
  <c r="X1057" i="1"/>
  <c r="X1053" i="1"/>
  <c r="X1060" i="1"/>
  <c r="X1055" i="1"/>
  <c r="X1054" i="1"/>
  <c r="X986" i="1"/>
  <c r="X1061" i="1"/>
  <c r="X1046" i="1"/>
  <c r="X1051" i="1"/>
  <c r="X1047" i="1"/>
  <c r="X1035" i="1"/>
  <c r="X1049" i="1"/>
  <c r="X1026" i="1"/>
  <c r="X972" i="1"/>
  <c r="X966" i="1"/>
  <c r="X973" i="1"/>
  <c r="X1006" i="1"/>
  <c r="X1007" i="1"/>
  <c r="X1008" i="1"/>
  <c r="X974" i="1"/>
  <c r="X1009" i="1"/>
  <c r="X1010" i="1"/>
  <c r="X1011" i="1"/>
  <c r="X961" i="1"/>
  <c r="X962" i="1"/>
  <c r="X920" i="1"/>
  <c r="X922" i="1"/>
  <c r="X917" i="1"/>
  <c r="X915" i="1"/>
  <c r="X895" i="1"/>
  <c r="X900" i="1"/>
  <c r="X892" i="1"/>
  <c r="X933" i="1"/>
  <c r="X902" i="1"/>
  <c r="X939" i="1"/>
  <c r="X931" i="1"/>
  <c r="X904" i="1"/>
  <c r="X890" i="1"/>
  <c r="X886" i="1"/>
  <c r="X876" i="1"/>
  <c r="X929" i="1"/>
  <c r="X906" i="1"/>
  <c r="X897" i="1"/>
  <c r="X919" i="1"/>
  <c r="X921" i="1"/>
  <c r="X923" i="1"/>
  <c r="X918" i="1"/>
  <c r="X916" i="1"/>
  <c r="X924" i="1"/>
  <c r="X896" i="1"/>
  <c r="X901" i="1"/>
  <c r="X893" i="1"/>
  <c r="X935" i="1"/>
  <c r="X934" i="1"/>
  <c r="X903" i="1"/>
  <c r="X940" i="1"/>
  <c r="X932" i="1"/>
  <c r="X905" i="1"/>
  <c r="X891" i="1"/>
  <c r="X887" i="1"/>
  <c r="X877" i="1"/>
  <c r="X930" i="1"/>
  <c r="X907" i="1"/>
  <c r="X898" i="1"/>
  <c r="X928" i="1"/>
  <c r="X936" i="1"/>
  <c r="X937" i="1"/>
  <c r="X938" i="1"/>
  <c r="X869" i="1"/>
  <c r="X870" i="1"/>
  <c r="X945" i="1"/>
  <c r="X944" i="1"/>
  <c r="X888" i="1"/>
  <c r="X873" i="1"/>
  <c r="X909" i="1"/>
  <c r="X874" i="1"/>
  <c r="X910" i="1"/>
  <c r="X911" i="1"/>
  <c r="X899" i="1"/>
  <c r="X952" i="1"/>
  <c r="X953" i="1"/>
  <c r="X957" i="1"/>
  <c r="X956" i="1"/>
  <c r="X885" i="1"/>
  <c r="X894" i="1"/>
  <c r="X959" i="1"/>
  <c r="X951" i="1"/>
  <c r="X948" i="1"/>
  <c r="X954" i="1"/>
  <c r="X950" i="1"/>
  <c r="X943" i="1"/>
  <c r="X942" i="1"/>
  <c r="X946" i="1"/>
  <c r="X955" i="1"/>
  <c r="X947" i="1"/>
  <c r="X949" i="1"/>
  <c r="X960" i="1"/>
  <c r="X958" i="1"/>
  <c r="X941" i="1"/>
  <c r="X925" i="1"/>
  <c r="X926" i="1"/>
  <c r="X927" i="1"/>
  <c r="X912" i="1"/>
  <c r="X878" i="1"/>
  <c r="X913" i="1"/>
  <c r="X879" i="1"/>
  <c r="X880" i="1"/>
  <c r="X881" i="1"/>
  <c r="X882" i="1"/>
  <c r="X883" i="1"/>
  <c r="X875" i="1"/>
  <c r="X914" i="1"/>
  <c r="X884" i="1"/>
  <c r="X871" i="1"/>
  <c r="X872" i="1"/>
  <c r="X908" i="1"/>
  <c r="X889" i="1"/>
  <c r="X868" i="1"/>
  <c r="X867" i="1"/>
  <c r="X866" i="1"/>
  <c r="X816" i="1"/>
  <c r="X841" i="1"/>
  <c r="X843" i="1"/>
  <c r="X844" i="1"/>
  <c r="X794" i="1"/>
  <c r="X831" i="1"/>
  <c r="X832" i="1"/>
  <c r="X817" i="1"/>
  <c r="X805" i="1"/>
  <c r="X842" i="1"/>
  <c r="X836" i="1"/>
  <c r="X824" i="1"/>
  <c r="X807" i="1"/>
  <c r="X797" i="1"/>
  <c r="X782" i="1"/>
  <c r="X792" i="1"/>
  <c r="X780" i="1"/>
  <c r="X795" i="1"/>
  <c r="X809" i="1"/>
  <c r="X818" i="1"/>
  <c r="X838" i="1"/>
  <c r="X828" i="1"/>
  <c r="X772" i="1"/>
  <c r="X835" i="1"/>
  <c r="X834" i="1"/>
  <c r="X803" i="1"/>
  <c r="X826" i="1"/>
  <c r="X767" i="1"/>
  <c r="X765" i="1"/>
  <c r="X804" i="1"/>
  <c r="X777" i="1"/>
  <c r="X837" i="1"/>
  <c r="X825" i="1"/>
  <c r="X808" i="1"/>
  <c r="X798" i="1"/>
  <c r="X823" i="1"/>
  <c r="X788" i="1"/>
  <c r="X806" i="1"/>
  <c r="X811" i="1"/>
  <c r="X827" i="1"/>
  <c r="X768" i="1"/>
  <c r="X769" i="1"/>
  <c r="X770" i="1"/>
  <c r="X771" i="1"/>
  <c r="X790" i="1"/>
  <c r="X833" i="1"/>
  <c r="X822" i="1"/>
  <c r="X820" i="1"/>
  <c r="X821" i="1"/>
  <c r="X778" i="1"/>
  <c r="X779" i="1"/>
  <c r="X829" i="1"/>
  <c r="X801" i="1"/>
  <c r="X855" i="1"/>
  <c r="X849" i="1"/>
  <c r="X853" i="1"/>
  <c r="X800" i="1"/>
  <c r="X802" i="1"/>
  <c r="X851" i="1"/>
  <c r="X799" i="1"/>
  <c r="X850" i="1"/>
  <c r="X860" i="1"/>
  <c r="X861" i="1"/>
  <c r="X864" i="1"/>
  <c r="X865" i="1"/>
  <c r="X783" i="1"/>
  <c r="X847" i="1"/>
  <c r="X840" i="1"/>
  <c r="X846" i="1"/>
  <c r="X848" i="1"/>
  <c r="X858" i="1"/>
  <c r="X859" i="1"/>
  <c r="X845" i="1"/>
  <c r="X857" i="1"/>
  <c r="X862" i="1"/>
  <c r="X830" i="1"/>
  <c r="X863" i="1"/>
  <c r="X854" i="1"/>
  <c r="X856" i="1"/>
  <c r="X852" i="1"/>
  <c r="X789" i="1"/>
  <c r="X812" i="1"/>
  <c r="X784" i="1"/>
  <c r="X773" i="1"/>
  <c r="X785" i="1"/>
  <c r="X774" i="1"/>
  <c r="X786" i="1"/>
  <c r="X766" i="1"/>
  <c r="X775" i="1"/>
  <c r="X813" i="1"/>
  <c r="X814" i="1"/>
  <c r="X815" i="1"/>
  <c r="X776" i="1"/>
  <c r="X787" i="1"/>
  <c r="X793" i="1"/>
  <c r="X781" i="1"/>
  <c r="X796" i="1"/>
  <c r="X810" i="1"/>
  <c r="X819" i="1"/>
  <c r="X839" i="1"/>
  <c r="X791" i="1"/>
  <c r="X763" i="1"/>
  <c r="X764" i="1"/>
  <c r="X761" i="1"/>
  <c r="X762" i="1"/>
  <c r="X716" i="1"/>
  <c r="X731" i="1"/>
  <c r="X724" i="1"/>
  <c r="X715" i="1"/>
  <c r="X714" i="1"/>
  <c r="X717" i="1"/>
  <c r="X693" i="1"/>
  <c r="X737" i="1"/>
  <c r="X726" i="1"/>
  <c r="X675" i="1"/>
  <c r="X689" i="1"/>
  <c r="X660" i="1"/>
  <c r="X712" i="1"/>
  <c r="X721" i="1"/>
  <c r="X710" i="1"/>
  <c r="X700" i="1"/>
  <c r="X735" i="1"/>
  <c r="X688" i="1"/>
  <c r="X725" i="1"/>
  <c r="X733" i="1"/>
  <c r="X709" i="1"/>
  <c r="X684" i="1"/>
  <c r="X685" i="1"/>
  <c r="X718" i="1"/>
  <c r="X734" i="1"/>
  <c r="X730" i="1"/>
  <c r="X727" i="1"/>
  <c r="X691" i="1"/>
  <c r="X723" i="1"/>
  <c r="X687" i="1"/>
  <c r="X706" i="1"/>
  <c r="X704" i="1"/>
  <c r="X683" i="1"/>
  <c r="X695" i="1"/>
  <c r="X692" i="1"/>
  <c r="X705" i="1"/>
  <c r="X703" i="1"/>
  <c r="X657" i="1"/>
  <c r="X655" i="1"/>
  <c r="X656" i="1"/>
  <c r="X658" i="1"/>
  <c r="X719" i="1"/>
  <c r="X664" i="1"/>
  <c r="X686" i="1"/>
  <c r="X666" i="1"/>
  <c r="X665" i="1"/>
  <c r="X662" i="1"/>
  <c r="X699" i="1"/>
  <c r="X694" i="1"/>
  <c r="X667" i="1"/>
  <c r="X682" i="1"/>
  <c r="X678" i="1"/>
  <c r="X679" i="1"/>
  <c r="X671" i="1"/>
  <c r="X673" i="1"/>
  <c r="X707" i="1"/>
  <c r="X708" i="1"/>
  <c r="X696" i="1"/>
  <c r="X697" i="1"/>
  <c r="X680" i="1"/>
  <c r="X681" i="1"/>
  <c r="X756" i="1"/>
  <c r="X732" i="1"/>
  <c r="X728" i="1"/>
  <c r="X741" i="1"/>
  <c r="X676" i="1"/>
  <c r="X720" i="1"/>
  <c r="X690" i="1"/>
  <c r="X729" i="1"/>
  <c r="X747" i="1"/>
  <c r="X748" i="1"/>
  <c r="X739" i="1"/>
  <c r="X744" i="1"/>
  <c r="X757" i="1"/>
  <c r="X758" i="1"/>
  <c r="X750" i="1"/>
  <c r="X754" i="1"/>
  <c r="X752" i="1"/>
  <c r="X753" i="1"/>
  <c r="X751" i="1"/>
  <c r="X755" i="1"/>
  <c r="X742" i="1"/>
  <c r="X746" i="1"/>
  <c r="X738" i="1"/>
  <c r="X677" i="1"/>
  <c r="X759" i="1"/>
  <c r="X743" i="1"/>
  <c r="X749" i="1"/>
  <c r="X760" i="1"/>
  <c r="X740" i="1"/>
  <c r="X745" i="1"/>
  <c r="X663" i="1"/>
  <c r="X669" i="1"/>
  <c r="X659" i="1"/>
  <c r="X698" i="1"/>
  <c r="X670" i="1"/>
  <c r="X668" i="1"/>
  <c r="X661" i="1"/>
  <c r="X713" i="1"/>
  <c r="X722" i="1"/>
  <c r="X711" i="1"/>
  <c r="X701" i="1"/>
  <c r="X702" i="1"/>
  <c r="X736" i="1"/>
  <c r="X672" i="1"/>
  <c r="X674" i="1"/>
  <c r="X653" i="1"/>
  <c r="X654" i="1"/>
  <c r="X621" i="1"/>
  <c r="X622" i="1"/>
  <c r="X597" i="1"/>
  <c r="X598" i="1"/>
  <c r="X613" i="1"/>
  <c r="X587" i="1"/>
  <c r="X571" i="1"/>
  <c r="X631" i="1"/>
  <c r="X618" i="1"/>
  <c r="X623" i="1"/>
  <c r="X625" i="1"/>
  <c r="X637" i="1"/>
  <c r="X627" i="1"/>
  <c r="X585" i="1"/>
  <c r="X582" i="1"/>
  <c r="X591" i="1"/>
  <c r="X590" i="1"/>
  <c r="X635" i="1"/>
  <c r="X576" i="1"/>
  <c r="X579" i="1"/>
  <c r="X594" i="1"/>
  <c r="X629" i="1"/>
  <c r="X562" i="1"/>
  <c r="X558" i="1"/>
  <c r="X610" i="1"/>
  <c r="X620" i="1"/>
  <c r="X612" i="1"/>
  <c r="X634" i="1"/>
  <c r="X608" i="1"/>
  <c r="X633" i="1"/>
  <c r="X581" i="1"/>
  <c r="X639" i="1"/>
  <c r="X557" i="1"/>
  <c r="X560" i="1"/>
  <c r="X616" i="1"/>
  <c r="X564" i="1"/>
  <c r="X607" i="1"/>
  <c r="X578" i="1"/>
  <c r="X599" i="1"/>
  <c r="X593" i="1"/>
  <c r="X596" i="1"/>
  <c r="X601" i="1"/>
  <c r="X589" i="1"/>
  <c r="X603" i="1"/>
  <c r="X592" i="1"/>
  <c r="X600" i="1"/>
  <c r="X602" i="1"/>
  <c r="X565" i="1"/>
  <c r="X642" i="1"/>
  <c r="X614" i="1"/>
  <c r="X609" i="1"/>
  <c r="X606" i="1"/>
  <c r="X617" i="1"/>
  <c r="X615" i="1"/>
  <c r="X575" i="1"/>
  <c r="X605" i="1"/>
  <c r="X640" i="1"/>
  <c r="X604" i="1"/>
  <c r="X648" i="1"/>
  <c r="X649" i="1"/>
  <c r="X650" i="1"/>
  <c r="X643" i="1"/>
  <c r="X644" i="1"/>
  <c r="X651" i="1"/>
  <c r="X645" i="1"/>
  <c r="X647" i="1"/>
  <c r="X652" i="1"/>
  <c r="X646" i="1"/>
  <c r="X584" i="1"/>
  <c r="X570" i="1"/>
  <c r="X641" i="1"/>
  <c r="X574" i="1"/>
  <c r="X566" i="1"/>
  <c r="X567" i="1"/>
  <c r="X568" i="1"/>
  <c r="X569" i="1"/>
  <c r="X573" i="1"/>
  <c r="X588" i="1"/>
  <c r="X572" i="1"/>
  <c r="X632" i="1"/>
  <c r="X619" i="1"/>
  <c r="X624" i="1"/>
  <c r="X626" i="1"/>
  <c r="X638" i="1"/>
  <c r="X628" i="1"/>
  <c r="X586" i="1"/>
  <c r="X583" i="1"/>
  <c r="X636" i="1"/>
  <c r="X577" i="1"/>
  <c r="X580" i="1"/>
  <c r="X595" i="1"/>
  <c r="X630" i="1"/>
  <c r="X563" i="1"/>
  <c r="X559" i="1"/>
  <c r="X611" i="1"/>
  <c r="X561" i="1"/>
  <c r="X556" i="1"/>
  <c r="X464" i="1"/>
  <c r="X465" i="1"/>
  <c r="X522" i="1"/>
  <c r="X502" i="1"/>
  <c r="X506" i="1"/>
  <c r="X509" i="1"/>
  <c r="X505" i="1"/>
  <c r="X501" i="1"/>
  <c r="X513" i="1"/>
  <c r="X525" i="1"/>
  <c r="X490" i="1"/>
  <c r="X523" i="1"/>
  <c r="X526" i="1"/>
  <c r="X517" i="1"/>
  <c r="X495" i="1"/>
  <c r="X488" i="1"/>
  <c r="X531" i="1"/>
  <c r="X480" i="1"/>
  <c r="X503" i="1"/>
  <c r="X535" i="1"/>
  <c r="X478" i="1"/>
  <c r="X475" i="1"/>
  <c r="X510" i="1"/>
  <c r="X528" i="1"/>
  <c r="X521" i="1"/>
  <c r="X533" i="1"/>
  <c r="X537" i="1"/>
  <c r="X499" i="1"/>
  <c r="X534" i="1"/>
  <c r="X530" i="1"/>
  <c r="X473" i="1"/>
  <c r="X519" i="1"/>
  <c r="X498" i="1"/>
  <c r="X520" i="1"/>
  <c r="X468" i="1"/>
  <c r="X467" i="1"/>
  <c r="X466" i="1"/>
  <c r="X500" i="1"/>
  <c r="X477" i="1"/>
  <c r="X469" i="1"/>
  <c r="X543" i="1"/>
  <c r="X492" i="1"/>
  <c r="X512" i="1"/>
  <c r="X514" i="1"/>
  <c r="X474" i="1"/>
  <c r="X529" i="1"/>
  <c r="X497" i="1"/>
  <c r="X494" i="1"/>
  <c r="X507" i="1"/>
  <c r="X508" i="1"/>
  <c r="X548" i="1"/>
  <c r="X550" i="1"/>
  <c r="X538" i="1"/>
  <c r="X545" i="1"/>
  <c r="X551" i="1"/>
  <c r="X546" i="1"/>
  <c r="X552" i="1"/>
  <c r="X516" i="1"/>
  <c r="X515" i="1"/>
  <c r="X541" i="1"/>
  <c r="X542" i="1"/>
  <c r="X540" i="1"/>
  <c r="X539" i="1"/>
  <c r="X555" i="1"/>
  <c r="X554" i="1"/>
  <c r="X549" i="1"/>
  <c r="X547" i="1"/>
  <c r="X553" i="1"/>
  <c r="X544" i="1"/>
  <c r="X482" i="1"/>
  <c r="X470" i="1"/>
  <c r="X471" i="1"/>
  <c r="X483" i="1"/>
  <c r="X484" i="1"/>
  <c r="X485" i="1"/>
  <c r="X486" i="1"/>
  <c r="X487" i="1"/>
  <c r="X472" i="1"/>
  <c r="X491" i="1"/>
  <c r="X524" i="1"/>
  <c r="X527" i="1"/>
  <c r="X518" i="1"/>
  <c r="X496" i="1"/>
  <c r="X489" i="1"/>
  <c r="X532" i="1"/>
  <c r="X481" i="1"/>
  <c r="X504" i="1"/>
  <c r="X536" i="1"/>
  <c r="X479" i="1"/>
  <c r="X476" i="1"/>
  <c r="X511" i="1"/>
  <c r="X493" i="1"/>
  <c r="X421" i="1"/>
  <c r="X436" i="1"/>
  <c r="X415" i="1"/>
  <c r="X426" i="1"/>
  <c r="X427" i="1"/>
  <c r="X405" i="1"/>
  <c r="X407" i="1"/>
  <c r="X448" i="1"/>
  <c r="X419" i="1"/>
  <c r="X413" i="1"/>
  <c r="X441" i="1"/>
  <c r="X438" i="1"/>
  <c r="X432" i="1"/>
  <c r="X440" i="1"/>
  <c r="X442" i="1"/>
  <c r="X443" i="1"/>
  <c r="X445" i="1"/>
  <c r="X446" i="1"/>
  <c r="X401" i="1"/>
  <c r="X400" i="1"/>
  <c r="X404" i="1"/>
  <c r="X397" i="1"/>
  <c r="X402" i="1"/>
  <c r="X399" i="1"/>
  <c r="X398" i="1"/>
  <c r="X403" i="1"/>
  <c r="X423" i="1"/>
  <c r="X424" i="1"/>
  <c r="X425" i="1"/>
  <c r="X428" i="1"/>
  <c r="X411" i="1"/>
  <c r="X434" i="1"/>
  <c r="X435" i="1"/>
  <c r="X439" i="1"/>
  <c r="X429" i="1"/>
  <c r="X433" i="1"/>
  <c r="X412" i="1"/>
  <c r="X430" i="1"/>
  <c r="X431" i="1"/>
  <c r="X461" i="1"/>
  <c r="X444" i="1"/>
  <c r="X462" i="1"/>
  <c r="X459" i="1"/>
  <c r="X447" i="1"/>
  <c r="X450" i="1"/>
  <c r="X452" i="1"/>
  <c r="X456" i="1"/>
  <c r="X453" i="1"/>
  <c r="X454" i="1"/>
  <c r="X455" i="1"/>
  <c r="X457" i="1"/>
  <c r="X460" i="1"/>
  <c r="X458" i="1"/>
  <c r="X451" i="1"/>
  <c r="X463" i="1"/>
  <c r="X417" i="1"/>
  <c r="X418" i="1"/>
  <c r="X409" i="1"/>
  <c r="X410" i="1"/>
  <c r="X422" i="1"/>
  <c r="X437" i="1"/>
  <c r="X416" i="1"/>
  <c r="X406" i="1"/>
  <c r="X408" i="1"/>
  <c r="X449" i="1"/>
  <c r="X420" i="1"/>
  <c r="X414" i="1"/>
  <c r="X368" i="1"/>
  <c r="X363" i="1"/>
  <c r="X378" i="1"/>
  <c r="X364" i="1"/>
  <c r="X385" i="1"/>
  <c r="X374" i="1"/>
  <c r="X382" i="1"/>
  <c r="X381" i="1"/>
  <c r="X372" i="1"/>
  <c r="X360" i="1"/>
  <c r="X383" i="1"/>
  <c r="X377" i="1"/>
  <c r="X373" i="1"/>
  <c r="X366" i="1"/>
  <c r="X358" i="1"/>
  <c r="X359" i="1"/>
  <c r="X357" i="1"/>
  <c r="X376" i="1"/>
  <c r="X371" i="1"/>
  <c r="X384" i="1"/>
  <c r="X379" i="1"/>
  <c r="X388" i="1"/>
  <c r="X393" i="1"/>
  <c r="X395" i="1"/>
  <c r="X390" i="1"/>
  <c r="X389" i="1"/>
  <c r="X394" i="1"/>
  <c r="X387" i="1"/>
  <c r="X392" i="1"/>
  <c r="X391" i="1"/>
  <c r="X396" i="1"/>
  <c r="X367" i="1"/>
  <c r="X380" i="1"/>
  <c r="X361" i="1"/>
  <c r="X362" i="1"/>
  <c r="X370" i="1"/>
  <c r="X369" i="1"/>
  <c r="X365" i="1"/>
  <c r="X386" i="1"/>
  <c r="X375" i="1"/>
  <c r="X356" i="1"/>
  <c r="X340" i="1"/>
  <c r="X324" i="1"/>
  <c r="X317" i="1"/>
  <c r="X345" i="1"/>
  <c r="X341" i="1"/>
  <c r="X338" i="1"/>
  <c r="X336" i="1"/>
  <c r="X330" i="1"/>
  <c r="X343" i="1"/>
  <c r="X310" i="1"/>
  <c r="X344" i="1"/>
  <c r="X329" i="1"/>
  <c r="X311" i="1"/>
  <c r="X312" i="1"/>
  <c r="X313" i="1"/>
  <c r="X314" i="1"/>
  <c r="X320" i="1"/>
  <c r="X318" i="1"/>
  <c r="X322" i="1"/>
  <c r="X331" i="1"/>
  <c r="X326" i="1"/>
  <c r="X327" i="1"/>
  <c r="X332" i="1"/>
  <c r="X354" i="1"/>
  <c r="X347" i="1"/>
  <c r="X355" i="1"/>
  <c r="X350" i="1"/>
  <c r="X328" i="1"/>
  <c r="X349" i="1"/>
  <c r="X348" i="1"/>
  <c r="X352" i="1"/>
  <c r="X353" i="1"/>
  <c r="X351" i="1"/>
  <c r="X333" i="1"/>
  <c r="X334" i="1"/>
  <c r="X335" i="1"/>
  <c r="X315" i="1"/>
  <c r="X316" i="1"/>
  <c r="X325" i="1"/>
  <c r="X346" i="1"/>
  <c r="X342" i="1"/>
  <c r="X339" i="1"/>
  <c r="X337" i="1"/>
  <c r="X321" i="1"/>
  <c r="X319" i="1"/>
  <c r="X323" i="1"/>
  <c r="X308" i="1"/>
  <c r="X309" i="1"/>
  <c r="X295" i="1"/>
  <c r="X283" i="1"/>
  <c r="X289" i="1"/>
  <c r="X266" i="1"/>
  <c r="X290" i="1"/>
  <c r="X276" i="1"/>
  <c r="X284" i="1"/>
  <c r="X278" i="1"/>
  <c r="X280" i="1"/>
  <c r="X294" i="1"/>
  <c r="X275" i="1"/>
  <c r="X293" i="1"/>
  <c r="X298" i="1"/>
  <c r="X296" i="1"/>
  <c r="X297" i="1"/>
  <c r="X264" i="1"/>
  <c r="X265" i="1"/>
  <c r="X263" i="1"/>
  <c r="X292" i="1"/>
  <c r="X286" i="1"/>
  <c r="X303" i="1"/>
  <c r="X304" i="1"/>
  <c r="X299" i="1"/>
  <c r="X300" i="1"/>
  <c r="X282" i="1"/>
  <c r="X301" i="1"/>
  <c r="X302" i="1"/>
  <c r="X306" i="1"/>
  <c r="X305" i="1"/>
  <c r="X307" i="1"/>
  <c r="X273" i="1"/>
  <c r="X287" i="1"/>
  <c r="X288" i="1"/>
  <c r="X274" i="1"/>
  <c r="X268" i="1"/>
  <c r="X269" i="1"/>
  <c r="X270" i="1"/>
  <c r="X271" i="1"/>
  <c r="X272" i="1"/>
  <c r="X267" i="1"/>
  <c r="X291" i="1"/>
  <c r="X277" i="1"/>
  <c r="X285" i="1"/>
  <c r="X279" i="1"/>
  <c r="X281" i="1"/>
  <c r="X254" i="1"/>
  <c r="X255" i="1"/>
  <c r="X248" i="1"/>
  <c r="X247" i="1"/>
  <c r="X256" i="1"/>
  <c r="X244" i="1"/>
  <c r="X250" i="1"/>
  <c r="X262" i="1"/>
  <c r="X259" i="1"/>
  <c r="X260" i="1"/>
  <c r="X261" i="1"/>
  <c r="X243" i="1"/>
  <c r="X257" i="1"/>
  <c r="X251" i="1"/>
  <c r="X252" i="1"/>
  <c r="X253" i="1"/>
  <c r="X245" i="1"/>
  <c r="X246" i="1"/>
  <c r="X258" i="1"/>
  <c r="X249" i="1"/>
  <c r="X235" i="1"/>
  <c r="X225" i="1"/>
  <c r="X219" i="1"/>
  <c r="X223" i="1"/>
  <c r="X232" i="1"/>
  <c r="X224" i="1"/>
  <c r="X231" i="1"/>
  <c r="X216" i="1"/>
  <c r="X213" i="1"/>
  <c r="X228" i="1"/>
  <c r="X221" i="1"/>
  <c r="X233" i="1"/>
  <c r="X230" i="1"/>
  <c r="X229" i="1"/>
  <c r="X226" i="1"/>
  <c r="X238" i="1"/>
  <c r="X236" i="1"/>
  <c r="X241" i="1"/>
  <c r="X242" i="1"/>
  <c r="X240" i="1"/>
  <c r="X237" i="1"/>
  <c r="X239" i="1"/>
  <c r="X217" i="1"/>
  <c r="X227" i="1"/>
  <c r="X218" i="1"/>
  <c r="X214" i="1"/>
  <c r="X215" i="1"/>
  <c r="X220" i="1"/>
  <c r="X222" i="1"/>
  <c r="X234" i="1"/>
  <c r="X199" i="1"/>
  <c r="X193" i="1"/>
  <c r="X189" i="1"/>
  <c r="X185" i="1"/>
  <c r="X182" i="1"/>
  <c r="X203" i="1"/>
  <c r="X173" i="1"/>
  <c r="X191" i="1"/>
  <c r="X202" i="1"/>
  <c r="X201" i="1"/>
  <c r="X188" i="1"/>
  <c r="X198" i="1"/>
  <c r="X168" i="1"/>
  <c r="X169" i="1"/>
  <c r="X190" i="1"/>
  <c r="X192" i="1"/>
  <c r="X197" i="1"/>
  <c r="X174" i="1"/>
  <c r="X186" i="1"/>
  <c r="X204" i="1"/>
  <c r="X196" i="1"/>
  <c r="X184" i="1"/>
  <c r="X212" i="1"/>
  <c r="X207" i="1"/>
  <c r="X211" i="1"/>
  <c r="X209" i="1"/>
  <c r="X206" i="1"/>
  <c r="X208" i="1"/>
  <c r="X210" i="1"/>
  <c r="X194" i="1"/>
  <c r="X200" i="1"/>
  <c r="X176" i="1"/>
  <c r="X195" i="1"/>
  <c r="X170" i="1"/>
  <c r="X171" i="1"/>
  <c r="X172" i="1"/>
  <c r="X177" i="1"/>
  <c r="X178" i="1"/>
  <c r="X179" i="1"/>
  <c r="X180" i="1"/>
  <c r="X181" i="1"/>
  <c r="X183" i="1"/>
  <c r="X175" i="1"/>
  <c r="X187" i="1"/>
  <c r="X205" i="1"/>
  <c r="X166" i="1"/>
  <c r="X167" i="1"/>
  <c r="X156" i="1"/>
  <c r="X157" i="1"/>
  <c r="X144" i="1"/>
  <c r="X146" i="1"/>
  <c r="X154" i="1"/>
  <c r="X155" i="1"/>
  <c r="X160" i="1"/>
  <c r="X153" i="1"/>
  <c r="X162" i="1"/>
  <c r="X163" i="1"/>
  <c r="X165" i="1"/>
  <c r="X158" i="1"/>
  <c r="X161" i="1"/>
  <c r="X164" i="1"/>
  <c r="X148" i="1"/>
  <c r="X149" i="1"/>
  <c r="X159" i="1"/>
  <c r="X150" i="1"/>
  <c r="X145" i="1"/>
  <c r="X151" i="1"/>
  <c r="X152" i="1"/>
  <c r="X147" i="1"/>
  <c r="X133" i="1"/>
  <c r="X132" i="1"/>
  <c r="X130" i="1"/>
  <c r="X136" i="1"/>
  <c r="X120" i="1"/>
  <c r="X125" i="1"/>
  <c r="X137" i="1"/>
  <c r="X142" i="1"/>
  <c r="X143" i="1"/>
  <c r="X141" i="1"/>
  <c r="X127" i="1"/>
  <c r="X121" i="1"/>
  <c r="X128" i="1"/>
  <c r="X138" i="1"/>
  <c r="X139" i="1"/>
  <c r="X140" i="1"/>
  <c r="X134" i="1"/>
  <c r="X135" i="1"/>
  <c r="X129" i="1"/>
  <c r="X122" i="1"/>
  <c r="X123" i="1"/>
  <c r="X124" i="1"/>
  <c r="X131" i="1"/>
  <c r="X126" i="1"/>
  <c r="X117" i="1"/>
  <c r="X111" i="1"/>
  <c r="X116" i="1"/>
  <c r="X119" i="1"/>
  <c r="X112" i="1"/>
  <c r="X115" i="1"/>
  <c r="X113" i="1"/>
  <c r="X114" i="1"/>
  <c r="X118" i="1"/>
  <c r="X101" i="1"/>
  <c r="X103" i="1"/>
  <c r="X110" i="1"/>
  <c r="X109" i="1"/>
  <c r="X104" i="1"/>
  <c r="X105" i="1"/>
  <c r="X106" i="1"/>
  <c r="X107" i="1"/>
  <c r="X108" i="1"/>
  <c r="X102" i="1"/>
  <c r="X93" i="1"/>
  <c r="X97" i="1"/>
  <c r="X98" i="1"/>
  <c r="X100" i="1"/>
  <c r="X99" i="1"/>
  <c r="X95" i="1"/>
  <c r="X96" i="1"/>
  <c r="X94" i="1"/>
  <c r="X85" i="1"/>
  <c r="X84" i="1"/>
  <c r="X86" i="1"/>
  <c r="X90" i="1"/>
  <c r="X91" i="1"/>
  <c r="X92" i="1"/>
  <c r="X89" i="1"/>
  <c r="X87" i="1"/>
  <c r="X88" i="1"/>
  <c r="X80" i="1"/>
  <c r="X82" i="1"/>
  <c r="X81" i="1"/>
  <c r="X83" i="1"/>
  <c r="X78" i="1"/>
  <c r="X77" i="1"/>
  <c r="X79" i="1"/>
  <c r="X75" i="1"/>
  <c r="X76" i="1"/>
  <c r="X73" i="1"/>
  <c r="X74" i="1"/>
  <c r="X72" i="1"/>
  <c r="X69" i="1"/>
  <c r="X71" i="1"/>
  <c r="X70" i="1"/>
  <c r="X65" i="1"/>
  <c r="X66" i="1"/>
  <c r="X68" i="1"/>
  <c r="X67" i="1"/>
  <c r="X64" i="1"/>
  <c r="X61" i="1"/>
  <c r="X62" i="1"/>
  <c r="X58" i="1"/>
  <c r="X59" i="1"/>
  <c r="X63" i="1"/>
  <c r="X60" i="1"/>
  <c r="X52" i="1"/>
  <c r="X53" i="1"/>
  <c r="X56" i="1"/>
  <c r="X55" i="1"/>
  <c r="X54" i="1"/>
  <c r="X57" i="1"/>
  <c r="X49" i="1"/>
  <c r="X51" i="1"/>
  <c r="X50" i="1"/>
  <c r="X48" i="1"/>
  <c r="X47" i="1"/>
  <c r="X46" i="1"/>
  <c r="X44" i="1"/>
  <c r="X45" i="1"/>
  <c r="X43" i="1"/>
  <c r="X38" i="1"/>
  <c r="X40" i="1"/>
  <c r="X39" i="1"/>
  <c r="X42" i="1"/>
  <c r="X41" i="1"/>
  <c r="X37" i="1"/>
  <c r="X32" i="1"/>
  <c r="X35" i="1"/>
  <c r="X34" i="1"/>
  <c r="X33" i="1"/>
  <c r="X36" i="1"/>
  <c r="X29" i="1"/>
  <c r="X25" i="1"/>
  <c r="X26" i="1"/>
  <c r="X30" i="1"/>
  <c r="X31" i="1"/>
  <c r="X28" i="1"/>
  <c r="X27" i="1"/>
  <c r="X23" i="1"/>
  <c r="X21" i="1"/>
  <c r="X24" i="1"/>
  <c r="X20" i="1"/>
  <c r="X22" i="1"/>
  <c r="X19" i="1"/>
  <c r="X18" i="1"/>
  <c r="X17" i="1"/>
  <c r="X16" i="1"/>
  <c r="X12" i="1"/>
  <c r="X13" i="1"/>
  <c r="X11" i="1"/>
  <c r="X14" i="1"/>
  <c r="X15" i="1"/>
  <c r="X10" i="1"/>
  <c r="X9" i="1"/>
  <c r="X7" i="1"/>
  <c r="X8" i="1"/>
  <c r="X6" i="1"/>
  <c r="X5" i="1"/>
  <c r="X4" i="1"/>
  <c r="X3" i="1"/>
  <c r="X2" i="1"/>
  <c r="X3483" i="1"/>
  <c r="X3489" i="1"/>
  <c r="X3496" i="1"/>
  <c r="X3502" i="1"/>
  <c r="X3480" i="1"/>
  <c r="X3484" i="1"/>
  <c r="X3503" i="1"/>
  <c r="X3492" i="1"/>
  <c r="X3476" i="1"/>
  <c r="X3412" i="1"/>
  <c r="X3504" i="1"/>
  <c r="X3485" i="1"/>
  <c r="X3499" i="1"/>
  <c r="X3465" i="1"/>
  <c r="X3510" i="1"/>
  <c r="X3336" i="1"/>
  <c r="X3338" i="1"/>
  <c r="X3374" i="1"/>
  <c r="X3462" i="1"/>
  <c r="X3346" i="1"/>
  <c r="X3359" i="1"/>
  <c r="X3521" i="1"/>
  <c r="X3371" i="1"/>
  <c r="X3524" i="1"/>
  <c r="X3352" i="1"/>
  <c r="X3344" i="1"/>
  <c r="X3381" i="1"/>
  <c r="X3427" i="1"/>
  <c r="X3391" i="1"/>
  <c r="X3419" i="1"/>
  <c r="X3354" i="1"/>
  <c r="X3389" i="1"/>
  <c r="X3362" i="1"/>
  <c r="X3383" i="1"/>
  <c r="X3340" i="1"/>
  <c r="X3356" i="1"/>
  <c r="X3401" i="1"/>
  <c r="X3349" i="1"/>
  <c r="X3377" i="1"/>
  <c r="X3386" i="1"/>
  <c r="X3473" i="1"/>
  <c r="X3515" i="1"/>
  <c r="X3460" i="1"/>
  <c r="X3469" i="1"/>
  <c r="X3519" i="1"/>
  <c r="X3512" i="1"/>
  <c r="X3393" i="1"/>
  <c r="X3467" i="1"/>
  <c r="X3415" i="1"/>
  <c r="X3431" i="1"/>
  <c r="X3471" i="1"/>
  <c r="X3429" i="1"/>
  <c r="X3375" i="1"/>
  <c r="X3463" i="1"/>
  <c r="X3347" i="1"/>
  <c r="X3360" i="1"/>
  <c r="X3522" i="1"/>
  <c r="X3433" i="1"/>
  <c r="X3372" i="1"/>
  <c r="X3369" i="1"/>
  <c r="X3458" i="1"/>
  <c r="X3395" i="1"/>
  <c r="X3363" i="1"/>
  <c r="X3384" i="1"/>
  <c r="X3357" i="1"/>
  <c r="X3342" i="1"/>
  <c r="X3402" i="1"/>
  <c r="X3350" i="1"/>
  <c r="X3378" i="1"/>
  <c r="X3387" i="1"/>
  <c r="X3420" i="1"/>
  <c r="X3425" i="1"/>
  <c r="X3423" i="1"/>
  <c r="X3478" i="1"/>
  <c r="X3516" i="1"/>
  <c r="X3397" i="1"/>
  <c r="X3398" i="1"/>
  <c r="X3486" i="1"/>
  <c r="X3490" i="1"/>
  <c r="X3497" i="1"/>
  <c r="X3475" i="1"/>
  <c r="X3491" i="1"/>
  <c r="X3498" i="1"/>
  <c r="X3505" i="1"/>
  <c r="X3509" i="1"/>
  <c r="X3481" i="1"/>
  <c r="X3487" i="1"/>
  <c r="X3506" i="1"/>
  <c r="X3493" i="1"/>
  <c r="X3494" i="1"/>
  <c r="X3477" i="1"/>
  <c r="X3507" i="1"/>
  <c r="X3413" i="1"/>
  <c r="X3508" i="1"/>
  <c r="X3488" i="1"/>
  <c r="X3500" i="1"/>
  <c r="X3466" i="1"/>
  <c r="X3511" i="1"/>
  <c r="X3321" i="1"/>
  <c r="X3322" i="1"/>
  <c r="X3337" i="1"/>
  <c r="X3339" i="1"/>
  <c r="X3365" i="1"/>
  <c r="X3376" i="1"/>
  <c r="X3464" i="1"/>
  <c r="X3348" i="1"/>
  <c r="X3361" i="1"/>
  <c r="X3523" i="1"/>
  <c r="X3434" i="1"/>
  <c r="X3373" i="1"/>
  <c r="X3370" i="1"/>
  <c r="X3459" i="1"/>
  <c r="X3396" i="1"/>
  <c r="X3525" i="1"/>
  <c r="X3353" i="1"/>
  <c r="X3345" i="1"/>
  <c r="X3382" i="1"/>
  <c r="X3428" i="1"/>
  <c r="X3392" i="1"/>
  <c r="X3421" i="1"/>
  <c r="X3355" i="1"/>
  <c r="X3390" i="1"/>
  <c r="X3364" i="1"/>
  <c r="X3385" i="1"/>
  <c r="X3341" i="1"/>
  <c r="X3358" i="1"/>
  <c r="X3343" i="1"/>
  <c r="X3403" i="1"/>
  <c r="X3351" i="1"/>
  <c r="X3379" i="1"/>
  <c r="X3388" i="1"/>
  <c r="X3474" i="1"/>
  <c r="X3422" i="1"/>
  <c r="X3426" i="1"/>
  <c r="X3424" i="1"/>
  <c r="X3479" i="1"/>
  <c r="X3517" i="1"/>
  <c r="X3461" i="1"/>
  <c r="X3470" i="1"/>
  <c r="X3520" i="1"/>
  <c r="X3513" i="1"/>
  <c r="X3394" i="1"/>
  <c r="X3468" i="1"/>
  <c r="X3416" i="1"/>
  <c r="X3432" i="1"/>
  <c r="X3472" i="1"/>
  <c r="X3430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07" i="1"/>
  <c r="X3408" i="1"/>
  <c r="X3409" i="1"/>
  <c r="X3578" i="1"/>
  <c r="X3557" i="1"/>
  <c r="X3556" i="1"/>
  <c r="X3538" i="1"/>
  <c r="X3545" i="1"/>
  <c r="X3543" i="1"/>
  <c r="X3542" i="1"/>
  <c r="X3527" i="1"/>
  <c r="X3573" i="1"/>
  <c r="X3536" i="1"/>
  <c r="X3566" i="1"/>
  <c r="X3563" i="1"/>
  <c r="X3552" i="1"/>
  <c r="X3531" i="1"/>
  <c r="X3544" i="1"/>
  <c r="X3551" i="1"/>
  <c r="X3562" i="1"/>
  <c r="X3533" i="1"/>
  <c r="X3559" i="1"/>
  <c r="X3580" i="1"/>
  <c r="X3548" i="1"/>
  <c r="X3540" i="1"/>
  <c r="X3569" i="1"/>
  <c r="X3568" i="1"/>
  <c r="X3577" i="1"/>
  <c r="X3561" i="1"/>
  <c r="X3550" i="1"/>
  <c r="X3553" i="1"/>
  <c r="X3572" i="1"/>
  <c r="X3547" i="1"/>
  <c r="X3575" i="1"/>
  <c r="X3565" i="1"/>
  <c r="X3537" i="1"/>
  <c r="X3579" i="1"/>
  <c r="X3581" i="1"/>
  <c r="X3399" i="1"/>
  <c r="X3482" i="1"/>
  <c r="X3549" i="1"/>
  <c r="X3405" i="1"/>
  <c r="X3514" i="1"/>
  <c r="X3380" i="1"/>
  <c r="X3558" i="1"/>
  <c r="X3404" i="1"/>
  <c r="X3535" i="1"/>
  <c r="X3555" i="1"/>
  <c r="X3554" i="1"/>
  <c r="X3418" i="1"/>
  <c r="X3539" i="1"/>
  <c r="X3417" i="1"/>
  <c r="X3560" i="1"/>
  <c r="X3518" i="1"/>
  <c r="X3526" i="1"/>
  <c r="X3406" i="1"/>
  <c r="X3411" i="1"/>
  <c r="X3414" i="1"/>
  <c r="X3534" i="1"/>
  <c r="X3410" i="1"/>
  <c r="X3546" i="1"/>
  <c r="X3495" i="1"/>
  <c r="X3501" i="1"/>
  <c r="X3574" i="1"/>
  <c r="X3564" i="1"/>
  <c r="X3448" i="1"/>
  <c r="X3567" i="1"/>
  <c r="X3582" i="1"/>
  <c r="X3449" i="1"/>
  <c r="X3576" i="1"/>
  <c r="X3450" i="1"/>
  <c r="X3571" i="1"/>
  <c r="X3528" i="1"/>
  <c r="X3570" i="1"/>
  <c r="X3541" i="1"/>
  <c r="X3532" i="1"/>
  <c r="X3323" i="1"/>
  <c r="X3451" i="1"/>
  <c r="X3452" i="1"/>
  <c r="X3453" i="1"/>
  <c r="X3324" i="1"/>
  <c r="X3529" i="1"/>
  <c r="X3325" i="1"/>
  <c r="X3326" i="1"/>
  <c r="X3327" i="1"/>
  <c r="X3454" i="1"/>
  <c r="X3328" i="1"/>
  <c r="X3329" i="1"/>
  <c r="X3330" i="1"/>
  <c r="X3331" i="1"/>
  <c r="X3455" i="1"/>
  <c r="X3530" i="1"/>
  <c r="X3332" i="1"/>
  <c r="X3456" i="1"/>
  <c r="X3457" i="1"/>
  <c r="X3333" i="1"/>
  <c r="X3400" i="1"/>
  <c r="X3334" i="1"/>
  <c r="X3335" i="1"/>
  <c r="X3366" i="1"/>
  <c r="X3367" i="1"/>
  <c r="X3368" i="1"/>
  <c r="X3243" i="1"/>
  <c r="U3255" i="1"/>
  <c r="U3238" i="1"/>
  <c r="U3253" i="1"/>
  <c r="U3251" i="1"/>
  <c r="U3250" i="1"/>
  <c r="U3256" i="1"/>
  <c r="U3245" i="1"/>
  <c r="U3240" i="1"/>
  <c r="U3242" i="1"/>
  <c r="U3254" i="1"/>
  <c r="U3239" i="1"/>
  <c r="U3249" i="1"/>
  <c r="U3241" i="1"/>
  <c r="U3247" i="1"/>
  <c r="U3236" i="1"/>
  <c r="U3248" i="1"/>
  <c r="U3246" i="1"/>
  <c r="U3252" i="1"/>
  <c r="U3244" i="1"/>
  <c r="U3237" i="1"/>
  <c r="U3306" i="1"/>
  <c r="U3308" i="1"/>
  <c r="U3303" i="1"/>
  <c r="U3286" i="1"/>
  <c r="U3266" i="1"/>
  <c r="U3305" i="1"/>
  <c r="U3294" i="1"/>
  <c r="U3302" i="1"/>
  <c r="U3307" i="1"/>
  <c r="U3263" i="1"/>
  <c r="U3274" i="1"/>
  <c r="U3280" i="1"/>
  <c r="U3269" i="1"/>
  <c r="U3275" i="1"/>
  <c r="U3309" i="1"/>
  <c r="U3299" i="1"/>
  <c r="U3278" i="1"/>
  <c r="U3304" i="1"/>
  <c r="U3316" i="1"/>
  <c r="U3317" i="1"/>
  <c r="U3295" i="1"/>
  <c r="U3288" i="1"/>
  <c r="U3271" i="1"/>
  <c r="U3300" i="1"/>
  <c r="U3290" i="1"/>
  <c r="U3292" i="1"/>
  <c r="U3297" i="1"/>
  <c r="U3284" i="1"/>
  <c r="U3276" i="1"/>
  <c r="U3311" i="1"/>
  <c r="U3282" i="1"/>
  <c r="U3296" i="1"/>
  <c r="U3289" i="1"/>
  <c r="U3272" i="1"/>
  <c r="U3301" i="1"/>
  <c r="U3291" i="1"/>
  <c r="U3293" i="1"/>
  <c r="U3298" i="1"/>
  <c r="U3285" i="1"/>
  <c r="U3277" i="1"/>
  <c r="U3312" i="1"/>
  <c r="U3283" i="1"/>
  <c r="U3273" i="1"/>
  <c r="U3270" i="1"/>
  <c r="U3257" i="1"/>
  <c r="U3260" i="1"/>
  <c r="U3233" i="1"/>
  <c r="U3279" i="1"/>
  <c r="U3234" i="1"/>
  <c r="U3259" i="1"/>
  <c r="U3235" i="1"/>
  <c r="U3262" i="1"/>
  <c r="U3265" i="1"/>
  <c r="U3258" i="1"/>
  <c r="U3310" i="1"/>
  <c r="U3267" i="1"/>
  <c r="U3268" i="1"/>
  <c r="U3287" i="1"/>
  <c r="U3281" i="1"/>
  <c r="U3264" i="1"/>
  <c r="U3261" i="1"/>
  <c r="U3315" i="1"/>
  <c r="U3314" i="1"/>
  <c r="U3313" i="1"/>
  <c r="U3319" i="1"/>
  <c r="U3318" i="1"/>
  <c r="U3052" i="1"/>
  <c r="U3053" i="1"/>
  <c r="U3054" i="1"/>
  <c r="U3055" i="1"/>
  <c r="U3056" i="1"/>
  <c r="U3057" i="1"/>
  <c r="U3058" i="1"/>
  <c r="U3107" i="1"/>
  <c r="U3108" i="1"/>
  <c r="U3059" i="1"/>
  <c r="U3109" i="1"/>
  <c r="U3060" i="1"/>
  <c r="U3061" i="1"/>
  <c r="U3062" i="1"/>
  <c r="U3063" i="1"/>
  <c r="U3064" i="1"/>
  <c r="U3065" i="1"/>
  <c r="U3066" i="1"/>
  <c r="U3067" i="1"/>
  <c r="U3320" i="1"/>
  <c r="U3114" i="1"/>
  <c r="U3115" i="1"/>
  <c r="U3143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4" i="1"/>
  <c r="U3110" i="1"/>
  <c r="U3111" i="1"/>
  <c r="U3112" i="1"/>
  <c r="U3113" i="1"/>
  <c r="U3141" i="1"/>
  <c r="U3142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049" i="1"/>
  <c r="U3050" i="1"/>
  <c r="U3051" i="1"/>
  <c r="U3043" i="1"/>
  <c r="U3041" i="1"/>
  <c r="U3045" i="1"/>
  <c r="U3039" i="1"/>
  <c r="U3047" i="1"/>
  <c r="U3044" i="1"/>
  <c r="U3042" i="1"/>
  <c r="U3046" i="1"/>
  <c r="U3040" i="1"/>
  <c r="U3048" i="1"/>
  <c r="U3035" i="1"/>
  <c r="U3038" i="1"/>
  <c r="U3036" i="1"/>
  <c r="U3037" i="1"/>
  <c r="U3034" i="1"/>
  <c r="U3002" i="1"/>
  <c r="U3003" i="1"/>
  <c r="U3018" i="1"/>
  <c r="U3010" i="1"/>
  <c r="U3014" i="1"/>
  <c r="U3008" i="1"/>
  <c r="U3024" i="1"/>
  <c r="U3020" i="1"/>
  <c r="U3012" i="1"/>
  <c r="U3006" i="1"/>
  <c r="U3004" i="1"/>
  <c r="U3016" i="1"/>
  <c r="U3022" i="1"/>
  <c r="U3030" i="1"/>
  <c r="U3028" i="1"/>
  <c r="U3032" i="1"/>
  <c r="U3026" i="1"/>
  <c r="U3019" i="1"/>
  <c r="U3011" i="1"/>
  <c r="U3015" i="1"/>
  <c r="U3009" i="1"/>
  <c r="U3025" i="1"/>
  <c r="U3021" i="1"/>
  <c r="U3013" i="1"/>
  <c r="U3007" i="1"/>
  <c r="U3005" i="1"/>
  <c r="U3017" i="1"/>
  <c r="U3023" i="1"/>
  <c r="U3031" i="1"/>
  <c r="U3029" i="1"/>
  <c r="U3033" i="1"/>
  <c r="U3027" i="1"/>
  <c r="U2995" i="1"/>
  <c r="U2996" i="1"/>
  <c r="U2997" i="1"/>
  <c r="U2998" i="1"/>
  <c r="U2999" i="1"/>
  <c r="U3000" i="1"/>
  <c r="U3001" i="1"/>
  <c r="U2994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77" i="1"/>
  <c r="U2973" i="1"/>
  <c r="U2960" i="1"/>
  <c r="U2971" i="1"/>
  <c r="U2967" i="1"/>
  <c r="U2961" i="1"/>
  <c r="U2969" i="1"/>
  <c r="U2966" i="1"/>
  <c r="U2975" i="1"/>
  <c r="U2963" i="1"/>
  <c r="U2974" i="1"/>
  <c r="U2972" i="1"/>
  <c r="U2970" i="1"/>
  <c r="U2959" i="1"/>
  <c r="U2964" i="1"/>
  <c r="U2968" i="1"/>
  <c r="U2962" i="1"/>
  <c r="U2965" i="1"/>
  <c r="U2976" i="1"/>
  <c r="U2958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39" i="1"/>
  <c r="U2938" i="1"/>
  <c r="U2923" i="1"/>
  <c r="U2926" i="1"/>
  <c r="U2928" i="1"/>
  <c r="U2935" i="1"/>
  <c r="U2907" i="1"/>
  <c r="U2915" i="1"/>
  <c r="U2933" i="1"/>
  <c r="U2913" i="1"/>
  <c r="U2916" i="1"/>
  <c r="U2918" i="1"/>
  <c r="U2930" i="1"/>
  <c r="U2922" i="1"/>
  <c r="U2936" i="1"/>
  <c r="U2934" i="1"/>
  <c r="U2927" i="1"/>
  <c r="U2932" i="1"/>
  <c r="U2925" i="1"/>
  <c r="U2937" i="1"/>
  <c r="U2919" i="1"/>
  <c r="U2924" i="1"/>
  <c r="U2912" i="1"/>
  <c r="U2909" i="1"/>
  <c r="U2911" i="1"/>
  <c r="U2910" i="1"/>
  <c r="U2931" i="1"/>
  <c r="U2921" i="1"/>
  <c r="U2901" i="1"/>
  <c r="U2906" i="1"/>
  <c r="U2914" i="1"/>
  <c r="U2929" i="1"/>
  <c r="U2900" i="1"/>
  <c r="U2904" i="1"/>
  <c r="U2905" i="1"/>
  <c r="U2908" i="1"/>
  <c r="U2920" i="1"/>
  <c r="U2917" i="1"/>
  <c r="U2903" i="1"/>
  <c r="U2902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852" i="1"/>
  <c r="U2854" i="1"/>
  <c r="U2856" i="1"/>
  <c r="U2853" i="1"/>
  <c r="U2855" i="1"/>
  <c r="U2851" i="1"/>
  <c r="U2850" i="1"/>
  <c r="U2848" i="1"/>
  <c r="U2849" i="1"/>
  <c r="U2845" i="1"/>
  <c r="U2847" i="1"/>
  <c r="U2846" i="1"/>
  <c r="U2844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798" i="1"/>
  <c r="U2791" i="1"/>
  <c r="U2787" i="1"/>
  <c r="U2782" i="1"/>
  <c r="U2796" i="1"/>
  <c r="U2793" i="1"/>
  <c r="U2794" i="1"/>
  <c r="U2797" i="1"/>
  <c r="U2795" i="1"/>
  <c r="U2790" i="1"/>
  <c r="U2792" i="1"/>
  <c r="U2788" i="1"/>
  <c r="U2783" i="1"/>
  <c r="U2789" i="1"/>
  <c r="U2785" i="1"/>
  <c r="U2786" i="1"/>
  <c r="U2781" i="1"/>
  <c r="U2784" i="1"/>
  <c r="U2778" i="1"/>
  <c r="U2779" i="1"/>
  <c r="U2780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27" i="1"/>
  <c r="U2777" i="1"/>
  <c r="U2728" i="1"/>
  <c r="U2729" i="1"/>
  <c r="U2730" i="1"/>
  <c r="U2731" i="1"/>
  <c r="U2732" i="1"/>
  <c r="U2721" i="1"/>
  <c r="U2719" i="1"/>
  <c r="U2715" i="1"/>
  <c r="U2713" i="1"/>
  <c r="U2711" i="1"/>
  <c r="U2707" i="1"/>
  <c r="U2709" i="1"/>
  <c r="U2724" i="1"/>
  <c r="U2717" i="1"/>
  <c r="U2723" i="1"/>
  <c r="U2725" i="1"/>
  <c r="U2726" i="1"/>
  <c r="U2718" i="1"/>
  <c r="U2722" i="1"/>
  <c r="U2720" i="1"/>
  <c r="U2716" i="1"/>
  <c r="U2714" i="1"/>
  <c r="U2712" i="1"/>
  <c r="U2708" i="1"/>
  <c r="U2710" i="1"/>
  <c r="U2703" i="1"/>
  <c r="U2704" i="1"/>
  <c r="U2705" i="1"/>
  <c r="U2702" i="1"/>
  <c r="U2706" i="1"/>
  <c r="U2698" i="1"/>
  <c r="U2700" i="1"/>
  <c r="U2685" i="1"/>
  <c r="U2691" i="1"/>
  <c r="U2682" i="1"/>
  <c r="U2689" i="1"/>
  <c r="U2687" i="1"/>
  <c r="U2694" i="1"/>
  <c r="U2695" i="1"/>
  <c r="U2696" i="1"/>
  <c r="U2697" i="1"/>
  <c r="U2699" i="1"/>
  <c r="U2701" i="1"/>
  <c r="U2686" i="1"/>
  <c r="U2692" i="1"/>
  <c r="U2683" i="1"/>
  <c r="U2690" i="1"/>
  <c r="U2688" i="1"/>
  <c r="U2684" i="1"/>
  <c r="U2681" i="1"/>
  <c r="U2680" i="1"/>
  <c r="U2654" i="1"/>
  <c r="U2659" i="1"/>
  <c r="U2693" i="1"/>
  <c r="U2661" i="1"/>
  <c r="U2662" i="1"/>
  <c r="U2679" i="1"/>
  <c r="U2674" i="1"/>
  <c r="U2667" i="1"/>
  <c r="U2675" i="1"/>
  <c r="U2655" i="1"/>
  <c r="U2670" i="1"/>
  <c r="U2663" i="1"/>
  <c r="U2656" i="1"/>
  <c r="U2657" i="1"/>
  <c r="U2658" i="1"/>
  <c r="U2660" i="1"/>
  <c r="U2665" i="1"/>
  <c r="U2671" i="1"/>
  <c r="U2668" i="1"/>
  <c r="U2672" i="1"/>
  <c r="U2673" i="1"/>
  <c r="U2676" i="1"/>
  <c r="U2669" i="1"/>
  <c r="U2666" i="1"/>
  <c r="U2678" i="1"/>
  <c r="U2677" i="1"/>
  <c r="U2664" i="1"/>
  <c r="U2598" i="1"/>
  <c r="U2599" i="1"/>
  <c r="U2650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45" i="1"/>
  <c r="U2646" i="1"/>
  <c r="U2647" i="1"/>
  <c r="U2648" i="1"/>
  <c r="U2649" i="1"/>
  <c r="U2643" i="1"/>
  <c r="U2580" i="1"/>
  <c r="U2581" i="1"/>
  <c r="U2582" i="1"/>
  <c r="U2583" i="1"/>
  <c r="U2584" i="1"/>
  <c r="U2585" i="1"/>
  <c r="U2586" i="1"/>
  <c r="U2651" i="1"/>
  <c r="U2652" i="1"/>
  <c r="U2587" i="1"/>
  <c r="U2588" i="1"/>
  <c r="U2589" i="1"/>
  <c r="U2590" i="1"/>
  <c r="U2591" i="1"/>
  <c r="U2640" i="1"/>
  <c r="U2641" i="1"/>
  <c r="U2653" i="1"/>
  <c r="U2592" i="1"/>
  <c r="U2593" i="1"/>
  <c r="U2594" i="1"/>
  <c r="U2595" i="1"/>
  <c r="U2601" i="1"/>
  <c r="U2597" i="1"/>
  <c r="U2639" i="1"/>
  <c r="U2605" i="1"/>
  <c r="U2603" i="1"/>
  <c r="U2606" i="1"/>
  <c r="U2600" i="1"/>
  <c r="U2604" i="1"/>
  <c r="U2596" i="1"/>
  <c r="U2602" i="1"/>
  <c r="U2644" i="1"/>
  <c r="U2642" i="1"/>
  <c r="U2576" i="1"/>
  <c r="U2564" i="1"/>
  <c r="U2578" i="1"/>
  <c r="U2577" i="1"/>
  <c r="U2565" i="1"/>
  <c r="U2579" i="1"/>
  <c r="U2575" i="1"/>
  <c r="U2571" i="1"/>
  <c r="U2560" i="1"/>
  <c r="U2566" i="1"/>
  <c r="U2573" i="1"/>
  <c r="U2568" i="1"/>
  <c r="U2574" i="1"/>
  <c r="U2572" i="1"/>
  <c r="U2553" i="1"/>
  <c r="U2569" i="1"/>
  <c r="U2561" i="1"/>
  <c r="U2554" i="1"/>
  <c r="U2556" i="1"/>
  <c r="U2562" i="1"/>
  <c r="U2557" i="1"/>
  <c r="U2558" i="1"/>
  <c r="U2555" i="1"/>
  <c r="U2567" i="1"/>
  <c r="U2563" i="1"/>
  <c r="U2570" i="1"/>
  <c r="U2559" i="1"/>
  <c r="U2481" i="1"/>
  <c r="U2460" i="1"/>
  <c r="U2470" i="1"/>
  <c r="U2461" i="1"/>
  <c r="U2475" i="1"/>
  <c r="U2483" i="1"/>
  <c r="U2479" i="1"/>
  <c r="U2506" i="1"/>
  <c r="U2509" i="1"/>
  <c r="U2482" i="1"/>
  <c r="U2462" i="1"/>
  <c r="U2471" i="1"/>
  <c r="U2463" i="1"/>
  <c r="U2476" i="1"/>
  <c r="U2484" i="1"/>
  <c r="U2458" i="1"/>
  <c r="U2467" i="1"/>
  <c r="U2456" i="1"/>
  <c r="U2478" i="1"/>
  <c r="U2468" i="1"/>
  <c r="U2472" i="1"/>
  <c r="U2464" i="1"/>
  <c r="U2465" i="1"/>
  <c r="U2459" i="1"/>
  <c r="U2473" i="1"/>
  <c r="U2457" i="1"/>
  <c r="U2469" i="1"/>
  <c r="U2466" i="1"/>
  <c r="U2477" i="1"/>
  <c r="U2480" i="1"/>
  <c r="U2474" i="1"/>
  <c r="U2507" i="1"/>
  <c r="U2508" i="1"/>
  <c r="U2510" i="1"/>
  <c r="U2534" i="1"/>
  <c r="U2536" i="1"/>
  <c r="U2533" i="1"/>
  <c r="U2535" i="1"/>
  <c r="U2532" i="1"/>
  <c r="U2543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49" i="1"/>
  <c r="U2550" i="1"/>
  <c r="U2551" i="1"/>
  <c r="U2539" i="1"/>
  <c r="U2540" i="1"/>
  <c r="U2541" i="1"/>
  <c r="U2542" i="1"/>
  <c r="U2537" i="1"/>
  <c r="U2538" i="1"/>
  <c r="U2552" i="1"/>
  <c r="U2485" i="1"/>
  <c r="U2486" i="1"/>
  <c r="U2487" i="1"/>
  <c r="U2488" i="1"/>
  <c r="U2489" i="1"/>
  <c r="U2490" i="1"/>
  <c r="U2491" i="1"/>
  <c r="U2492" i="1"/>
  <c r="U2493" i="1"/>
  <c r="U2494" i="1"/>
  <c r="U2495" i="1"/>
  <c r="U2544" i="1"/>
  <c r="U2545" i="1"/>
  <c r="U2496" i="1"/>
  <c r="U2497" i="1"/>
  <c r="U2498" i="1"/>
  <c r="U2499" i="1"/>
  <c r="U2500" i="1"/>
  <c r="U2546" i="1"/>
  <c r="U2547" i="1"/>
  <c r="U2548" i="1"/>
  <c r="U2501" i="1"/>
  <c r="U2505" i="1"/>
  <c r="U2504" i="1"/>
  <c r="U2513" i="1"/>
  <c r="U2517" i="1"/>
  <c r="U2514" i="1"/>
  <c r="U2515" i="1"/>
  <c r="U2516" i="1"/>
  <c r="U2511" i="1"/>
  <c r="U2512" i="1"/>
  <c r="U2502" i="1"/>
  <c r="U2503" i="1"/>
  <c r="U2455" i="1"/>
  <c r="U2454" i="1"/>
  <c r="U2450" i="1"/>
  <c r="U2447" i="1"/>
  <c r="U2445" i="1"/>
  <c r="U2449" i="1"/>
  <c r="U2446" i="1"/>
  <c r="U2453" i="1"/>
  <c r="U2448" i="1"/>
  <c r="U2452" i="1"/>
  <c r="U2451" i="1"/>
  <c r="U2405" i="1"/>
  <c r="U2421" i="1"/>
  <c r="U2411" i="1"/>
  <c r="U2406" i="1"/>
  <c r="U2422" i="1"/>
  <c r="U2412" i="1"/>
  <c r="U2409" i="1"/>
  <c r="U2437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8" i="1"/>
  <c r="U2439" i="1"/>
  <c r="U2444" i="1"/>
  <c r="U2391" i="1"/>
  <c r="U2392" i="1"/>
  <c r="U2393" i="1"/>
  <c r="U2440" i="1"/>
  <c r="U2394" i="1"/>
  <c r="U2395" i="1"/>
  <c r="U2441" i="1"/>
  <c r="U2442" i="1"/>
  <c r="U2396" i="1"/>
  <c r="U2397" i="1"/>
  <c r="U2398" i="1"/>
  <c r="U2399" i="1"/>
  <c r="U2443" i="1"/>
  <c r="U2435" i="1"/>
  <c r="U2403" i="1"/>
  <c r="U2390" i="1"/>
  <c r="U2402" i="1"/>
  <c r="U2420" i="1"/>
  <c r="U2418" i="1"/>
  <c r="U2401" i="1"/>
  <c r="U2416" i="1"/>
  <c r="U2407" i="1"/>
  <c r="U2404" i="1"/>
  <c r="U2414" i="1"/>
  <c r="U2408" i="1"/>
  <c r="U2417" i="1"/>
  <c r="U2400" i="1"/>
  <c r="U2415" i="1"/>
  <c r="U2413" i="1"/>
  <c r="U2410" i="1"/>
  <c r="U2419" i="1"/>
  <c r="U2436" i="1"/>
  <c r="U2389" i="1"/>
  <c r="U2382" i="1"/>
  <c r="U2388" i="1"/>
  <c r="U2385" i="1"/>
  <c r="U2384" i="1"/>
  <c r="U2383" i="1"/>
  <c r="U2387" i="1"/>
  <c r="U2386" i="1"/>
  <c r="U2343" i="1"/>
  <c r="U2358" i="1"/>
  <c r="U2351" i="1"/>
  <c r="U2339" i="1"/>
  <c r="U2344" i="1"/>
  <c r="U2354" i="1"/>
  <c r="U2347" i="1"/>
  <c r="U2341" i="1"/>
  <c r="U2377" i="1"/>
  <c r="U2345" i="1"/>
  <c r="U2359" i="1"/>
  <c r="U2352" i="1"/>
  <c r="U2340" i="1"/>
  <c r="U2346" i="1"/>
  <c r="U2338" i="1"/>
  <c r="U2355" i="1"/>
  <c r="U2348" i="1"/>
  <c r="U2349" i="1"/>
  <c r="U2342" i="1"/>
  <c r="U2371" i="1"/>
  <c r="U2376" i="1"/>
  <c r="U2374" i="1"/>
  <c r="U2378" i="1"/>
  <c r="U2373" i="1"/>
  <c r="U2366" i="1"/>
  <c r="U2367" i="1"/>
  <c r="U2375" i="1"/>
  <c r="U2330" i="1"/>
  <c r="U2331" i="1"/>
  <c r="U2332" i="1"/>
  <c r="U2333" i="1"/>
  <c r="U2334" i="1"/>
  <c r="U2379" i="1"/>
  <c r="U2335" i="1"/>
  <c r="U2336" i="1"/>
  <c r="U2337" i="1"/>
  <c r="U2365" i="1"/>
  <c r="U2368" i="1"/>
  <c r="U2369" i="1"/>
  <c r="U2372" i="1"/>
  <c r="U2360" i="1"/>
  <c r="U2356" i="1"/>
  <c r="U2350" i="1"/>
  <c r="U2370" i="1"/>
  <c r="U2361" i="1"/>
  <c r="U2362" i="1"/>
  <c r="U2364" i="1"/>
  <c r="U2357" i="1"/>
  <c r="U2353" i="1"/>
  <c r="U2363" i="1"/>
  <c r="U2380" i="1"/>
  <c r="U2381" i="1"/>
  <c r="U2325" i="1"/>
  <c r="U2328" i="1"/>
  <c r="U2329" i="1"/>
  <c r="U2321" i="1"/>
  <c r="U2322" i="1"/>
  <c r="U2324" i="1"/>
  <c r="U2323" i="1"/>
  <c r="U2327" i="1"/>
  <c r="U2326" i="1"/>
  <c r="U2312" i="1"/>
  <c r="U2314" i="1"/>
  <c r="U2316" i="1"/>
  <c r="U2317" i="1"/>
  <c r="U2318" i="1"/>
  <c r="U2319" i="1"/>
  <c r="U2320" i="1"/>
  <c r="U2313" i="1"/>
  <c r="U2310" i="1"/>
  <c r="U2307" i="1"/>
  <c r="U2311" i="1"/>
  <c r="U2308" i="1"/>
  <c r="U2309" i="1"/>
  <c r="U2315" i="1"/>
  <c r="U2305" i="1"/>
  <c r="U2306" i="1"/>
  <c r="U2264" i="1"/>
  <c r="U2246" i="1"/>
  <c r="U2257" i="1"/>
  <c r="U2249" i="1"/>
  <c r="U2252" i="1"/>
  <c r="U2255" i="1"/>
  <c r="U2247" i="1"/>
  <c r="U2256" i="1"/>
  <c r="U2254" i="1"/>
  <c r="U2279" i="1"/>
  <c r="U2287" i="1"/>
  <c r="U2285" i="1"/>
  <c r="U2300" i="1"/>
  <c r="U2301" i="1"/>
  <c r="U2299" i="1"/>
  <c r="U2275" i="1"/>
  <c r="U2286" i="1"/>
  <c r="U2293" i="1"/>
  <c r="U2294" i="1"/>
  <c r="U2295" i="1"/>
  <c r="U2292" i="1"/>
  <c r="U2291" i="1"/>
  <c r="U2297" i="1"/>
  <c r="U2281" i="1"/>
  <c r="U2282" i="1"/>
  <c r="U2283" i="1"/>
  <c r="U2284" i="1"/>
  <c r="U2304" i="1"/>
  <c r="U2303" i="1"/>
  <c r="U2298" i="1"/>
  <c r="U2296" i="1"/>
  <c r="U2290" i="1"/>
  <c r="U2241" i="1"/>
  <c r="U2242" i="1"/>
  <c r="U2243" i="1"/>
  <c r="U2302" i="1"/>
  <c r="U2261" i="1"/>
  <c r="U2288" i="1"/>
  <c r="U2289" i="1"/>
  <c r="U2260" i="1"/>
  <c r="U2251" i="1"/>
  <c r="U2271" i="1"/>
  <c r="U2250" i="1"/>
  <c r="U2272" i="1"/>
  <c r="U2270" i="1"/>
  <c r="U2258" i="1"/>
  <c r="U2267" i="1"/>
  <c r="U2244" i="1"/>
  <c r="U2259" i="1"/>
  <c r="U2262" i="1"/>
  <c r="U2263" i="1"/>
  <c r="U2265" i="1"/>
  <c r="U2269" i="1"/>
  <c r="U2278" i="1"/>
  <c r="U2274" i="1"/>
  <c r="U2253" i="1"/>
  <c r="U2273" i="1"/>
  <c r="U2268" i="1"/>
  <c r="U2266" i="1"/>
  <c r="U2276" i="1"/>
  <c r="U2245" i="1"/>
  <c r="U2277" i="1"/>
  <c r="U2248" i="1"/>
  <c r="U2280" i="1"/>
  <c r="U2236" i="1"/>
  <c r="U2234" i="1"/>
  <c r="U2232" i="1"/>
  <c r="U2238" i="1"/>
  <c r="U2229" i="1"/>
  <c r="U2240" i="1"/>
  <c r="U2237" i="1"/>
  <c r="U2235" i="1"/>
  <c r="U2233" i="1"/>
  <c r="U2239" i="1"/>
  <c r="U2230" i="1"/>
  <c r="U2231" i="1"/>
  <c r="U2228" i="1"/>
  <c r="U2173" i="1"/>
  <c r="U2180" i="1"/>
  <c r="U2178" i="1"/>
  <c r="U2176" i="1"/>
  <c r="U2196" i="1"/>
  <c r="U2192" i="1"/>
  <c r="U2175" i="1"/>
  <c r="U2174" i="1"/>
  <c r="U2181" i="1"/>
  <c r="U2179" i="1"/>
  <c r="U2177" i="1"/>
  <c r="U2185" i="1"/>
  <c r="U2191" i="1"/>
  <c r="U2188" i="1"/>
  <c r="U2186" i="1"/>
  <c r="U2193" i="1"/>
  <c r="U2197" i="1"/>
  <c r="U2203" i="1"/>
  <c r="U2194" i="1"/>
  <c r="U2204" i="1"/>
  <c r="U2214" i="1"/>
  <c r="U2213" i="1"/>
  <c r="U2216" i="1"/>
  <c r="U2212" i="1"/>
  <c r="U2223" i="1"/>
  <c r="U2224" i="1"/>
  <c r="U2210" i="1"/>
  <c r="U2225" i="1"/>
  <c r="U2215" i="1"/>
  <c r="U2211" i="1"/>
  <c r="U2221" i="1"/>
  <c r="U2218" i="1"/>
  <c r="U2220" i="1"/>
  <c r="U2219" i="1"/>
  <c r="U2227" i="1"/>
  <c r="U2208" i="1"/>
  <c r="U2226" i="1"/>
  <c r="U2222" i="1"/>
  <c r="U2209" i="1"/>
  <c r="U2182" i="1"/>
  <c r="U2187" i="1"/>
  <c r="U2205" i="1"/>
  <c r="U2206" i="1"/>
  <c r="U2198" i="1"/>
  <c r="U2201" i="1"/>
  <c r="U2199" i="1"/>
  <c r="U2190" i="1"/>
  <c r="U2189" i="1"/>
  <c r="U2195" i="1"/>
  <c r="U2200" i="1"/>
  <c r="U2202" i="1"/>
  <c r="U2183" i="1"/>
  <c r="U2207" i="1"/>
  <c r="U2184" i="1"/>
  <c r="U2217" i="1"/>
  <c r="U2157" i="1"/>
  <c r="U2158" i="1"/>
  <c r="U2161" i="1"/>
  <c r="U2155" i="1"/>
  <c r="U2149" i="1"/>
  <c r="U2166" i="1"/>
  <c r="U2168" i="1"/>
  <c r="U2170" i="1"/>
  <c r="U2164" i="1"/>
  <c r="U2151" i="1"/>
  <c r="U2153" i="1"/>
  <c r="U2159" i="1"/>
  <c r="U2160" i="1"/>
  <c r="U2162" i="1"/>
  <c r="U2156" i="1"/>
  <c r="U2150" i="1"/>
  <c r="U2167" i="1"/>
  <c r="U2169" i="1"/>
  <c r="U2171" i="1"/>
  <c r="U2165" i="1"/>
  <c r="U2152" i="1"/>
  <c r="U2154" i="1"/>
  <c r="U2163" i="1"/>
  <c r="U2172" i="1"/>
  <c r="U2103" i="1"/>
  <c r="U2137" i="1"/>
  <c r="U2096" i="1"/>
  <c r="U2097" i="1"/>
  <c r="U2107" i="1"/>
  <c r="U2094" i="1"/>
  <c r="U2098" i="1"/>
  <c r="U2099" i="1"/>
  <c r="U2138" i="1"/>
  <c r="U2116" i="1"/>
  <c r="U2113" i="1"/>
  <c r="U2117" i="1"/>
  <c r="U2125" i="1"/>
  <c r="U2126" i="1"/>
  <c r="U2124" i="1"/>
  <c r="U2123" i="1"/>
  <c r="U2143" i="1"/>
  <c r="U2147" i="1"/>
  <c r="U2144" i="1"/>
  <c r="U2146" i="1"/>
  <c r="U2130" i="1"/>
  <c r="U2114" i="1"/>
  <c r="U2145" i="1"/>
  <c r="U2128" i="1"/>
  <c r="U2129" i="1"/>
  <c r="U2136" i="1"/>
  <c r="U2141" i="1"/>
  <c r="U2134" i="1"/>
  <c r="U2132" i="1"/>
  <c r="U2142" i="1"/>
  <c r="U2135" i="1"/>
  <c r="U2133" i="1"/>
  <c r="U2120" i="1"/>
  <c r="U2121" i="1"/>
  <c r="U2139" i="1"/>
  <c r="U2140" i="1"/>
  <c r="U2148" i="1"/>
  <c r="U2104" i="1"/>
  <c r="U2119" i="1"/>
  <c r="U2095" i="1"/>
  <c r="U2115" i="1"/>
  <c r="U2106" i="1"/>
  <c r="U2102" i="1"/>
  <c r="U2109" i="1"/>
  <c r="U2093" i="1"/>
  <c r="U2127" i="1"/>
  <c r="U2111" i="1"/>
  <c r="U2100" i="1"/>
  <c r="U2112" i="1"/>
  <c r="U2105" i="1"/>
  <c r="U2110" i="1"/>
  <c r="U2101" i="1"/>
  <c r="U2108" i="1"/>
  <c r="U2118" i="1"/>
  <c r="U2122" i="1"/>
  <c r="U2131" i="1"/>
  <c r="U2079" i="1"/>
  <c r="U2075" i="1"/>
  <c r="U2077" i="1"/>
  <c r="U2073" i="1"/>
  <c r="U2085" i="1"/>
  <c r="U2081" i="1"/>
  <c r="U2083" i="1"/>
  <c r="U2088" i="1"/>
  <c r="U2091" i="1"/>
  <c r="U2080" i="1"/>
  <c r="U2076" i="1"/>
  <c r="U2078" i="1"/>
  <c r="U2074" i="1"/>
  <c r="U2086" i="1"/>
  <c r="U2082" i="1"/>
  <c r="U2084" i="1"/>
  <c r="U2089" i="1"/>
  <c r="U2087" i="1"/>
  <c r="U2090" i="1"/>
  <c r="U2092" i="1"/>
  <c r="U2041" i="1"/>
  <c r="U2050" i="1"/>
  <c r="U2059" i="1"/>
  <c r="U2070" i="1"/>
  <c r="U2061" i="1"/>
  <c r="U2056" i="1"/>
  <c r="U2067" i="1"/>
  <c r="U2054" i="1"/>
  <c r="U2039" i="1"/>
  <c r="U2042" i="1"/>
  <c r="U2038" i="1"/>
  <c r="U2051" i="1"/>
  <c r="U2044" i="1"/>
  <c r="U2045" i="1"/>
  <c r="U2072" i="1"/>
  <c r="U2060" i="1"/>
  <c r="U2071" i="1"/>
  <c r="U2062" i="1"/>
  <c r="U2057" i="1"/>
  <c r="U2068" i="1"/>
  <c r="U2055" i="1"/>
  <c r="U2069" i="1"/>
  <c r="U2063" i="1"/>
  <c r="U2058" i="1"/>
  <c r="U2046" i="1"/>
  <c r="U2047" i="1"/>
  <c r="U2048" i="1"/>
  <c r="U2049" i="1"/>
  <c r="U2064" i="1"/>
  <c r="U2065" i="1"/>
  <c r="U2066" i="1"/>
  <c r="U2052" i="1"/>
  <c r="U2053" i="1"/>
  <c r="U2043" i="1"/>
  <c r="U2040" i="1"/>
  <c r="U2016" i="1"/>
  <c r="U2022" i="1"/>
  <c r="U2026" i="1"/>
  <c r="U2024" i="1"/>
  <c r="U2012" i="1"/>
  <c r="U2014" i="1"/>
  <c r="U2029" i="1"/>
  <c r="U2019" i="1"/>
  <c r="U2017" i="1"/>
  <c r="U2023" i="1"/>
  <c r="U2027" i="1"/>
  <c r="U2025" i="1"/>
  <c r="U2013" i="1"/>
  <c r="U2015" i="1"/>
  <c r="U2030" i="1"/>
  <c r="U2028" i="1"/>
  <c r="U2037" i="1"/>
  <c r="U2018" i="1"/>
  <c r="U2020" i="1"/>
  <c r="U2031" i="1"/>
  <c r="U2021" i="1"/>
  <c r="U2036" i="1"/>
  <c r="U2009" i="1"/>
  <c r="U2035" i="1"/>
  <c r="U2011" i="1"/>
  <c r="U2033" i="1"/>
  <c r="U2034" i="1"/>
  <c r="U2032" i="1"/>
  <c r="U2010" i="1"/>
  <c r="U1994" i="1"/>
  <c r="U1975" i="1"/>
  <c r="U1990" i="1"/>
  <c r="U1992" i="1"/>
  <c r="U1983" i="1"/>
  <c r="U1988" i="1"/>
  <c r="U1977" i="1"/>
  <c r="U1973" i="1"/>
  <c r="U1971" i="1"/>
  <c r="U1986" i="1"/>
  <c r="U1978" i="1"/>
  <c r="U1981" i="1"/>
  <c r="U1985" i="1"/>
  <c r="U1996" i="1"/>
  <c r="U1995" i="1"/>
  <c r="U1976" i="1"/>
  <c r="U1991" i="1"/>
  <c r="U1993" i="1"/>
  <c r="U1984" i="1"/>
  <c r="U1989" i="1"/>
  <c r="U1979" i="1"/>
  <c r="U1974" i="1"/>
  <c r="U1972" i="1"/>
  <c r="U1987" i="1"/>
  <c r="U1969" i="1"/>
  <c r="U1980" i="1"/>
  <c r="U1982" i="1"/>
  <c r="U2007" i="1"/>
  <c r="U1998" i="1"/>
  <c r="U1997" i="1"/>
  <c r="U2000" i="1"/>
  <c r="U2006" i="1"/>
  <c r="U2002" i="1"/>
  <c r="U2004" i="1"/>
  <c r="U2005" i="1"/>
  <c r="U2001" i="1"/>
  <c r="U1970" i="1"/>
  <c r="U1999" i="1"/>
  <c r="U2003" i="1"/>
  <c r="U2008" i="1"/>
  <c r="U1924" i="1"/>
  <c r="U1951" i="1"/>
  <c r="U1953" i="1"/>
  <c r="U1949" i="1"/>
  <c r="U1959" i="1"/>
  <c r="U1935" i="1"/>
  <c r="U1957" i="1"/>
  <c r="U1963" i="1"/>
  <c r="U1940" i="1"/>
  <c r="U1947" i="1"/>
  <c r="U1943" i="1"/>
  <c r="U1945" i="1"/>
  <c r="U1925" i="1"/>
  <c r="U1967" i="1"/>
  <c r="U1952" i="1"/>
  <c r="U1954" i="1"/>
  <c r="U1950" i="1"/>
  <c r="U1960" i="1"/>
  <c r="U1936" i="1"/>
  <c r="U1958" i="1"/>
  <c r="U1961" i="1"/>
  <c r="U1964" i="1"/>
  <c r="U1941" i="1"/>
  <c r="U1948" i="1"/>
  <c r="U1944" i="1"/>
  <c r="U1965" i="1"/>
  <c r="U1966" i="1"/>
  <c r="U1929" i="1"/>
  <c r="U1932" i="1"/>
  <c r="U1934" i="1"/>
  <c r="U1927" i="1"/>
  <c r="U1933" i="1"/>
  <c r="U1962" i="1"/>
  <c r="U1928" i="1"/>
  <c r="U1938" i="1"/>
  <c r="U1939" i="1"/>
  <c r="U1946" i="1"/>
  <c r="U1930" i="1"/>
  <c r="U1931" i="1"/>
  <c r="U1968" i="1"/>
  <c r="U1921" i="1"/>
  <c r="U1922" i="1"/>
  <c r="U1926" i="1"/>
  <c r="U1923" i="1"/>
  <c r="U1942" i="1"/>
  <c r="U1955" i="1"/>
  <c r="U1956" i="1"/>
  <c r="U1937" i="1"/>
  <c r="U1894" i="1"/>
  <c r="U1903" i="1"/>
  <c r="U1881" i="1"/>
  <c r="U1896" i="1"/>
  <c r="U1898" i="1"/>
  <c r="U1884" i="1"/>
  <c r="U1887" i="1"/>
  <c r="U1900" i="1"/>
  <c r="U1890" i="1"/>
  <c r="U1892" i="1"/>
  <c r="U1919" i="1"/>
  <c r="U1908" i="1"/>
  <c r="U1895" i="1"/>
  <c r="U1904" i="1"/>
  <c r="U1882" i="1"/>
  <c r="U1897" i="1"/>
  <c r="U1899" i="1"/>
  <c r="U1885" i="1"/>
  <c r="U1888" i="1"/>
  <c r="U1901" i="1"/>
  <c r="U1910" i="1"/>
  <c r="U1907" i="1"/>
  <c r="U1911" i="1"/>
  <c r="U1906" i="1"/>
  <c r="U1905" i="1"/>
  <c r="U1883" i="1"/>
  <c r="U1891" i="1"/>
  <c r="U1893" i="1"/>
  <c r="U1920" i="1"/>
  <c r="U1902" i="1"/>
  <c r="U1909" i="1"/>
  <c r="U1913" i="1"/>
  <c r="U1914" i="1"/>
  <c r="U1886" i="1"/>
  <c r="U1918" i="1"/>
  <c r="U1917" i="1"/>
  <c r="U1889" i="1"/>
  <c r="U1915" i="1"/>
  <c r="U1912" i="1"/>
  <c r="U1916" i="1"/>
  <c r="U1866" i="1"/>
  <c r="U1876" i="1"/>
  <c r="U1864" i="1"/>
  <c r="U1872" i="1"/>
  <c r="U1858" i="1"/>
  <c r="U1874" i="1"/>
  <c r="U1850" i="1"/>
  <c r="U1867" i="1"/>
  <c r="U1843" i="1"/>
  <c r="U1842" i="1"/>
  <c r="U1841" i="1"/>
  <c r="U1877" i="1"/>
  <c r="U1865" i="1"/>
  <c r="U1873" i="1"/>
  <c r="U1859" i="1"/>
  <c r="U1861" i="1"/>
  <c r="U1863" i="1"/>
  <c r="U1875" i="1"/>
  <c r="U1851" i="1"/>
  <c r="U1878" i="1"/>
  <c r="U1871" i="1"/>
  <c r="U1849" i="1"/>
  <c r="U1860" i="1"/>
  <c r="U1856" i="1"/>
  <c r="U1857" i="1"/>
  <c r="U1869" i="1"/>
  <c r="U1870" i="1"/>
  <c r="U1862" i="1"/>
  <c r="U1852" i="1"/>
  <c r="U1844" i="1"/>
  <c r="U1845" i="1"/>
  <c r="U1880" i="1"/>
  <c r="U1879" i="1"/>
  <c r="U1855" i="1"/>
  <c r="U1868" i="1"/>
  <c r="U1846" i="1"/>
  <c r="U1847" i="1"/>
  <c r="U1853" i="1"/>
  <c r="U1848" i="1"/>
  <c r="U1854" i="1"/>
  <c r="U1803" i="1"/>
  <c r="U1820" i="1"/>
  <c r="U1807" i="1"/>
  <c r="U1817" i="1"/>
  <c r="U1812" i="1"/>
  <c r="U1822" i="1"/>
  <c r="U1801" i="1"/>
  <c r="U1809" i="1"/>
  <c r="U1797" i="1"/>
  <c r="U1799" i="1"/>
  <c r="U1811" i="1"/>
  <c r="U1824" i="1"/>
  <c r="U1804" i="1"/>
  <c r="U1821" i="1"/>
  <c r="U1808" i="1"/>
  <c r="U1818" i="1"/>
  <c r="U1813" i="1"/>
  <c r="U1823" i="1"/>
  <c r="U1802" i="1"/>
  <c r="U1810" i="1"/>
  <c r="U1819" i="1"/>
  <c r="U1805" i="1"/>
  <c r="U1816" i="1"/>
  <c r="U1814" i="1"/>
  <c r="U1815" i="1"/>
  <c r="U1798" i="1"/>
  <c r="U1800" i="1"/>
  <c r="U1837" i="1"/>
  <c r="U1825" i="1"/>
  <c r="U1839" i="1"/>
  <c r="U1826" i="1"/>
  <c r="U1840" i="1"/>
  <c r="U1829" i="1"/>
  <c r="U1834" i="1"/>
  <c r="U1827" i="1"/>
  <c r="U1835" i="1"/>
  <c r="U1836" i="1"/>
  <c r="U1833" i="1"/>
  <c r="U1830" i="1"/>
  <c r="U1828" i="1"/>
  <c r="U1838" i="1"/>
  <c r="U1831" i="1"/>
  <c r="U1832" i="1"/>
  <c r="U1806" i="1"/>
  <c r="U1740" i="1"/>
  <c r="U1761" i="1"/>
  <c r="U1762" i="1"/>
  <c r="U1737" i="1"/>
  <c r="U1758" i="1"/>
  <c r="U1773" i="1"/>
  <c r="U1776" i="1"/>
  <c r="U1743" i="1"/>
  <c r="U1746" i="1"/>
  <c r="U1749" i="1"/>
  <c r="U1792" i="1"/>
  <c r="U1755" i="1"/>
  <c r="U1765" i="1"/>
  <c r="U1766" i="1"/>
  <c r="U1767" i="1"/>
  <c r="U1795" i="1"/>
  <c r="U1752" i="1"/>
  <c r="U1753" i="1"/>
  <c r="U1754" i="1"/>
  <c r="U1741" i="1"/>
  <c r="U1763" i="1"/>
  <c r="U1764" i="1"/>
  <c r="U1738" i="1"/>
  <c r="U1759" i="1"/>
  <c r="U1774" i="1"/>
  <c r="U1777" i="1"/>
  <c r="U1744" i="1"/>
  <c r="U1747" i="1"/>
  <c r="U1750" i="1"/>
  <c r="U1793" i="1"/>
  <c r="U1742" i="1"/>
  <c r="U1736" i="1"/>
  <c r="U1775" i="1"/>
  <c r="U1756" i="1"/>
  <c r="U1782" i="1"/>
  <c r="U1768" i="1"/>
  <c r="U1769" i="1"/>
  <c r="U1760" i="1"/>
  <c r="U1789" i="1"/>
  <c r="U1791" i="1"/>
  <c r="U1778" i="1"/>
  <c r="U1779" i="1"/>
  <c r="U1780" i="1"/>
  <c r="U1781" i="1"/>
  <c r="U1739" i="1"/>
  <c r="U1751" i="1"/>
  <c r="U1757" i="1"/>
  <c r="U1770" i="1"/>
  <c r="U1771" i="1"/>
  <c r="U1772" i="1"/>
  <c r="U1796" i="1"/>
  <c r="U1783" i="1"/>
  <c r="U1748" i="1"/>
  <c r="U1790" i="1"/>
  <c r="U1785" i="1"/>
  <c r="U1788" i="1"/>
  <c r="U1786" i="1"/>
  <c r="U1794" i="1"/>
  <c r="U1784" i="1"/>
  <c r="U1745" i="1"/>
  <c r="U1787" i="1"/>
  <c r="U1715" i="1"/>
  <c r="U1703" i="1"/>
  <c r="U1724" i="1"/>
  <c r="U1726" i="1"/>
  <c r="U1728" i="1"/>
  <c r="U1710" i="1"/>
  <c r="U1716" i="1"/>
  <c r="U1704" i="1"/>
  <c r="U1714" i="1"/>
  <c r="U1731" i="1"/>
  <c r="U1725" i="1"/>
  <c r="U1727" i="1"/>
  <c r="U1721" i="1"/>
  <c r="U1729" i="1"/>
  <c r="U1730" i="1"/>
  <c r="U1705" i="1"/>
  <c r="U1706" i="1"/>
  <c r="U1702" i="1"/>
  <c r="U1722" i="1"/>
  <c r="U1717" i="1"/>
  <c r="U1718" i="1"/>
  <c r="U1719" i="1"/>
  <c r="U1732" i="1"/>
  <c r="U1735" i="1"/>
  <c r="U1734" i="1"/>
  <c r="U1733" i="1"/>
  <c r="U1720" i="1"/>
  <c r="U1713" i="1"/>
  <c r="U1707" i="1"/>
  <c r="U1708" i="1"/>
  <c r="U1709" i="1"/>
  <c r="U1697" i="1"/>
  <c r="U1700" i="1"/>
  <c r="U1701" i="1"/>
  <c r="U1695" i="1"/>
  <c r="U1699" i="1"/>
  <c r="U1698" i="1"/>
  <c r="U1694" i="1"/>
  <c r="U1696" i="1"/>
  <c r="U1693" i="1"/>
  <c r="U1723" i="1"/>
  <c r="U1712" i="1"/>
  <c r="U1711" i="1"/>
  <c r="U1671" i="1"/>
  <c r="U1654" i="1"/>
  <c r="U1665" i="1"/>
  <c r="U1661" i="1"/>
  <c r="U1669" i="1"/>
  <c r="U1646" i="1"/>
  <c r="U1680" i="1"/>
  <c r="U1667" i="1"/>
  <c r="U1650" i="1"/>
  <c r="U1689" i="1"/>
  <c r="U1690" i="1"/>
  <c r="U1648" i="1"/>
  <c r="U1672" i="1"/>
  <c r="U1655" i="1"/>
  <c r="U1666" i="1"/>
  <c r="U1662" i="1"/>
  <c r="U1670" i="1"/>
  <c r="U1647" i="1"/>
  <c r="U1681" i="1"/>
  <c r="U1668" i="1"/>
  <c r="U1653" i="1"/>
  <c r="U1652" i="1"/>
  <c r="U1664" i="1"/>
  <c r="U1663" i="1"/>
  <c r="U1673" i="1"/>
  <c r="U1674" i="1"/>
  <c r="U1658" i="1"/>
  <c r="U1675" i="1"/>
  <c r="U1651" i="1"/>
  <c r="U1691" i="1"/>
  <c r="U1692" i="1"/>
  <c r="U1649" i="1"/>
  <c r="U1657" i="1"/>
  <c r="U1660" i="1"/>
  <c r="U1659" i="1"/>
  <c r="U1686" i="1"/>
  <c r="U1688" i="1"/>
  <c r="U1682" i="1"/>
  <c r="U1685" i="1"/>
  <c r="U1684" i="1"/>
  <c r="U1683" i="1"/>
  <c r="U1676" i="1"/>
  <c r="U1678" i="1"/>
  <c r="U1656" i="1"/>
  <c r="U1677" i="1"/>
  <c r="U1679" i="1"/>
  <c r="U1687" i="1"/>
  <c r="U1561" i="1"/>
  <c r="U1556" i="1"/>
  <c r="U1545" i="1"/>
  <c r="U1552" i="1"/>
  <c r="U1554" i="1"/>
  <c r="U1559" i="1"/>
  <c r="U1567" i="1"/>
  <c r="U1549" i="1"/>
  <c r="U1543" i="1"/>
  <c r="U1541" i="1"/>
  <c r="U1551" i="1"/>
  <c r="U1562" i="1"/>
  <c r="U1557" i="1"/>
  <c r="U1546" i="1"/>
  <c r="U1553" i="1"/>
  <c r="U1555" i="1"/>
  <c r="U1560" i="1"/>
  <c r="U1568" i="1"/>
  <c r="U1550" i="1"/>
  <c r="U1544" i="1"/>
  <c r="U1558" i="1"/>
  <c r="U1563" i="1"/>
  <c r="U1570" i="1"/>
  <c r="U1547" i="1"/>
  <c r="U1565" i="1"/>
  <c r="U1564" i="1"/>
  <c r="U1542" i="1"/>
  <c r="U1566" i="1"/>
  <c r="U1548" i="1"/>
  <c r="U1569" i="1"/>
  <c r="U1605" i="1"/>
  <c r="U1628" i="1"/>
  <c r="U1610" i="1"/>
  <c r="U1603" i="1"/>
  <c r="U1624" i="1"/>
  <c r="U1612" i="1"/>
  <c r="U1633" i="1"/>
  <c r="U1582" i="1"/>
  <c r="U1635" i="1"/>
  <c r="U1575" i="1"/>
  <c r="U1598" i="1"/>
  <c r="U1584" i="1"/>
  <c r="U1622" i="1"/>
  <c r="U1600" i="1"/>
  <c r="U1587" i="1"/>
  <c r="U1630" i="1"/>
  <c r="U1606" i="1"/>
  <c r="U1629" i="1"/>
  <c r="U1611" i="1"/>
  <c r="U1604" i="1"/>
  <c r="U1625" i="1"/>
  <c r="U1613" i="1"/>
  <c r="U1634" i="1"/>
  <c r="U1583" i="1"/>
  <c r="U1636" i="1"/>
  <c r="U1576" i="1"/>
  <c r="U1599" i="1"/>
  <c r="U1585" i="1"/>
  <c r="U1623" i="1"/>
  <c r="U1632" i="1"/>
  <c r="U1601" i="1"/>
  <c r="U1596" i="1"/>
  <c r="U1614" i="1"/>
  <c r="U1590" i="1"/>
  <c r="U1591" i="1"/>
  <c r="U1615" i="1"/>
  <c r="U1616" i="1"/>
  <c r="U1641" i="1"/>
  <c r="U1602" i="1"/>
  <c r="U1642" i="1"/>
  <c r="U1607" i="1"/>
  <c r="U1631" i="1"/>
  <c r="U1627" i="1"/>
  <c r="U1639" i="1"/>
  <c r="U1644" i="1"/>
  <c r="U1586" i="1"/>
  <c r="U1645" i="1"/>
  <c r="U1643" i="1"/>
  <c r="U1640" i="1"/>
  <c r="U1637" i="1"/>
  <c r="U1638" i="1"/>
  <c r="U1588" i="1"/>
  <c r="U1597" i="1"/>
  <c r="U1579" i="1"/>
  <c r="U1580" i="1"/>
  <c r="U1571" i="1"/>
  <c r="U1592" i="1"/>
  <c r="U1593" i="1"/>
  <c r="U1574" i="1"/>
  <c r="U1573" i="1"/>
  <c r="U1572" i="1"/>
  <c r="U1594" i="1"/>
  <c r="U1617" i="1"/>
  <c r="U1626" i="1"/>
  <c r="U1618" i="1"/>
  <c r="U1619" i="1"/>
  <c r="U1581" i="1"/>
  <c r="U1620" i="1"/>
  <c r="U1621" i="1"/>
  <c r="U1595" i="1"/>
  <c r="U1589" i="1"/>
  <c r="U1577" i="1"/>
  <c r="U1578" i="1"/>
  <c r="U1608" i="1"/>
  <c r="U1609" i="1"/>
  <c r="U1528" i="1"/>
  <c r="U1520" i="1"/>
  <c r="U1534" i="1"/>
  <c r="U1518" i="1"/>
  <c r="U1522" i="1"/>
  <c r="U1530" i="1"/>
  <c r="U1536" i="1"/>
  <c r="U1524" i="1"/>
  <c r="U1516" i="1"/>
  <c r="U1526" i="1"/>
  <c r="U1540" i="1"/>
  <c r="U1539" i="1"/>
  <c r="U1529" i="1"/>
  <c r="U1521" i="1"/>
  <c r="U1535" i="1"/>
  <c r="U1519" i="1"/>
  <c r="U1523" i="1"/>
  <c r="U1531" i="1"/>
  <c r="U1537" i="1"/>
  <c r="U1525" i="1"/>
  <c r="U1532" i="1"/>
  <c r="U1533" i="1"/>
  <c r="U1517" i="1"/>
  <c r="U1527" i="1"/>
  <c r="U1538" i="1"/>
  <c r="U1475" i="1"/>
  <c r="U1447" i="1"/>
  <c r="U1486" i="1"/>
  <c r="U1491" i="1"/>
  <c r="U1457" i="1"/>
  <c r="U1483" i="1"/>
  <c r="U1471" i="1"/>
  <c r="U1442" i="1"/>
  <c r="U1469" i="1"/>
  <c r="U1465" i="1"/>
  <c r="U1463" i="1"/>
  <c r="U1473" i="1"/>
  <c r="U1499" i="1"/>
  <c r="U1503" i="1"/>
  <c r="U1467" i="1"/>
  <c r="U1434" i="1"/>
  <c r="U1501" i="1"/>
  <c r="U1497" i="1"/>
  <c r="U1459" i="1"/>
  <c r="U1488" i="1"/>
  <c r="U1461" i="1"/>
  <c r="U1455" i="1"/>
  <c r="U1495" i="1"/>
  <c r="U1436" i="1"/>
  <c r="U1476" i="1"/>
  <c r="U1448" i="1"/>
  <c r="U1487" i="1"/>
  <c r="U1492" i="1"/>
  <c r="U1458" i="1"/>
  <c r="U1484" i="1"/>
  <c r="U1472" i="1"/>
  <c r="U1443" i="1"/>
  <c r="U1470" i="1"/>
  <c r="U1466" i="1"/>
  <c r="U1444" i="1"/>
  <c r="U1464" i="1"/>
  <c r="U1474" i="1"/>
  <c r="U1500" i="1"/>
  <c r="U1504" i="1"/>
  <c r="U1468" i="1"/>
  <c r="U1435" i="1"/>
  <c r="U1502" i="1"/>
  <c r="U1498" i="1"/>
  <c r="U1460" i="1"/>
  <c r="U1422" i="1"/>
  <c r="U1423" i="1"/>
  <c r="U1489" i="1"/>
  <c r="U1462" i="1"/>
  <c r="U1456" i="1"/>
  <c r="U1496" i="1"/>
  <c r="U1505" i="1"/>
  <c r="U1433" i="1"/>
  <c r="U1454" i="1"/>
  <c r="U1506" i="1"/>
  <c r="U1424" i="1"/>
  <c r="U1425" i="1"/>
  <c r="U1426" i="1"/>
  <c r="U1427" i="1"/>
  <c r="U1490" i="1"/>
  <c r="U1445" i="1"/>
  <c r="U1449" i="1"/>
  <c r="U1450" i="1"/>
  <c r="U1451" i="1"/>
  <c r="U1452" i="1"/>
  <c r="U1453" i="1"/>
  <c r="U1477" i="1"/>
  <c r="U1478" i="1"/>
  <c r="U1479" i="1"/>
  <c r="U1480" i="1"/>
  <c r="U1512" i="1"/>
  <c r="U1510" i="1"/>
  <c r="U1513" i="1"/>
  <c r="U1494" i="1"/>
  <c r="U1493" i="1"/>
  <c r="U1514" i="1"/>
  <c r="U1515" i="1"/>
  <c r="U1509" i="1"/>
  <c r="U1485" i="1"/>
  <c r="U1508" i="1"/>
  <c r="U1507" i="1"/>
  <c r="U1511" i="1"/>
  <c r="U1446" i="1"/>
  <c r="U1441" i="1"/>
  <c r="U1428" i="1"/>
  <c r="U1437" i="1"/>
  <c r="U1438" i="1"/>
  <c r="U1429" i="1"/>
  <c r="U1430" i="1"/>
  <c r="U1439" i="1"/>
  <c r="U1440" i="1"/>
  <c r="U1431" i="1"/>
  <c r="U1481" i="1"/>
  <c r="U1482" i="1"/>
  <c r="U1432" i="1"/>
  <c r="U1409" i="1"/>
  <c r="U1418" i="1"/>
  <c r="U1416" i="1"/>
  <c r="U1414" i="1"/>
  <c r="U1412" i="1"/>
  <c r="U1410" i="1"/>
  <c r="U1419" i="1"/>
  <c r="U1417" i="1"/>
  <c r="U1411" i="1"/>
  <c r="U1420" i="1"/>
  <c r="U1421" i="1"/>
  <c r="U1415" i="1"/>
  <c r="U1413" i="1"/>
  <c r="U1354" i="1"/>
  <c r="U1332" i="1"/>
  <c r="U1330" i="1"/>
  <c r="U1362" i="1"/>
  <c r="U1352" i="1"/>
  <c r="U1358" i="1"/>
  <c r="U1341" i="1"/>
  <c r="U1339" i="1"/>
  <c r="U1366" i="1"/>
  <c r="U1364" i="1"/>
  <c r="U1375" i="1"/>
  <c r="U1392" i="1"/>
  <c r="U1387" i="1"/>
  <c r="U1390" i="1"/>
  <c r="U1350" i="1"/>
  <c r="U1381" i="1"/>
  <c r="U1383" i="1"/>
  <c r="U1385" i="1"/>
  <c r="U1349" i="1"/>
  <c r="U1355" i="1"/>
  <c r="U1333" i="1"/>
  <c r="U1331" i="1"/>
  <c r="U1363" i="1"/>
  <c r="U1353" i="1"/>
  <c r="U1359" i="1"/>
  <c r="U1342" i="1"/>
  <c r="U1340" i="1"/>
  <c r="U1367" i="1"/>
  <c r="U1365" i="1"/>
  <c r="U1376" i="1"/>
  <c r="U1329" i="1"/>
  <c r="U1393" i="1"/>
  <c r="U1388" i="1"/>
  <c r="U1391" i="1"/>
  <c r="U1373" i="1"/>
  <c r="U1378" i="1"/>
  <c r="U1396" i="1"/>
  <c r="U1351" i="1"/>
  <c r="U1382" i="1"/>
  <c r="U1384" i="1"/>
  <c r="U1386" i="1"/>
  <c r="U1360" i="1"/>
  <c r="U1361" i="1"/>
  <c r="U1335" i="1"/>
  <c r="U1328" i="1"/>
  <c r="U1326" i="1"/>
  <c r="U1327" i="1"/>
  <c r="U1325" i="1"/>
  <c r="U1324" i="1"/>
  <c r="U1334" i="1"/>
  <c r="U1345" i="1"/>
  <c r="U1337" i="1"/>
  <c r="U1346" i="1"/>
  <c r="U1380" i="1"/>
  <c r="U1374" i="1"/>
  <c r="U1372" i="1"/>
  <c r="U1357" i="1"/>
  <c r="U1408" i="1"/>
  <c r="U1402" i="1"/>
  <c r="U1395" i="1"/>
  <c r="U1397" i="1"/>
  <c r="U1399" i="1"/>
  <c r="U1404" i="1"/>
  <c r="U1394" i="1"/>
  <c r="U1389" i="1"/>
  <c r="U1401" i="1"/>
  <c r="U1405" i="1"/>
  <c r="U1398" i="1"/>
  <c r="U1406" i="1"/>
  <c r="U1407" i="1"/>
  <c r="U1379" i="1"/>
  <c r="U1400" i="1"/>
  <c r="U1403" i="1"/>
  <c r="U1356" i="1"/>
  <c r="U1338" i="1"/>
  <c r="U1347" i="1"/>
  <c r="U1348" i="1"/>
  <c r="U1368" i="1"/>
  <c r="U1369" i="1"/>
  <c r="U1370" i="1"/>
  <c r="U1371" i="1"/>
  <c r="U1343" i="1"/>
  <c r="U1377" i="1"/>
  <c r="U1344" i="1"/>
  <c r="U1336" i="1"/>
  <c r="U1306" i="1"/>
  <c r="U1307" i="1"/>
  <c r="U1316" i="1"/>
  <c r="U1318" i="1"/>
  <c r="U1319" i="1"/>
  <c r="U1313" i="1"/>
  <c r="U1308" i="1"/>
  <c r="U1309" i="1"/>
  <c r="U1317" i="1"/>
  <c r="U1320" i="1"/>
  <c r="U1321" i="1"/>
  <c r="U1314" i="1"/>
  <c r="U1310" i="1"/>
  <c r="U1315" i="1"/>
  <c r="U1323" i="1"/>
  <c r="U1312" i="1"/>
  <c r="U1322" i="1"/>
  <c r="U1311" i="1"/>
  <c r="U1303" i="1"/>
  <c r="U1300" i="1"/>
  <c r="U1304" i="1"/>
  <c r="U1301" i="1"/>
  <c r="U1302" i="1"/>
  <c r="U1305" i="1"/>
  <c r="U1205" i="1"/>
  <c r="U1220" i="1"/>
  <c r="U1228" i="1"/>
  <c r="U1226" i="1"/>
  <c r="U1230" i="1"/>
  <c r="U1264" i="1"/>
  <c r="U1253" i="1"/>
  <c r="U1218" i="1"/>
  <c r="U1222" i="1"/>
  <c r="U1251" i="1"/>
  <c r="U1282" i="1"/>
  <c r="U1284" i="1"/>
  <c r="U1249" i="1"/>
  <c r="U1207" i="1"/>
  <c r="U1289" i="1"/>
  <c r="U1233" i="1"/>
  <c r="U1236" i="1"/>
  <c r="U1242" i="1"/>
  <c r="U1255" i="1"/>
  <c r="U1279" i="1"/>
  <c r="U1271" i="1"/>
  <c r="U1238" i="1"/>
  <c r="U1244" i="1"/>
  <c r="U1276" i="1"/>
  <c r="U1286" i="1"/>
  <c r="U1246" i="1"/>
  <c r="U1273" i="1"/>
  <c r="U1266" i="1"/>
  <c r="U1274" i="1"/>
  <c r="U1217" i="1"/>
  <c r="U1206" i="1"/>
  <c r="U1221" i="1"/>
  <c r="U1229" i="1"/>
  <c r="U1227" i="1"/>
  <c r="U1231" i="1"/>
  <c r="U1265" i="1"/>
  <c r="U1254" i="1"/>
  <c r="U1219" i="1"/>
  <c r="U1223" i="1"/>
  <c r="U1293" i="1"/>
  <c r="U1252" i="1"/>
  <c r="U1283" i="1"/>
  <c r="U1285" i="1"/>
  <c r="U1250" i="1"/>
  <c r="U1225" i="1"/>
  <c r="U1208" i="1"/>
  <c r="U1290" i="1"/>
  <c r="U1234" i="1"/>
  <c r="U1237" i="1"/>
  <c r="U1243" i="1"/>
  <c r="U1256" i="1"/>
  <c r="U1280" i="1"/>
  <c r="U1272" i="1"/>
  <c r="U1239" i="1"/>
  <c r="U1245" i="1"/>
  <c r="U1277" i="1"/>
  <c r="U1287" i="1"/>
  <c r="U1247" i="1"/>
  <c r="U1269" i="1"/>
  <c r="U1281" i="1"/>
  <c r="U1268" i="1"/>
  <c r="U1235" i="1"/>
  <c r="U1200" i="1"/>
  <c r="U1199" i="1"/>
  <c r="U1197" i="1"/>
  <c r="U1198" i="1"/>
  <c r="U1196" i="1"/>
  <c r="U1194" i="1"/>
  <c r="U1291" i="1"/>
  <c r="U1195" i="1"/>
  <c r="U1248" i="1"/>
  <c r="U1241" i="1"/>
  <c r="U1201" i="1"/>
  <c r="U1210" i="1"/>
  <c r="U1224" i="1"/>
  <c r="U1257" i="1"/>
  <c r="U1258" i="1"/>
  <c r="U1232" i="1"/>
  <c r="U1296" i="1"/>
  <c r="U1288" i="1"/>
  <c r="U1267" i="1"/>
  <c r="U1298" i="1"/>
  <c r="U1294" i="1"/>
  <c r="U1240" i="1"/>
  <c r="U1275" i="1"/>
  <c r="U1270" i="1"/>
  <c r="U1299" i="1"/>
  <c r="U1292" i="1"/>
  <c r="U1297" i="1"/>
  <c r="U1278" i="1"/>
  <c r="U1209" i="1"/>
  <c r="U1295" i="1"/>
  <c r="U1211" i="1"/>
  <c r="U1202" i="1"/>
  <c r="U1192" i="1"/>
  <c r="U1203" i="1"/>
  <c r="U1212" i="1"/>
  <c r="U1213" i="1"/>
  <c r="U1193" i="1"/>
  <c r="U1259" i="1"/>
  <c r="U1260" i="1"/>
  <c r="U1261" i="1"/>
  <c r="U1262" i="1"/>
  <c r="U1214" i="1"/>
  <c r="U1215" i="1"/>
  <c r="U1216" i="1"/>
  <c r="U1204" i="1"/>
  <c r="U1263" i="1"/>
  <c r="U1182" i="1"/>
  <c r="U1188" i="1"/>
  <c r="U1184" i="1"/>
  <c r="U1183" i="1"/>
  <c r="U1189" i="1"/>
  <c r="U1185" i="1"/>
  <c r="U1190" i="1"/>
  <c r="U1191" i="1"/>
  <c r="U1187" i="1"/>
  <c r="U1186" i="1"/>
  <c r="U1133" i="1"/>
  <c r="U1129" i="1"/>
  <c r="U1099" i="1"/>
  <c r="U1086" i="1"/>
  <c r="U1118" i="1"/>
  <c r="U1095" i="1"/>
  <c r="U1115" i="1"/>
  <c r="U1160" i="1"/>
  <c r="U1162" i="1"/>
  <c r="U1135" i="1"/>
  <c r="U1108" i="1"/>
  <c r="U1110" i="1"/>
  <c r="U1113" i="1"/>
  <c r="U1131" i="1"/>
  <c r="U1137" i="1"/>
  <c r="U1170" i="1"/>
  <c r="U1088" i="1"/>
  <c r="U1158" i="1"/>
  <c r="U1172" i="1"/>
  <c r="U1153" i="1"/>
  <c r="U1155" i="1"/>
  <c r="U1151" i="1"/>
  <c r="U1147" i="1"/>
  <c r="U1101" i="1"/>
  <c r="U1145" i="1"/>
  <c r="U1104" i="1"/>
  <c r="U1150" i="1"/>
  <c r="U1134" i="1"/>
  <c r="U1130" i="1"/>
  <c r="U1100" i="1"/>
  <c r="U1087" i="1"/>
  <c r="U1119" i="1"/>
  <c r="U1096" i="1"/>
  <c r="U1116" i="1"/>
  <c r="U1161" i="1"/>
  <c r="U1163" i="1"/>
  <c r="U1136" i="1"/>
  <c r="U1109" i="1"/>
  <c r="U1111" i="1"/>
  <c r="U1112" i="1"/>
  <c r="U1114" i="1"/>
  <c r="U1132" i="1"/>
  <c r="U1138" i="1"/>
  <c r="U1171" i="1"/>
  <c r="U1089" i="1"/>
  <c r="U1159" i="1"/>
  <c r="U1173" i="1"/>
  <c r="U1154" i="1"/>
  <c r="U1156" i="1"/>
  <c r="U1152" i="1"/>
  <c r="U1148" i="1"/>
  <c r="U1102" i="1"/>
  <c r="U1146" i="1"/>
  <c r="U1105" i="1"/>
  <c r="U1166" i="1"/>
  <c r="U1157" i="1"/>
  <c r="U1103" i="1"/>
  <c r="U1142" i="1"/>
  <c r="U1144" i="1"/>
  <c r="U1164" i="1"/>
  <c r="U1107" i="1"/>
  <c r="U1117" i="1"/>
  <c r="U1106" i="1"/>
  <c r="U1140" i="1"/>
  <c r="U1167" i="1"/>
  <c r="U1080" i="1"/>
  <c r="U1168" i="1"/>
  <c r="U1077" i="1"/>
  <c r="U1078" i="1"/>
  <c r="U1169" i="1"/>
  <c r="U1081" i="1"/>
  <c r="U1141" i="1"/>
  <c r="U1143" i="1"/>
  <c r="U1139" i="1"/>
  <c r="U1084" i="1"/>
  <c r="U1098" i="1"/>
  <c r="U1097" i="1"/>
  <c r="U1120" i="1"/>
  <c r="U1121" i="1"/>
  <c r="U1122" i="1"/>
  <c r="U1123" i="1"/>
  <c r="U1124" i="1"/>
  <c r="U1175" i="1"/>
  <c r="U1176" i="1"/>
  <c r="U1149" i="1"/>
  <c r="U1179" i="1"/>
  <c r="U1174" i="1"/>
  <c r="U1180" i="1"/>
  <c r="U1181" i="1"/>
  <c r="U1082" i="1"/>
  <c r="U1178" i="1"/>
  <c r="U1165" i="1"/>
  <c r="U1177" i="1"/>
  <c r="U1085" i="1"/>
  <c r="U1090" i="1"/>
  <c r="U1091" i="1"/>
  <c r="U1092" i="1"/>
  <c r="U1093" i="1"/>
  <c r="U1079" i="1"/>
  <c r="U1125" i="1"/>
  <c r="U1126" i="1"/>
  <c r="U1127" i="1"/>
  <c r="U1128" i="1"/>
  <c r="U1094" i="1"/>
  <c r="U1083" i="1"/>
  <c r="U1074" i="1"/>
  <c r="U1075" i="1"/>
  <c r="U1072" i="1"/>
  <c r="U1073" i="1"/>
  <c r="U1076" i="1"/>
  <c r="U1070" i="1"/>
  <c r="U1069" i="1"/>
  <c r="U1071" i="1"/>
  <c r="U1066" i="1"/>
  <c r="U1068" i="1"/>
  <c r="U1065" i="1"/>
  <c r="U1064" i="1"/>
  <c r="U1062" i="1"/>
  <c r="U1067" i="1"/>
  <c r="U1063" i="1"/>
  <c r="U1013" i="1"/>
  <c r="U993" i="1"/>
  <c r="U1017" i="1"/>
  <c r="U979" i="1"/>
  <c r="U999" i="1"/>
  <c r="U981" i="1"/>
  <c r="U1038" i="1"/>
  <c r="U1044" i="1"/>
  <c r="U1024" i="1"/>
  <c r="U995" i="1"/>
  <c r="U996" i="1"/>
  <c r="U977" i="1"/>
  <c r="U975" i="1"/>
  <c r="U968" i="1"/>
  <c r="U1022" i="1"/>
  <c r="U1031" i="1"/>
  <c r="U988" i="1"/>
  <c r="U991" i="1"/>
  <c r="U1027" i="1"/>
  <c r="U1020" i="1"/>
  <c r="U1014" i="1"/>
  <c r="U994" i="1"/>
  <c r="U1018" i="1"/>
  <c r="U980" i="1"/>
  <c r="U1012" i="1"/>
  <c r="U1002" i="1"/>
  <c r="U1000" i="1"/>
  <c r="U982" i="1"/>
  <c r="U1039" i="1"/>
  <c r="U1045" i="1"/>
  <c r="U1025" i="1"/>
  <c r="U997" i="1"/>
  <c r="U998" i="1"/>
  <c r="U978" i="1"/>
  <c r="U976" i="1"/>
  <c r="U969" i="1"/>
  <c r="U1023" i="1"/>
  <c r="U1032" i="1"/>
  <c r="U989" i="1"/>
  <c r="U992" i="1"/>
  <c r="U1028" i="1"/>
  <c r="U1021" i="1"/>
  <c r="U1040" i="1"/>
  <c r="U1029" i="1"/>
  <c r="U1003" i="1"/>
  <c r="U967" i="1"/>
  <c r="U1043" i="1"/>
  <c r="U990" i="1"/>
  <c r="U1037" i="1"/>
  <c r="U1034" i="1"/>
  <c r="U970" i="1"/>
  <c r="U1041" i="1"/>
  <c r="U1015" i="1"/>
  <c r="U963" i="1"/>
  <c r="U964" i="1"/>
  <c r="U1033" i="1"/>
  <c r="U987" i="1"/>
  <c r="U1001" i="1"/>
  <c r="U965" i="1"/>
  <c r="U971" i="1"/>
  <c r="U1004" i="1"/>
  <c r="U1005" i="1"/>
  <c r="U983" i="1"/>
  <c r="U984" i="1"/>
  <c r="U985" i="1"/>
  <c r="U1050" i="1"/>
  <c r="U1058" i="1"/>
  <c r="U1059" i="1"/>
  <c r="U1042" i="1"/>
  <c r="U1052" i="1"/>
  <c r="U1048" i="1"/>
  <c r="U1019" i="1"/>
  <c r="U1016" i="1"/>
  <c r="U1030" i="1"/>
  <c r="U1036" i="1"/>
  <c r="U1056" i="1"/>
  <c r="U1057" i="1"/>
  <c r="U1053" i="1"/>
  <c r="U1060" i="1"/>
  <c r="U1055" i="1"/>
  <c r="U1054" i="1"/>
  <c r="U986" i="1"/>
  <c r="U1061" i="1"/>
  <c r="U1046" i="1"/>
  <c r="U1051" i="1"/>
  <c r="U1047" i="1"/>
  <c r="U1035" i="1"/>
  <c r="U1049" i="1"/>
  <c r="U1026" i="1"/>
  <c r="U972" i="1"/>
  <c r="U966" i="1"/>
  <c r="U973" i="1"/>
  <c r="U1006" i="1"/>
  <c r="U1007" i="1"/>
  <c r="U1008" i="1"/>
  <c r="U974" i="1"/>
  <c r="U1009" i="1"/>
  <c r="U1010" i="1"/>
  <c r="U1011" i="1"/>
  <c r="U961" i="1"/>
  <c r="U962" i="1"/>
  <c r="U920" i="1"/>
  <c r="U922" i="1"/>
  <c r="U917" i="1"/>
  <c r="U915" i="1"/>
  <c r="U895" i="1"/>
  <c r="U900" i="1"/>
  <c r="U892" i="1"/>
  <c r="U933" i="1"/>
  <c r="U902" i="1"/>
  <c r="U939" i="1"/>
  <c r="U931" i="1"/>
  <c r="U904" i="1"/>
  <c r="U890" i="1"/>
  <c r="U886" i="1"/>
  <c r="U876" i="1"/>
  <c r="U929" i="1"/>
  <c r="U906" i="1"/>
  <c r="U897" i="1"/>
  <c r="U919" i="1"/>
  <c r="U921" i="1"/>
  <c r="U923" i="1"/>
  <c r="U918" i="1"/>
  <c r="U916" i="1"/>
  <c r="U924" i="1"/>
  <c r="U896" i="1"/>
  <c r="U901" i="1"/>
  <c r="U893" i="1"/>
  <c r="U935" i="1"/>
  <c r="U934" i="1"/>
  <c r="U903" i="1"/>
  <c r="U940" i="1"/>
  <c r="U932" i="1"/>
  <c r="U905" i="1"/>
  <c r="U891" i="1"/>
  <c r="U887" i="1"/>
  <c r="U877" i="1"/>
  <c r="U930" i="1"/>
  <c r="U907" i="1"/>
  <c r="U898" i="1"/>
  <c r="U928" i="1"/>
  <c r="U936" i="1"/>
  <c r="U937" i="1"/>
  <c r="U938" i="1"/>
  <c r="U869" i="1"/>
  <c r="U870" i="1"/>
  <c r="U945" i="1"/>
  <c r="U944" i="1"/>
  <c r="U888" i="1"/>
  <c r="U873" i="1"/>
  <c r="U909" i="1"/>
  <c r="U874" i="1"/>
  <c r="U910" i="1"/>
  <c r="U911" i="1"/>
  <c r="U899" i="1"/>
  <c r="U952" i="1"/>
  <c r="U953" i="1"/>
  <c r="U957" i="1"/>
  <c r="U956" i="1"/>
  <c r="U885" i="1"/>
  <c r="U894" i="1"/>
  <c r="U959" i="1"/>
  <c r="U951" i="1"/>
  <c r="U948" i="1"/>
  <c r="U954" i="1"/>
  <c r="U950" i="1"/>
  <c r="U943" i="1"/>
  <c r="U942" i="1"/>
  <c r="U946" i="1"/>
  <c r="U955" i="1"/>
  <c r="U947" i="1"/>
  <c r="U949" i="1"/>
  <c r="U960" i="1"/>
  <c r="U958" i="1"/>
  <c r="U941" i="1"/>
  <c r="U925" i="1"/>
  <c r="U926" i="1"/>
  <c r="U927" i="1"/>
  <c r="U912" i="1"/>
  <c r="U878" i="1"/>
  <c r="U913" i="1"/>
  <c r="U879" i="1"/>
  <c r="U880" i="1"/>
  <c r="U881" i="1"/>
  <c r="U882" i="1"/>
  <c r="U883" i="1"/>
  <c r="U875" i="1"/>
  <c r="U914" i="1"/>
  <c r="U884" i="1"/>
  <c r="U871" i="1"/>
  <c r="U872" i="1"/>
  <c r="U908" i="1"/>
  <c r="U889" i="1"/>
  <c r="U868" i="1"/>
  <c r="U867" i="1"/>
  <c r="U866" i="1"/>
  <c r="U816" i="1"/>
  <c r="U841" i="1"/>
  <c r="U843" i="1"/>
  <c r="U844" i="1"/>
  <c r="U794" i="1"/>
  <c r="U831" i="1"/>
  <c r="U832" i="1"/>
  <c r="U817" i="1"/>
  <c r="U805" i="1"/>
  <c r="U842" i="1"/>
  <c r="U836" i="1"/>
  <c r="U824" i="1"/>
  <c r="U807" i="1"/>
  <c r="U797" i="1"/>
  <c r="U782" i="1"/>
  <c r="U792" i="1"/>
  <c r="U780" i="1"/>
  <c r="U795" i="1"/>
  <c r="U809" i="1"/>
  <c r="U818" i="1"/>
  <c r="U838" i="1"/>
  <c r="U828" i="1"/>
  <c r="U772" i="1"/>
  <c r="U835" i="1"/>
  <c r="U834" i="1"/>
  <c r="U803" i="1"/>
  <c r="U826" i="1"/>
  <c r="U767" i="1"/>
  <c r="U765" i="1"/>
  <c r="U804" i="1"/>
  <c r="U777" i="1"/>
  <c r="U837" i="1"/>
  <c r="U825" i="1"/>
  <c r="U808" i="1"/>
  <c r="U798" i="1"/>
  <c r="U823" i="1"/>
  <c r="U788" i="1"/>
  <c r="U806" i="1"/>
  <c r="U811" i="1"/>
  <c r="U827" i="1"/>
  <c r="U768" i="1"/>
  <c r="U769" i="1"/>
  <c r="U770" i="1"/>
  <c r="U771" i="1"/>
  <c r="U790" i="1"/>
  <c r="U833" i="1"/>
  <c r="U822" i="1"/>
  <c r="U820" i="1"/>
  <c r="U821" i="1"/>
  <c r="U778" i="1"/>
  <c r="U779" i="1"/>
  <c r="U829" i="1"/>
  <c r="U801" i="1"/>
  <c r="U855" i="1"/>
  <c r="U849" i="1"/>
  <c r="U853" i="1"/>
  <c r="U800" i="1"/>
  <c r="U802" i="1"/>
  <c r="U851" i="1"/>
  <c r="U799" i="1"/>
  <c r="U850" i="1"/>
  <c r="U860" i="1"/>
  <c r="U861" i="1"/>
  <c r="U864" i="1"/>
  <c r="U865" i="1"/>
  <c r="U783" i="1"/>
  <c r="U847" i="1"/>
  <c r="U840" i="1"/>
  <c r="U846" i="1"/>
  <c r="U848" i="1"/>
  <c r="U858" i="1"/>
  <c r="U859" i="1"/>
  <c r="U845" i="1"/>
  <c r="U857" i="1"/>
  <c r="U862" i="1"/>
  <c r="U830" i="1"/>
  <c r="U863" i="1"/>
  <c r="U854" i="1"/>
  <c r="U856" i="1"/>
  <c r="U852" i="1"/>
  <c r="U789" i="1"/>
  <c r="U812" i="1"/>
  <c r="U784" i="1"/>
  <c r="U773" i="1"/>
  <c r="U785" i="1"/>
  <c r="U774" i="1"/>
  <c r="U786" i="1"/>
  <c r="U766" i="1"/>
  <c r="U775" i="1"/>
  <c r="U813" i="1"/>
  <c r="U814" i="1"/>
  <c r="U815" i="1"/>
  <c r="U776" i="1"/>
  <c r="U787" i="1"/>
  <c r="U793" i="1"/>
  <c r="U781" i="1"/>
  <c r="U796" i="1"/>
  <c r="U810" i="1"/>
  <c r="U819" i="1"/>
  <c r="U839" i="1"/>
  <c r="U791" i="1"/>
  <c r="U763" i="1"/>
  <c r="U764" i="1"/>
  <c r="U761" i="1"/>
  <c r="U762" i="1"/>
  <c r="U716" i="1"/>
  <c r="U731" i="1"/>
  <c r="U724" i="1"/>
  <c r="U715" i="1"/>
  <c r="U714" i="1"/>
  <c r="U717" i="1"/>
  <c r="U693" i="1"/>
  <c r="U737" i="1"/>
  <c r="U726" i="1"/>
  <c r="U675" i="1"/>
  <c r="U689" i="1"/>
  <c r="U660" i="1"/>
  <c r="U712" i="1"/>
  <c r="U721" i="1"/>
  <c r="U710" i="1"/>
  <c r="U700" i="1"/>
  <c r="U735" i="1"/>
  <c r="U688" i="1"/>
  <c r="U725" i="1"/>
  <c r="U733" i="1"/>
  <c r="U709" i="1"/>
  <c r="U684" i="1"/>
  <c r="U685" i="1"/>
  <c r="U718" i="1"/>
  <c r="U734" i="1"/>
  <c r="U730" i="1"/>
  <c r="U727" i="1"/>
  <c r="U691" i="1"/>
  <c r="U723" i="1"/>
  <c r="U687" i="1"/>
  <c r="U706" i="1"/>
  <c r="U704" i="1"/>
  <c r="U683" i="1"/>
  <c r="U695" i="1"/>
  <c r="U692" i="1"/>
  <c r="U705" i="1"/>
  <c r="U703" i="1"/>
  <c r="U657" i="1"/>
  <c r="U655" i="1"/>
  <c r="U656" i="1"/>
  <c r="U658" i="1"/>
  <c r="U719" i="1"/>
  <c r="U664" i="1"/>
  <c r="U686" i="1"/>
  <c r="U666" i="1"/>
  <c r="U665" i="1"/>
  <c r="U662" i="1"/>
  <c r="U699" i="1"/>
  <c r="U694" i="1"/>
  <c r="U667" i="1"/>
  <c r="U682" i="1"/>
  <c r="U678" i="1"/>
  <c r="U679" i="1"/>
  <c r="U671" i="1"/>
  <c r="U673" i="1"/>
  <c r="U707" i="1"/>
  <c r="U708" i="1"/>
  <c r="U696" i="1"/>
  <c r="U697" i="1"/>
  <c r="U680" i="1"/>
  <c r="U681" i="1"/>
  <c r="U756" i="1"/>
  <c r="U732" i="1"/>
  <c r="U728" i="1"/>
  <c r="U741" i="1"/>
  <c r="U676" i="1"/>
  <c r="U720" i="1"/>
  <c r="U690" i="1"/>
  <c r="U729" i="1"/>
  <c r="U747" i="1"/>
  <c r="U748" i="1"/>
  <c r="U739" i="1"/>
  <c r="U744" i="1"/>
  <c r="U757" i="1"/>
  <c r="U758" i="1"/>
  <c r="U750" i="1"/>
  <c r="U754" i="1"/>
  <c r="U752" i="1"/>
  <c r="U753" i="1"/>
  <c r="U751" i="1"/>
  <c r="U755" i="1"/>
  <c r="U742" i="1"/>
  <c r="U746" i="1"/>
  <c r="U738" i="1"/>
  <c r="U677" i="1"/>
  <c r="U759" i="1"/>
  <c r="U743" i="1"/>
  <c r="U749" i="1"/>
  <c r="U760" i="1"/>
  <c r="U740" i="1"/>
  <c r="U745" i="1"/>
  <c r="U663" i="1"/>
  <c r="U669" i="1"/>
  <c r="U659" i="1"/>
  <c r="U698" i="1"/>
  <c r="U670" i="1"/>
  <c r="U668" i="1"/>
  <c r="U661" i="1"/>
  <c r="U713" i="1"/>
  <c r="U722" i="1"/>
  <c r="U711" i="1"/>
  <c r="U701" i="1"/>
  <c r="U702" i="1"/>
  <c r="U736" i="1"/>
  <c r="U672" i="1"/>
  <c r="U674" i="1"/>
  <c r="U653" i="1"/>
  <c r="U654" i="1"/>
  <c r="U621" i="1"/>
  <c r="U622" i="1"/>
  <c r="U597" i="1"/>
  <c r="U598" i="1"/>
  <c r="U613" i="1"/>
  <c r="U587" i="1"/>
  <c r="U571" i="1"/>
  <c r="U631" i="1"/>
  <c r="U618" i="1"/>
  <c r="U623" i="1"/>
  <c r="U625" i="1"/>
  <c r="U637" i="1"/>
  <c r="U627" i="1"/>
  <c r="U585" i="1"/>
  <c r="U582" i="1"/>
  <c r="U591" i="1"/>
  <c r="U590" i="1"/>
  <c r="U635" i="1"/>
  <c r="U576" i="1"/>
  <c r="U579" i="1"/>
  <c r="U594" i="1"/>
  <c r="U629" i="1"/>
  <c r="U562" i="1"/>
  <c r="U558" i="1"/>
  <c r="U610" i="1"/>
  <c r="U620" i="1"/>
  <c r="U612" i="1"/>
  <c r="U634" i="1"/>
  <c r="U608" i="1"/>
  <c r="U633" i="1"/>
  <c r="U581" i="1"/>
  <c r="U639" i="1"/>
  <c r="U557" i="1"/>
  <c r="U560" i="1"/>
  <c r="U616" i="1"/>
  <c r="U564" i="1"/>
  <c r="U607" i="1"/>
  <c r="U578" i="1"/>
  <c r="U599" i="1"/>
  <c r="U593" i="1"/>
  <c r="U596" i="1"/>
  <c r="U601" i="1"/>
  <c r="U589" i="1"/>
  <c r="U603" i="1"/>
  <c r="U592" i="1"/>
  <c r="U600" i="1"/>
  <c r="U602" i="1"/>
  <c r="U565" i="1"/>
  <c r="U642" i="1"/>
  <c r="U614" i="1"/>
  <c r="U609" i="1"/>
  <c r="U606" i="1"/>
  <c r="U617" i="1"/>
  <c r="U615" i="1"/>
  <c r="U575" i="1"/>
  <c r="U605" i="1"/>
  <c r="U640" i="1"/>
  <c r="U604" i="1"/>
  <c r="U648" i="1"/>
  <c r="U649" i="1"/>
  <c r="U650" i="1"/>
  <c r="U643" i="1"/>
  <c r="U644" i="1"/>
  <c r="U651" i="1"/>
  <c r="U645" i="1"/>
  <c r="U647" i="1"/>
  <c r="U652" i="1"/>
  <c r="U646" i="1"/>
  <c r="U584" i="1"/>
  <c r="U570" i="1"/>
  <c r="U641" i="1"/>
  <c r="U574" i="1"/>
  <c r="U566" i="1"/>
  <c r="U567" i="1"/>
  <c r="U568" i="1"/>
  <c r="U569" i="1"/>
  <c r="U573" i="1"/>
  <c r="U588" i="1"/>
  <c r="U572" i="1"/>
  <c r="U632" i="1"/>
  <c r="U619" i="1"/>
  <c r="U624" i="1"/>
  <c r="U626" i="1"/>
  <c r="U638" i="1"/>
  <c r="U628" i="1"/>
  <c r="U586" i="1"/>
  <c r="U583" i="1"/>
  <c r="U636" i="1"/>
  <c r="U577" i="1"/>
  <c r="U580" i="1"/>
  <c r="U595" i="1"/>
  <c r="U630" i="1"/>
  <c r="U563" i="1"/>
  <c r="U559" i="1"/>
  <c r="U611" i="1"/>
  <c r="U561" i="1"/>
  <c r="U556" i="1"/>
  <c r="U464" i="1"/>
  <c r="U465" i="1"/>
  <c r="U522" i="1"/>
  <c r="U502" i="1"/>
  <c r="U506" i="1"/>
  <c r="U509" i="1"/>
  <c r="U505" i="1"/>
  <c r="U501" i="1"/>
  <c r="U513" i="1"/>
  <c r="U525" i="1"/>
  <c r="U490" i="1"/>
  <c r="U523" i="1"/>
  <c r="U526" i="1"/>
  <c r="U517" i="1"/>
  <c r="U495" i="1"/>
  <c r="U488" i="1"/>
  <c r="U531" i="1"/>
  <c r="U480" i="1"/>
  <c r="U503" i="1"/>
  <c r="U535" i="1"/>
  <c r="U478" i="1"/>
  <c r="U475" i="1"/>
  <c r="U510" i="1"/>
  <c r="U528" i="1"/>
  <c r="U521" i="1"/>
  <c r="U533" i="1"/>
  <c r="U537" i="1"/>
  <c r="U499" i="1"/>
  <c r="U534" i="1"/>
  <c r="U530" i="1"/>
  <c r="U473" i="1"/>
  <c r="U519" i="1"/>
  <c r="U498" i="1"/>
  <c r="U520" i="1"/>
  <c r="U468" i="1"/>
  <c r="U467" i="1"/>
  <c r="U466" i="1"/>
  <c r="U500" i="1"/>
  <c r="U477" i="1"/>
  <c r="U469" i="1"/>
  <c r="U543" i="1"/>
  <c r="U492" i="1"/>
  <c r="U512" i="1"/>
  <c r="U514" i="1"/>
  <c r="U474" i="1"/>
  <c r="U529" i="1"/>
  <c r="U497" i="1"/>
  <c r="U494" i="1"/>
  <c r="U507" i="1"/>
  <c r="U508" i="1"/>
  <c r="U548" i="1"/>
  <c r="U550" i="1"/>
  <c r="U538" i="1"/>
  <c r="U545" i="1"/>
  <c r="U551" i="1"/>
  <c r="U546" i="1"/>
  <c r="U552" i="1"/>
  <c r="U516" i="1"/>
  <c r="U515" i="1"/>
  <c r="U541" i="1"/>
  <c r="U542" i="1"/>
  <c r="U540" i="1"/>
  <c r="U539" i="1"/>
  <c r="U555" i="1"/>
  <c r="U554" i="1"/>
  <c r="U549" i="1"/>
  <c r="U547" i="1"/>
  <c r="U553" i="1"/>
  <c r="U544" i="1"/>
  <c r="U482" i="1"/>
  <c r="U470" i="1"/>
  <c r="U471" i="1"/>
  <c r="U483" i="1"/>
  <c r="U484" i="1"/>
  <c r="U485" i="1"/>
  <c r="U486" i="1"/>
  <c r="U487" i="1"/>
  <c r="U472" i="1"/>
  <c r="U491" i="1"/>
  <c r="U524" i="1"/>
  <c r="U527" i="1"/>
  <c r="U518" i="1"/>
  <c r="U496" i="1"/>
  <c r="U489" i="1"/>
  <c r="U532" i="1"/>
  <c r="U481" i="1"/>
  <c r="U504" i="1"/>
  <c r="U536" i="1"/>
  <c r="U479" i="1"/>
  <c r="U476" i="1"/>
  <c r="U511" i="1"/>
  <c r="U493" i="1"/>
  <c r="U421" i="1"/>
  <c r="U436" i="1"/>
  <c r="U415" i="1"/>
  <c r="U426" i="1"/>
  <c r="U427" i="1"/>
  <c r="U405" i="1"/>
  <c r="U407" i="1"/>
  <c r="U448" i="1"/>
  <c r="U419" i="1"/>
  <c r="U413" i="1"/>
  <c r="U441" i="1"/>
  <c r="U438" i="1"/>
  <c r="U432" i="1"/>
  <c r="U440" i="1"/>
  <c r="U442" i="1"/>
  <c r="U443" i="1"/>
  <c r="U445" i="1"/>
  <c r="U446" i="1"/>
  <c r="U401" i="1"/>
  <c r="U400" i="1"/>
  <c r="U404" i="1"/>
  <c r="U397" i="1"/>
  <c r="U402" i="1"/>
  <c r="U399" i="1"/>
  <c r="U398" i="1"/>
  <c r="U403" i="1"/>
  <c r="U423" i="1"/>
  <c r="U424" i="1"/>
  <c r="U425" i="1"/>
  <c r="U428" i="1"/>
  <c r="U411" i="1"/>
  <c r="U434" i="1"/>
  <c r="U435" i="1"/>
  <c r="U439" i="1"/>
  <c r="U429" i="1"/>
  <c r="U433" i="1"/>
  <c r="U412" i="1"/>
  <c r="U430" i="1"/>
  <c r="U431" i="1"/>
  <c r="U461" i="1"/>
  <c r="U444" i="1"/>
  <c r="U462" i="1"/>
  <c r="U459" i="1"/>
  <c r="U447" i="1"/>
  <c r="U450" i="1"/>
  <c r="U452" i="1"/>
  <c r="U456" i="1"/>
  <c r="U453" i="1"/>
  <c r="U454" i="1"/>
  <c r="U455" i="1"/>
  <c r="U457" i="1"/>
  <c r="U460" i="1"/>
  <c r="U458" i="1"/>
  <c r="U451" i="1"/>
  <c r="U463" i="1"/>
  <c r="U417" i="1"/>
  <c r="U418" i="1"/>
  <c r="U409" i="1"/>
  <c r="U410" i="1"/>
  <c r="U422" i="1"/>
  <c r="U437" i="1"/>
  <c r="U416" i="1"/>
  <c r="U406" i="1"/>
  <c r="U408" i="1"/>
  <c r="U449" i="1"/>
  <c r="U420" i="1"/>
  <c r="U414" i="1"/>
  <c r="U368" i="1"/>
  <c r="U363" i="1"/>
  <c r="U378" i="1"/>
  <c r="U364" i="1"/>
  <c r="U385" i="1"/>
  <c r="U374" i="1"/>
  <c r="U382" i="1"/>
  <c r="U381" i="1"/>
  <c r="U372" i="1"/>
  <c r="U360" i="1"/>
  <c r="U383" i="1"/>
  <c r="U377" i="1"/>
  <c r="U373" i="1"/>
  <c r="U366" i="1"/>
  <c r="U358" i="1"/>
  <c r="U359" i="1"/>
  <c r="U357" i="1"/>
  <c r="U376" i="1"/>
  <c r="U371" i="1"/>
  <c r="U384" i="1"/>
  <c r="U379" i="1"/>
  <c r="U388" i="1"/>
  <c r="U393" i="1"/>
  <c r="U395" i="1"/>
  <c r="U390" i="1"/>
  <c r="U389" i="1"/>
  <c r="U394" i="1"/>
  <c r="U387" i="1"/>
  <c r="U392" i="1"/>
  <c r="U391" i="1"/>
  <c r="U396" i="1"/>
  <c r="U367" i="1"/>
  <c r="U380" i="1"/>
  <c r="U361" i="1"/>
  <c r="U362" i="1"/>
  <c r="U370" i="1"/>
  <c r="U369" i="1"/>
  <c r="U365" i="1"/>
  <c r="U386" i="1"/>
  <c r="U375" i="1"/>
  <c r="U356" i="1"/>
  <c r="U340" i="1"/>
  <c r="U324" i="1"/>
  <c r="U317" i="1"/>
  <c r="U345" i="1"/>
  <c r="U341" i="1"/>
  <c r="U338" i="1"/>
  <c r="U336" i="1"/>
  <c r="U330" i="1"/>
  <c r="U343" i="1"/>
  <c r="U310" i="1"/>
  <c r="U344" i="1"/>
  <c r="U329" i="1"/>
  <c r="U311" i="1"/>
  <c r="U312" i="1"/>
  <c r="U313" i="1"/>
  <c r="U314" i="1"/>
  <c r="U320" i="1"/>
  <c r="U318" i="1"/>
  <c r="U322" i="1"/>
  <c r="U331" i="1"/>
  <c r="U326" i="1"/>
  <c r="U327" i="1"/>
  <c r="U332" i="1"/>
  <c r="U354" i="1"/>
  <c r="U347" i="1"/>
  <c r="U355" i="1"/>
  <c r="U350" i="1"/>
  <c r="U328" i="1"/>
  <c r="U349" i="1"/>
  <c r="U348" i="1"/>
  <c r="U352" i="1"/>
  <c r="U353" i="1"/>
  <c r="U351" i="1"/>
  <c r="U333" i="1"/>
  <c r="U334" i="1"/>
  <c r="U335" i="1"/>
  <c r="U315" i="1"/>
  <c r="U316" i="1"/>
  <c r="U325" i="1"/>
  <c r="U346" i="1"/>
  <c r="U342" i="1"/>
  <c r="U339" i="1"/>
  <c r="U337" i="1"/>
  <c r="U321" i="1"/>
  <c r="U319" i="1"/>
  <c r="U323" i="1"/>
  <c r="U308" i="1"/>
  <c r="U309" i="1"/>
  <c r="U295" i="1"/>
  <c r="U283" i="1"/>
  <c r="U289" i="1"/>
  <c r="U266" i="1"/>
  <c r="U290" i="1"/>
  <c r="U276" i="1"/>
  <c r="U284" i="1"/>
  <c r="U278" i="1"/>
  <c r="U280" i="1"/>
  <c r="U294" i="1"/>
  <c r="U275" i="1"/>
  <c r="U293" i="1"/>
  <c r="U298" i="1"/>
  <c r="U296" i="1"/>
  <c r="U297" i="1"/>
  <c r="U264" i="1"/>
  <c r="U265" i="1"/>
  <c r="U263" i="1"/>
  <c r="U292" i="1"/>
  <c r="U286" i="1"/>
  <c r="U303" i="1"/>
  <c r="U304" i="1"/>
  <c r="U299" i="1"/>
  <c r="U300" i="1"/>
  <c r="U282" i="1"/>
  <c r="U301" i="1"/>
  <c r="U302" i="1"/>
  <c r="U306" i="1"/>
  <c r="U305" i="1"/>
  <c r="U307" i="1"/>
  <c r="U273" i="1"/>
  <c r="U287" i="1"/>
  <c r="U288" i="1"/>
  <c r="U274" i="1"/>
  <c r="U268" i="1"/>
  <c r="U269" i="1"/>
  <c r="U270" i="1"/>
  <c r="U271" i="1"/>
  <c r="U272" i="1"/>
  <c r="U267" i="1"/>
  <c r="U291" i="1"/>
  <c r="U277" i="1"/>
  <c r="U285" i="1"/>
  <c r="U279" i="1"/>
  <c r="U281" i="1"/>
  <c r="U254" i="1"/>
  <c r="U255" i="1"/>
  <c r="U248" i="1"/>
  <c r="U247" i="1"/>
  <c r="U256" i="1"/>
  <c r="U244" i="1"/>
  <c r="U250" i="1"/>
  <c r="U262" i="1"/>
  <c r="U259" i="1"/>
  <c r="U260" i="1"/>
  <c r="U261" i="1"/>
  <c r="U243" i="1"/>
  <c r="U257" i="1"/>
  <c r="U251" i="1"/>
  <c r="U252" i="1"/>
  <c r="U253" i="1"/>
  <c r="U245" i="1"/>
  <c r="U246" i="1"/>
  <c r="U258" i="1"/>
  <c r="U249" i="1"/>
  <c r="U235" i="1"/>
  <c r="U225" i="1"/>
  <c r="U219" i="1"/>
  <c r="U223" i="1"/>
  <c r="U232" i="1"/>
  <c r="U224" i="1"/>
  <c r="U231" i="1"/>
  <c r="U216" i="1"/>
  <c r="U213" i="1"/>
  <c r="U228" i="1"/>
  <c r="U221" i="1"/>
  <c r="U233" i="1"/>
  <c r="U230" i="1"/>
  <c r="U229" i="1"/>
  <c r="U226" i="1"/>
  <c r="U238" i="1"/>
  <c r="U236" i="1"/>
  <c r="U241" i="1"/>
  <c r="U242" i="1"/>
  <c r="U240" i="1"/>
  <c r="U237" i="1"/>
  <c r="U239" i="1"/>
  <c r="U217" i="1"/>
  <c r="U227" i="1"/>
  <c r="U218" i="1"/>
  <c r="U214" i="1"/>
  <c r="U215" i="1"/>
  <c r="U220" i="1"/>
  <c r="U222" i="1"/>
  <c r="U234" i="1"/>
  <c r="U199" i="1"/>
  <c r="U193" i="1"/>
  <c r="U189" i="1"/>
  <c r="U185" i="1"/>
  <c r="U182" i="1"/>
  <c r="U203" i="1"/>
  <c r="U173" i="1"/>
  <c r="U191" i="1"/>
  <c r="U202" i="1"/>
  <c r="U201" i="1"/>
  <c r="U188" i="1"/>
  <c r="U198" i="1"/>
  <c r="U168" i="1"/>
  <c r="U169" i="1"/>
  <c r="U190" i="1"/>
  <c r="U192" i="1"/>
  <c r="U197" i="1"/>
  <c r="U174" i="1"/>
  <c r="U186" i="1"/>
  <c r="U204" i="1"/>
  <c r="U196" i="1"/>
  <c r="U184" i="1"/>
  <c r="U212" i="1"/>
  <c r="U207" i="1"/>
  <c r="U211" i="1"/>
  <c r="U209" i="1"/>
  <c r="U206" i="1"/>
  <c r="U208" i="1"/>
  <c r="U210" i="1"/>
  <c r="U194" i="1"/>
  <c r="U200" i="1"/>
  <c r="U176" i="1"/>
  <c r="U195" i="1"/>
  <c r="U170" i="1"/>
  <c r="U171" i="1"/>
  <c r="U172" i="1"/>
  <c r="U177" i="1"/>
  <c r="U178" i="1"/>
  <c r="U179" i="1"/>
  <c r="U180" i="1"/>
  <c r="U181" i="1"/>
  <c r="U183" i="1"/>
  <c r="U175" i="1"/>
  <c r="U187" i="1"/>
  <c r="U205" i="1"/>
  <c r="U166" i="1"/>
  <c r="U167" i="1"/>
  <c r="U156" i="1"/>
  <c r="U157" i="1"/>
  <c r="U144" i="1"/>
  <c r="U146" i="1"/>
  <c r="U154" i="1"/>
  <c r="U155" i="1"/>
  <c r="U160" i="1"/>
  <c r="U153" i="1"/>
  <c r="U162" i="1"/>
  <c r="U163" i="1"/>
  <c r="U165" i="1"/>
  <c r="U158" i="1"/>
  <c r="U161" i="1"/>
  <c r="U164" i="1"/>
  <c r="U148" i="1"/>
  <c r="U149" i="1"/>
  <c r="U159" i="1"/>
  <c r="U150" i="1"/>
  <c r="U145" i="1"/>
  <c r="U151" i="1"/>
  <c r="U152" i="1"/>
  <c r="U147" i="1"/>
  <c r="U133" i="1"/>
  <c r="U132" i="1"/>
  <c r="U130" i="1"/>
  <c r="U136" i="1"/>
  <c r="U120" i="1"/>
  <c r="U125" i="1"/>
  <c r="U137" i="1"/>
  <c r="U142" i="1"/>
  <c r="U143" i="1"/>
  <c r="U141" i="1"/>
  <c r="U127" i="1"/>
  <c r="U121" i="1"/>
  <c r="U128" i="1"/>
  <c r="U138" i="1"/>
  <c r="U139" i="1"/>
  <c r="U140" i="1"/>
  <c r="U134" i="1"/>
  <c r="U135" i="1"/>
  <c r="U129" i="1"/>
  <c r="U122" i="1"/>
  <c r="U123" i="1"/>
  <c r="U124" i="1"/>
  <c r="U131" i="1"/>
  <c r="U126" i="1"/>
  <c r="U117" i="1"/>
  <c r="U111" i="1"/>
  <c r="U116" i="1"/>
  <c r="U119" i="1"/>
  <c r="U112" i="1"/>
  <c r="U115" i="1"/>
  <c r="U113" i="1"/>
  <c r="U114" i="1"/>
  <c r="U118" i="1"/>
  <c r="U101" i="1"/>
  <c r="U103" i="1"/>
  <c r="U110" i="1"/>
  <c r="U109" i="1"/>
  <c r="U104" i="1"/>
  <c r="U105" i="1"/>
  <c r="U106" i="1"/>
  <c r="U107" i="1"/>
  <c r="U108" i="1"/>
  <c r="U102" i="1"/>
  <c r="U93" i="1"/>
  <c r="U97" i="1"/>
  <c r="U98" i="1"/>
  <c r="U100" i="1"/>
  <c r="U99" i="1"/>
  <c r="U95" i="1"/>
  <c r="U96" i="1"/>
  <c r="U94" i="1"/>
  <c r="U85" i="1"/>
  <c r="U84" i="1"/>
  <c r="U86" i="1"/>
  <c r="U90" i="1"/>
  <c r="U91" i="1"/>
  <c r="U92" i="1"/>
  <c r="U89" i="1"/>
  <c r="U87" i="1"/>
  <c r="U88" i="1"/>
  <c r="U80" i="1"/>
  <c r="U82" i="1"/>
  <c r="U81" i="1"/>
  <c r="U83" i="1"/>
  <c r="U78" i="1"/>
  <c r="U77" i="1"/>
  <c r="U79" i="1"/>
  <c r="U75" i="1"/>
  <c r="U76" i="1"/>
  <c r="U73" i="1"/>
  <c r="U74" i="1"/>
  <c r="U72" i="1"/>
  <c r="U69" i="1"/>
  <c r="U71" i="1"/>
  <c r="U70" i="1"/>
  <c r="U65" i="1"/>
  <c r="U66" i="1"/>
  <c r="U68" i="1"/>
  <c r="U67" i="1"/>
  <c r="U64" i="1"/>
  <c r="U61" i="1"/>
  <c r="U62" i="1"/>
  <c r="U58" i="1"/>
  <c r="U59" i="1"/>
  <c r="U63" i="1"/>
  <c r="U60" i="1"/>
  <c r="U52" i="1"/>
  <c r="U53" i="1"/>
  <c r="U56" i="1"/>
  <c r="U55" i="1"/>
  <c r="U54" i="1"/>
  <c r="U57" i="1"/>
  <c r="U49" i="1"/>
  <c r="U51" i="1"/>
  <c r="U50" i="1"/>
  <c r="U48" i="1"/>
  <c r="U47" i="1"/>
  <c r="U46" i="1"/>
  <c r="U44" i="1"/>
  <c r="U45" i="1"/>
  <c r="U43" i="1"/>
  <c r="U38" i="1"/>
  <c r="U40" i="1"/>
  <c r="U39" i="1"/>
  <c r="U42" i="1"/>
  <c r="U41" i="1"/>
  <c r="U37" i="1"/>
  <c r="U32" i="1"/>
  <c r="U35" i="1"/>
  <c r="U34" i="1"/>
  <c r="U33" i="1"/>
  <c r="U36" i="1"/>
  <c r="U29" i="1"/>
  <c r="U25" i="1"/>
  <c r="U26" i="1"/>
  <c r="U30" i="1"/>
  <c r="U31" i="1"/>
  <c r="U28" i="1"/>
  <c r="U27" i="1"/>
  <c r="U23" i="1"/>
  <c r="U21" i="1"/>
  <c r="U24" i="1"/>
  <c r="U20" i="1"/>
  <c r="U22" i="1"/>
  <c r="U19" i="1"/>
  <c r="U18" i="1"/>
  <c r="U17" i="1"/>
  <c r="U16" i="1"/>
  <c r="U12" i="1"/>
  <c r="U13" i="1"/>
  <c r="U11" i="1"/>
  <c r="U14" i="1"/>
  <c r="U15" i="1"/>
  <c r="U10" i="1"/>
  <c r="U9" i="1"/>
  <c r="U7" i="1"/>
  <c r="U8" i="1"/>
  <c r="U6" i="1"/>
  <c r="U5" i="1"/>
  <c r="U4" i="1"/>
  <c r="U3" i="1"/>
  <c r="U2" i="1"/>
  <c r="U3483" i="1"/>
  <c r="U3489" i="1"/>
  <c r="U3496" i="1"/>
  <c r="U3502" i="1"/>
  <c r="U3480" i="1"/>
  <c r="U3484" i="1"/>
  <c r="U3503" i="1"/>
  <c r="U3492" i="1"/>
  <c r="U3476" i="1"/>
  <c r="U3412" i="1"/>
  <c r="U3504" i="1"/>
  <c r="U3485" i="1"/>
  <c r="U3499" i="1"/>
  <c r="U3465" i="1"/>
  <c r="U3510" i="1"/>
  <c r="U3336" i="1"/>
  <c r="U3338" i="1"/>
  <c r="U3374" i="1"/>
  <c r="U3462" i="1"/>
  <c r="U3346" i="1"/>
  <c r="U3359" i="1"/>
  <c r="U3521" i="1"/>
  <c r="U3371" i="1"/>
  <c r="U3524" i="1"/>
  <c r="U3352" i="1"/>
  <c r="U3344" i="1"/>
  <c r="U3381" i="1"/>
  <c r="U3427" i="1"/>
  <c r="U3391" i="1"/>
  <c r="U3419" i="1"/>
  <c r="U3354" i="1"/>
  <c r="U3389" i="1"/>
  <c r="U3362" i="1"/>
  <c r="U3383" i="1"/>
  <c r="U3340" i="1"/>
  <c r="U3356" i="1"/>
  <c r="U3401" i="1"/>
  <c r="U3349" i="1"/>
  <c r="U3377" i="1"/>
  <c r="U3386" i="1"/>
  <c r="U3473" i="1"/>
  <c r="U3515" i="1"/>
  <c r="U3460" i="1"/>
  <c r="U3469" i="1"/>
  <c r="U3519" i="1"/>
  <c r="U3512" i="1"/>
  <c r="U3393" i="1"/>
  <c r="U3467" i="1"/>
  <c r="U3415" i="1"/>
  <c r="U3431" i="1"/>
  <c r="U3471" i="1"/>
  <c r="U3429" i="1"/>
  <c r="U3375" i="1"/>
  <c r="U3463" i="1"/>
  <c r="U3347" i="1"/>
  <c r="U3360" i="1"/>
  <c r="U3522" i="1"/>
  <c r="U3433" i="1"/>
  <c r="U3372" i="1"/>
  <c r="U3369" i="1"/>
  <c r="U3458" i="1"/>
  <c r="U3395" i="1"/>
  <c r="U3363" i="1"/>
  <c r="U3384" i="1"/>
  <c r="U3357" i="1"/>
  <c r="U3342" i="1"/>
  <c r="U3402" i="1"/>
  <c r="U3350" i="1"/>
  <c r="U3378" i="1"/>
  <c r="U3387" i="1"/>
  <c r="U3420" i="1"/>
  <c r="U3425" i="1"/>
  <c r="U3423" i="1"/>
  <c r="U3478" i="1"/>
  <c r="U3516" i="1"/>
  <c r="U3397" i="1"/>
  <c r="U3398" i="1"/>
  <c r="U3486" i="1"/>
  <c r="U3490" i="1"/>
  <c r="U3497" i="1"/>
  <c r="U3475" i="1"/>
  <c r="U3491" i="1"/>
  <c r="U3498" i="1"/>
  <c r="U3505" i="1"/>
  <c r="U3509" i="1"/>
  <c r="U3481" i="1"/>
  <c r="U3487" i="1"/>
  <c r="U3506" i="1"/>
  <c r="U3493" i="1"/>
  <c r="U3494" i="1"/>
  <c r="U3477" i="1"/>
  <c r="U3507" i="1"/>
  <c r="U3413" i="1"/>
  <c r="U3508" i="1"/>
  <c r="U3488" i="1"/>
  <c r="U3500" i="1"/>
  <c r="U3466" i="1"/>
  <c r="U3511" i="1"/>
  <c r="U3321" i="1"/>
  <c r="U3322" i="1"/>
  <c r="U3337" i="1"/>
  <c r="U3339" i="1"/>
  <c r="U3365" i="1"/>
  <c r="U3376" i="1"/>
  <c r="U3464" i="1"/>
  <c r="U3348" i="1"/>
  <c r="U3361" i="1"/>
  <c r="U3523" i="1"/>
  <c r="U3434" i="1"/>
  <c r="U3373" i="1"/>
  <c r="U3370" i="1"/>
  <c r="U3459" i="1"/>
  <c r="U3396" i="1"/>
  <c r="U3525" i="1"/>
  <c r="U3353" i="1"/>
  <c r="U3345" i="1"/>
  <c r="U3382" i="1"/>
  <c r="U3428" i="1"/>
  <c r="U3392" i="1"/>
  <c r="U3421" i="1"/>
  <c r="U3355" i="1"/>
  <c r="U3390" i="1"/>
  <c r="U3364" i="1"/>
  <c r="U3385" i="1"/>
  <c r="U3341" i="1"/>
  <c r="U3358" i="1"/>
  <c r="U3343" i="1"/>
  <c r="U3403" i="1"/>
  <c r="U3351" i="1"/>
  <c r="U3379" i="1"/>
  <c r="U3388" i="1"/>
  <c r="U3474" i="1"/>
  <c r="U3422" i="1"/>
  <c r="U3426" i="1"/>
  <c r="U3424" i="1"/>
  <c r="U3479" i="1"/>
  <c r="U3517" i="1"/>
  <c r="U3461" i="1"/>
  <c r="U3470" i="1"/>
  <c r="U3520" i="1"/>
  <c r="U3513" i="1"/>
  <c r="U3394" i="1"/>
  <c r="U3468" i="1"/>
  <c r="U3416" i="1"/>
  <c r="U3432" i="1"/>
  <c r="U3472" i="1"/>
  <c r="U3430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07" i="1"/>
  <c r="U3408" i="1"/>
  <c r="U3409" i="1"/>
  <c r="U3578" i="1"/>
  <c r="U3557" i="1"/>
  <c r="U3556" i="1"/>
  <c r="U3538" i="1"/>
  <c r="U3545" i="1"/>
  <c r="U3543" i="1"/>
  <c r="U3542" i="1"/>
  <c r="U3527" i="1"/>
  <c r="U3573" i="1"/>
  <c r="U3536" i="1"/>
  <c r="U3566" i="1"/>
  <c r="U3563" i="1"/>
  <c r="U3552" i="1"/>
  <c r="U3531" i="1"/>
  <c r="U3544" i="1"/>
  <c r="U3551" i="1"/>
  <c r="U3562" i="1"/>
  <c r="U3533" i="1"/>
  <c r="U3559" i="1"/>
  <c r="U3580" i="1"/>
  <c r="U3548" i="1"/>
  <c r="U3540" i="1"/>
  <c r="U3569" i="1"/>
  <c r="U3568" i="1"/>
  <c r="U3577" i="1"/>
  <c r="U3561" i="1"/>
  <c r="U3550" i="1"/>
  <c r="U3553" i="1"/>
  <c r="U3572" i="1"/>
  <c r="U3547" i="1"/>
  <c r="U3575" i="1"/>
  <c r="U3565" i="1"/>
  <c r="U3537" i="1"/>
  <c r="U3579" i="1"/>
  <c r="U3581" i="1"/>
  <c r="U3399" i="1"/>
  <c r="U3482" i="1"/>
  <c r="U3549" i="1"/>
  <c r="U3405" i="1"/>
  <c r="U3514" i="1"/>
  <c r="U3380" i="1"/>
  <c r="U3558" i="1"/>
  <c r="U3404" i="1"/>
  <c r="U3535" i="1"/>
  <c r="U3555" i="1"/>
  <c r="U3554" i="1"/>
  <c r="U3418" i="1"/>
  <c r="U3539" i="1"/>
  <c r="U3417" i="1"/>
  <c r="U3560" i="1"/>
  <c r="U3518" i="1"/>
  <c r="U3526" i="1"/>
  <c r="U3406" i="1"/>
  <c r="U3411" i="1"/>
  <c r="U3414" i="1"/>
  <c r="U3534" i="1"/>
  <c r="U3410" i="1"/>
  <c r="U3546" i="1"/>
  <c r="U3495" i="1"/>
  <c r="U3501" i="1"/>
  <c r="U3574" i="1"/>
  <c r="U3564" i="1"/>
  <c r="U3448" i="1"/>
  <c r="U3567" i="1"/>
  <c r="U3582" i="1"/>
  <c r="U3449" i="1"/>
  <c r="U3576" i="1"/>
  <c r="U3450" i="1"/>
  <c r="U3571" i="1"/>
  <c r="U3528" i="1"/>
  <c r="U3570" i="1"/>
  <c r="U3541" i="1"/>
  <c r="U3532" i="1"/>
  <c r="U3323" i="1"/>
  <c r="U3451" i="1"/>
  <c r="U3452" i="1"/>
  <c r="U3453" i="1"/>
  <c r="U3324" i="1"/>
  <c r="U3529" i="1"/>
  <c r="U3325" i="1"/>
  <c r="U3326" i="1"/>
  <c r="U3327" i="1"/>
  <c r="U3454" i="1"/>
  <c r="U3328" i="1"/>
  <c r="U3329" i="1"/>
  <c r="U3330" i="1"/>
  <c r="U3331" i="1"/>
  <c r="U3455" i="1"/>
  <c r="U3530" i="1"/>
  <c r="U3332" i="1"/>
  <c r="U3456" i="1"/>
  <c r="U3457" i="1"/>
  <c r="U3333" i="1"/>
  <c r="U3400" i="1"/>
  <c r="U3334" i="1"/>
  <c r="U3335" i="1"/>
  <c r="U3366" i="1"/>
  <c r="U3367" i="1"/>
  <c r="U3368" i="1"/>
  <c r="U3243" i="1"/>
  <c r="B89" i="10" l="1"/>
  <c r="E89" i="10"/>
  <c r="H87" i="10"/>
  <c r="H89" i="10" s="1"/>
  <c r="D87" i="10"/>
  <c r="D89" i="10" s="1"/>
  <c r="I86" i="10"/>
  <c r="I89" i="10" s="1"/>
  <c r="G87" i="10"/>
  <c r="G89" i="10" s="1"/>
  <c r="C87" i="10"/>
  <c r="C89" i="10" s="1"/>
  <c r="F87" i="10"/>
  <c r="F89" i="10" s="1"/>
  <c r="G31" i="10"/>
  <c r="I31" i="10"/>
  <c r="E31" i="10"/>
  <c r="C31" i="10"/>
  <c r="K27" i="10"/>
  <c r="D31" i="10"/>
  <c r="K20" i="10"/>
  <c r="J89" i="10"/>
  <c r="K26" i="10"/>
  <c r="J31" i="10"/>
  <c r="F31" i="10"/>
  <c r="K28" i="10"/>
  <c r="H31" i="10"/>
  <c r="K29" i="10"/>
  <c r="K30" i="10"/>
  <c r="B31" i="10"/>
  <c r="B99" i="10"/>
  <c r="J99" i="10"/>
  <c r="F99" i="10"/>
  <c r="I99" i="10"/>
  <c r="K98" i="10"/>
  <c r="K96" i="10"/>
  <c r="D99" i="10"/>
  <c r="K97" i="10"/>
  <c r="H80" i="10"/>
  <c r="E99" i="10"/>
  <c r="I77" i="10"/>
  <c r="G78" i="10"/>
  <c r="F77" i="10"/>
  <c r="C78" i="10"/>
  <c r="I79" i="10"/>
  <c r="D80" i="10"/>
  <c r="F78" i="10"/>
  <c r="G79" i="10"/>
  <c r="C79" i="10"/>
  <c r="I78" i="10"/>
  <c r="J80" i="10"/>
  <c r="F79" i="10"/>
  <c r="B80" i="10"/>
  <c r="G77" i="10"/>
  <c r="C77" i="10"/>
  <c r="E80" i="10"/>
  <c r="E49" i="10"/>
  <c r="F60" i="10"/>
  <c r="I49" i="10"/>
  <c r="D50" i="10"/>
  <c r="J60" i="10"/>
  <c r="B60" i="10"/>
  <c r="U18" i="10"/>
  <c r="I48" i="10"/>
  <c r="E48" i="10"/>
  <c r="I52" i="10"/>
  <c r="E52" i="10"/>
  <c r="J51" i="10"/>
  <c r="F51" i="10"/>
  <c r="B51" i="10"/>
  <c r="G50" i="10"/>
  <c r="C50" i="10"/>
  <c r="H49" i="10"/>
  <c r="D49" i="10"/>
  <c r="J59" i="10"/>
  <c r="F59" i="10"/>
  <c r="J63" i="10"/>
  <c r="F63" i="10"/>
  <c r="B63" i="10"/>
  <c r="G62" i="10"/>
  <c r="C62" i="10"/>
  <c r="H61" i="10"/>
  <c r="D61" i="10"/>
  <c r="I60" i="10"/>
  <c r="E60" i="10"/>
  <c r="H48" i="10"/>
  <c r="D48" i="10"/>
  <c r="H52" i="10"/>
  <c r="D52" i="10"/>
  <c r="I51" i="10"/>
  <c r="E51" i="10"/>
  <c r="J50" i="10"/>
  <c r="F50" i="10"/>
  <c r="B50" i="10"/>
  <c r="G49" i="10"/>
  <c r="C49" i="10"/>
  <c r="I59" i="10"/>
  <c r="E59" i="10"/>
  <c r="I63" i="10"/>
  <c r="E63" i="10"/>
  <c r="J62" i="10"/>
  <c r="F62" i="10"/>
  <c r="B62" i="10"/>
  <c r="G61" i="10"/>
  <c r="C61" i="10"/>
  <c r="H60" i="10"/>
  <c r="D60" i="10"/>
  <c r="N17" i="10"/>
  <c r="Q35" i="10"/>
  <c r="B48" i="10"/>
  <c r="G48" i="10"/>
  <c r="C48" i="10"/>
  <c r="G52" i="10"/>
  <c r="C52" i="10"/>
  <c r="H51" i="10"/>
  <c r="D51" i="10"/>
  <c r="I50" i="10"/>
  <c r="E50" i="10"/>
  <c r="J49" i="10"/>
  <c r="F49" i="10"/>
  <c r="B49" i="10"/>
  <c r="H59" i="10"/>
  <c r="D59" i="10"/>
  <c r="H63" i="10"/>
  <c r="D63" i="10"/>
  <c r="I62" i="10"/>
  <c r="E62" i="10"/>
  <c r="J61" i="10"/>
  <c r="F61" i="10"/>
  <c r="B61" i="10"/>
  <c r="G60" i="10"/>
  <c r="C60" i="10"/>
  <c r="R17" i="10"/>
  <c r="J48" i="10"/>
  <c r="F48" i="10"/>
  <c r="J52" i="10"/>
  <c r="F52" i="10"/>
  <c r="B52" i="10"/>
  <c r="G51" i="10"/>
  <c r="C51" i="10"/>
  <c r="H50" i="10"/>
  <c r="B59" i="10"/>
  <c r="G59" i="10"/>
  <c r="C59" i="10"/>
  <c r="G63" i="10"/>
  <c r="C63" i="10"/>
  <c r="H62" i="10"/>
  <c r="D62" i="10"/>
  <c r="I61" i="10"/>
  <c r="E61" i="10"/>
  <c r="I53" i="10"/>
  <c r="R16" i="10"/>
  <c r="R40" i="10"/>
  <c r="N40" i="10"/>
  <c r="S39" i="10"/>
  <c r="O39" i="10"/>
  <c r="T38" i="10"/>
  <c r="P38" i="10"/>
  <c r="U37" i="10"/>
  <c r="Q37" i="10"/>
  <c r="R36" i="10"/>
  <c r="N36" i="10"/>
  <c r="S35" i="10"/>
  <c r="O35" i="10"/>
  <c r="T34" i="10"/>
  <c r="P34" i="10"/>
  <c r="U33" i="10"/>
  <c r="Q33" i="10"/>
  <c r="R32" i="10"/>
  <c r="N32" i="10"/>
  <c r="S31" i="10"/>
  <c r="O31" i="10"/>
  <c r="T30" i="10"/>
  <c r="P30" i="10"/>
  <c r="U29" i="10"/>
  <c r="Q29" i="10"/>
  <c r="R28" i="10"/>
  <c r="N28" i="10"/>
  <c r="S27" i="10"/>
  <c r="O27" i="10"/>
  <c r="T26" i="10"/>
  <c r="P26" i="10"/>
  <c r="U25" i="10"/>
  <c r="Q25" i="10"/>
  <c r="R24" i="10"/>
  <c r="N24" i="10"/>
  <c r="S23" i="10"/>
  <c r="O23" i="10"/>
  <c r="T22" i="10"/>
  <c r="P22" i="10"/>
  <c r="U21" i="10"/>
  <c r="Q21" i="10"/>
  <c r="R20" i="10"/>
  <c r="N20" i="10"/>
  <c r="S19" i="10"/>
  <c r="O19" i="10"/>
  <c r="T18" i="10"/>
  <c r="P18" i="10"/>
  <c r="U17" i="10"/>
  <c r="Q17" i="10"/>
  <c r="U16" i="10"/>
  <c r="Q16" i="10"/>
  <c r="U40" i="10"/>
  <c r="Q40" i="10"/>
  <c r="R39" i="10"/>
  <c r="N39" i="10"/>
  <c r="S38" i="10"/>
  <c r="O38" i="10"/>
  <c r="T37" i="10"/>
  <c r="P37" i="10"/>
  <c r="U36" i="10"/>
  <c r="Q36" i="10"/>
  <c r="R35" i="10"/>
  <c r="N35" i="10"/>
  <c r="S34" i="10"/>
  <c r="O34" i="10"/>
  <c r="T33" i="10"/>
  <c r="P33" i="10"/>
  <c r="U32" i="10"/>
  <c r="Q32" i="10"/>
  <c r="R31" i="10"/>
  <c r="N31" i="10"/>
  <c r="S30" i="10"/>
  <c r="O30" i="10"/>
  <c r="T29" i="10"/>
  <c r="P29" i="10"/>
  <c r="U28" i="10"/>
  <c r="Q28" i="10"/>
  <c r="R27" i="10"/>
  <c r="N27" i="10"/>
  <c r="S26" i="10"/>
  <c r="O26" i="10"/>
  <c r="T25" i="10"/>
  <c r="P25" i="10"/>
  <c r="U24" i="10"/>
  <c r="Q24" i="10"/>
  <c r="R23" i="10"/>
  <c r="N23" i="10"/>
  <c r="S22" i="10"/>
  <c r="O22" i="10"/>
  <c r="T21" i="10"/>
  <c r="P21" i="10"/>
  <c r="U20" i="10"/>
  <c r="Q20" i="10"/>
  <c r="R19" i="10"/>
  <c r="N19" i="10"/>
  <c r="S18" i="10"/>
  <c r="O18" i="10"/>
  <c r="T17" i="10"/>
  <c r="P17" i="10"/>
  <c r="T16" i="10"/>
  <c r="P16" i="10"/>
  <c r="T40" i="10"/>
  <c r="P40" i="10"/>
  <c r="U39" i="10"/>
  <c r="Q39" i="10"/>
  <c r="R38" i="10"/>
  <c r="N38" i="10"/>
  <c r="S37" i="10"/>
  <c r="O37" i="10"/>
  <c r="T36" i="10"/>
  <c r="P36" i="10"/>
  <c r="U35" i="10"/>
  <c r="R34" i="10"/>
  <c r="N34" i="10"/>
  <c r="S33" i="10"/>
  <c r="O33" i="10"/>
  <c r="T32" i="10"/>
  <c r="P32" i="10"/>
  <c r="U31" i="10"/>
  <c r="Q31" i="10"/>
  <c r="R30" i="10"/>
  <c r="N30" i="10"/>
  <c r="S29" i="10"/>
  <c r="O29" i="10"/>
  <c r="T28" i="10"/>
  <c r="P28" i="10"/>
  <c r="U27" i="10"/>
  <c r="Q27" i="10"/>
  <c r="R26" i="10"/>
  <c r="N26" i="10"/>
  <c r="S25" i="10"/>
  <c r="O25" i="10"/>
  <c r="T24" i="10"/>
  <c r="P24" i="10"/>
  <c r="U23" i="10"/>
  <c r="Q23" i="10"/>
  <c r="R22" i="10"/>
  <c r="N22" i="10"/>
  <c r="S21" i="10"/>
  <c r="O21" i="10"/>
  <c r="T20" i="10"/>
  <c r="P20" i="10"/>
  <c r="U19" i="10"/>
  <c r="Q19" i="10"/>
  <c r="R18" i="10"/>
  <c r="N18" i="10"/>
  <c r="S17" i="10"/>
  <c r="O17" i="10"/>
  <c r="N16" i="10"/>
  <c r="S16" i="10"/>
  <c r="O16" i="10"/>
  <c r="S40" i="10"/>
  <c r="O40" i="10"/>
  <c r="T39" i="10"/>
  <c r="P39" i="10"/>
  <c r="U38" i="10"/>
  <c r="Q38" i="10"/>
  <c r="R37" i="10"/>
  <c r="N37" i="10"/>
  <c r="S36" i="10"/>
  <c r="O36" i="10"/>
  <c r="T35" i="10"/>
  <c r="P35" i="10"/>
  <c r="U34" i="10"/>
  <c r="Q34" i="10"/>
  <c r="R33" i="10"/>
  <c r="N33" i="10"/>
  <c r="S32" i="10"/>
  <c r="O32" i="10"/>
  <c r="T31" i="10"/>
  <c r="P31" i="10"/>
  <c r="U30" i="10"/>
  <c r="Q30" i="10"/>
  <c r="R29" i="10"/>
  <c r="N29" i="10"/>
  <c r="S28" i="10"/>
  <c r="O28" i="10"/>
  <c r="T27" i="10"/>
  <c r="P27" i="10"/>
  <c r="U26" i="10"/>
  <c r="Q26" i="10"/>
  <c r="R25" i="10"/>
  <c r="N25" i="10"/>
  <c r="S24" i="10"/>
  <c r="O24" i="10"/>
  <c r="T23" i="10"/>
  <c r="P23" i="10"/>
  <c r="U22" i="10"/>
  <c r="Q22" i="10"/>
  <c r="R21" i="10"/>
  <c r="N21" i="10"/>
  <c r="S20" i="10"/>
  <c r="O20" i="10"/>
  <c r="T19" i="10"/>
  <c r="P19" i="10"/>
  <c r="Q18" i="10"/>
  <c r="B21" i="10"/>
  <c r="C21" i="10"/>
  <c r="E21" i="10"/>
  <c r="H21" i="10"/>
  <c r="D21" i="10"/>
  <c r="G21" i="10"/>
  <c r="J21" i="10"/>
  <c r="F21" i="10"/>
  <c r="I21" i="10"/>
  <c r="K16" i="10"/>
  <c r="K19" i="10"/>
  <c r="K18" i="10"/>
  <c r="K17" i="10"/>
  <c r="E32" i="10" l="1"/>
  <c r="H32" i="10"/>
  <c r="K21" i="10"/>
  <c r="B64" i="10"/>
  <c r="E53" i="10"/>
  <c r="B32" i="10"/>
  <c r="K31" i="10"/>
  <c r="B53" i="10"/>
  <c r="C80" i="10"/>
  <c r="K87" i="10"/>
  <c r="K88" i="10"/>
  <c r="G80" i="10"/>
  <c r="F80" i="10"/>
  <c r="H99" i="10"/>
  <c r="J53" i="10"/>
  <c r="G99" i="10"/>
  <c r="C99" i="10"/>
  <c r="E64" i="10"/>
  <c r="D64" i="10"/>
  <c r="D53" i="10"/>
  <c r="G53" i="10"/>
  <c r="I80" i="10"/>
  <c r="K79" i="10"/>
  <c r="K49" i="10"/>
  <c r="K77" i="10"/>
  <c r="K78" i="10"/>
  <c r="I64" i="10"/>
  <c r="K50" i="10"/>
  <c r="C53" i="10"/>
  <c r="H64" i="10"/>
  <c r="H53" i="10"/>
  <c r="G64" i="10"/>
  <c r="K63" i="10"/>
  <c r="K51" i="10"/>
  <c r="K52" i="10"/>
  <c r="K60" i="10"/>
  <c r="F53" i="10"/>
  <c r="K59" i="10"/>
  <c r="K48" i="10"/>
  <c r="C64" i="10"/>
  <c r="K62" i="10"/>
  <c r="F64" i="10"/>
  <c r="K61" i="10"/>
  <c r="J64" i="10"/>
  <c r="E22" i="10"/>
  <c r="H22" i="10"/>
  <c r="B22" i="10"/>
  <c r="B54" i="10" l="1"/>
  <c r="K80" i="10"/>
  <c r="K22" i="10"/>
  <c r="B65" i="10"/>
  <c r="H54" i="10"/>
  <c r="K99" i="10"/>
  <c r="K53" i="10"/>
  <c r="E65" i="10"/>
  <c r="E54" i="10"/>
  <c r="K64" i="10"/>
  <c r="H65" i="10"/>
  <c r="K86" i="10"/>
  <c r="K89" i="10" l="1"/>
</calcChain>
</file>

<file path=xl/sharedStrings.xml><?xml version="1.0" encoding="utf-8"?>
<sst xmlns="http://schemas.openxmlformats.org/spreadsheetml/2006/main" count="34708" uniqueCount="3708">
  <si>
    <t>Entry ID</t>
  </si>
  <si>
    <t>Freight forwarder</t>
  </si>
  <si>
    <t>Loading Date</t>
  </si>
  <si>
    <t>Offloading Date</t>
  </si>
  <si>
    <t>Client Invoice status</t>
  </si>
  <si>
    <t>Transporter Invoice status</t>
  </si>
  <si>
    <t>Service / Product: Product Name</t>
  </si>
  <si>
    <t>Gross Weight(t)</t>
  </si>
  <si>
    <t>POD Attached</t>
  </si>
  <si>
    <t>DL-1</t>
  </si>
  <si>
    <t>Freight forwarder ABC</t>
  </si>
  <si>
    <t>Transporter A</t>
  </si>
  <si>
    <t>Invoiced</t>
  </si>
  <si>
    <t>TRANSPORTATION</t>
  </si>
  <si>
    <t>USD</t>
  </si>
  <si>
    <t>DL-8</t>
  </si>
  <si>
    <t>Paid</t>
  </si>
  <si>
    <t>DL-9</t>
  </si>
  <si>
    <t>DL-10</t>
  </si>
  <si>
    <t>DL-11</t>
  </si>
  <si>
    <t>DL-12</t>
  </si>
  <si>
    <t>DL-13</t>
  </si>
  <si>
    <t>DL-15</t>
  </si>
  <si>
    <t>DL-17</t>
  </si>
  <si>
    <t>DL-19</t>
  </si>
  <si>
    <t>DL-21</t>
  </si>
  <si>
    <t>DL-22</t>
  </si>
  <si>
    <t>DL-23</t>
  </si>
  <si>
    <t>DL-24</t>
  </si>
  <si>
    <t>DL-25</t>
  </si>
  <si>
    <t>DL-26</t>
  </si>
  <si>
    <t>DL-36</t>
  </si>
  <si>
    <t>DL-37</t>
  </si>
  <si>
    <t>DL-38</t>
  </si>
  <si>
    <t>DL-39</t>
  </si>
  <si>
    <t>DL-40</t>
  </si>
  <si>
    <t>DL-43</t>
  </si>
  <si>
    <t>DL-46</t>
  </si>
  <si>
    <t>DL-47</t>
  </si>
  <si>
    <t>DL-48</t>
  </si>
  <si>
    <t>DL-49</t>
  </si>
  <si>
    <t>DL-50</t>
  </si>
  <si>
    <t>DL-58</t>
  </si>
  <si>
    <t>DL-59</t>
  </si>
  <si>
    <t>DL-60</t>
  </si>
  <si>
    <t>DL-64</t>
  </si>
  <si>
    <t>DL-65</t>
  </si>
  <si>
    <t>DL-66</t>
  </si>
  <si>
    <t>DL-67</t>
  </si>
  <si>
    <t>DL-69</t>
  </si>
  <si>
    <t>DL-71</t>
  </si>
  <si>
    <t>DL-73</t>
  </si>
  <si>
    <t>DL-75</t>
  </si>
  <si>
    <t>DL-76</t>
  </si>
  <si>
    <t>DL-77</t>
  </si>
  <si>
    <t>DL-81</t>
  </si>
  <si>
    <t>Transporter C</t>
  </si>
  <si>
    <t>FOB</t>
  </si>
  <si>
    <t>NAD</t>
  </si>
  <si>
    <t>DL-82</t>
  </si>
  <si>
    <t>DL-83</t>
  </si>
  <si>
    <t>DL-84</t>
  </si>
  <si>
    <t>DL-85</t>
  </si>
  <si>
    <t>DL-86</t>
  </si>
  <si>
    <t>DL-87</t>
  </si>
  <si>
    <t>DL-88</t>
  </si>
  <si>
    <t>DL-89</t>
  </si>
  <si>
    <t>DL-94</t>
  </si>
  <si>
    <t>Transporter B</t>
  </si>
  <si>
    <t>SECURITY &amp; ESCORT</t>
  </si>
  <si>
    <t>DL-95</t>
  </si>
  <si>
    <t>DL-96</t>
  </si>
  <si>
    <t>DL-97</t>
  </si>
  <si>
    <t>DL-103</t>
  </si>
  <si>
    <t>DL-105</t>
  </si>
  <si>
    <t>DL-107</t>
  </si>
  <si>
    <t>DL-109</t>
  </si>
  <si>
    <t>DL-111</t>
  </si>
  <si>
    <t>DL-113</t>
  </si>
  <si>
    <t>DL-115</t>
  </si>
  <si>
    <t>DL-117</t>
  </si>
  <si>
    <t>DL-119</t>
  </si>
  <si>
    <t>DL-138</t>
  </si>
  <si>
    <t>DL-139</t>
  </si>
  <si>
    <t>DL-140</t>
  </si>
  <si>
    <t>DL-141</t>
  </si>
  <si>
    <t>DL-142</t>
  </si>
  <si>
    <t>DL-143</t>
  </si>
  <si>
    <t>DL-144</t>
  </si>
  <si>
    <t>DL-145</t>
  </si>
  <si>
    <t>DL-146</t>
  </si>
  <si>
    <t>DL-147</t>
  </si>
  <si>
    <t>DL-148</t>
  </si>
  <si>
    <t>DL-149</t>
  </si>
  <si>
    <t>DL-150</t>
  </si>
  <si>
    <t>DL-152</t>
  </si>
  <si>
    <t>DL-153</t>
  </si>
  <si>
    <t>DL-163</t>
  </si>
  <si>
    <t>DL-164</t>
  </si>
  <si>
    <t>DL-165</t>
  </si>
  <si>
    <t>DL-166</t>
  </si>
  <si>
    <t>DL-178</t>
  </si>
  <si>
    <t>DL-180</t>
  </si>
  <si>
    <t>DL-182</t>
  </si>
  <si>
    <t>DL-184</t>
  </si>
  <si>
    <t>DL-186</t>
  </si>
  <si>
    <t>DL-188</t>
  </si>
  <si>
    <t>DL-190</t>
  </si>
  <si>
    <t>DL-192</t>
  </si>
  <si>
    <t>DL-194</t>
  </si>
  <si>
    <t>DL-196</t>
  </si>
  <si>
    <t>DL-198</t>
  </si>
  <si>
    <t>DL-200</t>
  </si>
  <si>
    <t>DL-202</t>
  </si>
  <si>
    <t>DL-204</t>
  </si>
  <si>
    <t>DL-206</t>
  </si>
  <si>
    <t>DL-208</t>
  </si>
  <si>
    <t>DL-210</t>
  </si>
  <si>
    <t>DL-212</t>
  </si>
  <si>
    <t>DL-214</t>
  </si>
  <si>
    <t>DL-216</t>
  </si>
  <si>
    <t>DL-218</t>
  </si>
  <si>
    <t>DL-220</t>
  </si>
  <si>
    <t>DL-222</t>
  </si>
  <si>
    <t>DL-224</t>
  </si>
  <si>
    <t>DL-226</t>
  </si>
  <si>
    <t>DL-227</t>
  </si>
  <si>
    <t>DL-228</t>
  </si>
  <si>
    <t>DL-230</t>
  </si>
  <si>
    <t>DL-232</t>
  </si>
  <si>
    <t>DL-234</t>
  </si>
  <si>
    <t>DL-236</t>
  </si>
  <si>
    <t>DL-238</t>
  </si>
  <si>
    <t>DL-240</t>
  </si>
  <si>
    <t>DL-242</t>
  </si>
  <si>
    <t>DL-244</t>
  </si>
  <si>
    <t>DL-246</t>
  </si>
  <si>
    <t>DL-248</t>
  </si>
  <si>
    <t>DL-250</t>
  </si>
  <si>
    <t>DL-252</t>
  </si>
  <si>
    <t>DL-254</t>
  </si>
  <si>
    <t>DL-256</t>
  </si>
  <si>
    <t>DL-258</t>
  </si>
  <si>
    <t>DL-260</t>
  </si>
  <si>
    <t>DL-262</t>
  </si>
  <si>
    <t>DL-264</t>
  </si>
  <si>
    <t>DL-266</t>
  </si>
  <si>
    <t>DL-268</t>
  </si>
  <si>
    <t>DL-270</t>
  </si>
  <si>
    <t>DL-272</t>
  </si>
  <si>
    <t>DL-274</t>
  </si>
  <si>
    <t>DL-276</t>
  </si>
  <si>
    <t>DL-278</t>
  </si>
  <si>
    <t>DL-280</t>
  </si>
  <si>
    <t>DL-282</t>
  </si>
  <si>
    <t>DL-284</t>
  </si>
  <si>
    <t>DL-286</t>
  </si>
  <si>
    <t>DL-288</t>
  </si>
  <si>
    <t>DL-289</t>
  </si>
  <si>
    <t>DL-291</t>
  </si>
  <si>
    <t>DL-294</t>
  </si>
  <si>
    <t>DL-298</t>
  </si>
  <si>
    <t>DL-302</t>
  </si>
  <si>
    <t>DL-306</t>
  </si>
  <si>
    <t>DL-310</t>
  </si>
  <si>
    <t>DL-314</t>
  </si>
  <si>
    <t>DL-318</t>
  </si>
  <si>
    <t>DL-322</t>
  </si>
  <si>
    <t>DL-326</t>
  </si>
  <si>
    <t>DL-330</t>
  </si>
  <si>
    <t>DL-334</t>
  </si>
  <si>
    <t>DL-338</t>
  </si>
  <si>
    <t>DL-342</t>
  </si>
  <si>
    <t>DL-346</t>
  </si>
  <si>
    <t>DL-350</t>
  </si>
  <si>
    <t>DL-354</t>
  </si>
  <si>
    <t>DL-358</t>
  </si>
  <si>
    <t>DL-362</t>
  </si>
  <si>
    <t>DL-366</t>
  </si>
  <si>
    <t>DL-370</t>
  </si>
  <si>
    <t>DL-374</t>
  </si>
  <si>
    <t>DL-378</t>
  </si>
  <si>
    <t>DL-382</t>
  </si>
  <si>
    <t>DL-390</t>
  </si>
  <si>
    <t>DL-393</t>
  </si>
  <si>
    <t>DL-395</t>
  </si>
  <si>
    <t>DL-398</t>
  </si>
  <si>
    <t>DL-402</t>
  </si>
  <si>
    <t>DL-406</t>
  </si>
  <si>
    <t>DL-410</t>
  </si>
  <si>
    <t>DL-414</t>
  </si>
  <si>
    <t>DL-418</t>
  </si>
  <si>
    <t>DL-422</t>
  </si>
  <si>
    <t>DL-426</t>
  </si>
  <si>
    <t>DL-430</t>
  </si>
  <si>
    <t>DL-434</t>
  </si>
  <si>
    <t>DL-438</t>
  </si>
  <si>
    <t>DL-442</t>
  </si>
  <si>
    <t>DL-446</t>
  </si>
  <si>
    <t>DL-450</t>
  </si>
  <si>
    <t>DL-454</t>
  </si>
  <si>
    <t>DL-458</t>
  </si>
  <si>
    <t>DL-462</t>
  </si>
  <si>
    <t>DL-466</t>
  </si>
  <si>
    <t>DL-470</t>
  </si>
  <si>
    <t>DL-474</t>
  </si>
  <si>
    <t>DL-478</t>
  </si>
  <si>
    <t>DL-482</t>
  </si>
  <si>
    <t>DL-486</t>
  </si>
  <si>
    <t>DL-490</t>
  </si>
  <si>
    <t>DL-494</t>
  </si>
  <si>
    <t>DL-498</t>
  </si>
  <si>
    <t>DL-502</t>
  </si>
  <si>
    <t>DL-511</t>
  </si>
  <si>
    <t>DL-513</t>
  </si>
  <si>
    <t>DL-520</t>
  </si>
  <si>
    <t>DL-524</t>
  </si>
  <si>
    <t>DL-528</t>
  </si>
  <si>
    <t>DL-532</t>
  </si>
  <si>
    <t>DL-536</t>
  </si>
  <si>
    <t>DL-540</t>
  </si>
  <si>
    <t>DL-544</t>
  </si>
  <si>
    <t>DL-548</t>
  </si>
  <si>
    <t>DL-552</t>
  </si>
  <si>
    <t>DL-556</t>
  </si>
  <si>
    <t>DL-560</t>
  </si>
  <si>
    <t>DL-564</t>
  </si>
  <si>
    <t>DL-568</t>
  </si>
  <si>
    <t>DL-572</t>
  </si>
  <si>
    <t>DL-576</t>
  </si>
  <si>
    <t>DL-580</t>
  </si>
  <si>
    <t>DL-584</t>
  </si>
  <si>
    <t>DL-588</t>
  </si>
  <si>
    <t>DL-592</t>
  </si>
  <si>
    <t>DL-596</t>
  </si>
  <si>
    <t>DL-600</t>
  </si>
  <si>
    <t>DL-604</t>
  </si>
  <si>
    <t>DL-608</t>
  </si>
  <si>
    <t>DL-612</t>
  </si>
  <si>
    <t>DL-616</t>
  </si>
  <si>
    <t>DL-620</t>
  </si>
  <si>
    <t>DL-624</t>
  </si>
  <si>
    <t>DL-628</t>
  </si>
  <si>
    <t>DL-632</t>
  </si>
  <si>
    <t>DL-636</t>
  </si>
  <si>
    <t>DL-640</t>
  </si>
  <si>
    <t>DL-674</t>
  </si>
  <si>
    <t>DL-675</t>
  </si>
  <si>
    <t>DL-676</t>
  </si>
  <si>
    <t>DL-677</t>
  </si>
  <si>
    <t>DL-678</t>
  </si>
  <si>
    <t>DL-679</t>
  </si>
  <si>
    <t>DL-680</t>
  </si>
  <si>
    <t>DL-681</t>
  </si>
  <si>
    <t>DL-682</t>
  </si>
  <si>
    <t>DL-683</t>
  </si>
  <si>
    <t>DL-684</t>
  </si>
  <si>
    <t>DL-685</t>
  </si>
  <si>
    <t>DL-686</t>
  </si>
  <si>
    <t>DL-687</t>
  </si>
  <si>
    <t>DL-688</t>
  </si>
  <si>
    <t>DL-689</t>
  </si>
  <si>
    <t>DL-690</t>
  </si>
  <si>
    <t>DL-691</t>
  </si>
  <si>
    <t>DL-692</t>
  </si>
  <si>
    <t>DL-693</t>
  </si>
  <si>
    <t>DL-694</t>
  </si>
  <si>
    <t>DL-695</t>
  </si>
  <si>
    <t>DL-696</t>
  </si>
  <si>
    <t>DL-697</t>
  </si>
  <si>
    <t>DL-698</t>
  </si>
  <si>
    <t>DL-699</t>
  </si>
  <si>
    <t>DL-700</t>
  </si>
  <si>
    <t>DL-701</t>
  </si>
  <si>
    <t>DL-702</t>
  </si>
  <si>
    <t>DL-703</t>
  </si>
  <si>
    <t>DL-704</t>
  </si>
  <si>
    <t>DL-705</t>
  </si>
  <si>
    <t>DL-707</t>
  </si>
  <si>
    <t>DL-708</t>
  </si>
  <si>
    <t>DL-710</t>
  </si>
  <si>
    <t>DL-712</t>
  </si>
  <si>
    <t>DL-714</t>
  </si>
  <si>
    <t>DL-716</t>
  </si>
  <si>
    <t>DL-718</t>
  </si>
  <si>
    <t>DL-720</t>
  </si>
  <si>
    <t>DL-722</t>
  </si>
  <si>
    <t>DL-724</t>
  </si>
  <si>
    <t>DL-726</t>
  </si>
  <si>
    <t>DL-728</t>
  </si>
  <si>
    <t>DL-729</t>
  </si>
  <si>
    <t>DL-730</t>
  </si>
  <si>
    <t>DL-731</t>
  </si>
  <si>
    <t>DL-732</t>
  </si>
  <si>
    <t>DL-733</t>
  </si>
  <si>
    <t>DL-734</t>
  </si>
  <si>
    <t>DL-735</t>
  </si>
  <si>
    <t>DL-736</t>
  </si>
  <si>
    <t>DL-737</t>
  </si>
  <si>
    <t>DL-758</t>
  </si>
  <si>
    <t>DL-760</t>
  </si>
  <si>
    <t>DL-762</t>
  </si>
  <si>
    <t>DL-764</t>
  </si>
  <si>
    <t>DL-766</t>
  </si>
  <si>
    <t>DL-768</t>
  </si>
  <si>
    <t>DL-770</t>
  </si>
  <si>
    <t>DL-772</t>
  </si>
  <si>
    <t>DL-774</t>
  </si>
  <si>
    <t>DL-794</t>
  </si>
  <si>
    <t>DL-795</t>
  </si>
  <si>
    <t>DL-796</t>
  </si>
  <si>
    <t>DL-797</t>
  </si>
  <si>
    <t>DL-798</t>
  </si>
  <si>
    <t>DL-799</t>
  </si>
  <si>
    <t>DL-800</t>
  </si>
  <si>
    <t>DL-801</t>
  </si>
  <si>
    <t>DL-802</t>
  </si>
  <si>
    <t>DL-803</t>
  </si>
  <si>
    <t>DL-805</t>
  </si>
  <si>
    <t>DL-807</t>
  </si>
  <si>
    <t>DL-809</t>
  </si>
  <si>
    <t>DL-811</t>
  </si>
  <si>
    <t>DL-813</t>
  </si>
  <si>
    <t>DL-815</t>
  </si>
  <si>
    <t>DL-817</t>
  </si>
  <si>
    <t>DL-819</t>
  </si>
  <si>
    <t>DL-821</t>
  </si>
  <si>
    <t>DL-823</t>
  </si>
  <si>
    <t>DL-825</t>
  </si>
  <si>
    <t>DL-827</t>
  </si>
  <si>
    <t>DL-930</t>
  </si>
  <si>
    <t>DL-931</t>
  </si>
  <si>
    <t>DL-932</t>
  </si>
  <si>
    <t>DL-933</t>
  </si>
  <si>
    <t>DL-934</t>
  </si>
  <si>
    <t>DL-935</t>
  </si>
  <si>
    <t>DL-936</t>
  </si>
  <si>
    <t>DL-937</t>
  </si>
  <si>
    <t>DL-938</t>
  </si>
  <si>
    <t>DL-939</t>
  </si>
  <si>
    <t>DL-940</t>
  </si>
  <si>
    <t>DL-941</t>
  </si>
  <si>
    <t>DL-942</t>
  </si>
  <si>
    <t>DL-943</t>
  </si>
  <si>
    <t>DL-944</t>
  </si>
  <si>
    <t>DL-945</t>
  </si>
  <si>
    <t>DL-947</t>
  </si>
  <si>
    <t>DL-949</t>
  </si>
  <si>
    <t>DL-951</t>
  </si>
  <si>
    <t>DL-953</t>
  </si>
  <si>
    <t>DL-955</t>
  </si>
  <si>
    <t>DL-957</t>
  </si>
  <si>
    <t>DL-959</t>
  </si>
  <si>
    <t>DL-961</t>
  </si>
  <si>
    <t>DL-963</t>
  </si>
  <si>
    <t>DL-965</t>
  </si>
  <si>
    <t>DL-986</t>
  </si>
  <si>
    <t>DL-987</t>
  </si>
  <si>
    <t>DL-988</t>
  </si>
  <si>
    <t>DL-990</t>
  </si>
  <si>
    <t>DL-992</t>
  </si>
  <si>
    <t>DL-994</t>
  </si>
  <si>
    <t>DL-996</t>
  </si>
  <si>
    <t>DL-998</t>
  </si>
  <si>
    <t>DL-1000</t>
  </si>
  <si>
    <t>DL-1022</t>
  </si>
  <si>
    <t>DL-1025</t>
  </si>
  <si>
    <t>DL-1028</t>
  </si>
  <si>
    <t>DL-1031</t>
  </si>
  <si>
    <t>DL-1034</t>
  </si>
  <si>
    <t>DL-1037</t>
  </si>
  <si>
    <t>DL-1040</t>
  </si>
  <si>
    <t>DL-1043</t>
  </si>
  <si>
    <t>DL-1047</t>
  </si>
  <si>
    <t>DL-1051</t>
  </si>
  <si>
    <t>DL-1055</t>
  </si>
  <si>
    <t>DL-1059</t>
  </si>
  <si>
    <t>DL-1063</t>
  </si>
  <si>
    <t>DL-1067</t>
  </si>
  <si>
    <t>DL-1071</t>
  </si>
  <si>
    <t>DL-1075</t>
  </si>
  <si>
    <t>DL-1079</t>
  </si>
  <si>
    <t>DL-1083</t>
  </si>
  <si>
    <t>DL-1087</t>
  </si>
  <si>
    <t>DL-1091</t>
  </si>
  <si>
    <t>DL-1093</t>
  </si>
  <si>
    <t>DL-1095</t>
  </si>
  <si>
    <t>DL-1097</t>
  </si>
  <si>
    <t>DL-1099</t>
  </si>
  <si>
    <t>DL-1101</t>
  </si>
  <si>
    <t>DL-1103</t>
  </si>
  <si>
    <t>DL-1105</t>
  </si>
  <si>
    <t>DL-1107</t>
  </si>
  <si>
    <t>DL-1134</t>
  </si>
  <si>
    <t>DL-1135</t>
  </si>
  <si>
    <t>DL-1136</t>
  </si>
  <si>
    <t>DL-1137</t>
  </si>
  <si>
    <t>DL-1138</t>
  </si>
  <si>
    <t>DL-1139</t>
  </si>
  <si>
    <t>DL-1140</t>
  </si>
  <si>
    <t>DL-1141</t>
  </si>
  <si>
    <t>DL-1142</t>
  </si>
  <si>
    <t>DL-1143</t>
  </si>
  <si>
    <t>DL-1144</t>
  </si>
  <si>
    <t>DL-1145</t>
  </si>
  <si>
    <t>DL-1146</t>
  </si>
  <si>
    <t>DL-1147</t>
  </si>
  <si>
    <t>DL-1148</t>
  </si>
  <si>
    <t>DL-1149</t>
  </si>
  <si>
    <t>DL-1150</t>
  </si>
  <si>
    <t>DL-1151</t>
  </si>
  <si>
    <t>DL-1152</t>
  </si>
  <si>
    <t>DL-1153</t>
  </si>
  <si>
    <t>DL-1154</t>
  </si>
  <si>
    <t>DL-1155</t>
  </si>
  <si>
    <t>DL-1156</t>
  </si>
  <si>
    <t>DL-1157</t>
  </si>
  <si>
    <t>DL-1158</t>
  </si>
  <si>
    <t>DL-1159</t>
  </si>
  <si>
    <t>DL-1160</t>
  </si>
  <si>
    <t>DL-1161</t>
  </si>
  <si>
    <t>DL-1192</t>
  </si>
  <si>
    <t>DL-1194</t>
  </si>
  <si>
    <t>DL-1196</t>
  </si>
  <si>
    <t>DL-1198</t>
  </si>
  <si>
    <t>DL-1200</t>
  </si>
  <si>
    <t>DL-1202</t>
  </si>
  <si>
    <t>DL-1204</t>
  </si>
  <si>
    <t>DL-1206</t>
  </si>
  <si>
    <t>DL-1208</t>
  </si>
  <si>
    <t>DL-1210</t>
  </si>
  <si>
    <t>DL-1212</t>
  </si>
  <si>
    <t>DL-1214</t>
  </si>
  <si>
    <t>DL-1216</t>
  </si>
  <si>
    <t>DL-1218</t>
  </si>
  <si>
    <t>DL-1220</t>
  </si>
  <si>
    <t>DL-1222</t>
  </si>
  <si>
    <t>DL-1224</t>
  </si>
  <si>
    <t>DL-1226</t>
  </si>
  <si>
    <t>DL-1228</t>
  </si>
  <si>
    <t>DL-1230</t>
  </si>
  <si>
    <t>DL-1232</t>
  </si>
  <si>
    <t>DL-1234</t>
  </si>
  <si>
    <t>DL-1236</t>
  </si>
  <si>
    <t>DL-1238</t>
  </si>
  <si>
    <t>DL-1240</t>
  </si>
  <si>
    <t>DL-1242</t>
  </si>
  <si>
    <t>DL-1244</t>
  </si>
  <si>
    <t>DL-1246</t>
  </si>
  <si>
    <t>DL-1248</t>
  </si>
  <si>
    <t>DL-1250</t>
  </si>
  <si>
    <t>DL-1283</t>
  </si>
  <si>
    <t>DL-1285</t>
  </si>
  <si>
    <t>DL-1287</t>
  </si>
  <si>
    <t>DL-1289</t>
  </si>
  <si>
    <t>DL-1291</t>
  </si>
  <si>
    <t>DL-1292</t>
  </si>
  <si>
    <t>DL-1293</t>
  </si>
  <si>
    <t>DL-1294</t>
  </si>
  <si>
    <t>DL-1295</t>
  </si>
  <si>
    <t>DL-1296</t>
  </si>
  <si>
    <t>DL-1297</t>
  </si>
  <si>
    <t>DL-1298</t>
  </si>
  <si>
    <t>DL-1299</t>
  </si>
  <si>
    <t>DL-1300</t>
  </si>
  <si>
    <t>DL-1301</t>
  </si>
  <si>
    <t>DL-1302</t>
  </si>
  <si>
    <t>DL-1303</t>
  </si>
  <si>
    <t>DL-1304</t>
  </si>
  <si>
    <t>DL-1305</t>
  </si>
  <si>
    <t>DL-1306</t>
  </si>
  <si>
    <t>DL-1307</t>
  </si>
  <si>
    <t>DL-1308</t>
  </si>
  <si>
    <t>DL-1309</t>
  </si>
  <si>
    <t>DL-1310</t>
  </si>
  <si>
    <t>DL-1311</t>
  </si>
  <si>
    <t>DL-1312</t>
  </si>
  <si>
    <t>DL-1313</t>
  </si>
  <si>
    <t>DL-1314</t>
  </si>
  <si>
    <t>DL-1315</t>
  </si>
  <si>
    <t>DL-1316</t>
  </si>
  <si>
    <t>DL-1317</t>
  </si>
  <si>
    <t>DL-1319</t>
  </si>
  <si>
    <t>DL-1321</t>
  </si>
  <si>
    <t>DL-1323</t>
  </si>
  <si>
    <t>DL-1325</t>
  </si>
  <si>
    <t>DL-1327</t>
  </si>
  <si>
    <t>DL-1329</t>
  </si>
  <si>
    <t>DL-1331</t>
  </si>
  <si>
    <t>DL-1333</t>
  </si>
  <si>
    <t>DL-1335</t>
  </si>
  <si>
    <t>DL-1337</t>
  </si>
  <si>
    <t>DL-1339</t>
  </si>
  <si>
    <t>DL-1341</t>
  </si>
  <si>
    <t>DL-1343</t>
  </si>
  <si>
    <t>DL-1345</t>
  </si>
  <si>
    <t>DL-1347</t>
  </si>
  <si>
    <t>DL-1349</t>
  </si>
  <si>
    <t>DL-1351</t>
  </si>
  <si>
    <t>DL-1353</t>
  </si>
  <si>
    <t>DL-1355</t>
  </si>
  <si>
    <t>DL-1357</t>
  </si>
  <si>
    <t>DL-1359</t>
  </si>
  <si>
    <t>DL-1361</t>
  </si>
  <si>
    <t>DL-1363</t>
  </si>
  <si>
    <t>DL-1365</t>
  </si>
  <si>
    <t>DL-1367</t>
  </si>
  <si>
    <t>DL-1368</t>
  </si>
  <si>
    <t>DL-1369</t>
  </si>
  <si>
    <t>DL-1370</t>
  </si>
  <si>
    <t>DL-1371</t>
  </si>
  <si>
    <t>DL-1372</t>
  </si>
  <si>
    <t>DL-1374</t>
  </si>
  <si>
    <t>DL-1376</t>
  </si>
  <si>
    <t>DL-1378</t>
  </si>
  <si>
    <t>DL-1380</t>
  </si>
  <si>
    <t>DL-1382</t>
  </si>
  <si>
    <t>DL-1384</t>
  </si>
  <si>
    <t>DL-1386</t>
  </si>
  <si>
    <t>DL-1387</t>
  </si>
  <si>
    <t>DL-1388</t>
  </si>
  <si>
    <t>DL-1389</t>
  </si>
  <si>
    <t>DL-1391</t>
  </si>
  <si>
    <t>DL-1393</t>
  </si>
  <si>
    <t>DL-1395</t>
  </si>
  <si>
    <t>DL-1397</t>
  </si>
  <si>
    <t>DL-1398</t>
  </si>
  <si>
    <t>DL-1399</t>
  </si>
  <si>
    <t>DL-1400</t>
  </si>
  <si>
    <t>DL-1401</t>
  </si>
  <si>
    <t>DL-1402</t>
  </si>
  <si>
    <t>DL-1403</t>
  </si>
  <si>
    <t>DL-1404</t>
  </si>
  <si>
    <t>DL-1406</t>
  </si>
  <si>
    <t>DL-1408</t>
  </si>
  <si>
    <t>DL-1409</t>
  </si>
  <si>
    <t>DL-1410</t>
  </si>
  <si>
    <t>DL-1411</t>
  </si>
  <si>
    <t>DL-1412</t>
  </si>
  <si>
    <t>DL-1413</t>
  </si>
  <si>
    <t>DL-1415</t>
  </si>
  <si>
    <t>DL-1416</t>
  </si>
  <si>
    <t>DL-1417</t>
  </si>
  <si>
    <t>DL-1419</t>
  </si>
  <si>
    <t>DL-1421</t>
  </si>
  <si>
    <t>DL-1423</t>
  </si>
  <si>
    <t>DL-1425</t>
  </si>
  <si>
    <t>DL-1541</t>
  </si>
  <si>
    <t>DL-1542</t>
  </si>
  <si>
    <t>DL-1543</t>
  </si>
  <si>
    <t>DL-1544</t>
  </si>
  <si>
    <t>DL-1545</t>
  </si>
  <si>
    <t>DL-1546</t>
  </si>
  <si>
    <t>DL-1547</t>
  </si>
  <si>
    <t>DL-1548</t>
  </si>
  <si>
    <t>DL-1549</t>
  </si>
  <si>
    <t>DL-1550</t>
  </si>
  <si>
    <t>DL-1551</t>
  </si>
  <si>
    <t>DL-1552</t>
  </si>
  <si>
    <t>DL-1553</t>
  </si>
  <si>
    <t>DL-1554</t>
  </si>
  <si>
    <t>DL-1555</t>
  </si>
  <si>
    <t>DL-1556</t>
  </si>
  <si>
    <t>DL-1557</t>
  </si>
  <si>
    <t>DL-1558</t>
  </si>
  <si>
    <t>DL-1559</t>
  </si>
  <si>
    <t>DL-1560</t>
  </si>
  <si>
    <t>DL-1561</t>
  </si>
  <si>
    <t>DL-1562</t>
  </si>
  <si>
    <t>DL-1563</t>
  </si>
  <si>
    <t>DL-1564</t>
  </si>
  <si>
    <t>DL-1565</t>
  </si>
  <si>
    <t>DL-1566</t>
  </si>
  <si>
    <t>DL-1567</t>
  </si>
  <si>
    <t>DL-1568</t>
  </si>
  <si>
    <t>DL-1569</t>
  </si>
  <si>
    <t>DL-1570</t>
  </si>
  <si>
    <t>DL-1571</t>
  </si>
  <si>
    <t>DL-1572</t>
  </si>
  <si>
    <t>DL-1573</t>
  </si>
  <si>
    <t>DL-1574</t>
  </si>
  <si>
    <t>DL-1575</t>
  </si>
  <si>
    <t>DL-1576</t>
  </si>
  <si>
    <t>Approval Pending</t>
  </si>
  <si>
    <t>DL-1577</t>
  </si>
  <si>
    <t>DL-1578</t>
  </si>
  <si>
    <t>DL-1579</t>
  </si>
  <si>
    <t>DL-1580</t>
  </si>
  <si>
    <t>DL-1581</t>
  </si>
  <si>
    <t>DL-1582</t>
  </si>
  <si>
    <t>DL-1583</t>
  </si>
  <si>
    <t>DL-1584</t>
  </si>
  <si>
    <t>DL-1585</t>
  </si>
  <si>
    <t>DL-1586</t>
  </si>
  <si>
    <t>DL-1587</t>
  </si>
  <si>
    <t>DL-1588</t>
  </si>
  <si>
    <t>DL-1589</t>
  </si>
  <si>
    <t>DL-1590</t>
  </si>
  <si>
    <t>DL-1591</t>
  </si>
  <si>
    <t>DL-1592</t>
  </si>
  <si>
    <t>DL-1593</t>
  </si>
  <si>
    <t>DL-1594</t>
  </si>
  <si>
    <t>DL-1595</t>
  </si>
  <si>
    <t>DL-1596</t>
  </si>
  <si>
    <t>DL-1597</t>
  </si>
  <si>
    <t>DL-1598</t>
  </si>
  <si>
    <t>DL-1599</t>
  </si>
  <si>
    <t>DL-1600</t>
  </si>
  <si>
    <t>DL-1601</t>
  </si>
  <si>
    <t>DL-1604</t>
  </si>
  <si>
    <t>DL-1605</t>
  </si>
  <si>
    <t>DL-1606</t>
  </si>
  <si>
    <t>DL-1607</t>
  </si>
  <si>
    <t>DL-1608</t>
  </si>
  <si>
    <t>DL-1609</t>
  </si>
  <si>
    <t>DL-1610</t>
  </si>
  <si>
    <t>DL-1611</t>
  </si>
  <si>
    <t>DL-1612</t>
  </si>
  <si>
    <t>DL-1613</t>
  </si>
  <si>
    <t>DL-1614</t>
  </si>
  <si>
    <t>DL-1615</t>
  </si>
  <si>
    <t>DL-1616</t>
  </si>
  <si>
    <t>DL-1617</t>
  </si>
  <si>
    <t>DL-1618</t>
  </si>
  <si>
    <t>DL-1619</t>
  </si>
  <si>
    <t>DL-1620</t>
  </si>
  <si>
    <t>DL-1621</t>
  </si>
  <si>
    <t>DL-1622</t>
  </si>
  <si>
    <t>DL-1623</t>
  </si>
  <si>
    <t>DL-1624</t>
  </si>
  <si>
    <t>DL-1625</t>
  </si>
  <si>
    <t>DL-1626</t>
  </si>
  <si>
    <t>DL-1627</t>
  </si>
  <si>
    <t>DL-1628</t>
  </si>
  <si>
    <t>DL-1629</t>
  </si>
  <si>
    <t>DL-1630</t>
  </si>
  <si>
    <t>DL-1631</t>
  </si>
  <si>
    <t>DL-1632</t>
  </si>
  <si>
    <t>DL-1633</t>
  </si>
  <si>
    <t>DL-1634</t>
  </si>
  <si>
    <t>DL-1635</t>
  </si>
  <si>
    <t>DL-1636</t>
  </si>
  <si>
    <t>DL-1637</t>
  </si>
  <si>
    <t>DL-1638</t>
  </si>
  <si>
    <t>DL-1639</t>
  </si>
  <si>
    <t>DL-1640</t>
  </si>
  <si>
    <t>DL-1641</t>
  </si>
  <si>
    <t>DL-1642</t>
  </si>
  <si>
    <t>DL-1643</t>
  </si>
  <si>
    <t>DL-1644</t>
  </si>
  <si>
    <t>DL-1645</t>
  </si>
  <si>
    <t>DL-1646</t>
  </si>
  <si>
    <t>DL-1648</t>
  </si>
  <si>
    <t>DL-1650</t>
  </si>
  <si>
    <t>DL-1652</t>
  </si>
  <si>
    <t>DL-1654</t>
  </si>
  <si>
    <t>DL-1656</t>
  </si>
  <si>
    <t>DL-1658</t>
  </si>
  <si>
    <t>DL-1660</t>
  </si>
  <si>
    <t>DL-1662</t>
  </si>
  <si>
    <t>DL-1664</t>
  </si>
  <si>
    <t>DL-1666</t>
  </si>
  <si>
    <t>DL-1667</t>
  </si>
  <si>
    <t>DL-1669</t>
  </si>
  <si>
    <t>DL-1671</t>
  </si>
  <si>
    <t>DL-1673</t>
  </si>
  <si>
    <t>DL-1675</t>
  </si>
  <si>
    <t>DL-1677</t>
  </si>
  <si>
    <t>DL-1679</t>
  </si>
  <si>
    <t>DL-1681</t>
  </si>
  <si>
    <t>DL-1683</t>
  </si>
  <si>
    <t>DL-1685</t>
  </si>
  <si>
    <t>DL-1687</t>
  </si>
  <si>
    <t>DL-1689</t>
  </si>
  <si>
    <t>DL-1691</t>
  </si>
  <si>
    <t>DL-1693</t>
  </si>
  <si>
    <t>DL-1695</t>
  </si>
  <si>
    <t>DL-1697</t>
  </si>
  <si>
    <t>DL-1699</t>
  </si>
  <si>
    <t>DL-1701</t>
  </si>
  <si>
    <t>DL-1703</t>
  </si>
  <si>
    <t>DL-1705</t>
  </si>
  <si>
    <t>DL-1707</t>
  </si>
  <si>
    <t>DL-1709</t>
  </si>
  <si>
    <t>DL-1710</t>
  </si>
  <si>
    <t>DL-1711</t>
  </si>
  <si>
    <t>DL-1713</t>
  </si>
  <si>
    <t>DL-1715</t>
  </si>
  <si>
    <t>DL-1717</t>
  </si>
  <si>
    <t>DL-1719</t>
  </si>
  <si>
    <t>DL-1764</t>
  </si>
  <si>
    <t>DL-1765</t>
  </si>
  <si>
    <t>DL-1766</t>
  </si>
  <si>
    <t>DL-1767</t>
  </si>
  <si>
    <t>DL-1768</t>
  </si>
  <si>
    <t>DL-1769</t>
  </si>
  <si>
    <t>DL-1770</t>
  </si>
  <si>
    <t>DL-1771</t>
  </si>
  <si>
    <t>DL-1772</t>
  </si>
  <si>
    <t>DL-1773</t>
  </si>
  <si>
    <t>DL-1774</t>
  </si>
  <si>
    <t>DL-1775</t>
  </si>
  <si>
    <t>DL-1776</t>
  </si>
  <si>
    <t>DL-1777</t>
  </si>
  <si>
    <t>DL-1778</t>
  </si>
  <si>
    <t>DL-1779</t>
  </si>
  <si>
    <t>DL-1781</t>
  </si>
  <si>
    <t>DL-1783</t>
  </si>
  <si>
    <t>DL-1785</t>
  </si>
  <si>
    <t>DL-1787</t>
  </si>
  <si>
    <t>DL-1789</t>
  </si>
  <si>
    <t>DL-1790</t>
  </si>
  <si>
    <t>DL-1791</t>
  </si>
  <si>
    <t>DL-1792</t>
  </si>
  <si>
    <t>DL-1793</t>
  </si>
  <si>
    <t>DL-1794</t>
  </si>
  <si>
    <t>DL-1795</t>
  </si>
  <si>
    <t>DL-1796</t>
  </si>
  <si>
    <t>DL-1797</t>
  </si>
  <si>
    <t>DL-1798</t>
  </si>
  <si>
    <t>DL-1799</t>
  </si>
  <si>
    <t>DL-1800</t>
  </si>
  <si>
    <t>DL-1801</t>
  </si>
  <si>
    <t>DL-1802</t>
  </si>
  <si>
    <t>DL-1803</t>
  </si>
  <si>
    <t>DL-1804</t>
  </si>
  <si>
    <t>DL-1805</t>
  </si>
  <si>
    <t>DL-1806</t>
  </si>
  <si>
    <t>DL-1807</t>
  </si>
  <si>
    <t>DL-1808</t>
  </si>
  <si>
    <t>DL-1809</t>
  </si>
  <si>
    <t>DL-1810</t>
  </si>
  <si>
    <t>DL-1811</t>
  </si>
  <si>
    <t>DL-1812</t>
  </si>
  <si>
    <t>DL-1813</t>
  </si>
  <si>
    <t>DL-1814</t>
  </si>
  <si>
    <t>DL-1815</t>
  </si>
  <si>
    <t>DL-1816</t>
  </si>
  <si>
    <t>DL-1817</t>
  </si>
  <si>
    <t>DL-1818</t>
  </si>
  <si>
    <t>DL-1819</t>
  </si>
  <si>
    <t>DL-1820</t>
  </si>
  <si>
    <t>DL-1821</t>
  </si>
  <si>
    <t>DL-1822</t>
  </si>
  <si>
    <t>DL-1823</t>
  </si>
  <si>
    <t>DL-1824</t>
  </si>
  <si>
    <t>DL-1825</t>
  </si>
  <si>
    <t>DL-1827</t>
  </si>
  <si>
    <t>DL-1828</t>
  </si>
  <si>
    <t>DL-1830</t>
  </si>
  <si>
    <t>DL-1831</t>
  </si>
  <si>
    <t>DL-1833</t>
  </si>
  <si>
    <t>DL-1834</t>
  </si>
  <si>
    <t>DL-1836</t>
  </si>
  <si>
    <t>DL-1837</t>
  </si>
  <si>
    <t>DL-1839</t>
  </si>
  <si>
    <t>DL-1840</t>
  </si>
  <si>
    <t>DL-1842</t>
  </si>
  <si>
    <t>DL-1843</t>
  </si>
  <si>
    <t>DL-1845</t>
  </si>
  <si>
    <t>DL-1847</t>
  </si>
  <si>
    <t>DL-1849</t>
  </si>
  <si>
    <t>DL-1851</t>
  </si>
  <si>
    <t>DL-1853</t>
  </si>
  <si>
    <t>DL-1857</t>
  </si>
  <si>
    <t>DL-1858</t>
  </si>
  <si>
    <t>DL-1859</t>
  </si>
  <si>
    <t>DL-1860</t>
  </si>
  <si>
    <t>DL-1861</t>
  </si>
  <si>
    <t>DL-1862</t>
  </si>
  <si>
    <t>DL-1863</t>
  </si>
  <si>
    <t>DL-1864</t>
  </si>
  <si>
    <t>DL-1865</t>
  </si>
  <si>
    <t>DL-1868</t>
  </si>
  <si>
    <t>DL-1869</t>
  </si>
  <si>
    <t>DL-1909</t>
  </si>
  <si>
    <t>DL-1910</t>
  </si>
  <si>
    <t>DL-1911</t>
  </si>
  <si>
    <t>DL-1912</t>
  </si>
  <si>
    <t>DL-1913</t>
  </si>
  <si>
    <t>DL-1914</t>
  </si>
  <si>
    <t>DL-1915</t>
  </si>
  <si>
    <t>DL-1916</t>
  </si>
  <si>
    <t>DL-1917</t>
  </si>
  <si>
    <t>DL-1918</t>
  </si>
  <si>
    <t>DL-1919</t>
  </si>
  <si>
    <t>DL-1920</t>
  </si>
  <si>
    <t>DL-1921</t>
  </si>
  <si>
    <t>DL-1922</t>
  </si>
  <si>
    <t>DL-1923</t>
  </si>
  <si>
    <t>DL-1924</t>
  </si>
  <si>
    <t>DL-1925</t>
  </si>
  <si>
    <t>DL-1926</t>
  </si>
  <si>
    <t>DL-1927</t>
  </si>
  <si>
    <t>DL-1928</t>
  </si>
  <si>
    <t>DL-1929</t>
  </si>
  <si>
    <t>DL-1930</t>
  </si>
  <si>
    <t>DL-1931</t>
  </si>
  <si>
    <t>DL-1932</t>
  </si>
  <si>
    <t>DL-1933</t>
  </si>
  <si>
    <t>DL-1934</t>
  </si>
  <si>
    <t>DL-1935</t>
  </si>
  <si>
    <t>DL-1936</t>
  </si>
  <si>
    <t>DL-1937</t>
  </si>
  <si>
    <t>DL-1938</t>
  </si>
  <si>
    <t>DL-1939</t>
  </si>
  <si>
    <t>DL-1940</t>
  </si>
  <si>
    <t>DL-1941</t>
  </si>
  <si>
    <t>DL-1942</t>
  </si>
  <si>
    <t>DL-1943</t>
  </si>
  <si>
    <t>DL-1944</t>
  </si>
  <si>
    <t>DL-1945</t>
  </si>
  <si>
    <t>DL-1946</t>
  </si>
  <si>
    <t>DL-1947</t>
  </si>
  <si>
    <t>DL-1948</t>
  </si>
  <si>
    <t>DL-1949</t>
  </si>
  <si>
    <t>DL-1950</t>
  </si>
  <si>
    <t>DL-1951</t>
  </si>
  <si>
    <t>DL-1952</t>
  </si>
  <si>
    <t>DL-1953</t>
  </si>
  <si>
    <t>DL-1954</t>
  </si>
  <si>
    <t>DL-1955</t>
  </si>
  <si>
    <t>DL-1956</t>
  </si>
  <si>
    <t>DL-1957</t>
  </si>
  <si>
    <t>DL-1958</t>
  </si>
  <si>
    <t>DL-1959</t>
  </si>
  <si>
    <t>DL-1960</t>
  </si>
  <si>
    <t>DL-1961</t>
  </si>
  <si>
    <t>DL-1962</t>
  </si>
  <si>
    <t>DL-1963</t>
  </si>
  <si>
    <t>DL-1964</t>
  </si>
  <si>
    <t>DL-1965</t>
  </si>
  <si>
    <t>DL-1966</t>
  </si>
  <si>
    <t>DL-1967</t>
  </si>
  <si>
    <t>DL-1968</t>
  </si>
  <si>
    <t>DL-1969</t>
  </si>
  <si>
    <t>Draft</t>
  </si>
  <si>
    <t>DL-1970</t>
  </si>
  <si>
    <t>DL-1971</t>
  </si>
  <si>
    <t>DL-1972</t>
  </si>
  <si>
    <t>DL-1973</t>
  </si>
  <si>
    <t>DL-1974</t>
  </si>
  <si>
    <t>DL-1975</t>
  </si>
  <si>
    <t>DL-1976</t>
  </si>
  <si>
    <t>DL-1977</t>
  </si>
  <si>
    <t>DL-1978</t>
  </si>
  <si>
    <t>DL-1979</t>
  </si>
  <si>
    <t>DL-1980</t>
  </si>
  <si>
    <t>DL-1981</t>
  </si>
  <si>
    <t>DL-1982</t>
  </si>
  <si>
    <t>DL-1983</t>
  </si>
  <si>
    <t>DL-1993</t>
  </si>
  <si>
    <t>DL-1994</t>
  </si>
  <si>
    <t>DL-1995</t>
  </si>
  <si>
    <t>DL-1996</t>
  </si>
  <si>
    <t>DL-1997</t>
  </si>
  <si>
    <t>DL-1998</t>
  </si>
  <si>
    <t>DL-1999</t>
  </si>
  <si>
    <t>DL-2000</t>
  </si>
  <si>
    <t>DL-2001</t>
  </si>
  <si>
    <t>DL-2002</t>
  </si>
  <si>
    <t>DL-2003</t>
  </si>
  <si>
    <t>DL-2004</t>
  </si>
  <si>
    <t>DL-2005</t>
  </si>
  <si>
    <t>DL-2006</t>
  </si>
  <si>
    <t>DL-2007</t>
  </si>
  <si>
    <t>DL-2008</t>
  </si>
  <si>
    <t>DL-2009</t>
  </si>
  <si>
    <t>DL-2010</t>
  </si>
  <si>
    <t>DL-2011</t>
  </si>
  <si>
    <t>DL-2012</t>
  </si>
  <si>
    <t>DL-2013</t>
  </si>
  <si>
    <t>DL-2014</t>
  </si>
  <si>
    <t>DL-2015</t>
  </si>
  <si>
    <t>DL-2016</t>
  </si>
  <si>
    <t>DL-2018</t>
  </si>
  <si>
    <t>DL-2019</t>
  </si>
  <si>
    <t>DL-2020</t>
  </si>
  <si>
    <t>DL-2021</t>
  </si>
  <si>
    <t>DL-2023</t>
  </si>
  <si>
    <t>DL-2024</t>
  </si>
  <si>
    <t>DL-2026</t>
  </si>
  <si>
    <t>DL-2027</t>
  </si>
  <si>
    <t>DL-2029</t>
  </si>
  <si>
    <t>DL-2030</t>
  </si>
  <si>
    <t>DL-2036</t>
  </si>
  <si>
    <t>DL-2039</t>
  </si>
  <si>
    <t>DL-2040</t>
  </si>
  <si>
    <t>DL-2041</t>
  </si>
  <si>
    <t>DL-2042</t>
  </si>
  <si>
    <t>DL-2043</t>
  </si>
  <si>
    <t>DL-2044</t>
  </si>
  <si>
    <t>DL-2045</t>
  </si>
  <si>
    <t>DL-2046</t>
  </si>
  <si>
    <t>DL-2047</t>
  </si>
  <si>
    <t>DL-2054</t>
  </si>
  <si>
    <t>DL-2055</t>
  </si>
  <si>
    <t>DL-2056</t>
  </si>
  <si>
    <t>DL-2057</t>
  </si>
  <si>
    <t>DL-2058</t>
  </si>
  <si>
    <t>DL-2059</t>
  </si>
  <si>
    <t>DL-2060</t>
  </si>
  <si>
    <t>DL-2061</t>
  </si>
  <si>
    <t>DL-2062</t>
  </si>
  <si>
    <t>DL-2063</t>
  </si>
  <si>
    <t>DL-2064</t>
  </si>
  <si>
    <t>DL-2065</t>
  </si>
  <si>
    <t>DL-2066</t>
  </si>
  <si>
    <t>DL-2067</t>
  </si>
  <si>
    <t>DL-2068</t>
  </si>
  <si>
    <t>DL-2088</t>
  </si>
  <si>
    <t>DL-2089</t>
  </si>
  <si>
    <t>DL-2090</t>
  </si>
  <si>
    <t>DL-2091</t>
  </si>
  <si>
    <t>DL-2092</t>
  </si>
  <si>
    <t>DL-2093</t>
  </si>
  <si>
    <t>DL-2094</t>
  </si>
  <si>
    <t>DL-2095</t>
  </si>
  <si>
    <t>DL-2096</t>
  </si>
  <si>
    <t>DL-2102</t>
  </si>
  <si>
    <t>DL-2103</t>
  </si>
  <si>
    <t>DL-2104</t>
  </si>
  <si>
    <t>DL-2105</t>
  </si>
  <si>
    <t>DL-2106</t>
  </si>
  <si>
    <t>DL-2107</t>
  </si>
  <si>
    <t>DL-2109</t>
  </si>
  <si>
    <t>DL-2110</t>
  </si>
  <si>
    <t>DL-2111</t>
  </si>
  <si>
    <t>DL-2112</t>
  </si>
  <si>
    <t>DL-2113</t>
  </si>
  <si>
    <t>DL-2114</t>
  </si>
  <si>
    <t>DL-2116</t>
  </si>
  <si>
    <t>DL-2118</t>
  </si>
  <si>
    <t>DL-2120</t>
  </si>
  <si>
    <t>DL-2122</t>
  </si>
  <si>
    <t>DL-2124</t>
  </si>
  <si>
    <t>DL-2126</t>
  </si>
  <si>
    <t>DL-2128</t>
  </si>
  <si>
    <t>DL-2130</t>
  </si>
  <si>
    <t>DL-2132</t>
  </si>
  <si>
    <t>DL-2134</t>
  </si>
  <si>
    <t>DL-2135</t>
  </si>
  <si>
    <t>DL-2136</t>
  </si>
  <si>
    <t>DL-2137</t>
  </si>
  <si>
    <t>DL-2138</t>
  </si>
  <si>
    <t>DL-2139</t>
  </si>
  <si>
    <t>DL-2140</t>
  </si>
  <si>
    <t>DL-2141</t>
  </si>
  <si>
    <t>DL-2142</t>
  </si>
  <si>
    <t>DL-2144</t>
  </si>
  <si>
    <t>DL-2146</t>
  </si>
  <si>
    <t>DL-2148</t>
  </si>
  <si>
    <t>DL-2150</t>
  </si>
  <si>
    <t>DL-2152</t>
  </si>
  <si>
    <t>DL-2154</t>
  </si>
  <si>
    <t>DL-2156</t>
  </si>
  <si>
    <t>DL-2158</t>
  </si>
  <si>
    <t>DL-2160</t>
  </si>
  <si>
    <t>DL-2162</t>
  </si>
  <si>
    <t>DL-2164</t>
  </si>
  <si>
    <t>DL-2166</t>
  </si>
  <si>
    <t>DL-2167</t>
  </si>
  <si>
    <t>DL-2168</t>
  </si>
  <si>
    <t>DL-2169</t>
  </si>
  <si>
    <t>DL-2170</t>
  </si>
  <si>
    <t>DL-2171</t>
  </si>
  <si>
    <t>DL-2172</t>
  </si>
  <si>
    <t>DL-2173</t>
  </si>
  <si>
    <t>DL-2174</t>
  </si>
  <si>
    <t>DL-2176</t>
  </si>
  <si>
    <t>DL-2178</t>
  </si>
  <si>
    <t>DL-2180</t>
  </si>
  <si>
    <t>DL-2182</t>
  </si>
  <si>
    <t>DL-2184</t>
  </si>
  <si>
    <t>DL-2186</t>
  </si>
  <si>
    <t>DL-2188</t>
  </si>
  <si>
    <t>DL-2190</t>
  </si>
  <si>
    <t>DL-2192</t>
  </si>
  <si>
    <t>DL-2194</t>
  </si>
  <si>
    <t>DL-2196</t>
  </si>
  <si>
    <t>DL-2198</t>
  </si>
  <si>
    <t>DL-2200</t>
  </si>
  <si>
    <t>DL-2202</t>
  </si>
  <si>
    <t>DL-2203</t>
  </si>
  <si>
    <t>DL-2204</t>
  </si>
  <si>
    <t>DL-2205</t>
  </si>
  <si>
    <t>DL-2206</t>
  </si>
  <si>
    <t>DL-2207</t>
  </si>
  <si>
    <t>DL-2208</t>
  </si>
  <si>
    <t>DL-2209</t>
  </si>
  <si>
    <t>DL-2210</t>
  </si>
  <si>
    <t>DL-2211</t>
  </si>
  <si>
    <t>DL-2212</t>
  </si>
  <si>
    <t>DL-2213</t>
  </si>
  <si>
    <t>DL-2214</t>
  </si>
  <si>
    <t>DL-2219</t>
  </si>
  <si>
    <t>DL-2221</t>
  </si>
  <si>
    <t>DL-2223</t>
  </si>
  <si>
    <t>DL-2225</t>
  </si>
  <si>
    <t>DL-2227</t>
  </si>
  <si>
    <t>DL-2229</t>
  </si>
  <si>
    <t>DL-2231</t>
  </si>
  <si>
    <t>DL-2233</t>
  </si>
  <si>
    <t>DL-2234</t>
  </si>
  <si>
    <t>DL-2235</t>
  </si>
  <si>
    <t>DL-2236</t>
  </si>
  <si>
    <t>DL-2237</t>
  </si>
  <si>
    <t>DL-2238</t>
  </si>
  <si>
    <t>DL-2239</t>
  </si>
  <si>
    <t>DL-2240</t>
  </si>
  <si>
    <t>DL-2241</t>
  </si>
  <si>
    <t>DL-2242</t>
  </si>
  <si>
    <t>DL-2243</t>
  </si>
  <si>
    <t>DL-2244</t>
  </si>
  <si>
    <t>DL-2245</t>
  </si>
  <si>
    <t>DL-2246</t>
  </si>
  <si>
    <t>DL-2247</t>
  </si>
  <si>
    <t>DL-2270</t>
  </si>
  <si>
    <t>DL-2271</t>
  </si>
  <si>
    <t>DL-2272</t>
  </si>
  <si>
    <t>DL-2273</t>
  </si>
  <si>
    <t>DL-2274</t>
  </si>
  <si>
    <t>DL-2275</t>
  </si>
  <si>
    <t>DL-2276</t>
  </si>
  <si>
    <t>DL-2277</t>
  </si>
  <si>
    <t>DL-2278</t>
  </si>
  <si>
    <t>DL-2279</t>
  </si>
  <si>
    <t>DL-2280</t>
  </si>
  <si>
    <t>DL-2281</t>
  </si>
  <si>
    <t>DL-2282</t>
  </si>
  <si>
    <t>DL-2283</t>
  </si>
  <si>
    <t>DL-2284</t>
  </si>
  <si>
    <t>DL-2285</t>
  </si>
  <si>
    <t>DL-2286</t>
  </si>
  <si>
    <t>DL-2287</t>
  </si>
  <si>
    <t>DL-2288</t>
  </si>
  <si>
    <t>DL-2289</t>
  </si>
  <si>
    <t>DL-2290</t>
  </si>
  <si>
    <t>DL-2291</t>
  </si>
  <si>
    <t>DL-2326</t>
  </si>
  <si>
    <t>DL-2328</t>
  </si>
  <si>
    <t>DL-2329</t>
  </si>
  <si>
    <t>DL-2330</t>
  </si>
  <si>
    <t>DL-2331</t>
  </si>
  <si>
    <t>DL-2332</t>
  </si>
  <si>
    <t>DL-2333</t>
  </si>
  <si>
    <t>DL-2334</t>
  </si>
  <si>
    <t>DL-2335</t>
  </si>
  <si>
    <t>DL-2336</t>
  </si>
  <si>
    <t>DL-2337</t>
  </si>
  <si>
    <t>DL-2338</t>
  </si>
  <si>
    <t>DL-2339</t>
  </si>
  <si>
    <t>DL-2340</t>
  </si>
  <si>
    <t>DL-2341</t>
  </si>
  <si>
    <t>DL-2342</t>
  </si>
  <si>
    <t>DL-2353</t>
  </si>
  <si>
    <t>DL-2354</t>
  </si>
  <si>
    <t>DL-2355</t>
  </si>
  <si>
    <t>DL-2356</t>
  </si>
  <si>
    <t>DL-2357</t>
  </si>
  <si>
    <t>DL-2372</t>
  </si>
  <si>
    <t>DL-2373</t>
  </si>
  <si>
    <t>DL-2374</t>
  </si>
  <si>
    <t>DL-2375</t>
  </si>
  <si>
    <t>DL-2376</t>
  </si>
  <si>
    <t>DL-2377</t>
  </si>
  <si>
    <t>DL-2378</t>
  </si>
  <si>
    <t>DL-2379</t>
  </si>
  <si>
    <t>DL-2380</t>
  </si>
  <si>
    <t>DL-2381</t>
  </si>
  <si>
    <t>DL-2382</t>
  </si>
  <si>
    <t>DL-2383</t>
  </si>
  <si>
    <t>DL-2384</t>
  </si>
  <si>
    <t>DL-2385</t>
  </si>
  <si>
    <t>DL-2391</t>
  </si>
  <si>
    <t>DL-2392</t>
  </si>
  <si>
    <t>DL-2393</t>
  </si>
  <si>
    <t>DL-2394</t>
  </si>
  <si>
    <t>DL-2396</t>
  </si>
  <si>
    <t>DL-2398</t>
  </si>
  <si>
    <t>DL-2400</t>
  </si>
  <si>
    <t>DL-2402</t>
  </si>
  <si>
    <t>DL-2404</t>
  </si>
  <si>
    <t>DL-2406</t>
  </si>
  <si>
    <t>DL-2408</t>
  </si>
  <si>
    <t>DL-2410</t>
  </si>
  <si>
    <t>DL-2412</t>
  </si>
  <si>
    <t>DL-2414</t>
  </si>
  <si>
    <t>DL-2416</t>
  </si>
  <si>
    <t>DL-2418</t>
  </si>
  <si>
    <t>DL-2420</t>
  </si>
  <si>
    <t>DL-2422</t>
  </si>
  <si>
    <t>DL-2424</t>
  </si>
  <si>
    <t>DL-2426</t>
  </si>
  <si>
    <t>DL-2428</t>
  </si>
  <si>
    <t>DL-2430</t>
  </si>
  <si>
    <t>DL-2432</t>
  </si>
  <si>
    <t>DL-2434</t>
  </si>
  <si>
    <t>DL-2436</t>
  </si>
  <si>
    <t>DL-2438</t>
  </si>
  <si>
    <t>DL-2440</t>
  </si>
  <si>
    <t>DL-2442</t>
  </si>
  <si>
    <t>DL-2444</t>
  </si>
  <si>
    <t>DL-2445</t>
  </si>
  <si>
    <t>DL-2446</t>
  </si>
  <si>
    <t>DL-2447</t>
  </si>
  <si>
    <t>DL-2449</t>
  </si>
  <si>
    <t>DL-2451</t>
  </si>
  <si>
    <t>DL-2453</t>
  </si>
  <si>
    <t>DL-2455</t>
  </si>
  <si>
    <t>DL-2457</t>
  </si>
  <si>
    <t>DL-2459</t>
  </si>
  <si>
    <t>DL-2461</t>
  </si>
  <si>
    <t>DL-2463</t>
  </si>
  <si>
    <t>DL-2465</t>
  </si>
  <si>
    <t>DL-2467</t>
  </si>
  <si>
    <t>DL-2469</t>
  </si>
  <si>
    <t>DL-2534</t>
  </si>
  <si>
    <t>DL-2535</t>
  </si>
  <si>
    <t>DL-2536</t>
  </si>
  <si>
    <t>DL-2537</t>
  </si>
  <si>
    <t>DL-2538</t>
  </si>
  <si>
    <t>DL-2539</t>
  </si>
  <si>
    <t>DL-2540</t>
  </si>
  <si>
    <t>DL-2541</t>
  </si>
  <si>
    <t>DL-2542</t>
  </si>
  <si>
    <t>DL-2543</t>
  </si>
  <si>
    <t>DL-2544</t>
  </si>
  <si>
    <t>DL-2545</t>
  </si>
  <si>
    <t>DL-2546</t>
  </si>
  <si>
    <t>DL-2547</t>
  </si>
  <si>
    <t>DL-2548</t>
  </si>
  <si>
    <t>DL-2549</t>
  </si>
  <si>
    <t>DL-2550</t>
  </si>
  <si>
    <t>DL-2551</t>
  </si>
  <si>
    <t>DL-2552</t>
  </si>
  <si>
    <t>DL-2553</t>
  </si>
  <si>
    <t>DL-2554</t>
  </si>
  <si>
    <t>DL-2555</t>
  </si>
  <si>
    <t>DL-2556</t>
  </si>
  <si>
    <t>DL-2557</t>
  </si>
  <si>
    <t>DL-2558</t>
  </si>
  <si>
    <t>DL-2559</t>
  </si>
  <si>
    <t>DL-2560</t>
  </si>
  <si>
    <t>DL-2561</t>
  </si>
  <si>
    <t>DL-2562</t>
  </si>
  <si>
    <t>DL-2563</t>
  </si>
  <si>
    <t>DL-2564</t>
  </si>
  <si>
    <t>DL-2565</t>
  </si>
  <si>
    <t>DL-2567</t>
  </si>
  <si>
    <t>DL-2569</t>
  </si>
  <si>
    <t>DL-2571</t>
  </si>
  <si>
    <t>DL-2573</t>
  </si>
  <si>
    <t>DL-2575</t>
  </si>
  <si>
    <t>DL-2577</t>
  </si>
  <si>
    <t>DL-2579</t>
  </si>
  <si>
    <t>DL-2581</t>
  </si>
  <si>
    <t>DL-2583</t>
  </si>
  <si>
    <t>DL-2585</t>
  </si>
  <si>
    <t>DL-2587</t>
  </si>
  <si>
    <t>DL-2589</t>
  </si>
  <si>
    <t>DL-2591</t>
  </si>
  <si>
    <t>DL-2593</t>
  </si>
  <si>
    <t>DL-2595</t>
  </si>
  <si>
    <t>DL-2596</t>
  </si>
  <si>
    <t>DL-2597</t>
  </si>
  <si>
    <t>DL-2598</t>
  </si>
  <si>
    <t>DL-2599</t>
  </si>
  <si>
    <t>DL-2600</t>
  </si>
  <si>
    <t>DL-2601</t>
  </si>
  <si>
    <t>DL-2602</t>
  </si>
  <si>
    <t>DL-2603</t>
  </si>
  <si>
    <t>DL-2604</t>
  </si>
  <si>
    <t>DL-2605</t>
  </si>
  <si>
    <t>DL-2606</t>
  </si>
  <si>
    <t>DL-2607</t>
  </si>
  <si>
    <t>DL-2608</t>
  </si>
  <si>
    <t>DL-2609</t>
  </si>
  <si>
    <t>DL-2625</t>
  </si>
  <si>
    <t>DL-2626</t>
  </si>
  <si>
    <t>DL-2627</t>
  </si>
  <si>
    <t>DL-2628</t>
  </si>
  <si>
    <t>DL-2629</t>
  </si>
  <si>
    <t>DL-2630</t>
  </si>
  <si>
    <t>DL-2631</t>
  </si>
  <si>
    <t>DL-2632</t>
  </si>
  <si>
    <t>DL-2633</t>
  </si>
  <si>
    <t>DL-2634</t>
  </si>
  <si>
    <t>DL-2635</t>
  </si>
  <si>
    <t>DL-2636</t>
  </si>
  <si>
    <t>DL-2637</t>
  </si>
  <si>
    <t>DL-2638</t>
  </si>
  <si>
    <t>DL-2639</t>
  </si>
  <si>
    <t>DL-2640</t>
  </si>
  <si>
    <t>DL-2641</t>
  </si>
  <si>
    <t>DL-2642</t>
  </si>
  <si>
    <t>DL-2643</t>
  </si>
  <si>
    <t>DL-2644</t>
  </si>
  <si>
    <t>DL-2645</t>
  </si>
  <si>
    <t>DL-2646</t>
  </si>
  <si>
    <t>DL-2647</t>
  </si>
  <si>
    <t>DL-2648</t>
  </si>
  <si>
    <t>DL-2649</t>
  </si>
  <si>
    <t>DL-2650</t>
  </si>
  <si>
    <t>DL-2651</t>
  </si>
  <si>
    <t>DL-2652</t>
  </si>
  <si>
    <t>DL-2653</t>
  </si>
  <si>
    <t>DL-2654</t>
  </si>
  <si>
    <t>DL-2655</t>
  </si>
  <si>
    <t>DL-2656</t>
  </si>
  <si>
    <t>DL-2657</t>
  </si>
  <si>
    <t>DL-2658</t>
  </si>
  <si>
    <t>DL-2659</t>
  </si>
  <si>
    <t>DL-2660</t>
  </si>
  <si>
    <t>DL-2661</t>
  </si>
  <si>
    <t>DL-2662</t>
  </si>
  <si>
    <t>DL-2663</t>
  </si>
  <si>
    <t>DL-2664</t>
  </si>
  <si>
    <t>DL-2699</t>
  </si>
  <si>
    <t>DL-2700</t>
  </si>
  <si>
    <t>DL-2701</t>
  </si>
  <si>
    <t>DL-2702</t>
  </si>
  <si>
    <t>DL-2703</t>
  </si>
  <si>
    <t>DL-2704</t>
  </si>
  <si>
    <t>DL-2705</t>
  </si>
  <si>
    <t>DL-2706</t>
  </si>
  <si>
    <t>DL-2707</t>
  </si>
  <si>
    <t>DL-2708</t>
  </si>
  <si>
    <t>DL-2709</t>
  </si>
  <si>
    <t>DL-2710</t>
  </si>
  <si>
    <t>DL-2711</t>
  </si>
  <si>
    <t>DL-2712</t>
  </si>
  <si>
    <t>DL-2713</t>
  </si>
  <si>
    <t>DL-2714</t>
  </si>
  <si>
    <t>DL-2715</t>
  </si>
  <si>
    <t>DL-2716</t>
  </si>
  <si>
    <t>DL-2717</t>
  </si>
  <si>
    <t>DL-2718</t>
  </si>
  <si>
    <t>DL-2719</t>
  </si>
  <si>
    <t>DL-2720</t>
  </si>
  <si>
    <t>DL-2721</t>
  </si>
  <si>
    <t>DL-2722</t>
  </si>
  <si>
    <t>DL-2723</t>
  </si>
  <si>
    <t>DL-2724</t>
  </si>
  <si>
    <t>DL-2725</t>
  </si>
  <si>
    <t>DL-2726</t>
  </si>
  <si>
    <t>DL-2727</t>
  </si>
  <si>
    <t>DL-2728</t>
  </si>
  <si>
    <t>DL-2729</t>
  </si>
  <si>
    <t>DL-2730</t>
  </si>
  <si>
    <t>DL-2731</t>
  </si>
  <si>
    <t>DL-2732</t>
  </si>
  <si>
    <t>DL-2733</t>
  </si>
  <si>
    <t>DL-2734</t>
  </si>
  <si>
    <t>DL-2735</t>
  </si>
  <si>
    <t>DL-2736</t>
  </si>
  <si>
    <t>DL-2737</t>
  </si>
  <si>
    <t>DL-2738</t>
  </si>
  <si>
    <t>DL-2739</t>
  </si>
  <si>
    <t>DL-2740</t>
  </si>
  <si>
    <t>DL-2741</t>
  </si>
  <si>
    <t>DL-2742</t>
  </si>
  <si>
    <t>DL-2743</t>
  </si>
  <si>
    <t>DL-2744</t>
  </si>
  <si>
    <t>DL-2745</t>
  </si>
  <si>
    <t>DL-2746</t>
  </si>
  <si>
    <t>DL-2747</t>
  </si>
  <si>
    <t>DL-2748</t>
  </si>
  <si>
    <t>DL-2749</t>
  </si>
  <si>
    <t>DL-2750</t>
  </si>
  <si>
    <t>DL-2751</t>
  </si>
  <si>
    <t>DL-2752</t>
  </si>
  <si>
    <t>DL-2753</t>
  </si>
  <si>
    <t>DL-2754</t>
  </si>
  <si>
    <t>DL-2755</t>
  </si>
  <si>
    <t>DL-2756</t>
  </si>
  <si>
    <t>DL-2757</t>
  </si>
  <si>
    <t>DL-2758</t>
  </si>
  <si>
    <t>DL-2812</t>
  </si>
  <si>
    <t>DL-2813</t>
  </si>
  <si>
    <t>DL-2814</t>
  </si>
  <si>
    <t>DL-2815</t>
  </si>
  <si>
    <t>DL-2816</t>
  </si>
  <si>
    <t>DL-2817</t>
  </si>
  <si>
    <t>DL-2818</t>
  </si>
  <si>
    <t>DL-2819</t>
  </si>
  <si>
    <t>DL-2820</t>
  </si>
  <si>
    <t>DL-2821</t>
  </si>
  <si>
    <t>DL-2822</t>
  </si>
  <si>
    <t>DL-2823</t>
  </si>
  <si>
    <t>DL-2824</t>
  </si>
  <si>
    <t>DL-2825</t>
  </si>
  <si>
    <t>DL-2826</t>
  </si>
  <si>
    <t>DL-2827</t>
  </si>
  <si>
    <t>DL-2828</t>
  </si>
  <si>
    <t>DL-2829</t>
  </si>
  <si>
    <t>DL-2830</t>
  </si>
  <si>
    <t>DL-2831</t>
  </si>
  <si>
    <t>DL-2832</t>
  </si>
  <si>
    <t>DL-2833</t>
  </si>
  <si>
    <t>DL-2834</t>
  </si>
  <si>
    <t>DL-2835</t>
  </si>
  <si>
    <t>DL-2836</t>
  </si>
  <si>
    <t>DL-2837</t>
  </si>
  <si>
    <t>DL-2838</t>
  </si>
  <si>
    <t>DL-2839</t>
  </si>
  <si>
    <t>DL-2840</t>
  </si>
  <si>
    <t>DL-2841</t>
  </si>
  <si>
    <t>DL-2842</t>
  </si>
  <si>
    <t>DL-2843</t>
  </si>
  <si>
    <t>DL-2844</t>
  </si>
  <si>
    <t>DL-2845</t>
  </si>
  <si>
    <t>DL-2846</t>
  </si>
  <si>
    <t>DL-2847</t>
  </si>
  <si>
    <t>DL-2848</t>
  </si>
  <si>
    <t>DL-2849</t>
  </si>
  <si>
    <t>DL-2850</t>
  </si>
  <si>
    <t>DL-2851</t>
  </si>
  <si>
    <t>DL-2852</t>
  </si>
  <si>
    <t>DL-2853</t>
  </si>
  <si>
    <t>DL-2854</t>
  </si>
  <si>
    <t>DL-2855</t>
  </si>
  <si>
    <t>DL-2856</t>
  </si>
  <si>
    <t>DL-2857</t>
  </si>
  <si>
    <t>DL-2905</t>
  </si>
  <si>
    <t>DL-2906</t>
  </si>
  <si>
    <t>DL-2907</t>
  </si>
  <si>
    <t>DL-2908</t>
  </si>
  <si>
    <t>DL-2909</t>
  </si>
  <si>
    <t>DL-2910</t>
  </si>
  <si>
    <t>DL-2911</t>
  </si>
  <si>
    <t>DL-2912</t>
  </si>
  <si>
    <t>DL-2913</t>
  </si>
  <si>
    <t>DL-2914</t>
  </si>
  <si>
    <t>DL-2915</t>
  </si>
  <si>
    <t>DL-2916</t>
  </si>
  <si>
    <t>DL-2917</t>
  </si>
  <si>
    <t>DL-2919</t>
  </si>
  <si>
    <t>DL-2921</t>
  </si>
  <si>
    <t>DL-2923</t>
  </si>
  <si>
    <t>DL-2925</t>
  </si>
  <si>
    <t>DL-2927</t>
  </si>
  <si>
    <t>DL-2929</t>
  </si>
  <si>
    <t>DL-2931</t>
  </si>
  <si>
    <t>DL-2933</t>
  </si>
  <si>
    <t>DL-2935</t>
  </si>
  <si>
    <t>DL-2937</t>
  </si>
  <si>
    <t>DL-2948</t>
  </si>
  <si>
    <t>DL-2949</t>
  </si>
  <si>
    <t>DL-2950</t>
  </si>
  <si>
    <t>DL-2951</t>
  </si>
  <si>
    <t>DL-2952</t>
  </si>
  <si>
    <t>DL-2953</t>
  </si>
  <si>
    <t>DL-2954</t>
  </si>
  <si>
    <t>DL-2955</t>
  </si>
  <si>
    <t>DL-2956</t>
  </si>
  <si>
    <t>DL-2957</t>
  </si>
  <si>
    <t>DL-2959</t>
  </si>
  <si>
    <t>DL-2961</t>
  </si>
  <si>
    <t>DL-2963</t>
  </si>
  <si>
    <t>DL-2965</t>
  </si>
  <si>
    <t>DL-2967</t>
  </si>
  <si>
    <t>DL-2969</t>
  </si>
  <si>
    <t>DL-2971</t>
  </si>
  <si>
    <t>DL-2973</t>
  </si>
  <si>
    <t>DL-2975</t>
  </si>
  <si>
    <t>DL-2976</t>
  </si>
  <si>
    <t>DL-2977</t>
  </si>
  <si>
    <t>DL-2978</t>
  </si>
  <si>
    <t>DL-2979</t>
  </si>
  <si>
    <t>DL-2980</t>
  </si>
  <si>
    <t>DL-2981</t>
  </si>
  <si>
    <t>DL-2982</t>
  </si>
  <si>
    <t>DL-2983</t>
  </si>
  <si>
    <t>DL-2984</t>
  </si>
  <si>
    <t>DL-2994</t>
  </si>
  <si>
    <t>DL-2996</t>
  </si>
  <si>
    <t>DL-2998</t>
  </si>
  <si>
    <t>DL-3000</t>
  </si>
  <si>
    <t>DL-3002</t>
  </si>
  <si>
    <t>DL-3004</t>
  </si>
  <si>
    <t>DL-3006</t>
  </si>
  <si>
    <t>DL-3008</t>
  </si>
  <si>
    <t>DL-3010</t>
  </si>
  <si>
    <t>DL-3012</t>
  </si>
  <si>
    <t>DL-3014</t>
  </si>
  <si>
    <t>DL-3016</t>
  </si>
  <si>
    <t>DL-3018</t>
  </si>
  <si>
    <t>DL-3020</t>
  </si>
  <si>
    <t>DL-3022</t>
  </si>
  <si>
    <t>DL-3024</t>
  </si>
  <si>
    <t>DL-3026</t>
  </si>
  <si>
    <t>DL-3028</t>
  </si>
  <si>
    <t>DL-3030</t>
  </si>
  <si>
    <t>DL-3032</t>
  </si>
  <si>
    <t>DL-3034</t>
  </si>
  <si>
    <t>DL-3036</t>
  </si>
  <si>
    <t>DL-3038</t>
  </si>
  <si>
    <t>DL-3040</t>
  </si>
  <si>
    <t>DL-3042</t>
  </si>
  <si>
    <t>DL-3044</t>
  </si>
  <si>
    <t>DL-3046</t>
  </si>
  <si>
    <t>DL-3048</t>
  </si>
  <si>
    <t>DL-3050</t>
  </si>
  <si>
    <t>DL-3052</t>
  </si>
  <si>
    <t>DL-3054</t>
  </si>
  <si>
    <t>DL-3056</t>
  </si>
  <si>
    <t>DL-3057</t>
  </si>
  <si>
    <t>DL-3059</t>
  </si>
  <si>
    <t>DL-3061</t>
  </si>
  <si>
    <t>DL-3063</t>
  </si>
  <si>
    <t>DL-3065</t>
  </si>
  <si>
    <t>DL-3067</t>
  </si>
  <si>
    <t>DL-3069</t>
  </si>
  <si>
    <t>DL-3071</t>
  </si>
  <si>
    <t>DL-3073</t>
  </si>
  <si>
    <t>DL-3075</t>
  </si>
  <si>
    <t>DL-3077</t>
  </si>
  <si>
    <t>DL-3079</t>
  </si>
  <si>
    <t>DL-3081</t>
  </si>
  <si>
    <t>DL-3083</t>
  </si>
  <si>
    <t>DL-3085</t>
  </si>
  <si>
    <t>DL-3087</t>
  </si>
  <si>
    <t>DL-3089</t>
  </si>
  <si>
    <t>DL-3091</t>
  </si>
  <si>
    <t>DL-3093</t>
  </si>
  <si>
    <t>DL-3095</t>
  </si>
  <si>
    <t>DL-3097</t>
  </si>
  <si>
    <t>DL-3099</t>
  </si>
  <si>
    <t>DL-3101</t>
  </si>
  <si>
    <t>DL-3103</t>
  </si>
  <si>
    <t>DL-3105</t>
  </si>
  <si>
    <t>DL-3107</t>
  </si>
  <si>
    <t>DL-3109</t>
  </si>
  <si>
    <t>DL-3111</t>
  </si>
  <si>
    <t>DL-3113</t>
  </si>
  <si>
    <t>DL-3115</t>
  </si>
  <si>
    <t>DL-3118</t>
  </si>
  <si>
    <t>DL-3119</t>
  </si>
  <si>
    <t>DL-3121</t>
  </si>
  <si>
    <t>DL-3141</t>
  </si>
  <si>
    <t>DL-3142</t>
  </si>
  <si>
    <t>DL-3143</t>
  </si>
  <si>
    <t>DL-3144</t>
  </si>
  <si>
    <t>DL-3145</t>
  </si>
  <si>
    <t>DL-3146</t>
  </si>
  <si>
    <t>DL-3147</t>
  </si>
  <si>
    <t>DL-3148</t>
  </si>
  <si>
    <t>DL-3149</t>
  </si>
  <si>
    <t>DL-3150</t>
  </si>
  <si>
    <t>DL-3151</t>
  </si>
  <si>
    <t>DL-3152</t>
  </si>
  <si>
    <t>DL-3153</t>
  </si>
  <si>
    <t>DL-3154</t>
  </si>
  <si>
    <t>DL-3155</t>
  </si>
  <si>
    <t>DL-3156</t>
  </si>
  <si>
    <t>DL-3157</t>
  </si>
  <si>
    <t>DL-3158</t>
  </si>
  <si>
    <t>DL-3159</t>
  </si>
  <si>
    <t>DL-3180</t>
  </si>
  <si>
    <t>DL-3181</t>
  </si>
  <si>
    <t>DL-3182</t>
  </si>
  <si>
    <t>DL-3183</t>
  </si>
  <si>
    <t>DL-3184</t>
  </si>
  <si>
    <t>DL-3185</t>
  </si>
  <si>
    <t>DL-3186</t>
  </si>
  <si>
    <t>DL-3187</t>
  </si>
  <si>
    <t>DL-3188</t>
  </si>
  <si>
    <t>DL-3189</t>
  </si>
  <si>
    <t>DL-3190</t>
  </si>
  <si>
    <t>DL-3191</t>
  </si>
  <si>
    <t>DL-3192</t>
  </si>
  <si>
    <t>DL-3193</t>
  </si>
  <si>
    <t>DL-3194</t>
  </si>
  <si>
    <t>DL-3195</t>
  </si>
  <si>
    <t>DL-3196</t>
  </si>
  <si>
    <t>DL-3197</t>
  </si>
  <si>
    <t>DL-3198</t>
  </si>
  <si>
    <t>DL-3199</t>
  </si>
  <si>
    <t>DL-3200</t>
  </si>
  <si>
    <t>DL-3201</t>
  </si>
  <si>
    <t>DL-3202</t>
  </si>
  <si>
    <t>DL-3203</t>
  </si>
  <si>
    <t>DL-3204</t>
  </si>
  <si>
    <t>DL-3205</t>
  </si>
  <si>
    <t>DL-3206</t>
  </si>
  <si>
    <t>DL-3207</t>
  </si>
  <si>
    <t>DL-3208</t>
  </si>
  <si>
    <t>DL-3209</t>
  </si>
  <si>
    <t>DL-3221</t>
  </si>
  <si>
    <t>DL-3222</t>
  </si>
  <si>
    <t>DL-3223</t>
  </si>
  <si>
    <t>DL-3224</t>
  </si>
  <si>
    <t>DL-3225</t>
  </si>
  <si>
    <t>DL-3226</t>
  </si>
  <si>
    <t>DL-3227</t>
  </si>
  <si>
    <t>DL-3228</t>
  </si>
  <si>
    <t>DL-3229</t>
  </si>
  <si>
    <t>DL-3230</t>
  </si>
  <si>
    <t>DL-3231</t>
  </si>
  <si>
    <t>DL-3232</t>
  </si>
  <si>
    <t>DL-3233</t>
  </si>
  <si>
    <t>DL-3234</t>
  </si>
  <si>
    <t>DL-3235</t>
  </si>
  <si>
    <t>DL-3236</t>
  </si>
  <si>
    <t>DL-3237</t>
  </si>
  <si>
    <t>DL-3238</t>
  </si>
  <si>
    <t>DL-3239</t>
  </si>
  <si>
    <t>DL-3240</t>
  </si>
  <si>
    <t>DL-3241</t>
  </si>
  <si>
    <t>DL-3242</t>
  </si>
  <si>
    <t>DL-3243</t>
  </si>
  <si>
    <t>DL-3244</t>
  </si>
  <si>
    <t>DL-3245</t>
  </si>
  <si>
    <t>DL-3246</t>
  </si>
  <si>
    <t>DL-3247</t>
  </si>
  <si>
    <t>DL-3248</t>
  </si>
  <si>
    <t>DL-3249</t>
  </si>
  <si>
    <t>DL-3250</t>
  </si>
  <si>
    <t>DL-3251</t>
  </si>
  <si>
    <t>DL-3252</t>
  </si>
  <si>
    <t>DL-3253</t>
  </si>
  <si>
    <t>DL-3254</t>
  </si>
  <si>
    <t>DL-3255</t>
  </si>
  <si>
    <t>DL-3256</t>
  </si>
  <si>
    <t>DL-3257</t>
  </si>
  <si>
    <t>DL-3258</t>
  </si>
  <si>
    <t>DL-3259</t>
  </si>
  <si>
    <t>DL-3260</t>
  </si>
  <si>
    <t>DL-3261</t>
  </si>
  <si>
    <t>DL-3262</t>
  </si>
  <si>
    <t>DL-3263</t>
  </si>
  <si>
    <t>DL-3265</t>
  </si>
  <si>
    <t>DL-3267</t>
  </si>
  <si>
    <t>DL-3269</t>
  </si>
  <si>
    <t>DL-3271</t>
  </si>
  <si>
    <t>DL-3273</t>
  </si>
  <si>
    <t>DL-3275</t>
  </si>
  <si>
    <t>DL-3276</t>
  </si>
  <si>
    <t>DL-3277</t>
  </si>
  <si>
    <t>DL-3287</t>
  </si>
  <si>
    <t>DL-3288</t>
  </si>
  <si>
    <t>DL-3289</t>
  </si>
  <si>
    <t>DL-3291</t>
  </si>
  <si>
    <t>DL-3293</t>
  </si>
  <si>
    <t>DL-3295</t>
  </si>
  <si>
    <t>DL-3299</t>
  </si>
  <si>
    <t>DL-3300</t>
  </si>
  <si>
    <t>DL-3301</t>
  </si>
  <si>
    <t>DL-3302</t>
  </si>
  <si>
    <t>DL-3303</t>
  </si>
  <si>
    <t>DL-3304</t>
  </si>
  <si>
    <t>DL-3306</t>
  </si>
  <si>
    <t>DL-3308</t>
  </si>
  <si>
    <t>DL-3310</t>
  </si>
  <si>
    <t>DL-3312</t>
  </si>
  <si>
    <t>DL-3314</t>
  </si>
  <si>
    <t>DL-3316</t>
  </si>
  <si>
    <t>DL-3318</t>
  </si>
  <si>
    <t>DL-3328</t>
  </si>
  <si>
    <t>DL-3329</t>
  </si>
  <si>
    <t>DL-3330</t>
  </si>
  <si>
    <t>DL-3331</t>
  </si>
  <si>
    <t>DL-3332</t>
  </si>
  <si>
    <t>DL-3333</t>
  </si>
  <si>
    <t>DL-3334</t>
  </si>
  <si>
    <t>DL-3335</t>
  </si>
  <si>
    <t>DL-3336</t>
  </si>
  <si>
    <t>DL-3346</t>
  </si>
  <si>
    <t>DL-3347</t>
  </si>
  <si>
    <t>DL-3348</t>
  </si>
  <si>
    <t>DL-3349</t>
  </si>
  <si>
    <t>DL-3350</t>
  </si>
  <si>
    <t>DL-3351</t>
  </si>
  <si>
    <t>DL-3352</t>
  </si>
  <si>
    <t>DL-3353</t>
  </si>
  <si>
    <t>DL-3354</t>
  </si>
  <si>
    <t>DL-3355</t>
  </si>
  <si>
    <t>DL-3357</t>
  </si>
  <si>
    <t>DL-3359</t>
  </si>
  <si>
    <t>DL-3361</t>
  </si>
  <si>
    <t>DL-3363</t>
  </si>
  <si>
    <t>DL-3365</t>
  </si>
  <si>
    <t>DL-3367</t>
  </si>
  <si>
    <t>DL-3370</t>
  </si>
  <si>
    <t>DL-3482</t>
  </si>
  <si>
    <t>DL-3483</t>
  </si>
  <si>
    <t>DL-3484</t>
  </si>
  <si>
    <t>DL-3485</t>
  </si>
  <si>
    <t>DL-3486</t>
  </si>
  <si>
    <t>DL-3487</t>
  </si>
  <si>
    <t>DL-3488</t>
  </si>
  <si>
    <t>DL-3489</t>
  </si>
  <si>
    <t>DL-3490</t>
  </si>
  <si>
    <t>DL-3491</t>
  </si>
  <si>
    <t>DL-3492</t>
  </si>
  <si>
    <t>DL-3493</t>
  </si>
  <si>
    <t>DL-3494</t>
  </si>
  <si>
    <t>DL-3495</t>
  </si>
  <si>
    <t>DL-3496</t>
  </si>
  <si>
    <t>DL-3497</t>
  </si>
  <si>
    <t>DL-3498</t>
  </si>
  <si>
    <t>DL-3499</t>
  </si>
  <si>
    <t>DL-3500</t>
  </si>
  <si>
    <t>DL-3501</t>
  </si>
  <si>
    <t>DL-3502</t>
  </si>
  <si>
    <t>DL-3503</t>
  </si>
  <si>
    <t>DL-3504</t>
  </si>
  <si>
    <t>DL-3505</t>
  </si>
  <si>
    <t>DL-3506</t>
  </si>
  <si>
    <t>DL-3507</t>
  </si>
  <si>
    <t>DL-3508</t>
  </si>
  <si>
    <t>DL-3509</t>
  </si>
  <si>
    <t>DL-3510</t>
  </si>
  <si>
    <t>DL-3511</t>
  </si>
  <si>
    <t>DL-3512</t>
  </si>
  <si>
    <t>DL-3513</t>
  </si>
  <si>
    <t>DL-3514</t>
  </si>
  <si>
    <t>DL-3515</t>
  </si>
  <si>
    <t>DL-3516</t>
  </si>
  <si>
    <t>DL-3517</t>
  </si>
  <si>
    <t>DL-3518</t>
  </si>
  <si>
    <t>DL-3519</t>
  </si>
  <si>
    <t>DL-3520</t>
  </si>
  <si>
    <t>DL-3521</t>
  </si>
  <si>
    <t>DL-3522</t>
  </si>
  <si>
    <t>DL-3523</t>
  </si>
  <si>
    <t>DL-3524</t>
  </si>
  <si>
    <t>DL-3525</t>
  </si>
  <si>
    <t>DL-3526</t>
  </si>
  <si>
    <t>DL-3527</t>
  </si>
  <si>
    <t>DL-3528</t>
  </si>
  <si>
    <t>DL-3529</t>
  </si>
  <si>
    <t>DL-3530</t>
  </si>
  <si>
    <t>DL-3531</t>
  </si>
  <si>
    <t>DL-3532</t>
  </si>
  <si>
    <t>DL-3533</t>
  </si>
  <si>
    <t>DL-3534</t>
  </si>
  <si>
    <t>DL-3535</t>
  </si>
  <si>
    <t>DL-3536</t>
  </si>
  <si>
    <t>DL-3537</t>
  </si>
  <si>
    <t>DL-3538</t>
  </si>
  <si>
    <t>DL-3539</t>
  </si>
  <si>
    <t>DL-3540</t>
  </si>
  <si>
    <t>DL-3541</t>
  </si>
  <si>
    <t>DL-3542</t>
  </si>
  <si>
    <t>DL-3543</t>
  </si>
  <si>
    <t>DL-3544</t>
  </si>
  <si>
    <t>DL-3545</t>
  </si>
  <si>
    <t>DL-3546</t>
  </si>
  <si>
    <t>DL-3547</t>
  </si>
  <si>
    <t>DL-3548</t>
  </si>
  <si>
    <t>DL-3549</t>
  </si>
  <si>
    <t>DL-3550</t>
  </si>
  <si>
    <t>DL-3551</t>
  </si>
  <si>
    <t>DL-3552</t>
  </si>
  <si>
    <t>DL-3553</t>
  </si>
  <si>
    <t>DL-3554</t>
  </si>
  <si>
    <t>DL-3555</t>
  </si>
  <si>
    <t>DL-3556</t>
  </si>
  <si>
    <t>DL-3557</t>
  </si>
  <si>
    <t>DL-3558</t>
  </si>
  <si>
    <t>DL-3559</t>
  </si>
  <si>
    <t>DL-3560</t>
  </si>
  <si>
    <t>DL-3561</t>
  </si>
  <si>
    <t>DL-3562</t>
  </si>
  <si>
    <t>DL-3563</t>
  </si>
  <si>
    <t>DL-3564</t>
  </si>
  <si>
    <t>DL-3565</t>
  </si>
  <si>
    <t>DL-3566</t>
  </si>
  <si>
    <t>DL-3567</t>
  </si>
  <si>
    <t>DL-3568</t>
  </si>
  <si>
    <t>DL-3569</t>
  </si>
  <si>
    <t>DL-3570</t>
  </si>
  <si>
    <t>DL-3571</t>
  </si>
  <si>
    <t>DL-3572</t>
  </si>
  <si>
    <t>DL-3573</t>
  </si>
  <si>
    <t>DL-3574</t>
  </si>
  <si>
    <t>DL-3575</t>
  </si>
  <si>
    <t>DL-3576</t>
  </si>
  <si>
    <t>DL-3577</t>
  </si>
  <si>
    <t>DL-3578</t>
  </si>
  <si>
    <t>DL-3579</t>
  </si>
  <si>
    <t>DL-3580</t>
  </si>
  <si>
    <t>DL-3581</t>
  </si>
  <si>
    <t>DL-3582</t>
  </si>
  <si>
    <t>DL-3583</t>
  </si>
  <si>
    <t>DL-3584</t>
  </si>
  <si>
    <t>DL-3585</t>
  </si>
  <si>
    <t>DL-3586</t>
  </si>
  <si>
    <t>DL-3587</t>
  </si>
  <si>
    <t>DL-3588</t>
  </si>
  <si>
    <t>DL-3589</t>
  </si>
  <si>
    <t>DL-3590</t>
  </si>
  <si>
    <t>DL-3591</t>
  </si>
  <si>
    <t>DL-3611</t>
  </si>
  <si>
    <t>DL-3613</t>
  </si>
  <si>
    <t>DL-3615</t>
  </si>
  <si>
    <t>DL-3617</t>
  </si>
  <si>
    <t>DL-3619</t>
  </si>
  <si>
    <t>DL-3621</t>
  </si>
  <si>
    <t>DL-3623</t>
  </si>
  <si>
    <t>DL-3625</t>
  </si>
  <si>
    <t>DL-3627</t>
  </si>
  <si>
    <t>DL-3629</t>
  </si>
  <si>
    <t>DL-3631</t>
  </si>
  <si>
    <t>DL-3633</t>
  </si>
  <si>
    <t>DL-3635</t>
  </si>
  <si>
    <t>DL-3637</t>
  </si>
  <si>
    <t>DL-3639</t>
  </si>
  <si>
    <t>DL-3641</t>
  </si>
  <si>
    <t>DL-3643</t>
  </si>
  <si>
    <t>DL-3645</t>
  </si>
  <si>
    <t>DL-3647</t>
  </si>
  <si>
    <t>DL-3649</t>
  </si>
  <si>
    <t>DL-3652</t>
  </si>
  <si>
    <t>DL-3654</t>
  </si>
  <si>
    <t>DL-3656</t>
  </si>
  <si>
    <t>DL-3658</t>
  </si>
  <si>
    <t>DL-3660</t>
  </si>
  <si>
    <t>DL-3662</t>
  </si>
  <si>
    <t>DL-3664</t>
  </si>
  <si>
    <t>DL-3666</t>
  </si>
  <si>
    <t>DL-3668</t>
  </si>
  <si>
    <t>DL-3670</t>
  </si>
  <si>
    <t>DL-3672</t>
  </si>
  <si>
    <t>DL-3674</t>
  </si>
  <si>
    <t>DL-3676</t>
  </si>
  <si>
    <t>DL-3678</t>
  </si>
  <si>
    <t>DL-3680</t>
  </si>
  <si>
    <t>DL-3682</t>
  </si>
  <si>
    <t>DL-3684</t>
  </si>
  <si>
    <t>DL-3686</t>
  </si>
  <si>
    <t>DL-3688</t>
  </si>
  <si>
    <t>DL-3690</t>
  </si>
  <si>
    <t>DL-3692</t>
  </si>
  <si>
    <t>DL-3694</t>
  </si>
  <si>
    <t>DL-3696</t>
  </si>
  <si>
    <t>DL-3698</t>
  </si>
  <si>
    <t>DL-3700</t>
  </si>
  <si>
    <t>DL-3702</t>
  </si>
  <si>
    <t>DL-3704</t>
  </si>
  <si>
    <t>DL-3706</t>
  </si>
  <si>
    <t>DL-3708</t>
  </si>
  <si>
    <t>DL-3709</t>
  </si>
  <si>
    <t>DL-3710</t>
  </si>
  <si>
    <t>DL-3711</t>
  </si>
  <si>
    <t>DL-3712</t>
  </si>
  <si>
    <t>DL-3713</t>
  </si>
  <si>
    <t>DL-3714</t>
  </si>
  <si>
    <t>DL-3716</t>
  </si>
  <si>
    <t>DL-3718</t>
  </si>
  <si>
    <t>DL-3720</t>
  </si>
  <si>
    <t>DL-3722</t>
  </si>
  <si>
    <t>DL-3724</t>
  </si>
  <si>
    <t>DL-3726</t>
  </si>
  <si>
    <t>DL-3728</t>
  </si>
  <si>
    <t>DL-3730</t>
  </si>
  <si>
    <t>DL-3732</t>
  </si>
  <si>
    <t>DL-3734</t>
  </si>
  <si>
    <t>DL-3736</t>
  </si>
  <si>
    <t>DL-3738</t>
  </si>
  <si>
    <t>DL-3740</t>
  </si>
  <si>
    <t>DL-3741</t>
  </si>
  <si>
    <t>DL-3743</t>
  </si>
  <si>
    <t>DL-3745</t>
  </si>
  <si>
    <t>DL-3747</t>
  </si>
  <si>
    <t>DL-3749</t>
  </si>
  <si>
    <t>DL-3751</t>
  </si>
  <si>
    <t>DL-3753</t>
  </si>
  <si>
    <t>DL-3755</t>
  </si>
  <si>
    <t>DL-3757</t>
  </si>
  <si>
    <t>DL-3759</t>
  </si>
  <si>
    <t>DL-3761</t>
  </si>
  <si>
    <t>DL-3763</t>
  </si>
  <si>
    <t>DL-3765</t>
  </si>
  <si>
    <t>DL-3767</t>
  </si>
  <si>
    <t>DL-3769</t>
  </si>
  <si>
    <t>DL-3771</t>
  </si>
  <si>
    <t>DL-3773</t>
  </si>
  <si>
    <t>DL-3775</t>
  </si>
  <si>
    <t>DL-3777</t>
  </si>
  <si>
    <t>DL-3779</t>
  </si>
  <si>
    <t>DL-3781</t>
  </si>
  <si>
    <t>DL-3783</t>
  </si>
  <si>
    <t>DL-3785</t>
  </si>
  <si>
    <t>DL-3787</t>
  </si>
  <si>
    <t>DL-3789</t>
  </si>
  <si>
    <t>DL-3791</t>
  </si>
  <si>
    <t>DL-3793</t>
  </si>
  <si>
    <t>DL-3795</t>
  </si>
  <si>
    <t>DL-3797</t>
  </si>
  <si>
    <t>DL-3799</t>
  </si>
  <si>
    <t>DL-3801</t>
  </si>
  <si>
    <t>DL-3803</t>
  </si>
  <si>
    <t>DL-3805</t>
  </si>
  <si>
    <t>DL-3807</t>
  </si>
  <si>
    <t>DL-3809</t>
  </si>
  <si>
    <t>DL-3811</t>
  </si>
  <si>
    <t>DL-3813</t>
  </si>
  <si>
    <t>DL-3815</t>
  </si>
  <si>
    <t>DL-3817</t>
  </si>
  <si>
    <t>DL-3819</t>
  </si>
  <si>
    <t>DL-3917</t>
  </si>
  <si>
    <t>DL-3919</t>
  </si>
  <si>
    <t>DL-3921</t>
  </si>
  <si>
    <t>DL-3923</t>
  </si>
  <si>
    <t>DL-3925</t>
  </si>
  <si>
    <t>DL-3927</t>
  </si>
  <si>
    <t>DL-3929</t>
  </si>
  <si>
    <t>DL-3931</t>
  </si>
  <si>
    <t>DL-3944</t>
  </si>
  <si>
    <t>DL-3945</t>
  </si>
  <si>
    <t>DL-3946</t>
  </si>
  <si>
    <t>DL-3947</t>
  </si>
  <si>
    <t>DL-3948</t>
  </si>
  <si>
    <t>DL-3949</t>
  </si>
  <si>
    <t>DL-3950</t>
  </si>
  <si>
    <t>DL-3951</t>
  </si>
  <si>
    <t>DL-3952</t>
  </si>
  <si>
    <t>DL-3953</t>
  </si>
  <si>
    <t>DL-3954</t>
  </si>
  <si>
    <t>DL-3955</t>
  </si>
  <si>
    <t>DL-3957</t>
  </si>
  <si>
    <t>DL-3959</t>
  </si>
  <si>
    <t>DL-3961</t>
  </si>
  <si>
    <t>DL-3963</t>
  </si>
  <si>
    <t>DL-3965</t>
  </si>
  <si>
    <t>DL-3967</t>
  </si>
  <si>
    <t>DL-3969</t>
  </si>
  <si>
    <t>DL-3971</t>
  </si>
  <si>
    <t>DL-3973</t>
  </si>
  <si>
    <t>DL-3975</t>
  </si>
  <si>
    <t>DL-3977</t>
  </si>
  <si>
    <t>DL-3979</t>
  </si>
  <si>
    <t>DL-3981</t>
  </si>
  <si>
    <t>DL-3983</t>
  </si>
  <si>
    <t>DL-3985</t>
  </si>
  <si>
    <t>DL-3987</t>
  </si>
  <si>
    <t>DL-4017</t>
  </si>
  <si>
    <t>DL-4018</t>
  </si>
  <si>
    <t>DL-4019</t>
  </si>
  <si>
    <t>DL-4020</t>
  </si>
  <si>
    <t>DL-4021</t>
  </si>
  <si>
    <t>DL-4022</t>
  </si>
  <si>
    <t>DL-4023</t>
  </si>
  <si>
    <t>DL-4024</t>
  </si>
  <si>
    <t>DL-4025</t>
  </si>
  <si>
    <t>DL-4026</t>
  </si>
  <si>
    <t>DL-4027</t>
  </si>
  <si>
    <t>DL-4028</t>
  </si>
  <si>
    <t>DL-4029</t>
  </si>
  <si>
    <t>DL-4031</t>
  </si>
  <si>
    <t>DL-4033</t>
  </si>
  <si>
    <t>DL-4035</t>
  </si>
  <si>
    <t>DL-4037</t>
  </si>
  <si>
    <t>DL-4039</t>
  </si>
  <si>
    <t>DL-4041</t>
  </si>
  <si>
    <t>DL-4043</t>
  </si>
  <si>
    <t>DL-4065</t>
  </si>
  <si>
    <t>DL-4066</t>
  </si>
  <si>
    <t>DL-4067</t>
  </si>
  <si>
    <t>DL-4068</t>
  </si>
  <si>
    <t>DL-4069</t>
  </si>
  <si>
    <t>DL-4070</t>
  </si>
  <si>
    <t>DL-4071</t>
  </si>
  <si>
    <t>DL-4072</t>
  </si>
  <si>
    <t>DL-4073</t>
  </si>
  <si>
    <t>DL-4074</t>
  </si>
  <si>
    <t>DL-4075</t>
  </si>
  <si>
    <t>DL-4076</t>
  </si>
  <si>
    <t>DL-4077</t>
  </si>
  <si>
    <t>DL-4078</t>
  </si>
  <si>
    <t>DL-4079</t>
  </si>
  <si>
    <t>DL-4080</t>
  </si>
  <si>
    <t>DL-4081</t>
  </si>
  <si>
    <t>DL-4082</t>
  </si>
  <si>
    <t>DL-4092</t>
  </si>
  <si>
    <t>DL-4093</t>
  </si>
  <si>
    <t>DL-4094</t>
  </si>
  <si>
    <t>DL-4095</t>
  </si>
  <si>
    <t>DL-4096</t>
  </si>
  <si>
    <t>DL-4111</t>
  </si>
  <si>
    <t>DL-4112</t>
  </si>
  <si>
    <t>DL-4113</t>
  </si>
  <si>
    <t>DL-4114</t>
  </si>
  <si>
    <t>DL-4115</t>
  </si>
  <si>
    <t>DL-4116</t>
  </si>
  <si>
    <t>DL-4117</t>
  </si>
  <si>
    <t>DL-4118</t>
  </si>
  <si>
    <t>DL-4119</t>
  </si>
  <si>
    <t>DL-4120</t>
  </si>
  <si>
    <t>DL-4121</t>
  </si>
  <si>
    <t>DL-4122</t>
  </si>
  <si>
    <t>DL-4123</t>
  </si>
  <si>
    <t>DL-4124</t>
  </si>
  <si>
    <t>DL-4135</t>
  </si>
  <si>
    <t>DL-4136</t>
  </si>
  <si>
    <t>DL-4137</t>
  </si>
  <si>
    <t>DL-4138</t>
  </si>
  <si>
    <t>DL-4139</t>
  </si>
  <si>
    <t>DL-4140</t>
  </si>
  <si>
    <t>DL-4141</t>
  </si>
  <si>
    <t>DL-4142</t>
  </si>
  <si>
    <t>DL-4143</t>
  </si>
  <si>
    <t>DL-4144</t>
  </si>
  <si>
    <t>DL-4145</t>
  </si>
  <si>
    <t>DL-4175</t>
  </si>
  <si>
    <t>DL-4176</t>
  </si>
  <si>
    <t>DL-4177</t>
  </si>
  <si>
    <t>DL-4178</t>
  </si>
  <si>
    <t>DL-4179</t>
  </si>
  <si>
    <t>DL-4180</t>
  </si>
  <si>
    <t>DL-4181</t>
  </si>
  <si>
    <t>DL-4182</t>
  </si>
  <si>
    <t>DL-4183</t>
  </si>
  <si>
    <t>DL-4184</t>
  </si>
  <si>
    <t>DL-4185</t>
  </si>
  <si>
    <t>DL-4186</t>
  </si>
  <si>
    <t>DL-4187</t>
  </si>
  <si>
    <t>DL-4188</t>
  </si>
  <si>
    <t>DL-4189</t>
  </si>
  <si>
    <t>DL-4190</t>
  </si>
  <si>
    <t>DL-4191</t>
  </si>
  <si>
    <t>DL-4192</t>
  </si>
  <si>
    <t>DL-4193</t>
  </si>
  <si>
    <t>DL-4194</t>
  </si>
  <si>
    <t>DL-4195</t>
  </si>
  <si>
    <t>DL-4196</t>
  </si>
  <si>
    <t>DL-4197</t>
  </si>
  <si>
    <t>DL-4198</t>
  </si>
  <si>
    <t>DL-4199</t>
  </si>
  <si>
    <t>DL-4200</t>
  </si>
  <si>
    <t>DL-4201</t>
  </si>
  <si>
    <t>DL-4202</t>
  </si>
  <si>
    <t>DL-4203</t>
  </si>
  <si>
    <t>DL-4204</t>
  </si>
  <si>
    <t>DL-4205</t>
  </si>
  <si>
    <t>DL-4206</t>
  </si>
  <si>
    <t>DL-4208</t>
  </si>
  <si>
    <t>DL-4210</t>
  </si>
  <si>
    <t>DL-4212</t>
  </si>
  <si>
    <t>DL-4214</t>
  </si>
  <si>
    <t>DL-4216</t>
  </si>
  <si>
    <t>DL-4218</t>
  </si>
  <si>
    <t>DL-4220</t>
  </si>
  <si>
    <t>DL-4222</t>
  </si>
  <si>
    <t>DL-4228</t>
  </si>
  <si>
    <t>DL-4230</t>
  </si>
  <si>
    <t>DL-4232</t>
  </si>
  <si>
    <t>DL-4234</t>
  </si>
  <si>
    <t>DL-4236</t>
  </si>
  <si>
    <t>DL-4238</t>
  </si>
  <si>
    <t>DL-4240</t>
  </si>
  <si>
    <t>DL-4242</t>
  </si>
  <si>
    <t>DL-4244</t>
  </si>
  <si>
    <t>DL-4246</t>
  </si>
  <si>
    <t>DL-4248</t>
  </si>
  <si>
    <t>DL-4250</t>
  </si>
  <si>
    <t>DL-4252</t>
  </si>
  <si>
    <t>DL-4254</t>
  </si>
  <si>
    <t>DL-4255</t>
  </si>
  <si>
    <t>DL-4256</t>
  </si>
  <si>
    <t>DL-4257</t>
  </si>
  <si>
    <t>DL-4258</t>
  </si>
  <si>
    <t>DL-4259</t>
  </si>
  <si>
    <t>DL-4260</t>
  </si>
  <si>
    <t>DL-4261</t>
  </si>
  <si>
    <t>DL-4262</t>
  </si>
  <si>
    <t>DL-4263</t>
  </si>
  <si>
    <t>DL-4264</t>
  </si>
  <si>
    <t>DL-4265</t>
  </si>
  <si>
    <t>DL-4266</t>
  </si>
  <si>
    <t>DL-4267</t>
  </si>
  <si>
    <t>DL-4268</t>
  </si>
  <si>
    <t>DL-4269</t>
  </si>
  <si>
    <t>DL-4270</t>
  </si>
  <si>
    <t>DL-4271</t>
  </si>
  <si>
    <t>DL-4272</t>
  </si>
  <si>
    <t>DL-4273</t>
  </si>
  <si>
    <t>DL-4274</t>
  </si>
  <si>
    <t>DL-4275</t>
  </si>
  <si>
    <t>DL-4276</t>
  </si>
  <si>
    <t>DL-4277</t>
  </si>
  <si>
    <t>DL-4278</t>
  </si>
  <si>
    <t>DL-4279</t>
  </si>
  <si>
    <t>DL-4280</t>
  </si>
  <si>
    <t>DL-4281</t>
  </si>
  <si>
    <t>DL-4282</t>
  </si>
  <si>
    <t>DL-4283</t>
  </si>
  <si>
    <t>DL-4284</t>
  </si>
  <si>
    <t>DL-4285</t>
  </si>
  <si>
    <t>DL-4286</t>
  </si>
  <si>
    <t>DL-4287</t>
  </si>
  <si>
    <t>DL-4288</t>
  </si>
  <si>
    <t>DL-4289</t>
  </si>
  <si>
    <t>DL-4290</t>
  </si>
  <si>
    <t>DL-4291</t>
  </si>
  <si>
    <t>DL-4292</t>
  </si>
  <si>
    <t>DL-4293</t>
  </si>
  <si>
    <t>DL-4294</t>
  </si>
  <si>
    <t>DL-4295</t>
  </si>
  <si>
    <t>DL-4296</t>
  </si>
  <si>
    <t>DL-4297</t>
  </si>
  <si>
    <t>DL-4298</t>
  </si>
  <si>
    <t>DL-4299</t>
  </si>
  <si>
    <t>DL-4300</t>
  </si>
  <si>
    <t>DL-4301</t>
  </si>
  <si>
    <t>DL-4302</t>
  </si>
  <si>
    <t>DL-4303</t>
  </si>
  <si>
    <t>DL-4304</t>
  </si>
  <si>
    <t>DL-4305</t>
  </si>
  <si>
    <t>DL-4306</t>
  </si>
  <si>
    <t>DL-4307</t>
  </si>
  <si>
    <t>DL-4308</t>
  </si>
  <si>
    <t>DL-4309</t>
  </si>
  <si>
    <t>DL-4310</t>
  </si>
  <si>
    <t>DL-4311</t>
  </si>
  <si>
    <t>DL-4312</t>
  </si>
  <si>
    <t>DL-4313</t>
  </si>
  <si>
    <t>DL-4314</t>
  </si>
  <si>
    <t>DL-4315</t>
  </si>
  <si>
    <t>DL-4316</t>
  </si>
  <si>
    <t>DL-4317</t>
  </si>
  <si>
    <t>DL-4318</t>
  </si>
  <si>
    <t>DL-4319</t>
  </si>
  <si>
    <t>DL-4320</t>
  </si>
  <si>
    <t>DL-4321</t>
  </si>
  <si>
    <t>DL-4322</t>
  </si>
  <si>
    <t>DL-4323</t>
  </si>
  <si>
    <t>DL-4324</t>
  </si>
  <si>
    <t>DL-4325</t>
  </si>
  <si>
    <t>DL-4326</t>
  </si>
  <si>
    <t>DL-4327</t>
  </si>
  <si>
    <t>DL-4328</t>
  </si>
  <si>
    <t>DL-4329</t>
  </si>
  <si>
    <t>DL-4330</t>
  </si>
  <si>
    <t>DL-4331</t>
  </si>
  <si>
    <t>DL-4332</t>
  </si>
  <si>
    <t>DL-4333</t>
  </si>
  <si>
    <t>DL-4378</t>
  </si>
  <si>
    <t>DL-4379</t>
  </si>
  <si>
    <t>DL-4380</t>
  </si>
  <si>
    <t>DL-4381</t>
  </si>
  <si>
    <t>DL-4382</t>
  </si>
  <si>
    <t>DL-4383</t>
  </si>
  <si>
    <t>DL-4384</t>
  </si>
  <si>
    <t>DL-4385</t>
  </si>
  <si>
    <t>DL-4386</t>
  </si>
  <si>
    <t>DL-4387</t>
  </si>
  <si>
    <t>DL-4388</t>
  </si>
  <si>
    <t>DL-4389</t>
  </si>
  <si>
    <t>DL-4390</t>
  </si>
  <si>
    <t>DL-4391</t>
  </si>
  <si>
    <t>DL-4392</t>
  </si>
  <si>
    <t>DL-4393</t>
  </si>
  <si>
    <t>DL-4394</t>
  </si>
  <si>
    <t>DL-4395</t>
  </si>
  <si>
    <t>DL-4396</t>
  </si>
  <si>
    <t>DL-4397</t>
  </si>
  <si>
    <t>DL-4398</t>
  </si>
  <si>
    <t>DL-4399</t>
  </si>
  <si>
    <t>DL-4400</t>
  </si>
  <si>
    <t>DL-4401</t>
  </si>
  <si>
    <t>DL-4402</t>
  </si>
  <si>
    <t>DL-4403</t>
  </si>
  <si>
    <t>DL-4404</t>
  </si>
  <si>
    <t>DL-4408</t>
  </si>
  <si>
    <t>DL-4409</t>
  </si>
  <si>
    <t>DL-4410</t>
  </si>
  <si>
    <t>DL-4411</t>
  </si>
  <si>
    <t>DL-4412</t>
  </si>
  <si>
    <t>DL-4413</t>
  </si>
  <si>
    <t>DL-4418</t>
  </si>
  <si>
    <t>DL-4419</t>
  </si>
  <si>
    <t>DL-4421</t>
  </si>
  <si>
    <t>DL-4423</t>
  </si>
  <si>
    <t>DL-4434</t>
  </si>
  <si>
    <t>DL-4439</t>
  </si>
  <si>
    <t>DL-4440</t>
  </si>
  <si>
    <t>DL-4441</t>
  </si>
  <si>
    <t>DL-4442</t>
  </si>
  <si>
    <t>DL-4448</t>
  </si>
  <si>
    <t>DL-4449</t>
  </si>
  <si>
    <t>DL-4450</t>
  </si>
  <si>
    <t>DL-4451</t>
  </si>
  <si>
    <t>DL-4455</t>
  </si>
  <si>
    <t>DL-4457</t>
  </si>
  <si>
    <t>DL-4458</t>
  </si>
  <si>
    <t>DL-4460</t>
  </si>
  <si>
    <t>DL-4461</t>
  </si>
  <si>
    <t>DL-4462</t>
  </si>
  <si>
    <t>DL-4463</t>
  </si>
  <si>
    <t>DL-4464</t>
  </si>
  <si>
    <t>DL-4465</t>
  </si>
  <si>
    <t>DL-4466</t>
  </si>
  <si>
    <t>DL-4467</t>
  </si>
  <si>
    <t>DL-4468</t>
  </si>
  <si>
    <t>DL-4469</t>
  </si>
  <si>
    <t>DL-4470</t>
  </si>
  <si>
    <t>DL-4471</t>
  </si>
  <si>
    <t>DL-4472</t>
  </si>
  <si>
    <t>DL-4474</t>
  </si>
  <si>
    <t>DL-4476</t>
  </si>
  <si>
    <t>DL-4478</t>
  </si>
  <si>
    <t>DL-4480</t>
  </si>
  <si>
    <t>DL-4482</t>
  </si>
  <si>
    <t>DL-4484</t>
  </si>
  <si>
    <t>DL-4486</t>
  </si>
  <si>
    <t>DL-4488</t>
  </si>
  <si>
    <t>DL-4490</t>
  </si>
  <si>
    <t>DL-4492</t>
  </si>
  <si>
    <t>DL-4494</t>
  </si>
  <si>
    <t>DL-4496</t>
  </si>
  <si>
    <t>DL-4498</t>
  </si>
  <si>
    <t>DL-4500</t>
  </si>
  <si>
    <t>DL-4502</t>
  </si>
  <si>
    <t>DL-4552</t>
  </si>
  <si>
    <t>DL-4553</t>
  </si>
  <si>
    <t>DL-4554</t>
  </si>
  <si>
    <t>DL-4555</t>
  </si>
  <si>
    <t>DL-4556</t>
  </si>
  <si>
    <t>DL-4557</t>
  </si>
  <si>
    <t>DL-4558</t>
  </si>
  <si>
    <t>DL-4559</t>
  </si>
  <si>
    <t>DL-4560</t>
  </si>
  <si>
    <t>DL-4561</t>
  </si>
  <si>
    <t>DL-4562</t>
  </si>
  <si>
    <t>DL-4563</t>
  </si>
  <si>
    <t>DL-4564</t>
  </si>
  <si>
    <t>DL-4565</t>
  </si>
  <si>
    <t>DL-4566</t>
  </si>
  <si>
    <t>DL-4567</t>
  </si>
  <si>
    <t>DL-4569</t>
  </si>
  <si>
    <t>DL-4570</t>
  </si>
  <si>
    <t>DL-4572</t>
  </si>
  <si>
    <t>DL-4573</t>
  </si>
  <si>
    <t>DL-4577</t>
  </si>
  <si>
    <t>DL-4579</t>
  </si>
  <si>
    <t>DL-4581</t>
  </si>
  <si>
    <t>DL-4583</t>
  </si>
  <si>
    <t>DL-4585</t>
  </si>
  <si>
    <t>DL-4587</t>
  </si>
  <si>
    <t>DL-4588</t>
  </si>
  <si>
    <t>DL-4589</t>
  </si>
  <si>
    <t>DL-4592</t>
  </si>
  <si>
    <t>DL-4594</t>
  </si>
  <si>
    <t>DL-4596</t>
  </si>
  <si>
    <t>DL-4598</t>
  </si>
  <si>
    <t>DL-4600</t>
  </si>
  <si>
    <t>DL-4602</t>
  </si>
  <si>
    <t>DL-4604</t>
  </si>
  <si>
    <t>DL-4606</t>
  </si>
  <si>
    <t>DL-4608</t>
  </si>
  <si>
    <t>DL-4610</t>
  </si>
  <si>
    <t>DL-4612</t>
  </si>
  <si>
    <t>DL-4614</t>
  </si>
  <si>
    <t>DL-4616</t>
  </si>
  <si>
    <t>DL-4618</t>
  </si>
  <si>
    <t>DL-4620</t>
  </si>
  <si>
    <t>DL-4622</t>
  </si>
  <si>
    <t>DL-4624</t>
  </si>
  <si>
    <t>DL-4626</t>
  </si>
  <si>
    <t>DL-4628</t>
  </si>
  <si>
    <t>DL-4630</t>
  </si>
  <si>
    <t>DL-4632</t>
  </si>
  <si>
    <t>DL-4634</t>
  </si>
  <si>
    <t>DL-4636</t>
  </si>
  <si>
    <t>DL-4638</t>
  </si>
  <si>
    <t>DL-4640</t>
  </si>
  <si>
    <t>DL-4642</t>
  </si>
  <si>
    <t>DL-4644</t>
  </si>
  <si>
    <t>DL-4646</t>
  </si>
  <si>
    <t>DL-4648</t>
  </si>
  <si>
    <t>DL-4650</t>
  </si>
  <si>
    <t>DL-4652</t>
  </si>
  <si>
    <t>DL-4654</t>
  </si>
  <si>
    <t>DL-4656</t>
  </si>
  <si>
    <t>DL-4658</t>
  </si>
  <si>
    <t>DL-4660</t>
  </si>
  <si>
    <t>DL-4662</t>
  </si>
  <si>
    <t>DL-4746</t>
  </si>
  <si>
    <t>DL-4747</t>
  </si>
  <si>
    <t>DL-4748</t>
  </si>
  <si>
    <t>DL-4749</t>
  </si>
  <si>
    <t>DL-4750</t>
  </si>
  <si>
    <t>DL-4751</t>
  </si>
  <si>
    <t>DL-4752</t>
  </si>
  <si>
    <t>DL-4753</t>
  </si>
  <si>
    <t>DL-4754</t>
  </si>
  <si>
    <t>DL-4755</t>
  </si>
  <si>
    <t>DL-4756</t>
  </si>
  <si>
    <t>DL-4757</t>
  </si>
  <si>
    <t>DL-4758</t>
  </si>
  <si>
    <t>DL-4759</t>
  </si>
  <si>
    <t>DL-4760</t>
  </si>
  <si>
    <t>DL-4761</t>
  </si>
  <si>
    <t>DL-4762</t>
  </si>
  <si>
    <t>DL-4763</t>
  </si>
  <si>
    <t>DL-4764</t>
  </si>
  <si>
    <t>DL-4773</t>
  </si>
  <si>
    <t>ZAR</t>
  </si>
  <si>
    <t>DL-4774</t>
  </si>
  <si>
    <t>DL-4775</t>
  </si>
  <si>
    <t>DL-4776</t>
  </si>
  <si>
    <t>DL-4777</t>
  </si>
  <si>
    <t>DL-4778</t>
  </si>
  <si>
    <t>DL-4779</t>
  </si>
  <si>
    <t>DL-4780</t>
  </si>
  <si>
    <t>DL-4781</t>
  </si>
  <si>
    <t>DL-4782</t>
  </si>
  <si>
    <t>DL-4783</t>
  </si>
  <si>
    <t>DL-4784</t>
  </si>
  <si>
    <t>DL-4785</t>
  </si>
  <si>
    <t>DL-4786</t>
  </si>
  <si>
    <t>DL-4787</t>
  </si>
  <si>
    <t>DL-4788</t>
  </si>
  <si>
    <t>DL-4789</t>
  </si>
  <si>
    <t>DL-4790</t>
  </si>
  <si>
    <t>DL-4791</t>
  </si>
  <si>
    <t>DL-4792</t>
  </si>
  <si>
    <t>DL-4813</t>
  </si>
  <si>
    <t>DL-4814</t>
  </si>
  <si>
    <t>DL-4815</t>
  </si>
  <si>
    <t>DL-4816</t>
  </si>
  <si>
    <t>DL-4817</t>
  </si>
  <si>
    <t>DL-4818</t>
  </si>
  <si>
    <t>DL-4819</t>
  </si>
  <si>
    <t>DL-4820</t>
  </si>
  <si>
    <t>DL-4821</t>
  </si>
  <si>
    <t>DL-4822</t>
  </si>
  <si>
    <t>DL-4823</t>
  </si>
  <si>
    <t>DL-4824</t>
  </si>
  <si>
    <t>DL-4825</t>
  </si>
  <si>
    <t>DL-4826</t>
  </si>
  <si>
    <t>DL-4827</t>
  </si>
  <si>
    <t>DL-4828</t>
  </si>
  <si>
    <t>DL-4829</t>
  </si>
  <si>
    <t>DL-4830</t>
  </si>
  <si>
    <t>DL-4831</t>
  </si>
  <si>
    <t>DL-4832</t>
  </si>
  <si>
    <t>DL-4833</t>
  </si>
  <si>
    <t>DL-4834</t>
  </si>
  <si>
    <t>DL-4835</t>
  </si>
  <si>
    <t>DL-4836</t>
  </si>
  <si>
    <t>DL-4837</t>
  </si>
  <si>
    <t>DL-4838</t>
  </si>
  <si>
    <t>DL-4839</t>
  </si>
  <si>
    <t>DL-4840</t>
  </si>
  <si>
    <t>DL-4841</t>
  </si>
  <si>
    <t>DL-4842</t>
  </si>
  <si>
    <t>DL-4843</t>
  </si>
  <si>
    <t>DL-4844</t>
  </si>
  <si>
    <t>DL-4877</t>
  </si>
  <si>
    <t>DL-4878</t>
  </si>
  <si>
    <t>DL-4879</t>
  </si>
  <si>
    <t>DL-4922</t>
  </si>
  <si>
    <t>DL-4923</t>
  </si>
  <si>
    <t>DL-4924</t>
  </si>
  <si>
    <t>DL-4925</t>
  </si>
  <si>
    <t>DL-4926</t>
  </si>
  <si>
    <t>DL-4927</t>
  </si>
  <si>
    <t>DL-4928</t>
  </si>
  <si>
    <t>DL-4929</t>
  </si>
  <si>
    <t>DL-4930</t>
  </si>
  <si>
    <t>DL-4931</t>
  </si>
  <si>
    <t>DL-4932</t>
  </si>
  <si>
    <t>DL-4933</t>
  </si>
  <si>
    <t>DL-4934</t>
  </si>
  <si>
    <t>DL-4935</t>
  </si>
  <si>
    <t>DL-4936</t>
  </si>
  <si>
    <t>DL-4937</t>
  </si>
  <si>
    <t>DL-4938</t>
  </si>
  <si>
    <t>DL-4939</t>
  </si>
  <si>
    <t>DL-4940</t>
  </si>
  <si>
    <t>DL-4941</t>
  </si>
  <si>
    <t>DL-4942</t>
  </si>
  <si>
    <t>DL-4943</t>
  </si>
  <si>
    <t>DL-4944</t>
  </si>
  <si>
    <t>DL-4945</t>
  </si>
  <si>
    <t>DL-4946</t>
  </si>
  <si>
    <t>DL-4947</t>
  </si>
  <si>
    <t>DL-4948</t>
  </si>
  <si>
    <t>DL-4949</t>
  </si>
  <si>
    <t>DL-4950</t>
  </si>
  <si>
    <t>DL-4951</t>
  </si>
  <si>
    <t>DL-4952</t>
  </si>
  <si>
    <t>DL-4953</t>
  </si>
  <si>
    <t>DL-4954</t>
  </si>
  <si>
    <t>DL-4955</t>
  </si>
  <si>
    <t>DL-4956</t>
  </si>
  <si>
    <t>DL-4957</t>
  </si>
  <si>
    <t>DL-4958</t>
  </si>
  <si>
    <t>DL-4959</t>
  </si>
  <si>
    <t>DL-4960</t>
  </si>
  <si>
    <t>DL-4962</t>
  </si>
  <si>
    <t>DL-4966</t>
  </si>
  <si>
    <t>DL-4970</t>
  </si>
  <si>
    <t>DL-4974</t>
  </si>
  <si>
    <t>DL-4978</t>
  </si>
  <si>
    <t>DL-4982</t>
  </si>
  <si>
    <t>DL-4986</t>
  </si>
  <si>
    <t>DL-4990</t>
  </si>
  <si>
    <t>DL-4994</t>
  </si>
  <si>
    <t>DL-4998</t>
  </si>
  <si>
    <t>DL-5002</t>
  </si>
  <si>
    <t>DL-5006</t>
  </si>
  <si>
    <t>DL-5010</t>
  </si>
  <si>
    <t>DL-5014</t>
  </si>
  <si>
    <t>DL-5018</t>
  </si>
  <si>
    <t>DL-5022</t>
  </si>
  <si>
    <t>DL-5026</t>
  </si>
  <si>
    <t>DL-5030</t>
  </si>
  <si>
    <t>DL-5032</t>
  </si>
  <si>
    <t>DL-5034</t>
  </si>
  <si>
    <t>DL-5036</t>
  </si>
  <si>
    <t>DL-5038</t>
  </si>
  <si>
    <t>DL-5040</t>
  </si>
  <si>
    <t>DL-5042</t>
  </si>
  <si>
    <t>DL-5044</t>
  </si>
  <si>
    <t>DL-5046</t>
  </si>
  <si>
    <t>DL-5048</t>
  </si>
  <si>
    <t>DL-5050</t>
  </si>
  <si>
    <t>DL-5052</t>
  </si>
  <si>
    <t>DL-5054</t>
  </si>
  <si>
    <t>DL-5056</t>
  </si>
  <si>
    <t>DL-5058</t>
  </si>
  <si>
    <t>DL-5060</t>
  </si>
  <si>
    <t>DL-5062</t>
  </si>
  <si>
    <t>DL-5064</t>
  </si>
  <si>
    <t>DL-5101</t>
  </si>
  <si>
    <t>DL-5102</t>
  </si>
  <si>
    <t>DL-5103</t>
  </si>
  <si>
    <t>DL-5104</t>
  </si>
  <si>
    <t>DL-5105</t>
  </si>
  <si>
    <t>DL-5106</t>
  </si>
  <si>
    <t>DL-5107</t>
  </si>
  <si>
    <t>DL-5108</t>
  </si>
  <si>
    <t>DL-5109</t>
  </si>
  <si>
    <t>DL-5110</t>
  </si>
  <si>
    <t>DL-5111</t>
  </si>
  <si>
    <t>DL-5112</t>
  </si>
  <si>
    <t>DL-5113</t>
  </si>
  <si>
    <t>DL-5114</t>
  </si>
  <si>
    <t>DL-5115</t>
  </si>
  <si>
    <t>DL-5116</t>
  </si>
  <si>
    <t>DL-5117</t>
  </si>
  <si>
    <t>DL-5118</t>
  </si>
  <si>
    <t>DL-5119</t>
  </si>
  <si>
    <t>DL-5120</t>
  </si>
  <si>
    <t>DL-5121</t>
  </si>
  <si>
    <t>DL-5122</t>
  </si>
  <si>
    <t>DL-5123</t>
  </si>
  <si>
    <t>DL-5124</t>
  </si>
  <si>
    <t>DL-5125</t>
  </si>
  <si>
    <t>DL-5126</t>
  </si>
  <si>
    <t>DL-5127</t>
  </si>
  <si>
    <t>DL-5128</t>
  </si>
  <si>
    <t>DL-5129</t>
  </si>
  <si>
    <t>DL-5130</t>
  </si>
  <si>
    <t>DL-5131</t>
  </si>
  <si>
    <t>DL-5132</t>
  </si>
  <si>
    <t>DL-5133</t>
  </si>
  <si>
    <t>DL-5134</t>
  </si>
  <si>
    <t>DL-5135</t>
  </si>
  <si>
    <t>DL-5136</t>
  </si>
  <si>
    <t>DL-5137</t>
  </si>
  <si>
    <t>DL-5138</t>
  </si>
  <si>
    <t>DL-5139</t>
  </si>
  <si>
    <t>DL-5179</t>
  </si>
  <si>
    <t>DL-5180</t>
  </si>
  <si>
    <t>DL-5181</t>
  </si>
  <si>
    <t>DL-5182</t>
  </si>
  <si>
    <t>DL-5183</t>
  </si>
  <si>
    <t>DL-5184</t>
  </si>
  <si>
    <t>DL-5185</t>
  </si>
  <si>
    <t>DL-5186</t>
  </si>
  <si>
    <t>DL-5187</t>
  </si>
  <si>
    <t>DL-5188</t>
  </si>
  <si>
    <t>DL-5189</t>
  </si>
  <si>
    <t>DL-5190</t>
  </si>
  <si>
    <t>DL-5191</t>
  </si>
  <si>
    <t>DL-5192</t>
  </si>
  <si>
    <t>DL-5193</t>
  </si>
  <si>
    <t>DL-5194</t>
  </si>
  <si>
    <t>DL-5195</t>
  </si>
  <si>
    <t>DL-5196</t>
  </si>
  <si>
    <t>DL-5197</t>
  </si>
  <si>
    <t>DL-5198</t>
  </si>
  <si>
    <t>DL-5199</t>
  </si>
  <si>
    <t>DL-5200</t>
  </si>
  <si>
    <t>DL-5201</t>
  </si>
  <si>
    <t>DL-5202</t>
  </si>
  <si>
    <t>DL-5203</t>
  </si>
  <si>
    <t>DL-5204</t>
  </si>
  <si>
    <t>DL-5205</t>
  </si>
  <si>
    <t>DL-5206</t>
  </si>
  <si>
    <t>DL-5207</t>
  </si>
  <si>
    <t>DL-5208</t>
  </si>
  <si>
    <t>DL-5209</t>
  </si>
  <si>
    <t>DL-5210</t>
  </si>
  <si>
    <t>DL-5211</t>
  </si>
  <si>
    <t>DL-5212</t>
  </si>
  <si>
    <t>DL-5286</t>
  </si>
  <si>
    <t>DL-5287</t>
  </si>
  <si>
    <t>DL-5288</t>
  </si>
  <si>
    <t>DL-5289</t>
  </si>
  <si>
    <t>DL-5290</t>
  </si>
  <si>
    <t>DL-5291</t>
  </si>
  <si>
    <t>DL-5292</t>
  </si>
  <si>
    <t>DL-5293</t>
  </si>
  <si>
    <t>DL-5294</t>
  </si>
  <si>
    <t>DL-5295</t>
  </si>
  <si>
    <t>DL-5296</t>
  </si>
  <si>
    <t>DL-5297</t>
  </si>
  <si>
    <t>DL-5298</t>
  </si>
  <si>
    <t>DL-5299</t>
  </si>
  <si>
    <t>DL-5300</t>
  </si>
  <si>
    <t>DL-5301</t>
  </si>
  <si>
    <t>DL-5302</t>
  </si>
  <si>
    <t>DL-5303</t>
  </si>
  <si>
    <t>DL-5304</t>
  </si>
  <si>
    <t>DL-5305</t>
  </si>
  <si>
    <t>DL-5306</t>
  </si>
  <si>
    <t>DL-5307</t>
  </si>
  <si>
    <t>DL-5308</t>
  </si>
  <si>
    <t>DL-5309</t>
  </si>
  <si>
    <t>DL-5310</t>
  </si>
  <si>
    <t>DL-5311</t>
  </si>
  <si>
    <t>DL-5312</t>
  </si>
  <si>
    <t>DL-5313</t>
  </si>
  <si>
    <t>DL-5314</t>
  </si>
  <si>
    <t>DL-5315</t>
  </si>
  <si>
    <t>DL-5316</t>
  </si>
  <si>
    <t>DL-5317</t>
  </si>
  <si>
    <t>DL-5318</t>
  </si>
  <si>
    <t>DL-5319</t>
  </si>
  <si>
    <t>DL-5320</t>
  </si>
  <si>
    <t>DL-5321</t>
  </si>
  <si>
    <t>DL-5322</t>
  </si>
  <si>
    <t>DL-5323</t>
  </si>
  <si>
    <t>DL-5324</t>
  </si>
  <si>
    <t>DL-5325</t>
  </si>
  <si>
    <t>DL-5326</t>
  </si>
  <si>
    <t>DL-5327</t>
  </si>
  <si>
    <t>DL-5328</t>
  </si>
  <si>
    <t>DL-5329</t>
  </si>
  <si>
    <t>DL-5330</t>
  </si>
  <si>
    <t>DL-5331</t>
  </si>
  <si>
    <t>DL-5332</t>
  </si>
  <si>
    <t>DL-5333</t>
  </si>
  <si>
    <t>DL-5334</t>
  </si>
  <si>
    <t>DL-5335</t>
  </si>
  <si>
    <t>DL-5336</t>
  </si>
  <si>
    <t>DL-5337</t>
  </si>
  <si>
    <t>DL-5338</t>
  </si>
  <si>
    <t>DL-5339</t>
  </si>
  <si>
    <t>DL-5340</t>
  </si>
  <si>
    <t>DL-5341</t>
  </si>
  <si>
    <t>DL-5342</t>
  </si>
  <si>
    <t>DL-5343</t>
  </si>
  <si>
    <t>DL-5344</t>
  </si>
  <si>
    <t>DL-5345</t>
  </si>
  <si>
    <t>DL-5346</t>
  </si>
  <si>
    <t>DL-5347</t>
  </si>
  <si>
    <t>DL-5348</t>
  </si>
  <si>
    <t>DL-5349</t>
  </si>
  <si>
    <t>DL-5375</t>
  </si>
  <si>
    <t>DL-5376</t>
  </si>
  <si>
    <t>DL-5377</t>
  </si>
  <si>
    <t>DL-5378</t>
  </si>
  <si>
    <t>DL-5379</t>
  </si>
  <si>
    <t>DL-5380</t>
  </si>
  <si>
    <t>DL-5381</t>
  </si>
  <si>
    <t>DL-5382</t>
  </si>
  <si>
    <t>DL-5383</t>
  </si>
  <si>
    <t>DL-5384</t>
  </si>
  <si>
    <t>DL-5385</t>
  </si>
  <si>
    <t>DL-5386</t>
  </si>
  <si>
    <t>DL-5387</t>
  </si>
  <si>
    <t>DL-5388</t>
  </si>
  <si>
    <t>DL-5389</t>
  </si>
  <si>
    <t>DL-5390</t>
  </si>
  <si>
    <t>DL-5391</t>
  </si>
  <si>
    <t>DL-5392</t>
  </si>
  <si>
    <t>DL-5393</t>
  </si>
  <si>
    <t>DL-5394</t>
  </si>
  <si>
    <t>DL-5395</t>
  </si>
  <si>
    <t>DL-5396</t>
  </si>
  <si>
    <t>DL-5397</t>
  </si>
  <si>
    <t>DL-5398</t>
  </si>
  <si>
    <t>DL-5399</t>
  </si>
  <si>
    <t>DL-5400</t>
  </si>
  <si>
    <t>DL-5401</t>
  </si>
  <si>
    <t>DL-5402</t>
  </si>
  <si>
    <t>DL-5403</t>
  </si>
  <si>
    <t>DL-5404</t>
  </si>
  <si>
    <t>DL-5405</t>
  </si>
  <si>
    <t>DL-5406</t>
  </si>
  <si>
    <t>DL-5407</t>
  </si>
  <si>
    <t>DL-5408</t>
  </si>
  <si>
    <t>DL-5409</t>
  </si>
  <si>
    <t>DL-5410</t>
  </si>
  <si>
    <t>DL-5411</t>
  </si>
  <si>
    <t>DL-5412</t>
  </si>
  <si>
    <t>DL-5413</t>
  </si>
  <si>
    <t>DL-5414</t>
  </si>
  <si>
    <t>DL-5415</t>
  </si>
  <si>
    <t>DL-5416</t>
  </si>
  <si>
    <t>DL-5417</t>
  </si>
  <si>
    <t>DL-5418</t>
  </si>
  <si>
    <t>DL-5419</t>
  </si>
  <si>
    <t>DL-5420</t>
  </si>
  <si>
    <t>DL-5421</t>
  </si>
  <si>
    <t>DL-5422</t>
  </si>
  <si>
    <t>DL-5423</t>
  </si>
  <si>
    <t>DL-5424</t>
  </si>
  <si>
    <t>DL-5425</t>
  </si>
  <si>
    <t>DL-5426</t>
  </si>
  <si>
    <t>DL-5427</t>
  </si>
  <si>
    <t>DL-5428</t>
  </si>
  <si>
    <t>DL-5429</t>
  </si>
  <si>
    <t>DL-5430</t>
  </si>
  <si>
    <t>DL-5431</t>
  </si>
  <si>
    <t>DL-5432</t>
  </si>
  <si>
    <t>DL-5433</t>
  </si>
  <si>
    <t>DL-5434</t>
  </si>
  <si>
    <t>DL-5435</t>
  </si>
  <si>
    <t>DL-5436</t>
  </si>
  <si>
    <t>DL-5437</t>
  </si>
  <si>
    <t>DL-5438</t>
  </si>
  <si>
    <t>DL-5439</t>
  </si>
  <si>
    <t>DL-5440</t>
  </si>
  <si>
    <t>DL-5441</t>
  </si>
  <si>
    <t>DL-5442</t>
  </si>
  <si>
    <t>DL-5443</t>
  </si>
  <si>
    <t>DL-5444</t>
  </si>
  <si>
    <t>DL-5445</t>
  </si>
  <si>
    <t>DL-5446</t>
  </si>
  <si>
    <t>DL-5447</t>
  </si>
  <si>
    <t>DL-5448</t>
  </si>
  <si>
    <t>DL-5449</t>
  </si>
  <si>
    <t>DL-5450</t>
  </si>
  <si>
    <t>DL-5451</t>
  </si>
  <si>
    <t>DL-5452</t>
  </si>
  <si>
    <t>DL-5453</t>
  </si>
  <si>
    <t>DL-5454</t>
  </si>
  <si>
    <t>DL-5455</t>
  </si>
  <si>
    <t>DL-5456</t>
  </si>
  <si>
    <t>DL-5457</t>
  </si>
  <si>
    <t>DL-5458</t>
  </si>
  <si>
    <t>DL-5459</t>
  </si>
  <si>
    <t>DL-5460</t>
  </si>
  <si>
    <t>DL-5461</t>
  </si>
  <si>
    <t>DL-5462</t>
  </si>
  <si>
    <t>DL-5578</t>
  </si>
  <si>
    <t>DL-5579</t>
  </si>
  <si>
    <t>DL-5580</t>
  </si>
  <si>
    <t>DL-5581</t>
  </si>
  <si>
    <t>DL-5582</t>
  </si>
  <si>
    <t>DL-5583</t>
  </si>
  <si>
    <t>DL-5584</t>
  </si>
  <si>
    <t>DL-5585</t>
  </si>
  <si>
    <t>DL-5586</t>
  </si>
  <si>
    <t>DL-5587</t>
  </si>
  <si>
    <t>DL-5588</t>
  </si>
  <si>
    <t>DL-5589</t>
  </si>
  <si>
    <t>DL-5590</t>
  </si>
  <si>
    <t>DL-5591</t>
  </si>
  <si>
    <t>DL-5592</t>
  </si>
  <si>
    <t>DL-5593</t>
  </si>
  <si>
    <t>DL-5594</t>
  </si>
  <si>
    <t>DL-5595</t>
  </si>
  <si>
    <t>DL-5596</t>
  </si>
  <si>
    <t>DL-5597</t>
  </si>
  <si>
    <t>DL-5598</t>
  </si>
  <si>
    <t>DL-5599</t>
  </si>
  <si>
    <t>DL-5600</t>
  </si>
  <si>
    <t>DL-5601</t>
  </si>
  <si>
    <t>DL-5602</t>
  </si>
  <si>
    <t>DL-5603</t>
  </si>
  <si>
    <t>DL-5604</t>
  </si>
  <si>
    <t>DL-5605</t>
  </si>
  <si>
    <t>DL-5606</t>
  </si>
  <si>
    <t>DL-5609</t>
  </si>
  <si>
    <t>DL-5610</t>
  </si>
  <si>
    <t>DL-5611</t>
  </si>
  <si>
    <t>DL-5612</t>
  </si>
  <si>
    <t>DL-5613</t>
  </si>
  <si>
    <t>DL-5614</t>
  </si>
  <si>
    <t>DL-5615</t>
  </si>
  <si>
    <t>DL-5617</t>
  </si>
  <si>
    <t>DL-5619</t>
  </si>
  <si>
    <t>DL-5621</t>
  </si>
  <si>
    <t>DL-5623</t>
  </si>
  <si>
    <t>DL-5625</t>
  </si>
  <si>
    <t>DL-5627</t>
  </si>
  <si>
    <t>DL-5629</t>
  </si>
  <si>
    <t>DL-5631</t>
  </si>
  <si>
    <t>DL-5633</t>
  </si>
  <si>
    <t>DL-5635</t>
  </si>
  <si>
    <t>DL-5637</t>
  </si>
  <si>
    <t>DL-5639</t>
  </si>
  <si>
    <t>DL-5641</t>
  </si>
  <si>
    <t>DL-5665</t>
  </si>
  <si>
    <t>DL-5666</t>
  </si>
  <si>
    <t>DL-5667</t>
  </si>
  <si>
    <t>DL-5668</t>
  </si>
  <si>
    <t>DL-5669</t>
  </si>
  <si>
    <t>DL-5670</t>
  </si>
  <si>
    <t>DL-5671</t>
  </si>
  <si>
    <t>DL-5672</t>
  </si>
  <si>
    <t>DL-5673</t>
  </si>
  <si>
    <t>DL-5674</t>
  </si>
  <si>
    <t>DL-5675</t>
  </si>
  <si>
    <t>DL-5676</t>
  </si>
  <si>
    <t>DL-5677</t>
  </si>
  <si>
    <t>DL-5678</t>
  </si>
  <si>
    <t>DL-5679</t>
  </si>
  <si>
    <t>DL-5680</t>
  </si>
  <si>
    <t>DL-5681</t>
  </si>
  <si>
    <t>DL-5682</t>
  </si>
  <si>
    <t>DL-5683</t>
  </si>
  <si>
    <t>DL-5684</t>
  </si>
  <si>
    <t>DL-5685</t>
  </si>
  <si>
    <t>DL-5686</t>
  </si>
  <si>
    <t>DL-5687</t>
  </si>
  <si>
    <t>DL-5688</t>
  </si>
  <si>
    <t>DL-5689</t>
  </si>
  <si>
    <t>DL-5690</t>
  </si>
  <si>
    <t>DL-5691</t>
  </si>
  <si>
    <t>DL-5692</t>
  </si>
  <si>
    <t>DL-5693</t>
  </si>
  <si>
    <t>DL-5694</t>
  </si>
  <si>
    <t>DL-5695</t>
  </si>
  <si>
    <t>DL-5696</t>
  </si>
  <si>
    <t>DL-5697</t>
  </si>
  <si>
    <t>DL-5698</t>
  </si>
  <si>
    <t>DL-5699</t>
  </si>
  <si>
    <t>DL-5700</t>
  </si>
  <si>
    <t>DL-5701</t>
  </si>
  <si>
    <t>DL-5702</t>
  </si>
  <si>
    <t>DL-5703</t>
  </si>
  <si>
    <t>DL-5704</t>
  </si>
  <si>
    <t>DL-5705</t>
  </si>
  <si>
    <t>DL-5706</t>
  </si>
  <si>
    <t>DL-5707</t>
  </si>
  <si>
    <t>DL-5708</t>
  </si>
  <si>
    <t>DL-5709</t>
  </si>
  <si>
    <t>DL-5710</t>
  </si>
  <si>
    <t>DL-5711</t>
  </si>
  <si>
    <t>DL-5712</t>
  </si>
  <si>
    <t>DL-5713</t>
  </si>
  <si>
    <t>DL-5714</t>
  </si>
  <si>
    <t>DL-5715</t>
  </si>
  <si>
    <t>DL-5716</t>
  </si>
  <si>
    <t>DL-5717</t>
  </si>
  <si>
    <t>DL-5718</t>
  </si>
  <si>
    <t>DL-5769</t>
  </si>
  <si>
    <t>DL-5771</t>
  </si>
  <si>
    <t>DL-5773</t>
  </si>
  <si>
    <t>DL-5775</t>
  </si>
  <si>
    <t>DL-5777</t>
  </si>
  <si>
    <t>DL-5779</t>
  </si>
  <si>
    <t>DL-5781</t>
  </si>
  <si>
    <t>DL-5783</t>
  </si>
  <si>
    <t>DL-5785</t>
  </si>
  <si>
    <t>DL-5786</t>
  </si>
  <si>
    <t>DL-5894</t>
  </si>
  <si>
    <t>DL-5895</t>
  </si>
  <si>
    <t>DL-5896</t>
  </si>
  <si>
    <t>DL-5897</t>
  </si>
  <si>
    <t>DL-5898</t>
  </si>
  <si>
    <t>DL-5899</t>
  </si>
  <si>
    <t>DL-5900</t>
  </si>
  <si>
    <t>DL-5901</t>
  </si>
  <si>
    <t>DL-5902</t>
  </si>
  <si>
    <t>DL-5903</t>
  </si>
  <si>
    <t>DL-5904</t>
  </si>
  <si>
    <t>DL-5905</t>
  </si>
  <si>
    <t>DL-5906</t>
  </si>
  <si>
    <t>DL-5907</t>
  </si>
  <si>
    <t>DL-5908</t>
  </si>
  <si>
    <t>DL-5909</t>
  </si>
  <si>
    <t>DL-5910</t>
  </si>
  <si>
    <t>DL-5911</t>
  </si>
  <si>
    <t>DL-5912</t>
  </si>
  <si>
    <t>DL-5913</t>
  </si>
  <si>
    <t>DL-5914</t>
  </si>
  <si>
    <t>DL-5915</t>
  </si>
  <si>
    <t>DL-5916</t>
  </si>
  <si>
    <t>DL-5917</t>
  </si>
  <si>
    <t>DL-5918</t>
  </si>
  <si>
    <t>DL-5919</t>
  </si>
  <si>
    <t>DL-5920</t>
  </si>
  <si>
    <t>DL-5921</t>
  </si>
  <si>
    <t>DL-5922</t>
  </si>
  <si>
    <t>DL-5923</t>
  </si>
  <si>
    <t>DL-5924</t>
  </si>
  <si>
    <t>DL-5940</t>
  </si>
  <si>
    <t>DL-5942</t>
  </si>
  <si>
    <t>DL-5944</t>
  </si>
  <si>
    <t>DL-5946</t>
  </si>
  <si>
    <t>DL-5947</t>
  </si>
  <si>
    <t>DL-5949</t>
  </si>
  <si>
    <t>DL-5951</t>
  </si>
  <si>
    <t>DL-5952</t>
  </si>
  <si>
    <t>DL-5953</t>
  </si>
  <si>
    <t>DL-5957</t>
  </si>
  <si>
    <t>DL-5958</t>
  </si>
  <si>
    <t>DL-5959</t>
  </si>
  <si>
    <t>DL-5960</t>
  </si>
  <si>
    <t>DL-5966</t>
  </si>
  <si>
    <t>DL-5967</t>
  </si>
  <si>
    <t>DL-5968</t>
  </si>
  <si>
    <t>DL-5971</t>
  </si>
  <si>
    <t>DL-5972</t>
  </si>
  <si>
    <t>DL-5973</t>
  </si>
  <si>
    <t>DL-5974</t>
  </si>
  <si>
    <t>DL-5975</t>
  </si>
  <si>
    <t>DL-5976</t>
  </si>
  <si>
    <t>DL-5977</t>
  </si>
  <si>
    <t>DL-5978</t>
  </si>
  <si>
    <t>DL-5979</t>
  </si>
  <si>
    <t>DL-5991</t>
  </si>
  <si>
    <t>DL-5993</t>
  </si>
  <si>
    <t>DL-5994</t>
  </si>
  <si>
    <t>DL-5996</t>
  </si>
  <si>
    <t>DL-5998</t>
  </si>
  <si>
    <t>DL-6000</t>
  </si>
  <si>
    <t>DL-6002</t>
  </si>
  <si>
    <t>DL-6003</t>
  </si>
  <si>
    <t>DL-6004</t>
  </si>
  <si>
    <t>DL-6005</t>
  </si>
  <si>
    <t>DL-6006</t>
  </si>
  <si>
    <t>DL-6008</t>
  </si>
  <si>
    <t>DL-6009</t>
  </si>
  <si>
    <t>DL-6012</t>
  </si>
  <si>
    <t>DL-6013</t>
  </si>
  <si>
    <t>DL-6015</t>
  </si>
  <si>
    <t>DL-6016</t>
  </si>
  <si>
    <t>DL-6017</t>
  </si>
  <si>
    <t>DL-6018</t>
  </si>
  <si>
    <t>DL-6019</t>
  </si>
  <si>
    <t>DL-6020</t>
  </si>
  <si>
    <t>DL-6021</t>
  </si>
  <si>
    <t>DL-6022</t>
  </si>
  <si>
    <t>DL-6023</t>
  </si>
  <si>
    <t>DL-6024</t>
  </si>
  <si>
    <t>DL-6025</t>
  </si>
  <si>
    <t>DL-6026</t>
  </si>
  <si>
    <t>DL-6027</t>
  </si>
  <si>
    <t>DL-6028</t>
  </si>
  <si>
    <t>DL-6029</t>
  </si>
  <si>
    <t>DL-6030</t>
  </si>
  <si>
    <t>DL-6031</t>
  </si>
  <si>
    <t>DL-6032</t>
  </si>
  <si>
    <t>DL-6033</t>
  </si>
  <si>
    <t>DL-6034</t>
  </si>
  <si>
    <t>DL-6035</t>
  </si>
  <si>
    <t>DL-6036</t>
  </si>
  <si>
    <t>DL-6037</t>
  </si>
  <si>
    <t>DL-6038</t>
  </si>
  <si>
    <t>DL-6039</t>
  </si>
  <si>
    <t>DL-6040</t>
  </si>
  <si>
    <t>DL-6041</t>
  </si>
  <si>
    <t>DL-6042</t>
  </si>
  <si>
    <t>DL-6043</t>
  </si>
  <si>
    <t>DL-6044</t>
  </si>
  <si>
    <t>DL-6045</t>
  </si>
  <si>
    <t>DL-6046</t>
  </si>
  <si>
    <t>DL-6047</t>
  </si>
  <si>
    <t>DL-6048</t>
  </si>
  <si>
    <t>DL-6049</t>
  </si>
  <si>
    <t>DL-6085</t>
  </si>
  <si>
    <t>DL-6087</t>
  </si>
  <si>
    <t>DL-6088</t>
  </si>
  <si>
    <t>DL-6089</t>
  </si>
  <si>
    <t>DL-6091</t>
  </si>
  <si>
    <t>DL-6093</t>
  </si>
  <si>
    <t>DL-6095</t>
  </si>
  <si>
    <t>DL-6097</t>
  </si>
  <si>
    <t>DL-6099</t>
  </si>
  <si>
    <t>DL-6100</t>
  </si>
  <si>
    <t>DL-6101</t>
  </si>
  <si>
    <t>DL-6102</t>
  </si>
  <si>
    <t>DL-6103</t>
  </si>
  <si>
    <t>DL-6104</t>
  </si>
  <si>
    <t>DL-6105</t>
  </si>
  <si>
    <t>DL-6106</t>
  </si>
  <si>
    <t>DL-6108</t>
  </si>
  <si>
    <t>DL-6109</t>
  </si>
  <si>
    <t>DL-6110</t>
  </si>
  <si>
    <t>DL-6111</t>
  </si>
  <si>
    <t>DL-6112</t>
  </si>
  <si>
    <t>DL-6127</t>
  </si>
  <si>
    <t>DL-6128</t>
  </si>
  <si>
    <t>DL-6129</t>
  </si>
  <si>
    <t>DL-6130</t>
  </si>
  <si>
    <t>DL-6131</t>
  </si>
  <si>
    <t>DL-6132</t>
  </si>
  <si>
    <t>DL-6133</t>
  </si>
  <si>
    <t>DL-6134</t>
  </si>
  <si>
    <t>DL-6135</t>
  </si>
  <si>
    <t>DL-6136</t>
  </si>
  <si>
    <t>DL-6137</t>
  </si>
  <si>
    <t>DL-6138</t>
  </si>
  <si>
    <t>DL-6139</t>
  </si>
  <si>
    <t>DL-6140</t>
  </si>
  <si>
    <t>DL-6141</t>
  </si>
  <si>
    <t>DL-6142</t>
  </si>
  <si>
    <t>DL-6143</t>
  </si>
  <si>
    <t>DL-6144</t>
  </si>
  <si>
    <t>DL-6145</t>
  </si>
  <si>
    <t>DL-6146</t>
  </si>
  <si>
    <t>DL-6147</t>
  </si>
  <si>
    <t>DL-6148</t>
  </si>
  <si>
    <t>DL-6149</t>
  </si>
  <si>
    <t>DL-6150</t>
  </si>
  <si>
    <t>DL-6151</t>
  </si>
  <si>
    <t>DL-6152</t>
  </si>
  <si>
    <t>DL-6153</t>
  </si>
  <si>
    <t>DL-6154</t>
  </si>
  <si>
    <t>DL-6155</t>
  </si>
  <si>
    <t>DL-6156</t>
  </si>
  <si>
    <t>DL-6157</t>
  </si>
  <si>
    <t>DL-6158</t>
  </si>
  <si>
    <t>DL-6159</t>
  </si>
  <si>
    <t>DL-6193</t>
  </si>
  <si>
    <t>DL-6194</t>
  </si>
  <si>
    <t>DL-6196</t>
  </si>
  <si>
    <t>DL-6198</t>
  </si>
  <si>
    <t>DL-6200</t>
  </si>
  <si>
    <t>DL-6201</t>
  </si>
  <si>
    <t>DL-6202</t>
  </si>
  <si>
    <t>DL-6203</t>
  </si>
  <si>
    <t>DL-6204</t>
  </si>
  <si>
    <t>DL-6205</t>
  </si>
  <si>
    <t>DL-6206</t>
  </si>
  <si>
    <t>DL-6207</t>
  </si>
  <si>
    <t>DL-6208</t>
  </si>
  <si>
    <t>DL-6209</t>
  </si>
  <si>
    <t>DL-6210</t>
  </si>
  <si>
    <t>DL-6212</t>
  </si>
  <si>
    <t>DL-6214</t>
  </si>
  <si>
    <t>DL-6216</t>
  </si>
  <si>
    <t>DL-6218</t>
  </si>
  <si>
    <t>DL-6233</t>
  </si>
  <si>
    <t>DL-6234</t>
  </si>
  <si>
    <t>DL-6236</t>
  </si>
  <si>
    <t>DL-6238</t>
  </si>
  <si>
    <t>DL-6240</t>
  </si>
  <si>
    <t>DL-6242</t>
  </si>
  <si>
    <t>DL-6244</t>
  </si>
  <si>
    <t>DL-6246</t>
  </si>
  <si>
    <t>DL-6248</t>
  </si>
  <si>
    <t>DL-6250</t>
  </si>
  <si>
    <t>DL-6252</t>
  </si>
  <si>
    <t>DL-6254</t>
  </si>
  <si>
    <t>DL-6256</t>
  </si>
  <si>
    <t>DL-6258</t>
  </si>
  <si>
    <t>DL-6260</t>
  </si>
  <si>
    <t>DL-6262</t>
  </si>
  <si>
    <t>DL-6264</t>
  </si>
  <si>
    <t>DL-6266</t>
  </si>
  <si>
    <t>DL-6268</t>
  </si>
  <si>
    <t>DL-6270</t>
  </si>
  <si>
    <t>DL-6272</t>
  </si>
  <si>
    <t>DL-6274</t>
  </si>
  <si>
    <t>DL-6276</t>
  </si>
  <si>
    <t>DL-6278</t>
  </si>
  <si>
    <t>DL-6280</t>
  </si>
  <si>
    <t>DL-6282</t>
  </si>
  <si>
    <t>DL-6284</t>
  </si>
  <si>
    <t>DL-6286</t>
  </si>
  <si>
    <t>DL-6288</t>
  </si>
  <si>
    <t>DL-6290</t>
  </si>
  <si>
    <t>DL-6292</t>
  </si>
  <si>
    <t>DL-6294</t>
  </si>
  <si>
    <t>DL-6296</t>
  </si>
  <si>
    <t>DL-6298</t>
  </si>
  <si>
    <t>DL-6300</t>
  </si>
  <si>
    <t>DL-6302</t>
  </si>
  <si>
    <t>DL-6304</t>
  </si>
  <si>
    <t>DL-6306</t>
  </si>
  <si>
    <t>DL-6308</t>
  </si>
  <si>
    <t>DL-6310</t>
  </si>
  <si>
    <t>DL-6312</t>
  </si>
  <si>
    <t>DL-6313</t>
  </si>
  <si>
    <t>DL-6315</t>
  </si>
  <si>
    <t>DL-6317</t>
  </si>
  <si>
    <t>DL-6318</t>
  </si>
  <si>
    <t>DL-6319</t>
  </si>
  <si>
    <t>DL-6321</t>
  </si>
  <si>
    <t>DL-6323</t>
  </si>
  <si>
    <t>DL-6325</t>
  </si>
  <si>
    <t>DL-6327</t>
  </si>
  <si>
    <t>DL-6333</t>
  </si>
  <si>
    <t>DL-6334</t>
  </si>
  <si>
    <t>DL-6336</t>
  </si>
  <si>
    <t>DL-6337</t>
  </si>
  <si>
    <t>DL-6339</t>
  </si>
  <si>
    <t>DL-6341</t>
  </si>
  <si>
    <t>DL-6343</t>
  </si>
  <si>
    <t>DL-6345</t>
  </si>
  <si>
    <t>DL-6346</t>
  </si>
  <si>
    <t>DL-6347</t>
  </si>
  <si>
    <t>DL-6348</t>
  </si>
  <si>
    <t>DL-6349</t>
  </si>
  <si>
    <t>DL-6350</t>
  </si>
  <si>
    <t>DL-6351</t>
  </si>
  <si>
    <t>DL-6352</t>
  </si>
  <si>
    <t>DL-6353</t>
  </si>
  <si>
    <t>DL-6354</t>
  </si>
  <si>
    <t>DL-6355</t>
  </si>
  <si>
    <t>DL-6357</t>
  </si>
  <si>
    <t>DL-6358</t>
  </si>
  <si>
    <t>DL-6359</t>
  </si>
  <si>
    <t>DL-6360</t>
  </si>
  <si>
    <t>DL-6362</t>
  </si>
  <si>
    <t>DL-6363</t>
  </si>
  <si>
    <t>DL-6364</t>
  </si>
  <si>
    <t>DL-6366</t>
  </si>
  <si>
    <t>DL-6368</t>
  </si>
  <si>
    <t>DL-6370</t>
  </si>
  <si>
    <t>DL-6372</t>
  </si>
  <si>
    <t>DL-6374</t>
  </si>
  <si>
    <t>DL-6376</t>
  </si>
  <si>
    <t>DL-6378</t>
  </si>
  <si>
    <t>DL-6380</t>
  </si>
  <si>
    <t>DL-6381</t>
  </si>
  <si>
    <t>DL-6382</t>
  </si>
  <si>
    <t>DL-6383</t>
  </si>
  <si>
    <t>DL-6384</t>
  </si>
  <si>
    <t>DL-6385</t>
  </si>
  <si>
    <t>DL-6386</t>
  </si>
  <si>
    <t>DL-6387</t>
  </si>
  <si>
    <t>DL-6388</t>
  </si>
  <si>
    <t>DL-6389</t>
  </si>
  <si>
    <t>DL-6390</t>
  </si>
  <si>
    <t>DL-6391</t>
  </si>
  <si>
    <t>DL-6420</t>
  </si>
  <si>
    <t>DL-6422</t>
  </si>
  <si>
    <t>DL-6423</t>
  </si>
  <si>
    <t>DL-6426</t>
  </si>
  <si>
    <t>DL-6428</t>
  </si>
  <si>
    <t>DL-6430</t>
  </si>
  <si>
    <t>DL-6432</t>
  </si>
  <si>
    <t>DL-6434</t>
  </si>
  <si>
    <t>DL-6436</t>
  </si>
  <si>
    <t>DL-6438</t>
  </si>
  <si>
    <t>DL-6440</t>
  </si>
  <si>
    <t>DL-6442</t>
  </si>
  <si>
    <t>DL-6443</t>
  </si>
  <si>
    <t>DL-6444</t>
  </si>
  <si>
    <t>DL-6445</t>
  </si>
  <si>
    <t>DL-6446</t>
  </si>
  <si>
    <t>DL-6447</t>
  </si>
  <si>
    <t>DL-6448</t>
  </si>
  <si>
    <t>DL-6449</t>
  </si>
  <si>
    <t>DL-6450</t>
  </si>
  <si>
    <t>DL-6451</t>
  </si>
  <si>
    <t>DL-6453</t>
  </si>
  <si>
    <t>DL-6455</t>
  </si>
  <si>
    <t>DL-6457</t>
  </si>
  <si>
    <t>DL-6459</t>
  </si>
  <si>
    <t>DL-6461</t>
  </si>
  <si>
    <t>DL-6463</t>
  </si>
  <si>
    <t>DL-6465</t>
  </si>
  <si>
    <t>DL-6467</t>
  </si>
  <si>
    <t>DL-6469</t>
  </si>
  <si>
    <t>DL-6471</t>
  </si>
  <si>
    <t>DL-6473</t>
  </si>
  <si>
    <t>DL-6475</t>
  </si>
  <si>
    <t>DL-6477</t>
  </si>
  <si>
    <t>DL-6479</t>
  </si>
  <si>
    <t>DL-6481</t>
  </si>
  <si>
    <t>DL-6483</t>
  </si>
  <si>
    <t>DL-6485</t>
  </si>
  <si>
    <t>DL-6487</t>
  </si>
  <si>
    <t>DL-6489</t>
  </si>
  <si>
    <t>DL-6491</t>
  </si>
  <si>
    <t>DL-6493</t>
  </si>
  <si>
    <t>DL-6494</t>
  </si>
  <si>
    <t>DL-6495</t>
  </si>
  <si>
    <t>DL-6497</t>
  </si>
  <si>
    <t>DL-6510</t>
  </si>
  <si>
    <t>DL-6511</t>
  </si>
  <si>
    <t>DL-6512</t>
  </si>
  <si>
    <t>DL-6513</t>
  </si>
  <si>
    <t>DL-6514</t>
  </si>
  <si>
    <t>DL-6515</t>
  </si>
  <si>
    <t>DL-6516</t>
  </si>
  <si>
    <t>DL-6538</t>
  </si>
  <si>
    <t>DL-6539</t>
  </si>
  <si>
    <t>DL-6540</t>
  </si>
  <si>
    <t>DL-6541</t>
  </si>
  <si>
    <t>DL-6542</t>
  </si>
  <si>
    <t>DL-6543</t>
  </si>
  <si>
    <t>DL-6544</t>
  </si>
  <si>
    <t>DL-6545</t>
  </si>
  <si>
    <t>DL-6546</t>
  </si>
  <si>
    <t>DL-6547</t>
  </si>
  <si>
    <t>DL-6548</t>
  </si>
  <si>
    <t>DL-6549</t>
  </si>
  <si>
    <t>DL-6550</t>
  </si>
  <si>
    <t>DL-6551</t>
  </si>
  <si>
    <t>DL-6609</t>
  </si>
  <si>
    <t>DL-6610</t>
  </si>
  <si>
    <t>DL-6611</t>
  </si>
  <si>
    <t>DL-6612</t>
  </si>
  <si>
    <t>DL-6613</t>
  </si>
  <si>
    <t>DL-6614</t>
  </si>
  <si>
    <t>DL-6615</t>
  </si>
  <si>
    <t>DL-6616</t>
  </si>
  <si>
    <t>DL-6617</t>
  </si>
  <si>
    <t>DL-6618</t>
  </si>
  <si>
    <t>DL-6619</t>
  </si>
  <si>
    <t>DL-6620</t>
  </si>
  <si>
    <t>DL-6621</t>
  </si>
  <si>
    <t>DL-6622</t>
  </si>
  <si>
    <t>DL-6623</t>
  </si>
  <si>
    <t>DL-6624</t>
  </si>
  <si>
    <t>DL-6625</t>
  </si>
  <si>
    <t>DL-6626</t>
  </si>
  <si>
    <t>DL-6627</t>
  </si>
  <si>
    <t>DL-6628</t>
  </si>
  <si>
    <t>DL-6629</t>
  </si>
  <si>
    <t>DL-6630</t>
  </si>
  <si>
    <t>DL-6631</t>
  </si>
  <si>
    <t>DL-6632</t>
  </si>
  <si>
    <t>DL-6633</t>
  </si>
  <si>
    <t>DL-6634</t>
  </si>
  <si>
    <t>DL-6635</t>
  </si>
  <si>
    <t>DL-6636</t>
  </si>
  <si>
    <t>DL-6637</t>
  </si>
  <si>
    <t>DL-6638</t>
  </si>
  <si>
    <t>DL-6639</t>
  </si>
  <si>
    <t>DL-6640</t>
  </si>
  <si>
    <t>DL-6641</t>
  </si>
  <si>
    <t>DL-6642</t>
  </si>
  <si>
    <t>DL-6643</t>
  </si>
  <si>
    <t>DL-6644</t>
  </si>
  <si>
    <t>DL-6645</t>
  </si>
  <si>
    <t>DL-6646</t>
  </si>
  <si>
    <t>DL-6647</t>
  </si>
  <si>
    <t>DL-6648</t>
  </si>
  <si>
    <t>DL-6649</t>
  </si>
  <si>
    <t>DL-6650</t>
  </si>
  <si>
    <t>DL-6651</t>
  </si>
  <si>
    <t>DL-6652</t>
  </si>
  <si>
    <t>DL-6653</t>
  </si>
  <si>
    <t>DL-6654</t>
  </si>
  <si>
    <t>DL-6655</t>
  </si>
  <si>
    <t>DL-6656</t>
  </si>
  <si>
    <t>DL-6657</t>
  </si>
  <si>
    <t>DL-6658</t>
  </si>
  <si>
    <t>DL-6659</t>
  </si>
  <si>
    <t>DL-6660</t>
  </si>
  <si>
    <t>DL-6661</t>
  </si>
  <si>
    <t>DL-6662</t>
  </si>
  <si>
    <t>DL-6663</t>
  </si>
  <si>
    <t>DL-6664</t>
  </si>
  <si>
    <t>DL-6665</t>
  </si>
  <si>
    <t>DL-6667</t>
  </si>
  <si>
    <t>DL-6669</t>
  </si>
  <si>
    <t>DL-6671</t>
  </si>
  <si>
    <t>DL-6680</t>
  </si>
  <si>
    <t>DL-6682</t>
  </si>
  <si>
    <t>DL-6684</t>
  </si>
  <si>
    <t>DL-6686</t>
  </si>
  <si>
    <t>DL-6688</t>
  </si>
  <si>
    <t>DL-6690</t>
  </si>
  <si>
    <t>DL-6692</t>
  </si>
  <si>
    <t>DL-6694</t>
  </si>
  <si>
    <t>DL-6696</t>
  </si>
  <si>
    <t>DL-6698</t>
  </si>
  <si>
    <t>DL-6700</t>
  </si>
  <si>
    <t>DL-6702</t>
  </si>
  <si>
    <t>DL-6703</t>
  </si>
  <si>
    <t>DL-6704</t>
  </si>
  <si>
    <t>DL-6705</t>
  </si>
  <si>
    <t>DL-6706</t>
  </si>
  <si>
    <t>DL-6707</t>
  </si>
  <si>
    <t>DL-6708</t>
  </si>
  <si>
    <t>DL-6709</t>
  </si>
  <si>
    <t>DL-6711</t>
  </si>
  <si>
    <t>DL-6713</t>
  </si>
  <si>
    <t>DL-6714</t>
  </si>
  <si>
    <t>DL-6715</t>
  </si>
  <si>
    <t>DL-6733</t>
  </si>
  <si>
    <t>DL-6734</t>
  </si>
  <si>
    <t>DL-6735</t>
  </si>
  <si>
    <t>DL-6736</t>
  </si>
  <si>
    <t>DL-6737</t>
  </si>
  <si>
    <t>DL-6738</t>
  </si>
  <si>
    <t>DL-6739</t>
  </si>
  <si>
    <t>DL-6740</t>
  </si>
  <si>
    <t>DL-6741</t>
  </si>
  <si>
    <t>DL-6742</t>
  </si>
  <si>
    <t>DL-6743</t>
  </si>
  <si>
    <t>DL-6744</t>
  </si>
  <si>
    <t>DL-6745</t>
  </si>
  <si>
    <t>DL-6746</t>
  </si>
  <si>
    <t>DL-6747</t>
  </si>
  <si>
    <t>DL-6758</t>
  </si>
  <si>
    <t>DL-6759</t>
  </si>
  <si>
    <t>DL-6760</t>
  </si>
  <si>
    <t>DL-6761</t>
  </si>
  <si>
    <t>DL-6762</t>
  </si>
  <si>
    <t>DL-6763</t>
  </si>
  <si>
    <t>DL-6764</t>
  </si>
  <si>
    <t>DL-6765</t>
  </si>
  <si>
    <t>DL-6766</t>
  </si>
  <si>
    <t>DL-6767</t>
  </si>
  <si>
    <t>DL-6768</t>
  </si>
  <si>
    <t>DL-6769</t>
  </si>
  <si>
    <t>DL-6770</t>
  </si>
  <si>
    <t>DL-6771</t>
  </si>
  <si>
    <t>DL-6772</t>
  </si>
  <si>
    <t>DL-6800</t>
  </si>
  <si>
    <t>DL-6801</t>
  </si>
  <si>
    <t>DL-6802</t>
  </si>
  <si>
    <t>DL-6803</t>
  </si>
  <si>
    <t>DL-6804</t>
  </si>
  <si>
    <t>DL-6805</t>
  </si>
  <si>
    <t>DL-6806</t>
  </si>
  <si>
    <t>DL-6807</t>
  </si>
  <si>
    <t>DL-6808</t>
  </si>
  <si>
    <t>DL-6809</t>
  </si>
  <si>
    <t>DL-6810</t>
  </si>
  <si>
    <t>DL-6811</t>
  </si>
  <si>
    <t>DL-6812</t>
  </si>
  <si>
    <t>DL-6813</t>
  </si>
  <si>
    <t>DL-6814</t>
  </si>
  <si>
    <t>DL-6815</t>
  </si>
  <si>
    <t>DL-6816</t>
  </si>
  <si>
    <t>DL-6817</t>
  </si>
  <si>
    <t>DL-6818</t>
  </si>
  <si>
    <t>DL-6819</t>
  </si>
  <si>
    <t>DL-6820</t>
  </si>
  <si>
    <t>DL-6821</t>
  </si>
  <si>
    <t>DL-6822</t>
  </si>
  <si>
    <t>DL-6823</t>
  </si>
  <si>
    <t>DL-6824</t>
  </si>
  <si>
    <t>DL-6825</t>
  </si>
  <si>
    <t>DL-6826</t>
  </si>
  <si>
    <t>DL-6827</t>
  </si>
  <si>
    <t>DL-6828</t>
  </si>
  <si>
    <t>DL-6829</t>
  </si>
  <si>
    <t>DL-6830</t>
  </si>
  <si>
    <t>DL-6831</t>
  </si>
  <si>
    <t>DL-6832</t>
  </si>
  <si>
    <t>DL-6833</t>
  </si>
  <si>
    <t>DL-6834</t>
  </si>
  <si>
    <t>DL-6835</t>
  </si>
  <si>
    <t>DL-6836</t>
  </si>
  <si>
    <t>DL-6837</t>
  </si>
  <si>
    <t>DL-6838</t>
  </si>
  <si>
    <t>DL-6839</t>
  </si>
  <si>
    <t>DL-6840</t>
  </si>
  <si>
    <t>DL-6841</t>
  </si>
  <si>
    <t>DL-6842</t>
  </si>
  <si>
    <t>DL-6843</t>
  </si>
  <si>
    <t>DL-6844</t>
  </si>
  <si>
    <t>DL-6845</t>
  </si>
  <si>
    <t>DL-6846</t>
  </si>
  <si>
    <t>DL-6847</t>
  </si>
  <si>
    <t>DL-6848</t>
  </si>
  <si>
    <t>DL-6849</t>
  </si>
  <si>
    <t>DL-6850</t>
  </si>
  <si>
    <t>DL-6851</t>
  </si>
  <si>
    <t>DL-6852</t>
  </si>
  <si>
    <t>DL-6853</t>
  </si>
  <si>
    <t>DL-6854</t>
  </si>
  <si>
    <t>DL-6855</t>
  </si>
  <si>
    <t>DL-6856</t>
  </si>
  <si>
    <t>DL-6857</t>
  </si>
  <si>
    <t>DL-6858</t>
  </si>
  <si>
    <t>DL-6859</t>
  </si>
  <si>
    <t>DL-6860</t>
  </si>
  <si>
    <t>DL-6861</t>
  </si>
  <si>
    <t>DL-6862</t>
  </si>
  <si>
    <t>DL-6863</t>
  </si>
  <si>
    <t>DL-6864</t>
  </si>
  <si>
    <t>DL-6865</t>
  </si>
  <si>
    <t>DL-6866</t>
  </si>
  <si>
    <t>DL-6867</t>
  </si>
  <si>
    <t>DL-6868</t>
  </si>
  <si>
    <t>DL-6869</t>
  </si>
  <si>
    <t>DL-6870</t>
  </si>
  <si>
    <t>DL-6871</t>
  </si>
  <si>
    <t>DL-6872</t>
  </si>
  <si>
    <t>DL-6873</t>
  </si>
  <si>
    <t>DL-6874</t>
  </si>
  <si>
    <t>DL-6875</t>
  </si>
  <si>
    <t>DL-6876</t>
  </si>
  <si>
    <t>DL-6877</t>
  </si>
  <si>
    <t>DL-6934</t>
  </si>
  <si>
    <t>DL-6935</t>
  </si>
  <si>
    <t>DL-6936</t>
  </si>
  <si>
    <t>DL-6937</t>
  </si>
  <si>
    <t>DL-6938</t>
  </si>
  <si>
    <t>DL-6939</t>
  </si>
  <si>
    <t>DL-6940</t>
  </si>
  <si>
    <t>DL-6941</t>
  </si>
  <si>
    <t>DL-6942</t>
  </si>
  <si>
    <t>DL-6943</t>
  </si>
  <si>
    <t>DL-6945</t>
  </si>
  <si>
    <t>DL-6947</t>
  </si>
  <si>
    <t>DL-6949</t>
  </si>
  <si>
    <t>DL-6951</t>
  </si>
  <si>
    <t>DL-6953</t>
  </si>
  <si>
    <t>DL-6955</t>
  </si>
  <si>
    <t>DL-6957</t>
  </si>
  <si>
    <t>DL-6959</t>
  </si>
  <si>
    <t>DL-6961</t>
  </si>
  <si>
    <t>DL-6963</t>
  </si>
  <si>
    <t>DL-6965</t>
  </si>
  <si>
    <t>DL-6967</t>
  </si>
  <si>
    <t>DL-6969</t>
  </si>
  <si>
    <t>DL-6971</t>
  </si>
  <si>
    <t>DL-6973</t>
  </si>
  <si>
    <t>DL-6975</t>
  </si>
  <si>
    <t>DL-6977</t>
  </si>
  <si>
    <t>DL-6979</t>
  </si>
  <si>
    <t>DL-6981</t>
  </si>
  <si>
    <t>DL-6983</t>
  </si>
  <si>
    <t>DL-6985</t>
  </si>
  <si>
    <t>DL-6987</t>
  </si>
  <si>
    <t>DL-6989</t>
  </si>
  <si>
    <t>DL-6991</t>
  </si>
  <si>
    <t>DL-6993</t>
  </si>
  <si>
    <t>DL-6995</t>
  </si>
  <si>
    <t>DL-6997</t>
  </si>
  <si>
    <t>DL-6999</t>
  </si>
  <si>
    <t>DL-7001</t>
  </si>
  <si>
    <t>DL-7003</t>
  </si>
  <si>
    <t>DL-7005</t>
  </si>
  <si>
    <t>DL-7007</t>
  </si>
  <si>
    <t>DL-7009</t>
  </si>
  <si>
    <t>DL-7011</t>
  </si>
  <si>
    <t>DL-7013</t>
  </si>
  <si>
    <t>DL-7015</t>
  </si>
  <si>
    <t>DL-7017</t>
  </si>
  <si>
    <t>DL-7019</t>
  </si>
  <si>
    <t>DL-7021</t>
  </si>
  <si>
    <t>DL-7023</t>
  </si>
  <si>
    <t>DL-7025</t>
  </si>
  <si>
    <t>DL-7027</t>
  </si>
  <si>
    <t>DL-7029</t>
  </si>
  <si>
    <t>DL-7146</t>
  </si>
  <si>
    <t>DL-7147</t>
  </si>
  <si>
    <t>DL-7148</t>
  </si>
  <si>
    <t>DL-7149</t>
  </si>
  <si>
    <t>DL-7150</t>
  </si>
  <si>
    <t>DL-7151</t>
  </si>
  <si>
    <t>DL-7155</t>
  </si>
  <si>
    <t>DL-7156</t>
  </si>
  <si>
    <t>DL-7157</t>
  </si>
  <si>
    <t>DL-7158</t>
  </si>
  <si>
    <t>DL-7159</t>
  </si>
  <si>
    <t>DL-7160</t>
  </si>
  <si>
    <t>DL-7161</t>
  </si>
  <si>
    <t>DL-7162</t>
  </si>
  <si>
    <t>DL-7163</t>
  </si>
  <si>
    <t>DL-7164</t>
  </si>
  <si>
    <t>DL-7165</t>
  </si>
  <si>
    <t>DL-7166</t>
  </si>
  <si>
    <t>DL-7167</t>
  </si>
  <si>
    <t>DL-7168</t>
  </si>
  <si>
    <t>DL-7169</t>
  </si>
  <si>
    <t>DL-7170</t>
  </si>
  <si>
    <t>DL-7171</t>
  </si>
  <si>
    <t>DL-7172</t>
  </si>
  <si>
    <t>DL-7173</t>
  </si>
  <si>
    <t>DL-7174</t>
  </si>
  <si>
    <t>DL-7175</t>
  </si>
  <si>
    <t>DL-7176</t>
  </si>
  <si>
    <t>DL-7177</t>
  </si>
  <si>
    <t>DL-7178</t>
  </si>
  <si>
    <t>DL-7180</t>
  </si>
  <si>
    <t>DL-7182</t>
  </si>
  <si>
    <t>DL-7184</t>
  </si>
  <si>
    <t>DL-7185</t>
  </si>
  <si>
    <t>DL-7186</t>
  </si>
  <si>
    <t>DL-7187</t>
  </si>
  <si>
    <t>DL-7189</t>
  </si>
  <si>
    <t>DL-7191</t>
  </si>
  <si>
    <t>DL-7193</t>
  </si>
  <si>
    <t>DL-7195</t>
  </si>
  <si>
    <t>DL-7197</t>
  </si>
  <si>
    <t>DL-7199</t>
  </si>
  <si>
    <t>DL-7201</t>
  </si>
  <si>
    <t>DL-7203</t>
  </si>
  <si>
    <t>DL-7205</t>
  </si>
  <si>
    <t>DL-7207</t>
  </si>
  <si>
    <t>DL-7209</t>
  </si>
  <si>
    <t>DL-7211</t>
  </si>
  <si>
    <t>DL-7213</t>
  </si>
  <si>
    <t>DL-7215</t>
  </si>
  <si>
    <t>DL-7217</t>
  </si>
  <si>
    <t>DL-7219</t>
  </si>
  <si>
    <t>DL-7221</t>
  </si>
  <si>
    <t>DL-7223</t>
  </si>
  <si>
    <t>DL-7225</t>
  </si>
  <si>
    <t>DL-7227</t>
  </si>
  <si>
    <t>DL-7229</t>
  </si>
  <si>
    <t>DL-7231</t>
  </si>
  <si>
    <t>DL-7233</t>
  </si>
  <si>
    <t>DL-7235</t>
  </si>
  <si>
    <t>DL-7237</t>
  </si>
  <si>
    <t>DL-7265</t>
  </si>
  <si>
    <t>DL-7268</t>
  </si>
  <si>
    <t>DL-7271</t>
  </si>
  <si>
    <t>DL-7274</t>
  </si>
  <si>
    <t>DL-7277</t>
  </si>
  <si>
    <t>DL-7280</t>
  </si>
  <si>
    <t>DL-7281</t>
  </si>
  <si>
    <t>DL-7283</t>
  </si>
  <si>
    <t>DL-7285</t>
  </si>
  <si>
    <t>DL-7287</t>
  </si>
  <si>
    <t>DL-7288</t>
  </si>
  <si>
    <t>DL-7289</t>
  </si>
  <si>
    <t>DL-7291</t>
  </si>
  <si>
    <t>DL-7293</t>
  </si>
  <si>
    <t>DL-7294</t>
  </si>
  <si>
    <t>DL-7295</t>
  </si>
  <si>
    <t>DL-7297</t>
  </si>
  <si>
    <t>DL-7299</t>
  </si>
  <si>
    <t>DL-7300</t>
  </si>
  <si>
    <t>DL-7301</t>
  </si>
  <si>
    <t>DL-7302</t>
  </si>
  <si>
    <t>DL-7303</t>
  </si>
  <si>
    <t>DL-7305</t>
  </si>
  <si>
    <t>DL-7307</t>
  </si>
  <si>
    <t>DL-7308</t>
  </si>
  <si>
    <t>DL-7309</t>
  </si>
  <si>
    <t>DL-7310</t>
  </si>
  <si>
    <t>DL-7311</t>
  </si>
  <si>
    <t>DL-7312</t>
  </si>
  <si>
    <t>DL-7313</t>
  </si>
  <si>
    <t>DL-7314</t>
  </si>
  <si>
    <t>DL-7315</t>
  </si>
  <si>
    <t>DL-7316</t>
  </si>
  <si>
    <t>DL-7317</t>
  </si>
  <si>
    <t>DL-7318</t>
  </si>
  <si>
    <t>DL-7319</t>
  </si>
  <si>
    <t>DL-7320</t>
  </si>
  <si>
    <t>DL-7321</t>
  </si>
  <si>
    <t>DL-7322</t>
  </si>
  <si>
    <t>DL-7352</t>
  </si>
  <si>
    <t>DL-7353</t>
  </si>
  <si>
    <t>DL-7355</t>
  </si>
  <si>
    <t>DL-7356</t>
  </si>
  <si>
    <t>DL-7357</t>
  </si>
  <si>
    <t>DL-7358</t>
  </si>
  <si>
    <t>DL-7359</t>
  </si>
  <si>
    <t>DL-7361</t>
  </si>
  <si>
    <t>DL-7362</t>
  </si>
  <si>
    <t>DL-7378</t>
  </si>
  <si>
    <t>DL-7379</t>
  </si>
  <si>
    <t>DL-7380</t>
  </si>
  <si>
    <t>DL-7381</t>
  </si>
  <si>
    <t>DL-7382</t>
  </si>
  <si>
    <t>DL-7383</t>
  </si>
  <si>
    <t>DL-7384</t>
  </si>
  <si>
    <t>DL-7385</t>
  </si>
  <si>
    <t>DL-7403</t>
  </si>
  <si>
    <t>DL-7404</t>
  </si>
  <si>
    <t>DL-7405</t>
  </si>
  <si>
    <t>DL-7406</t>
  </si>
  <si>
    <t>DL-7407</t>
  </si>
  <si>
    <t>DL-7408</t>
  </si>
  <si>
    <t>DL-7409</t>
  </si>
  <si>
    <t>DL-7410</t>
  </si>
  <si>
    <t>DL-7411</t>
  </si>
  <si>
    <t>DL-7412</t>
  </si>
  <si>
    <t>DL-7413</t>
  </si>
  <si>
    <t>DL-7414</t>
  </si>
  <si>
    <t>DL-7415</t>
  </si>
  <si>
    <t>DL-7416</t>
  </si>
  <si>
    <t>DL-7417</t>
  </si>
  <si>
    <t>DL-7418</t>
  </si>
  <si>
    <t>DL-7419</t>
  </si>
  <si>
    <t>DL-7668</t>
  </si>
  <si>
    <t>DL-7669</t>
  </si>
  <si>
    <t>DL-7670</t>
  </si>
  <si>
    <t>DL-7671</t>
  </si>
  <si>
    <t>DL-7672</t>
  </si>
  <si>
    <t>DL-7674</t>
  </si>
  <si>
    <t>DL-7676</t>
  </si>
  <si>
    <t>DL-7678</t>
  </si>
  <si>
    <t>DL-7680</t>
  </si>
  <si>
    <t>DL-7682</t>
  </si>
  <si>
    <t>DL-7684</t>
  </si>
  <si>
    <t>DL-7686</t>
  </si>
  <si>
    <t>DL-7688</t>
  </si>
  <si>
    <t>DL-7690</t>
  </si>
  <si>
    <t>DL-7692</t>
  </si>
  <si>
    <t>DL-7694</t>
  </si>
  <si>
    <t>DL-7696</t>
  </si>
  <si>
    <t>DL-7698</t>
  </si>
  <si>
    <t>DL-7700</t>
  </si>
  <si>
    <t>DL-7702</t>
  </si>
  <si>
    <t>DL-7704</t>
  </si>
  <si>
    <t>DL-7706</t>
  </si>
  <si>
    <t>DL-7708</t>
  </si>
  <si>
    <t>DL-7710</t>
  </si>
  <si>
    <t>DL-7712</t>
  </si>
  <si>
    <t>DL-7714</t>
  </si>
  <si>
    <t>DL-7716</t>
  </si>
  <si>
    <t>DL-7718</t>
  </si>
  <si>
    <t>DL-7720</t>
  </si>
  <si>
    <t>DL-7722</t>
  </si>
  <si>
    <t>DL-7766</t>
  </si>
  <si>
    <t>DL-7769</t>
  </si>
  <si>
    <t>DL-7772</t>
  </si>
  <si>
    <t>DL-7775</t>
  </si>
  <si>
    <t>DL-7778</t>
  </si>
  <si>
    <t>DL-7781</t>
  </si>
  <si>
    <t>DL-7783</t>
  </si>
  <si>
    <t>DL-7785</t>
  </si>
  <si>
    <t>DL-7787</t>
  </si>
  <si>
    <t>DL-7789</t>
  </si>
  <si>
    <t>DL-7791</t>
  </si>
  <si>
    <t>DL-7793</t>
  </si>
  <si>
    <t>DL-7795</t>
  </si>
  <si>
    <t>DL-7797</t>
  </si>
  <si>
    <t>DL-7798</t>
  </si>
  <si>
    <t>DL-7799</t>
  </si>
  <si>
    <t>DL-7801</t>
  </si>
  <si>
    <t>DL-7803</t>
  </si>
  <si>
    <t>DL-7805</t>
  </si>
  <si>
    <t>DL-7807</t>
  </si>
  <si>
    <t>DL-7809</t>
  </si>
  <si>
    <t>DL-7810</t>
  </si>
  <si>
    <t>DL-7812</t>
  </si>
  <si>
    <t>DL-7814</t>
  </si>
  <si>
    <t>DL-7816</t>
  </si>
  <si>
    <t>DL-7818</t>
  </si>
  <si>
    <t>DL-7820</t>
  </si>
  <si>
    <t>DL-7822</t>
  </si>
  <si>
    <t>DL-7824</t>
  </si>
  <si>
    <t>DL-7826</t>
  </si>
  <si>
    <t>DL-7827</t>
  </si>
  <si>
    <t>DL-7828</t>
  </si>
  <si>
    <t>DL-7830</t>
  </si>
  <si>
    <t>DL-7832</t>
  </si>
  <si>
    <t>DL-7834</t>
  </si>
  <si>
    <t>DL-7836</t>
  </si>
  <si>
    <t>DL-7838</t>
  </si>
  <si>
    <t>DL-7839</t>
  </si>
  <si>
    <t>DL-7840</t>
  </si>
  <si>
    <t>DL-7841</t>
  </si>
  <si>
    <t>DL-7842</t>
  </si>
  <si>
    <t>DL-7843</t>
  </si>
  <si>
    <t>DL-7844</t>
  </si>
  <si>
    <t>DL-7846</t>
  </si>
  <si>
    <t>DL-7848</t>
  </si>
  <si>
    <t>DL-7850</t>
  </si>
  <si>
    <t>DL-7851</t>
  </si>
  <si>
    <t>DL-7853</t>
  </si>
  <si>
    <t>DL-7855</t>
  </si>
  <si>
    <t>DL-7857</t>
  </si>
  <si>
    <t>DL-7859</t>
  </si>
  <si>
    <t>DL-7861</t>
  </si>
  <si>
    <t>DL-7863</t>
  </si>
  <si>
    <t>DL-7942</t>
  </si>
  <si>
    <t>DL-7945</t>
  </si>
  <si>
    <t>DL-7948</t>
  </si>
  <si>
    <t>DL-7951</t>
  </si>
  <si>
    <t>DL-7954</t>
  </si>
  <si>
    <t>DL-7957</t>
  </si>
  <si>
    <t>DL-7960</t>
  </si>
  <si>
    <t>DL-7963</t>
  </si>
  <si>
    <t>DL-7966</t>
  </si>
  <si>
    <t>DL-7969</t>
  </si>
  <si>
    <t>DL-7972</t>
  </si>
  <si>
    <t>DL-7975</t>
  </si>
  <si>
    <t>DL-7978</t>
  </si>
  <si>
    <t>DL-7981</t>
  </si>
  <si>
    <t>DL-7984</t>
  </si>
  <si>
    <t>DL-7987</t>
  </si>
  <si>
    <t>DL-7990</t>
  </si>
  <si>
    <t>DL-7993</t>
  </si>
  <si>
    <t>DL-7996</t>
  </si>
  <si>
    <t>DL-7999</t>
  </si>
  <si>
    <t>DL-8001</t>
  </si>
  <si>
    <t>DL-8003</t>
  </si>
  <si>
    <t>DL-8005</t>
  </si>
  <si>
    <t>DL-8006</t>
  </si>
  <si>
    <t>DL-8007</t>
  </si>
  <si>
    <t>DL-8008</t>
  </si>
  <si>
    <t>DL-8009</t>
  </si>
  <si>
    <t>DL-8010</t>
  </si>
  <si>
    <t>DL-8053</t>
  </si>
  <si>
    <t>DL-8054</t>
  </si>
  <si>
    <t>DL-8055</t>
  </si>
  <si>
    <t>DL-8056</t>
  </si>
  <si>
    <t>DL-8057</t>
  </si>
  <si>
    <t>DL-8058</t>
  </si>
  <si>
    <t>DL-8059</t>
  </si>
  <si>
    <t>DL-8060</t>
  </si>
  <si>
    <t>DL-8061</t>
  </si>
  <si>
    <t>DL-8062</t>
  </si>
  <si>
    <t>DL-8063</t>
  </si>
  <si>
    <t>DL-8064</t>
  </si>
  <si>
    <t>DL-8065</t>
  </si>
  <si>
    <t>DL-8066</t>
  </si>
  <si>
    <t>DL-8067</t>
  </si>
  <si>
    <t>DL-8068</t>
  </si>
  <si>
    <t>DL-8069</t>
  </si>
  <si>
    <t>DL-8070</t>
  </si>
  <si>
    <t>DL-8071</t>
  </si>
  <si>
    <t>DL-8072</t>
  </si>
  <si>
    <t>DL-8073</t>
  </si>
  <si>
    <t>DL-8074</t>
  </si>
  <si>
    <t>DL-8075</t>
  </si>
  <si>
    <t>DL-8076</t>
  </si>
  <si>
    <t>DL-8077</t>
  </si>
  <si>
    <t>DL-8078</t>
  </si>
  <si>
    <t>DL-8080</t>
  </si>
  <si>
    <t>DL-8081</t>
  </si>
  <si>
    <t>DL-8082</t>
  </si>
  <si>
    <t>DL-8083</t>
  </si>
  <si>
    <t>DL-8084</t>
  </si>
  <si>
    <t>DL-8090</t>
  </si>
  <si>
    <t>DL-8092</t>
  </si>
  <si>
    <t>DL-8094</t>
  </si>
  <si>
    <t>DL-8096</t>
  </si>
  <si>
    <t>DL-8098</t>
  </si>
  <si>
    <t>DL-8100</t>
  </si>
  <si>
    <t>DL-8102</t>
  </si>
  <si>
    <t>DL-8104</t>
  </si>
  <si>
    <t>DL-8106</t>
  </si>
  <si>
    <t>DL-8108</t>
  </si>
  <si>
    <t>DL-8110</t>
  </si>
  <si>
    <t>DL-8112</t>
  </si>
  <si>
    <t>DL-8114</t>
  </si>
  <si>
    <t>DL-8116</t>
  </si>
  <si>
    <t>DL-8118</t>
  </si>
  <si>
    <t>DL-8120</t>
  </si>
  <si>
    <t>DL-8122</t>
  </si>
  <si>
    <t>DL-8124</t>
  </si>
  <si>
    <t>DL-8126</t>
  </si>
  <si>
    <t>DL-8128</t>
  </si>
  <si>
    <t>DL-8130</t>
  </si>
  <si>
    <t>DL-8132</t>
  </si>
  <si>
    <t>DL-8134</t>
  </si>
  <si>
    <t>DL-8136</t>
  </si>
  <si>
    <t>DL-8138</t>
  </si>
  <si>
    <t>DL-8140</t>
  </si>
  <si>
    <t>DL-8142</t>
  </si>
  <si>
    <t>DL-8144</t>
  </si>
  <si>
    <t>DL-8201</t>
  </si>
  <si>
    <t>DL-8203</t>
  </si>
  <si>
    <t>DL-8205</t>
  </si>
  <si>
    <t>DL-8207</t>
  </si>
  <si>
    <t>DL-8209</t>
  </si>
  <si>
    <t>DL-8211</t>
  </si>
  <si>
    <t>DL-8213</t>
  </si>
  <si>
    <t>DL-8215</t>
  </si>
  <si>
    <t>DL-8217</t>
  </si>
  <si>
    <t>DL-8219</t>
  </si>
  <si>
    <t>DL-8221</t>
  </si>
  <si>
    <t>DL-8223</t>
  </si>
  <si>
    <t>DL-8225</t>
  </si>
  <si>
    <t>DL-8227</t>
  </si>
  <si>
    <t>DL-8229</t>
  </si>
  <si>
    <t>DL-8231</t>
  </si>
  <si>
    <t>DL-8233</t>
  </si>
  <si>
    <t>DL-8235</t>
  </si>
  <si>
    <t>DL-8237</t>
  </si>
  <si>
    <t>DL-8239</t>
  </si>
  <si>
    <t>DL-8241</t>
  </si>
  <si>
    <t>DL-8243</t>
  </si>
  <si>
    <t>DL-8245</t>
  </si>
  <si>
    <t>DL-8247</t>
  </si>
  <si>
    <t>DL-8249</t>
  </si>
  <si>
    <t>DL-8251</t>
  </si>
  <si>
    <t>DL-8253</t>
  </si>
  <si>
    <t>DL-8255</t>
  </si>
  <si>
    <t>DL-8257</t>
  </si>
  <si>
    <t>DL-8259</t>
  </si>
  <si>
    <t>DL-8378</t>
  </si>
  <si>
    <t>DL-8379</t>
  </si>
  <si>
    <t>DL-8380</t>
  </si>
  <si>
    <t>DL-8381</t>
  </si>
  <si>
    <t>DL-8382</t>
  </si>
  <si>
    <t>DL-8383</t>
  </si>
  <si>
    <t>DL-8384</t>
  </si>
  <si>
    <t>DL-8385</t>
  </si>
  <si>
    <t>DL-8386</t>
  </si>
  <si>
    <t>DL-8387</t>
  </si>
  <si>
    <t>DL-8388</t>
  </si>
  <si>
    <t>DL-8389</t>
  </si>
  <si>
    <t>DL-8390</t>
  </si>
  <si>
    <t>DL-8391</t>
  </si>
  <si>
    <t>DL-8392</t>
  </si>
  <si>
    <t>DL-8393</t>
  </si>
  <si>
    <t>DL-8394</t>
  </si>
  <si>
    <t>DL-8395</t>
  </si>
  <si>
    <t>DL-8396</t>
  </si>
  <si>
    <t>Client Currency</t>
  </si>
  <si>
    <t>Supplier Currency</t>
  </si>
  <si>
    <t>Client Rate per t</t>
  </si>
  <si>
    <t>Supplier Rate per t</t>
  </si>
  <si>
    <t>Transporter</t>
  </si>
  <si>
    <t>Depart From</t>
  </si>
  <si>
    <t>Arrive To</t>
  </si>
  <si>
    <t>Mogadishu</t>
  </si>
  <si>
    <t>Victoria</t>
  </si>
  <si>
    <t>Sanaa</t>
  </si>
  <si>
    <t>Alger</t>
  </si>
  <si>
    <t>Mombasa</t>
  </si>
  <si>
    <t>Marrakech</t>
  </si>
  <si>
    <t>Lagos</t>
  </si>
  <si>
    <t>Tripoli</t>
  </si>
  <si>
    <t>Addis Ababa</t>
  </si>
  <si>
    <t>Zanzibar</t>
  </si>
  <si>
    <t>Delay at toll gate in days</t>
  </si>
  <si>
    <t>Delay at workshop in days</t>
  </si>
  <si>
    <t>Delay at border in days</t>
  </si>
  <si>
    <t>Client Rate in USD</t>
  </si>
  <si>
    <t>Supplier Rate in USD</t>
  </si>
  <si>
    <t>Offloading Date(1)</t>
  </si>
  <si>
    <t>Client Invoice status(1)</t>
  </si>
  <si>
    <t>Transporter Invoice status(1)</t>
  </si>
  <si>
    <t>N/A</t>
  </si>
  <si>
    <t>Select All</t>
  </si>
  <si>
    <t>Client Invoice Status</t>
  </si>
  <si>
    <t>Month</t>
  </si>
  <si>
    <t>Loading Month</t>
  </si>
  <si>
    <t>Stats</t>
  </si>
  <si>
    <t>Entries</t>
  </si>
  <si>
    <t>Total</t>
  </si>
  <si>
    <t xml:space="preserve">Shipments Loaded </t>
  </si>
  <si>
    <t>Shipment Unloaded</t>
  </si>
  <si>
    <t>Zone</t>
  </si>
  <si>
    <t>Mombasa-Tripoli</t>
  </si>
  <si>
    <t>Marrakech-Lagos</t>
  </si>
  <si>
    <t>Addis Ababa-Alger</t>
  </si>
  <si>
    <t>Mogadishu-Lagos</t>
  </si>
  <si>
    <t>Zanzibar-Sanaa</t>
  </si>
  <si>
    <t>Mogadishu-Sanaa</t>
  </si>
  <si>
    <t>Marrakech-Tripoli</t>
  </si>
  <si>
    <t>Addis Ababa-Tripoli</t>
  </si>
  <si>
    <t>Mogadishu-Tripoli</t>
  </si>
  <si>
    <t>Mombasa-Victoria</t>
  </si>
  <si>
    <t>Zanzibar-Tripoli</t>
  </si>
  <si>
    <t>Mombasa-Sanaa</t>
  </si>
  <si>
    <t>Mombasa-Alger</t>
  </si>
  <si>
    <t>Marrakech-Victoria</t>
  </si>
  <si>
    <t>Marrakech-Sanaa</t>
  </si>
  <si>
    <t>Zanzibar-Lagos</t>
  </si>
  <si>
    <t>Mogadishu-Victoria</t>
  </si>
  <si>
    <t>Addis Ababa-Lagos</t>
  </si>
  <si>
    <t>Addis Ababa-Victoria</t>
  </si>
  <si>
    <t>Mogadishu-Alger</t>
  </si>
  <si>
    <t>Zanzibar-Victoria</t>
  </si>
  <si>
    <t>Addis Ababa-Sanaa</t>
  </si>
  <si>
    <t>Zanzibar-Alger</t>
  </si>
  <si>
    <t>Marrakech-Alger</t>
  </si>
  <si>
    <t>Mombasa-Lagos</t>
  </si>
  <si>
    <t>Financials</t>
  </si>
  <si>
    <t>Client Invoices</t>
  </si>
  <si>
    <t>Supplier Invoices</t>
  </si>
  <si>
    <t>Amount(USD)</t>
  </si>
  <si>
    <t>Total Invoices</t>
  </si>
  <si>
    <t>Delay Analysis</t>
  </si>
  <si>
    <t>Date Difference(Days)</t>
  </si>
  <si>
    <t>Weight range</t>
  </si>
  <si>
    <t>20-30</t>
  </si>
  <si>
    <t>30+</t>
  </si>
  <si>
    <t>10-20</t>
  </si>
  <si>
    <t>1-10</t>
  </si>
  <si>
    <t>Client Invoice Currency</t>
  </si>
  <si>
    <t>Supplier Invoice Currency</t>
  </si>
  <si>
    <t>Other</t>
  </si>
  <si>
    <t xml:space="preserve">Unloaded </t>
  </si>
  <si>
    <t>Weight Loaded(t)</t>
  </si>
  <si>
    <t>Weight Unloaded(t)</t>
  </si>
  <si>
    <t>Revenue</t>
  </si>
  <si>
    <t>Cost</t>
  </si>
  <si>
    <t>Received By Clients</t>
  </si>
  <si>
    <t>Payable</t>
  </si>
  <si>
    <t>Receivable</t>
  </si>
  <si>
    <t>Profit</t>
  </si>
  <si>
    <t>Entries Loaded</t>
  </si>
  <si>
    <t>Effeciecy</t>
  </si>
  <si>
    <t>Attributes/Product</t>
  </si>
  <si>
    <t>The Given Excel sheet has data of a freight transportation company, I have done analysis and made summary by assuming following points:</t>
  </si>
  <si>
    <t>Client rate is price that Company has to receive from client means revenue and Supplier rate is price company has to pay for transportation cost.</t>
  </si>
  <si>
    <t>Freight forwarder ABC named Company has 3 product/Services and 3 different Transporters named A,B,C. The data provided is from Jan to Sep 2022.</t>
  </si>
  <si>
    <t>Key points:</t>
  </si>
  <si>
    <t>Transporter C has highest Effeciency in Transportaion and only one providing FOB, But Transporter B has contributed more than 50% in Revenue and Profit.</t>
  </si>
  <si>
    <t>Transporter A is not providin Satisfactory services in Security and Escort.</t>
  </si>
  <si>
    <r>
      <t>For detailed Analysis Along with Delay Analysis Kindly Visit "</t>
    </r>
    <r>
      <rPr>
        <b/>
        <sz val="14"/>
        <color theme="1"/>
        <rFont val="Calibri"/>
        <family val="2"/>
        <scheme val="minor"/>
      </rPr>
      <t>Analysis</t>
    </r>
    <r>
      <rPr>
        <b/>
        <sz val="11"/>
        <color theme="1"/>
        <rFont val="Calibri"/>
        <family val="2"/>
        <scheme val="minor"/>
      </rPr>
      <t>" Sheet</t>
    </r>
  </si>
  <si>
    <t>Note</t>
  </si>
  <si>
    <t>Weight range(t)</t>
  </si>
  <si>
    <t>Delays are High where Client Invoice is not avaialble and especially in Month 3</t>
  </si>
  <si>
    <t>Gross weight range from (1-10)t have relatively high Delay times</t>
  </si>
  <si>
    <t>Invoices Currency in USD has 90% entries but we can observe that entries with other currencies have almost zero delay</t>
  </si>
  <si>
    <t>IN the End You can see Delay Analysis</t>
  </si>
  <si>
    <t>This colors cells are filters with their name in Bold</t>
  </si>
  <si>
    <t>Weight(t)</t>
  </si>
  <si>
    <t>Routes/Products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</si>
</sst>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left" vertical="center" indent="1"/>
    </xf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0" fillId="0" borderId="1" xfId="0" applyNumberFormat="1" applyBorder="1"/>
    <xf numFmtId="0" fontId="7" fillId="0" borderId="1" xfId="0" applyFont="1" applyBorder="1"/>
    <xf numFmtId="0" fontId="2" fillId="0" borderId="0" xfId="0" applyFont="1"/>
    <xf numFmtId="43" fontId="0" fillId="0" borderId="1" xfId="0" applyNumberFormat="1" applyBorder="1" applyAlignment="1">
      <alignment horizontal="left" vertical="center" indent="1"/>
    </xf>
    <xf numFmtId="0" fontId="0" fillId="0" borderId="1" xfId="0" applyFont="1" applyBorder="1"/>
    <xf numFmtId="43" fontId="1" fillId="0" borderId="1" xfId="1" applyFont="1" applyBorder="1"/>
    <xf numFmtId="43" fontId="0" fillId="0" borderId="1" xfId="0" applyNumberFormat="1" applyFont="1" applyBorder="1"/>
    <xf numFmtId="43" fontId="0" fillId="0" borderId="1" xfId="0" applyNumberFormat="1" applyFont="1" applyBorder="1" applyAlignment="1">
      <alignment horizontal="left" vertical="center" indent="1"/>
    </xf>
    <xf numFmtId="0" fontId="8" fillId="0" borderId="1" xfId="0" applyFont="1" applyBorder="1"/>
    <xf numFmtId="2" fontId="8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center"/>
    </xf>
    <xf numFmtId="0" fontId="6" fillId="2" borderId="0" xfId="0" applyFont="1" applyFill="1"/>
    <xf numFmtId="0" fontId="0" fillId="2" borderId="0" xfId="0" applyFill="1"/>
    <xf numFmtId="0" fontId="5" fillId="3" borderId="1" xfId="0" applyFont="1" applyFill="1" applyBorder="1"/>
    <xf numFmtId="0" fontId="4" fillId="3" borderId="1" xfId="0" applyFont="1" applyFill="1" applyBorder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0" fillId="5" borderId="0" xfId="0" applyFill="1"/>
    <xf numFmtId="0" fontId="7" fillId="6" borderId="1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7" fillId="4" borderId="1" xfId="0" applyFont="1" applyFill="1" applyBorder="1"/>
    <xf numFmtId="0" fontId="5" fillId="2" borderId="0" xfId="0" applyFont="1" applyFill="1"/>
    <xf numFmtId="0" fontId="0" fillId="0" borderId="0" xfId="0" applyFill="1"/>
    <xf numFmtId="0" fontId="6" fillId="6" borderId="1" xfId="0" applyFont="1" applyFill="1" applyBorder="1" applyAlignment="1">
      <alignment horizontal="center" vertical="center"/>
    </xf>
    <xf numFmtId="1" fontId="0" fillId="3" borderId="1" xfId="0" applyNumberFormat="1" applyFill="1" applyBorder="1"/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0" borderId="0" xfId="0" applyAlignment="1"/>
    <xf numFmtId="0" fontId="7" fillId="4" borderId="2" xfId="0" applyFont="1" applyFill="1" applyBorder="1" applyAlignment="1">
      <alignment wrapText="1"/>
    </xf>
    <xf numFmtId="43" fontId="0" fillId="0" borderId="1" xfId="1" applyFont="1" applyBorder="1" applyAlignment="1"/>
    <xf numFmtId="43" fontId="0" fillId="0" borderId="1" xfId="1" applyFont="1" applyBorder="1" applyAlignment="1">
      <alignment wrapText="1"/>
    </xf>
    <xf numFmtId="0" fontId="5" fillId="4" borderId="0" xfId="0" applyFont="1" applyFill="1"/>
    <xf numFmtId="174" fontId="0" fillId="0" borderId="1" xfId="1" applyNumberFormat="1" applyFont="1" applyBorder="1"/>
    <xf numFmtId="0" fontId="7" fillId="4" borderId="3" xfId="0" applyFont="1" applyFill="1" applyBorder="1" applyAlignment="1">
      <alignment wrapText="1"/>
    </xf>
    <xf numFmtId="0" fontId="7" fillId="3" borderId="1" xfId="0" applyFont="1" applyFill="1" applyBorder="1"/>
    <xf numFmtId="9" fontId="7" fillId="3" borderId="1" xfId="2" applyFont="1" applyFill="1" applyBorder="1"/>
    <xf numFmtId="174" fontId="7" fillId="3" borderId="1" xfId="1" applyNumberFormat="1" applyFont="1" applyFill="1" applyBorder="1"/>
    <xf numFmtId="0" fontId="5" fillId="4" borderId="0" xfId="0" applyFont="1" applyFill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vertical="center"/>
    </xf>
    <xf numFmtId="0" fontId="5" fillId="8" borderId="0" xfId="0" applyFont="1" applyFill="1" applyAlignment="1">
      <alignment horizontal="right"/>
    </xf>
    <xf numFmtId="0" fontId="0" fillId="3" borderId="0" xfId="0" applyFill="1"/>
    <xf numFmtId="0" fontId="5" fillId="3" borderId="0" xfId="0" applyFont="1" applyFill="1"/>
    <xf numFmtId="0" fontId="9" fillId="0" borderId="0" xfId="0" applyFont="1"/>
    <xf numFmtId="0" fontId="11" fillId="0" borderId="0" xfId="0" applyFont="1"/>
    <xf numFmtId="0" fontId="5" fillId="3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top" wrapText="1"/>
    </xf>
    <xf numFmtId="0" fontId="13" fillId="2" borderId="1" xfId="0" applyFont="1" applyFill="1" applyBorder="1"/>
    <xf numFmtId="0" fontId="12" fillId="7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D0F7-C257-4B21-8A81-AB82A560ECA5}">
  <dimension ref="A2:Q29"/>
  <sheetViews>
    <sheetView zoomScale="70" zoomScaleNormal="70" workbookViewId="0">
      <selection activeCell="E7" sqref="E7"/>
    </sheetView>
  </sheetViews>
  <sheetFormatPr defaultColWidth="10.85546875" defaultRowHeight="15" x14ac:dyDescent="0.25"/>
  <cols>
    <col min="2" max="2" width="28.28515625" customWidth="1"/>
    <col min="3" max="4" width="11.140625" bestFit="1" customWidth="1"/>
    <col min="5" max="5" width="14.140625" customWidth="1"/>
    <col min="6" max="6" width="11.140625" bestFit="1" customWidth="1"/>
    <col min="7" max="7" width="13.42578125" bestFit="1" customWidth="1"/>
    <col min="8" max="9" width="11.140625" bestFit="1" customWidth="1"/>
    <col min="10" max="10" width="12.28515625" bestFit="1" customWidth="1"/>
    <col min="11" max="11" width="11.140625" bestFit="1" customWidth="1"/>
    <col min="12" max="12" width="13.42578125" bestFit="1" customWidth="1"/>
  </cols>
  <sheetData>
    <row r="2" spans="1:17" x14ac:dyDescent="0.25">
      <c r="B2" s="64" t="s">
        <v>3692</v>
      </c>
    </row>
    <row r="3" spans="1:17" x14ac:dyDescent="0.25">
      <c r="A3">
        <v>1</v>
      </c>
      <c r="B3" s="64" t="s">
        <v>3693</v>
      </c>
    </row>
    <row r="4" spans="1:17" x14ac:dyDescent="0.25">
      <c r="A4">
        <v>2</v>
      </c>
      <c r="B4" s="64" t="s">
        <v>3694</v>
      </c>
    </row>
    <row r="5" spans="1:17" x14ac:dyDescent="0.25">
      <c r="B5" s="64" t="s">
        <v>3695</v>
      </c>
    </row>
    <row r="6" spans="1:17" x14ac:dyDescent="0.25">
      <c r="A6">
        <v>1</v>
      </c>
      <c r="B6" s="64" t="s">
        <v>3696</v>
      </c>
    </row>
    <row r="7" spans="1:17" x14ac:dyDescent="0.25">
      <c r="A7">
        <v>2</v>
      </c>
      <c r="B7" s="64" t="s">
        <v>3697</v>
      </c>
    </row>
    <row r="8" spans="1:17" x14ac:dyDescent="0.25">
      <c r="B8" s="64"/>
    </row>
    <row r="9" spans="1:17" x14ac:dyDescent="0.25">
      <c r="B9" s="4"/>
    </row>
    <row r="10" spans="1:17" ht="18.75" x14ac:dyDescent="0.3">
      <c r="A10" s="65" t="s">
        <v>3699</v>
      </c>
      <c r="B10" s="64" t="s">
        <v>3698</v>
      </c>
    </row>
    <row r="11" spans="1:17" x14ac:dyDescent="0.25">
      <c r="B11" s="64"/>
    </row>
    <row r="12" spans="1:17" ht="15.75" x14ac:dyDescent="0.25">
      <c r="B12" s="63" t="s">
        <v>3608</v>
      </c>
      <c r="C12" s="36" t="s">
        <v>11</v>
      </c>
      <c r="D12" s="36"/>
      <c r="E12" s="36"/>
      <c r="F12" s="36" t="s">
        <v>68</v>
      </c>
      <c r="G12" s="36"/>
      <c r="H12" s="36"/>
      <c r="I12" s="36" t="s">
        <v>56</v>
      </c>
      <c r="J12" s="36"/>
      <c r="K12" s="36"/>
    </row>
    <row r="13" spans="1:17" ht="37.5" x14ac:dyDescent="0.3">
      <c r="B13" s="62" t="s">
        <v>3691</v>
      </c>
      <c r="C13" s="53" t="s">
        <v>57</v>
      </c>
      <c r="D13" s="53" t="s">
        <v>13</v>
      </c>
      <c r="E13" s="53" t="s">
        <v>69</v>
      </c>
      <c r="F13" s="53" t="s">
        <v>57</v>
      </c>
      <c r="G13" s="53" t="s">
        <v>13</v>
      </c>
      <c r="H13" s="53" t="s">
        <v>69</v>
      </c>
      <c r="I13" s="53" t="s">
        <v>57</v>
      </c>
      <c r="J13" s="53" t="s">
        <v>13</v>
      </c>
      <c r="K13" s="53" t="s">
        <v>69</v>
      </c>
      <c r="L13" s="58" t="s">
        <v>3636</v>
      </c>
    </row>
    <row r="14" spans="1:17" x14ac:dyDescent="0.25">
      <c r="B14" s="10" t="s">
        <v>3689</v>
      </c>
      <c r="C14" s="12">
        <v>0</v>
      </c>
      <c r="D14" s="12">
        <v>132</v>
      </c>
      <c r="E14" s="12">
        <v>11</v>
      </c>
      <c r="F14" s="12">
        <v>0</v>
      </c>
      <c r="G14" s="12">
        <v>1782</v>
      </c>
      <c r="H14" s="12">
        <v>537</v>
      </c>
      <c r="I14" s="12">
        <v>196</v>
      </c>
      <c r="J14" s="12">
        <v>923</v>
      </c>
      <c r="K14" s="12">
        <v>0</v>
      </c>
      <c r="L14" s="12">
        <v>3581</v>
      </c>
    </row>
    <row r="15" spans="1:17" x14ac:dyDescent="0.25">
      <c r="B15" s="10" t="s">
        <v>3680</v>
      </c>
      <c r="C15" s="12">
        <v>0</v>
      </c>
      <c r="D15" s="12">
        <v>123</v>
      </c>
      <c r="E15" s="12">
        <v>5</v>
      </c>
      <c r="F15" s="12">
        <v>0</v>
      </c>
      <c r="G15" s="12">
        <v>1645</v>
      </c>
      <c r="H15" s="12">
        <v>468</v>
      </c>
      <c r="I15" s="12">
        <v>196</v>
      </c>
      <c r="J15" s="12">
        <v>882</v>
      </c>
      <c r="K15" s="12">
        <v>0</v>
      </c>
      <c r="L15" s="12">
        <v>3319</v>
      </c>
      <c r="O15" s="52"/>
      <c r="P15" s="52"/>
      <c r="Q15" s="52"/>
    </row>
    <row r="16" spans="1:17" ht="15.75" x14ac:dyDescent="0.25">
      <c r="B16" s="59" t="s">
        <v>3690</v>
      </c>
      <c r="C16" s="60">
        <f>IFERROR(C15/C14,0)</f>
        <v>0</v>
      </c>
      <c r="D16" s="60">
        <f t="shared" ref="D16:L16" si="0">IFERROR(D15/D14,0)</f>
        <v>0.93181818181818177</v>
      </c>
      <c r="E16" s="60">
        <f t="shared" si="0"/>
        <v>0.45454545454545453</v>
      </c>
      <c r="F16" s="60">
        <f t="shared" si="0"/>
        <v>0</v>
      </c>
      <c r="G16" s="60">
        <f t="shared" si="0"/>
        <v>0.92312008978675641</v>
      </c>
      <c r="H16" s="60">
        <f t="shared" si="0"/>
        <v>0.87150837988826813</v>
      </c>
      <c r="I16" s="60">
        <f t="shared" si="0"/>
        <v>1</v>
      </c>
      <c r="J16" s="60">
        <f t="shared" si="0"/>
        <v>0.95557963163596971</v>
      </c>
      <c r="K16" s="60">
        <f t="shared" si="0"/>
        <v>0</v>
      </c>
      <c r="L16" s="60">
        <f t="shared" si="0"/>
        <v>0.92683607930745604</v>
      </c>
      <c r="O16" s="52"/>
      <c r="P16" s="52"/>
      <c r="Q16" s="52"/>
    </row>
    <row r="17" spans="2:17" x14ac:dyDescent="0.25">
      <c r="B17" s="10" t="s">
        <v>3681</v>
      </c>
      <c r="C17" s="12">
        <v>0</v>
      </c>
      <c r="D17" s="12">
        <v>3757.0949999999989</v>
      </c>
      <c r="E17" s="12">
        <v>328.34399999999999</v>
      </c>
      <c r="F17" s="12">
        <v>0</v>
      </c>
      <c r="G17" s="12">
        <v>52341.386350000037</v>
      </c>
      <c r="H17" s="12">
        <v>16851.505509999995</v>
      </c>
      <c r="I17" s="54">
        <v>4920.5101000000004</v>
      </c>
      <c r="J17" s="54">
        <v>30586.424000000003</v>
      </c>
      <c r="K17" s="54">
        <v>0</v>
      </c>
      <c r="L17" s="54">
        <v>108785.26496000003</v>
      </c>
      <c r="M17" s="52"/>
      <c r="N17" s="52"/>
      <c r="O17" s="52"/>
      <c r="P17" s="52"/>
      <c r="Q17" s="52"/>
    </row>
    <row r="18" spans="2:17" s="2" customFormat="1" x14ac:dyDescent="0.25">
      <c r="B18" s="11" t="s">
        <v>3682</v>
      </c>
      <c r="C18" s="55">
        <v>0</v>
      </c>
      <c r="D18" s="55">
        <v>3483.1699999999996</v>
      </c>
      <c r="E18" s="55">
        <v>149.44399999999999</v>
      </c>
      <c r="F18" s="55">
        <v>0</v>
      </c>
      <c r="G18" s="55">
        <v>48614.951398000027</v>
      </c>
      <c r="H18" s="55">
        <v>14652.958509999999</v>
      </c>
      <c r="I18" s="55">
        <v>4920.5101000000004</v>
      </c>
      <c r="J18" s="55">
        <v>29289.443999999996</v>
      </c>
      <c r="K18" s="55">
        <v>0</v>
      </c>
      <c r="L18" s="55">
        <v>101110.47800800003</v>
      </c>
    </row>
    <row r="20" spans="2:17" ht="18.75" x14ac:dyDescent="0.3">
      <c r="B20" s="56" t="s">
        <v>3665</v>
      </c>
    </row>
    <row r="22" spans="2:17" ht="15.75" x14ac:dyDescent="0.25">
      <c r="B22" s="15" t="s">
        <v>3683</v>
      </c>
      <c r="C22" s="57">
        <v>0</v>
      </c>
      <c r="D22" s="57">
        <v>79200</v>
      </c>
      <c r="E22" s="57">
        <v>220</v>
      </c>
      <c r="F22" s="57">
        <v>0</v>
      </c>
      <c r="G22" s="57">
        <v>1069200</v>
      </c>
      <c r="H22" s="57">
        <v>10740</v>
      </c>
      <c r="I22" s="57">
        <v>19600</v>
      </c>
      <c r="J22" s="57">
        <v>484640</v>
      </c>
      <c r="K22" s="57">
        <v>0</v>
      </c>
      <c r="L22" s="57">
        <v>1663600</v>
      </c>
    </row>
    <row r="23" spans="2:17" ht="15.75" x14ac:dyDescent="0.25">
      <c r="B23" s="15" t="s">
        <v>3684</v>
      </c>
      <c r="C23" s="57">
        <v>0</v>
      </c>
      <c r="D23" s="57">
        <v>39600</v>
      </c>
      <c r="E23" s="57">
        <v>110</v>
      </c>
      <c r="F23" s="57">
        <v>0</v>
      </c>
      <c r="G23" s="57">
        <v>534600</v>
      </c>
      <c r="H23" s="57">
        <v>5370</v>
      </c>
      <c r="I23" s="57">
        <v>17024</v>
      </c>
      <c r="J23" s="57">
        <v>246870</v>
      </c>
      <c r="K23" s="57">
        <v>0</v>
      </c>
      <c r="L23" s="57">
        <v>843574</v>
      </c>
    </row>
    <row r="24" spans="2:17" ht="15.75" x14ac:dyDescent="0.25">
      <c r="B24" s="59" t="s">
        <v>3688</v>
      </c>
      <c r="C24" s="61">
        <f>C22-C23</f>
        <v>0</v>
      </c>
      <c r="D24" s="61">
        <f t="shared" ref="D24:L24" si="1">D22-D23</f>
        <v>39600</v>
      </c>
      <c r="E24" s="61">
        <f t="shared" si="1"/>
        <v>110</v>
      </c>
      <c r="F24" s="61">
        <f t="shared" si="1"/>
        <v>0</v>
      </c>
      <c r="G24" s="61">
        <f t="shared" si="1"/>
        <v>534600</v>
      </c>
      <c r="H24" s="61">
        <f t="shared" si="1"/>
        <v>5370</v>
      </c>
      <c r="I24" s="61">
        <f t="shared" si="1"/>
        <v>2576</v>
      </c>
      <c r="J24" s="61">
        <f t="shared" si="1"/>
        <v>237770</v>
      </c>
      <c r="K24" s="61">
        <f t="shared" si="1"/>
        <v>0</v>
      </c>
      <c r="L24" s="61">
        <f t="shared" si="1"/>
        <v>820026</v>
      </c>
    </row>
    <row r="25" spans="2:17" ht="15.75" x14ac:dyDescent="0.25">
      <c r="B25" s="15" t="s">
        <v>16</v>
      </c>
      <c r="C25" s="57">
        <v>0</v>
      </c>
      <c r="D25" s="57">
        <v>8700</v>
      </c>
      <c r="E25" s="57">
        <v>20</v>
      </c>
      <c r="F25" s="57">
        <v>0</v>
      </c>
      <c r="G25" s="57">
        <v>127500</v>
      </c>
      <c r="H25" s="57">
        <v>510</v>
      </c>
      <c r="I25" s="57">
        <v>0</v>
      </c>
      <c r="J25" s="57">
        <v>28200</v>
      </c>
      <c r="K25" s="57">
        <v>0</v>
      </c>
      <c r="L25" s="57">
        <v>164930</v>
      </c>
    </row>
    <row r="26" spans="2:17" ht="15.75" x14ac:dyDescent="0.25">
      <c r="B26" s="15" t="s">
        <v>3686</v>
      </c>
      <c r="C26" s="57">
        <v>0</v>
      </c>
      <c r="D26" s="57">
        <v>30900</v>
      </c>
      <c r="E26" s="57">
        <v>90</v>
      </c>
      <c r="F26" s="57">
        <v>0</v>
      </c>
      <c r="G26" s="57">
        <v>407100</v>
      </c>
      <c r="H26" s="57">
        <v>4860</v>
      </c>
      <c r="I26" s="57">
        <v>17024</v>
      </c>
      <c r="J26" s="57">
        <v>218670</v>
      </c>
      <c r="K26" s="57">
        <v>0</v>
      </c>
      <c r="L26" s="57">
        <v>678644</v>
      </c>
    </row>
    <row r="27" spans="2:17" ht="15.75" x14ac:dyDescent="0.25">
      <c r="B27" s="15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2:17" ht="15.75" x14ac:dyDescent="0.25">
      <c r="B28" s="15" t="s">
        <v>3685</v>
      </c>
      <c r="C28" s="57">
        <v>0</v>
      </c>
      <c r="D28" s="57">
        <v>46800</v>
      </c>
      <c r="E28" s="57">
        <v>60</v>
      </c>
      <c r="F28" s="57">
        <v>0</v>
      </c>
      <c r="G28" s="57">
        <v>477600</v>
      </c>
      <c r="H28" s="57">
        <v>5800</v>
      </c>
      <c r="I28" s="57">
        <v>15600</v>
      </c>
      <c r="J28" s="57">
        <v>249880</v>
      </c>
      <c r="K28" s="57">
        <v>0</v>
      </c>
      <c r="L28" s="57">
        <v>795740</v>
      </c>
    </row>
    <row r="29" spans="2:17" ht="15.75" x14ac:dyDescent="0.25">
      <c r="B29" s="15" t="s">
        <v>3687</v>
      </c>
      <c r="C29" s="57">
        <v>0</v>
      </c>
      <c r="D29" s="57">
        <v>32400</v>
      </c>
      <c r="E29" s="57">
        <v>160</v>
      </c>
      <c r="F29" s="57">
        <v>0</v>
      </c>
      <c r="G29" s="57">
        <v>591600</v>
      </c>
      <c r="H29" s="57">
        <v>4940</v>
      </c>
      <c r="I29" s="57">
        <v>4000</v>
      </c>
      <c r="J29" s="57">
        <v>234760</v>
      </c>
      <c r="K29" s="57">
        <v>0</v>
      </c>
      <c r="L29" s="57">
        <v>867860</v>
      </c>
    </row>
  </sheetData>
  <mergeCells count="3">
    <mergeCell ref="C12:E12"/>
    <mergeCell ref="F12:H12"/>
    <mergeCell ref="I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4334-0F60-4286-BB6A-54D82EA62B9E}">
  <dimension ref="A5:V100"/>
  <sheetViews>
    <sheetView tabSelected="1" topLeftCell="A56" zoomScale="55" zoomScaleNormal="55" workbookViewId="0">
      <selection activeCell="G71" sqref="G71"/>
    </sheetView>
  </sheetViews>
  <sheetFormatPr defaultRowHeight="15" x14ac:dyDescent="0.25"/>
  <cols>
    <col min="1" max="1" width="31.28515625" customWidth="1"/>
    <col min="2" max="2" width="14.42578125" bestFit="1" customWidth="1"/>
    <col min="3" max="3" width="12.140625" bestFit="1" customWidth="1"/>
    <col min="4" max="4" width="38" customWidth="1"/>
    <col min="5" max="5" width="15" bestFit="1" customWidth="1"/>
    <col min="6" max="6" width="18.5703125" bestFit="1" customWidth="1"/>
    <col min="7" max="8" width="13.28515625" bestFit="1" customWidth="1"/>
    <col min="9" max="9" width="13.42578125" bestFit="1" customWidth="1"/>
    <col min="10" max="10" width="13.28515625" bestFit="1" customWidth="1"/>
    <col min="11" max="11" width="25.5703125" customWidth="1"/>
    <col min="13" max="13" width="21.85546875" customWidth="1"/>
    <col min="18" max="18" width="13.5703125" bestFit="1" customWidth="1"/>
    <col min="21" max="21" width="13.42578125" bestFit="1" customWidth="1"/>
  </cols>
  <sheetData>
    <row r="5" spans="1:22" ht="26.25" x14ac:dyDescent="0.4">
      <c r="A5" s="73" t="s">
        <v>3704</v>
      </c>
      <c r="B5" s="73"/>
      <c r="C5" s="73"/>
      <c r="D5" s="73"/>
      <c r="E5" s="73"/>
      <c r="F5" s="73"/>
      <c r="G5" s="73"/>
    </row>
    <row r="6" spans="1:22" ht="18.75" x14ac:dyDescent="0.3">
      <c r="A6" s="66"/>
      <c r="B6" s="67" t="s">
        <v>3705</v>
      </c>
      <c r="C6" s="66"/>
      <c r="D6" s="66"/>
      <c r="E6" s="66"/>
    </row>
    <row r="11" spans="1:22" s="30" customFormat="1" ht="21" x14ac:dyDescent="0.35">
      <c r="A11" s="29" t="s">
        <v>3637</v>
      </c>
    </row>
    <row r="12" spans="1:22" ht="18.75" x14ac:dyDescent="0.3">
      <c r="A12" s="31" t="s">
        <v>3634</v>
      </c>
      <c r="B12" s="32" t="s">
        <v>3706</v>
      </c>
      <c r="C12" s="32"/>
      <c r="D12" s="31" t="s">
        <v>3632</v>
      </c>
      <c r="E12" s="32" t="s">
        <v>3630</v>
      </c>
    </row>
    <row r="13" spans="1:22" x14ac:dyDescent="0.25">
      <c r="B13" s="5" t="s">
        <v>11</v>
      </c>
      <c r="C13" s="5" t="s">
        <v>11</v>
      </c>
      <c r="D13" s="5" t="s">
        <v>11</v>
      </c>
      <c r="E13" s="5" t="s">
        <v>68</v>
      </c>
      <c r="F13" s="5" t="s">
        <v>68</v>
      </c>
      <c r="G13" s="5" t="s">
        <v>68</v>
      </c>
      <c r="H13" s="5" t="s">
        <v>56</v>
      </c>
      <c r="I13" s="5" t="s">
        <v>56</v>
      </c>
      <c r="J13" s="5" t="s">
        <v>56</v>
      </c>
      <c r="N13" s="5" t="s">
        <v>11</v>
      </c>
      <c r="O13" s="5" t="s">
        <v>11</v>
      </c>
      <c r="P13" s="5" t="s">
        <v>68</v>
      </c>
      <c r="Q13" s="5" t="s">
        <v>68</v>
      </c>
      <c r="R13" s="5" t="s">
        <v>68</v>
      </c>
      <c r="S13" s="5" t="s">
        <v>56</v>
      </c>
      <c r="T13" s="5" t="s">
        <v>56</v>
      </c>
      <c r="U13" s="5" t="s">
        <v>56</v>
      </c>
    </row>
    <row r="14" spans="1:22" s="38" customFormat="1" ht="15.75" x14ac:dyDescent="0.25">
      <c r="A14" s="35"/>
      <c r="B14" s="36" t="s">
        <v>11</v>
      </c>
      <c r="C14" s="36"/>
      <c r="D14" s="36"/>
      <c r="E14" s="36" t="s">
        <v>68</v>
      </c>
      <c r="F14" s="36"/>
      <c r="G14" s="36"/>
      <c r="H14" s="36" t="s">
        <v>56</v>
      </c>
      <c r="I14" s="36"/>
      <c r="J14" s="36"/>
      <c r="K14" s="37"/>
      <c r="L14" s="46"/>
      <c r="M14" s="37"/>
      <c r="N14" s="36" t="s">
        <v>11</v>
      </c>
      <c r="O14" s="36"/>
      <c r="P14" s="36"/>
      <c r="Q14" s="36" t="s">
        <v>68</v>
      </c>
      <c r="R14" s="36"/>
      <c r="S14" s="36"/>
      <c r="T14" s="36" t="s">
        <v>56</v>
      </c>
      <c r="U14" s="36"/>
      <c r="V14" s="36"/>
    </row>
    <row r="15" spans="1:22" ht="45" customHeight="1" x14ac:dyDescent="0.25">
      <c r="A15" s="10"/>
      <c r="B15" s="33" t="s">
        <v>57</v>
      </c>
      <c r="C15" s="33" t="s">
        <v>13</v>
      </c>
      <c r="D15" s="33" t="s">
        <v>69</v>
      </c>
      <c r="E15" s="33" t="s">
        <v>57</v>
      </c>
      <c r="F15" s="33" t="s">
        <v>13</v>
      </c>
      <c r="G15" s="33" t="s">
        <v>69</v>
      </c>
      <c r="H15" s="33" t="s">
        <v>57</v>
      </c>
      <c r="I15" s="33" t="s">
        <v>13</v>
      </c>
      <c r="J15" s="33" t="s">
        <v>69</v>
      </c>
      <c r="K15" s="34" t="s">
        <v>3636</v>
      </c>
      <c r="M15" s="15" t="s">
        <v>3707</v>
      </c>
      <c r="N15" s="33" t="s">
        <v>57</v>
      </c>
      <c r="O15" s="33" t="s">
        <v>13</v>
      </c>
      <c r="P15" s="33" t="s">
        <v>69</v>
      </c>
      <c r="Q15" s="33" t="s">
        <v>57</v>
      </c>
      <c r="R15" s="33" t="s">
        <v>13</v>
      </c>
      <c r="S15" s="33" t="s">
        <v>69</v>
      </c>
      <c r="T15" s="33" t="s">
        <v>57</v>
      </c>
      <c r="U15" s="33" t="s">
        <v>13</v>
      </c>
      <c r="V15" s="33" t="s">
        <v>69</v>
      </c>
    </row>
    <row r="16" spans="1:22" ht="15.75" x14ac:dyDescent="0.25">
      <c r="A16" s="39" t="s">
        <v>3620</v>
      </c>
      <c r="B16" s="12">
        <f>IF($E$12="Select All",IF($B$12="Entries",COUNTIFS(Database!$C$2:$C$3582,Analysis!B$13,Database!$D$2:$D$3582,Analysis!$A16,Database!$P$2:$P$3582,Analysis!B$15),SUMIFS(Database!$Q$2:$Q$3582,Database!$C$2:$C$3582,Analysis!B$13,Database!$D$2:$D$3582,Analysis!$A16,Database!$P$2:$P$3582,Analysis!B$15)),IF($B$12="Entries",COUNTIFS(Database!$C$2:$C$3582,Analysis!B$13,Database!$D$2:$D$3582,Analysis!$A16,Database!$P$2:$P$3582,Analysis!B$15,Database!$K$2:$K$3582,Analysis!$E$12),SUMIFS(Database!$Q$2:$Q$3582,Database!$C$2:$C$3582,Analysis!B$13,Database!$D$2:$D$3582,Analysis!$A16,Database!$P$2:$P$3582,Analysis!B$15,Database!$K$2:$K$3582,Analysis!$E$12)))</f>
        <v>0</v>
      </c>
      <c r="C16" s="12">
        <f>IF($E$12="Select All",IF($B$12="Entries",COUNTIFS(Database!$C$2:$C$3582,Analysis!C$13,Database!$D$2:$D$3582,Analysis!$A16,Database!$P$2:$P$3582,Analysis!C$15),SUMIFS(Database!$Q$2:$Q$3582,Database!$C$2:$C$3582,Analysis!C$13,Database!$D$2:$D$3582,Analysis!$A16,Database!$P$2:$P$3582,Analysis!C$15)),IF($B$12="Entries",COUNTIFS(Database!$C$2:$C$3582,Analysis!C$13,Database!$D$2:$D$3582,Analysis!$A16,Database!$P$2:$P$3582,Analysis!C$15,Database!$K$2:$K$3582,Analysis!$E$12),SUMIFS(Database!$Q$2:$Q$3582,Database!$C$2:$C$3582,Analysis!C$13,Database!$D$2:$D$3582,Analysis!$A16,Database!$P$2:$P$3582,Analysis!C$15,Database!$K$2:$K$3582,Analysis!$E$12)))</f>
        <v>866.90199999999982</v>
      </c>
      <c r="D16" s="12">
        <f>IF($E$12="Select All",IF($B$12="Entries",COUNTIFS(Database!$C$2:$C$3582,Analysis!D$13,Database!$D$2:$D$3582,Analysis!$A16,Database!$P$2:$P$3582,Analysis!D$15),SUMIFS(Database!$Q$2:$Q$3582,Database!$C$2:$C$3582,Analysis!D$13,Database!$D$2:$D$3582,Analysis!$A16,Database!$P$2:$P$3582,Analysis!D$15)),IF($B$12="Entries",COUNTIFS(Database!$C$2:$C$3582,Analysis!D$13,Database!$D$2:$D$3582,Analysis!$A16,Database!$P$2:$P$3582,Analysis!D$15,Database!$K$2:$K$3582,Analysis!$E$12),SUMIFS(Database!$Q$2:$Q$3582,Database!$C$2:$C$3582,Analysis!D$13,Database!$D$2:$D$3582,Analysis!$A16,Database!$P$2:$P$3582,Analysis!D$15,Database!$K$2:$K$3582,Analysis!$E$12)))</f>
        <v>91.156999999999996</v>
      </c>
      <c r="E16" s="12">
        <f>IF($E$12="Select All",IF($B$12="Entries",COUNTIFS(Database!$C$2:$C$3582,Analysis!E$13,Database!$D$2:$D$3582,Analysis!$A16,Database!$P$2:$P$3582,Analysis!E$15),SUMIFS(Database!$Q$2:$Q$3582,Database!$C$2:$C$3582,Analysis!E$13,Database!$D$2:$D$3582,Analysis!$A16,Database!$P$2:$P$3582,Analysis!E$15)),IF($B$12="Entries",COUNTIFS(Database!$C$2:$C$3582,Analysis!E$13,Database!$D$2:$D$3582,Analysis!$A16,Database!$P$2:$P$3582,Analysis!E$15,Database!$K$2:$K$3582,Analysis!$E$12),SUMIFS(Database!$Q$2:$Q$3582,Database!$C$2:$C$3582,Analysis!E$13,Database!$D$2:$D$3582,Analysis!$A16,Database!$P$2:$P$3582,Analysis!E$15,Database!$K$2:$K$3582,Analysis!$E$12)))</f>
        <v>0</v>
      </c>
      <c r="F16" s="12">
        <f>IF($E$12="Select All",IF($B$12="Entries",COUNTIFS(Database!$C$2:$C$3582,Analysis!F$13,Database!$D$2:$D$3582,Analysis!$A16,Database!$P$2:$P$3582,Analysis!F$15),SUMIFS(Database!$Q$2:$Q$3582,Database!$C$2:$C$3582,Analysis!F$13,Database!$D$2:$D$3582,Analysis!$A16,Database!$P$2:$P$3582,Analysis!F$15)),IF($B$12="Entries",COUNTIFS(Database!$C$2:$C$3582,Analysis!F$13,Database!$D$2:$D$3582,Analysis!$A16,Database!$P$2:$P$3582,Analysis!F$15,Database!$K$2:$K$3582,Analysis!$E$12),SUMIFS(Database!$Q$2:$Q$3582,Database!$C$2:$C$3582,Analysis!F$13,Database!$D$2:$D$3582,Analysis!$A16,Database!$P$2:$P$3582,Analysis!F$15,Database!$K$2:$K$3582,Analysis!$E$12)))</f>
        <v>10458.048450000009</v>
      </c>
      <c r="G16" s="12">
        <f>IF($E$12="Select All",IF($B$12="Entries",COUNTIFS(Database!$C$2:$C$3582,Analysis!G$13,Database!$D$2:$D$3582,Analysis!$A16,Database!$P$2:$P$3582,Analysis!G$15),SUMIFS(Database!$Q$2:$Q$3582,Database!$C$2:$C$3582,Analysis!G$13,Database!$D$2:$D$3582,Analysis!$A16,Database!$P$2:$P$3582,Analysis!G$15)),IF($B$12="Entries",COUNTIFS(Database!$C$2:$C$3582,Analysis!G$13,Database!$D$2:$D$3582,Analysis!$A16,Database!$P$2:$P$3582,Analysis!G$15,Database!$K$2:$K$3582,Analysis!$E$12),SUMIFS(Database!$Q$2:$Q$3582,Database!$C$2:$C$3582,Analysis!G$13,Database!$D$2:$D$3582,Analysis!$A16,Database!$P$2:$P$3582,Analysis!G$15,Database!$K$2:$K$3582,Analysis!$E$12)))</f>
        <v>2826.3293500000004</v>
      </c>
      <c r="H16" s="12">
        <f>IF($E$12="Select All",IF($B$12="Entries",COUNTIFS(Database!$C$2:$C$3582,Analysis!H$13,Database!$D$2:$D$3582,Analysis!$A16,Database!$P$2:$P$3582,Analysis!H$15),SUMIFS(Database!$Q$2:$Q$3582,Database!$C$2:$C$3582,Analysis!H$13,Database!$D$2:$D$3582,Analysis!$A16,Database!$P$2:$P$3582,Analysis!H$15)),IF($B$12="Entries",COUNTIFS(Database!$C$2:$C$3582,Analysis!H$13,Database!$D$2:$D$3582,Analysis!$A16,Database!$P$2:$P$3582,Analysis!H$15,Database!$K$2:$K$3582,Analysis!$E$12),SUMIFS(Database!$Q$2:$Q$3582,Database!$C$2:$C$3582,Analysis!H$13,Database!$D$2:$D$3582,Analysis!$A16,Database!$P$2:$P$3582,Analysis!H$15,Database!$K$2:$K$3582,Analysis!$E$12)))</f>
        <v>1154.1471000000001</v>
      </c>
      <c r="I16" s="12">
        <f>IF($E$12="Select All",IF($B$12="Entries",COUNTIFS(Database!$C$2:$C$3582,Analysis!I$13,Database!$D$2:$D$3582,Analysis!$A16,Database!$P$2:$P$3582,Analysis!I$15),SUMIFS(Database!$Q$2:$Q$3582,Database!$C$2:$C$3582,Analysis!I$13,Database!$D$2:$D$3582,Analysis!$A16,Database!$P$2:$P$3582,Analysis!I$15)),IF($B$12="Entries",COUNTIFS(Database!$C$2:$C$3582,Analysis!I$13,Database!$D$2:$D$3582,Analysis!$A16,Database!$P$2:$P$3582,Analysis!I$15,Database!$K$2:$K$3582,Analysis!$E$12),SUMIFS(Database!$Q$2:$Q$3582,Database!$C$2:$C$3582,Analysis!I$13,Database!$D$2:$D$3582,Analysis!$A16,Database!$P$2:$P$3582,Analysis!I$15,Database!$K$2:$K$3582,Analysis!$E$12)))</f>
        <v>5002.0169999999998</v>
      </c>
      <c r="J16" s="12">
        <f>IF($E$12="Select All",IF($B$12="Entries",COUNTIFS(Database!$C$2:$C$3582,Analysis!J$13,Database!$D$2:$D$3582,Analysis!$A16,Database!$P$2:$P$3582,Analysis!J$15),SUMIFS(Database!$Q$2:$Q$3582,Database!$C$2:$C$3582,Analysis!J$13,Database!$D$2:$D$3582,Analysis!$A16,Database!$P$2:$P$3582,Analysis!J$15)),IF($B$12="Entries",COUNTIFS(Database!$C$2:$C$3582,Analysis!J$13,Database!$D$2:$D$3582,Analysis!$A16,Database!$P$2:$P$3582,Analysis!J$15,Database!$K$2:$K$3582,Analysis!$E$12),SUMIFS(Database!$Q$2:$Q$3582,Database!$C$2:$C$3582,Analysis!J$13,Database!$D$2:$D$3582,Analysis!$A16,Database!$P$2:$P$3582,Analysis!J$15,Database!$K$2:$K$3582,Analysis!$E$12)))</f>
        <v>0</v>
      </c>
      <c r="K16" s="12">
        <f>SUM(B16:J16)</f>
        <v>20398.600900000009</v>
      </c>
      <c r="M16" s="39" t="s">
        <v>3640</v>
      </c>
      <c r="N16" s="12">
        <f>IF($E$12="Select All",IF($B$12="Entries",COUNTIFS(Database!$C$2:$C$3582,Analysis!N$13,Database!$F$2:$F$3582,Analysis!$M16,Database!$P$2:$P$3582,Analysis!N$15),SUMIFS(Database!$Q$2:$Q$3582,Database!$C$2:$C$3582,Analysis!N$13,Database!$F$2:$F$3582,Analysis!$M16,Database!$P$2:$P$3582,Analysis!N$15)),IF($B$12="Entries",COUNTIFS(Database!$C$2:$C$3582,Analysis!N$13,Database!$F$2:$F$3582,Analysis!$M16,Database!$P$2:$P$3582,Analysis!N$15,Database!$K$2:$K$3582,Analysis!$E$12),SUMIFS(Database!$Q$2:$Q$3582,Database!$C$2:$C$3582,Analysis!N$13,Database!$F$2:$F$3582,Analysis!$M16,Database!$P$2:$P$3582,Analysis!N$15,Database!$K$2:$K$3582,Analysis!$E$12)))</f>
        <v>0</v>
      </c>
      <c r="O16" s="12">
        <f>IF($E$12="Select All",IF($B$12="Entries",COUNTIFS(Database!$C$2:$C$3582,Analysis!O$13,Database!$F$2:$F$3582,Analysis!$M16,Database!$P$2:$P$3582,Analysis!O$15),SUMIFS(Database!$Q$2:$Q$3582,Database!$C$2:$C$3582,Analysis!O$13,Database!$F$2:$F$3582,Analysis!$M16,Database!$P$2:$P$3582,Analysis!O$15)),IF($B$12="Entries",COUNTIFS(Database!$C$2:$C$3582,Analysis!O$13,Database!$F$2:$F$3582,Analysis!$M16,Database!$P$2:$P$3582,Analysis!O$15,Database!$K$2:$K$3582,Analysis!$E$12),SUMIFS(Database!$Q$2:$Q$3582,Database!$C$2:$C$3582,Analysis!O$13,Database!$F$2:$F$3582,Analysis!$M16,Database!$P$2:$P$3582,Analysis!O$15,Database!$K$2:$K$3582,Analysis!$E$12)))</f>
        <v>138.0515</v>
      </c>
      <c r="P16" s="12">
        <f>IF($E$12="Select All",IF($B$12="Entries",COUNTIFS(Database!$C$2:$C$3582,Analysis!P$13,Database!$F$2:$F$3582,Analysis!$M16,Database!$P$2:$P$3582,Analysis!P$15),SUMIFS(Database!$Q$2:$Q$3582,Database!$C$2:$C$3582,Analysis!P$13,Database!$F$2:$F$3582,Analysis!$M16,Database!$P$2:$P$3582,Analysis!P$15)),IF($B$12="Entries",COUNTIFS(Database!$C$2:$C$3582,Analysis!P$13,Database!$F$2:$F$3582,Analysis!$M16,Database!$P$2:$P$3582,Analysis!P$15,Database!$K$2:$K$3582,Analysis!$E$12),SUMIFS(Database!$Q$2:$Q$3582,Database!$C$2:$C$3582,Analysis!P$13,Database!$F$2:$F$3582,Analysis!$M16,Database!$P$2:$P$3582,Analysis!P$15,Database!$K$2:$K$3582,Analysis!$E$12)))</f>
        <v>698.63980000000015</v>
      </c>
      <c r="Q16" s="12">
        <f>IF($E$12="Select All",IF($B$12="Entries",COUNTIFS(Database!$C$2:$C$3582,Analysis!Q$13,Database!$F$2:$F$3582,Analysis!$M16,Database!$P$2:$P$3582,Analysis!Q$15),SUMIFS(Database!$Q$2:$Q$3582,Database!$C$2:$C$3582,Analysis!Q$13,Database!$F$2:$F$3582,Analysis!$M16,Database!$P$2:$P$3582,Analysis!Q$15)),IF($B$12="Entries",COUNTIFS(Database!$C$2:$C$3582,Analysis!Q$13,Database!$F$2:$F$3582,Analysis!$M16,Database!$P$2:$P$3582,Analysis!Q$15,Database!$K$2:$K$3582,Analysis!$E$12),SUMIFS(Database!$Q$2:$Q$3582,Database!$C$2:$C$3582,Analysis!Q$13,Database!$F$2:$F$3582,Analysis!$M16,Database!$P$2:$P$3582,Analysis!Q$15,Database!$K$2:$K$3582,Analysis!$E$12)))</f>
        <v>0</v>
      </c>
      <c r="R16" s="12">
        <f>IF($E$12="Select All",IF($B$12="Entries",COUNTIFS(Database!$C$2:$C$3582,Analysis!R$13,Database!$F$2:$F$3582,Analysis!$M16,Database!$P$2:$P$3582,Analysis!R$15),SUMIFS(Database!$Q$2:$Q$3582,Database!$C$2:$C$3582,Analysis!R$13,Database!$F$2:$F$3582,Analysis!$M16,Database!$P$2:$P$3582,Analysis!R$15)),IF($B$12="Entries",COUNTIFS(Database!$C$2:$C$3582,Analysis!R$13,Database!$F$2:$F$3582,Analysis!$M16,Database!$P$2:$P$3582,Analysis!R$15,Database!$K$2:$K$3582,Analysis!$E$12),SUMIFS(Database!$Q$2:$Q$3582,Database!$C$2:$C$3582,Analysis!R$13,Database!$F$2:$F$3582,Analysis!$M16,Database!$P$2:$P$3582,Analysis!R$15,Database!$K$2:$K$3582,Analysis!$E$12)))</f>
        <v>1705.0903479999997</v>
      </c>
      <c r="S16" s="12">
        <f>IF($E$12="Select All",IF($B$12="Entries",COUNTIFS(Database!$C$2:$C$3582,Analysis!S$13,Database!$F$2:$F$3582,Analysis!$M16,Database!$P$2:$P$3582,Analysis!S$15),SUMIFS(Database!$Q$2:$Q$3582,Database!$C$2:$C$3582,Analysis!S$13,Database!$F$2:$F$3582,Analysis!$M16,Database!$P$2:$P$3582,Analysis!S$15)),IF($B$12="Entries",COUNTIFS(Database!$C$2:$C$3582,Analysis!S$13,Database!$F$2:$F$3582,Analysis!$M16,Database!$P$2:$P$3582,Analysis!S$15,Database!$K$2:$K$3582,Analysis!$E$12),SUMIFS(Database!$Q$2:$Q$3582,Database!$C$2:$C$3582,Analysis!S$13,Database!$F$2:$F$3582,Analysis!$M16,Database!$P$2:$P$3582,Analysis!S$15,Database!$K$2:$K$3582,Analysis!$E$12)))</f>
        <v>0</v>
      </c>
      <c r="T16" s="12">
        <f>IF($E$12="Select All",IF($B$12="Entries",COUNTIFS(Database!$C$2:$C$3582,Analysis!T$13,Database!$F$2:$F$3582,Analysis!$M16,Database!$P$2:$P$3582,Analysis!T$15),SUMIFS(Database!$Q$2:$Q$3582,Database!$C$2:$C$3582,Analysis!T$13,Database!$F$2:$F$3582,Analysis!$M16,Database!$P$2:$P$3582,Analysis!T$15)),IF($B$12="Entries",COUNTIFS(Database!$C$2:$C$3582,Analysis!T$13,Database!$F$2:$F$3582,Analysis!$M16,Database!$P$2:$P$3582,Analysis!T$15,Database!$K$2:$K$3582,Analysis!$E$12),SUMIFS(Database!$Q$2:$Q$3582,Database!$C$2:$C$3582,Analysis!T$13,Database!$F$2:$F$3582,Analysis!$M16,Database!$P$2:$P$3582,Analysis!T$15,Database!$K$2:$K$3582,Analysis!$E$12)))</f>
        <v>145.79499999999999</v>
      </c>
      <c r="U16" s="12">
        <f>IF($E$12="Select All",IF($B$12="Entries",COUNTIFS(Database!$C$2:$C$3582,Analysis!U$13,Database!$F$2:$F$3582,Analysis!$M16,Database!$P$2:$P$3582,Analysis!U$15),SUMIFS(Database!$Q$2:$Q$3582,Database!$C$2:$C$3582,Analysis!U$13,Database!$F$2:$F$3582,Analysis!$M16,Database!$P$2:$P$3582,Analysis!U$15)),IF($B$12="Entries",COUNTIFS(Database!$C$2:$C$3582,Analysis!U$13,Database!$F$2:$F$3582,Analysis!$M16,Database!$P$2:$P$3582,Analysis!U$15,Database!$K$2:$K$3582,Analysis!$E$12),SUMIFS(Database!$Q$2:$Q$3582,Database!$C$2:$C$3582,Analysis!U$13,Database!$F$2:$F$3582,Analysis!$M16,Database!$P$2:$P$3582,Analysis!U$15,Database!$K$2:$K$3582,Analysis!$E$12)))</f>
        <v>1330.501</v>
      </c>
      <c r="V16" s="12">
        <f>IF($E$12="Select All",IF($B$12="Entries",COUNTIFS(Database!$C$2:$C$3582,Analysis!V$13,Database!$F$2:$F$3582,Analysis!$M16,Database!$P$2:$P$3582,Analysis!V$15),SUMIFS(Database!$Q$2:$Q$3582,Database!$C$2:$C$3582,Analysis!V$13,Database!$F$2:$F$3582,Analysis!$M16,Database!$P$2:$P$3582,Analysis!V$15)),IF($B$12="Entries",COUNTIFS(Database!$C$2:$C$3582,Analysis!V$13,Database!$F$2:$F$3582,Analysis!$M16,Database!$P$2:$P$3582,Analysis!V$15,Database!$K$2:$K$3582,Analysis!$E$12),SUMIFS(Database!$Q$2:$Q$3582,Database!$C$2:$C$3582,Analysis!V$13,Database!$F$2:$F$3582,Analysis!$M16,Database!$P$2:$P$3582,Analysis!V$15,Database!$K$2:$K$3582,Analysis!$E$12)))</f>
        <v>0</v>
      </c>
    </row>
    <row r="17" spans="1:22" ht="15.75" x14ac:dyDescent="0.25">
      <c r="A17" s="39" t="s">
        <v>3616</v>
      </c>
      <c r="B17" s="12">
        <f>IF($E$12="Select All",IF($B$12="Entries",COUNTIFS(Database!$C$2:$C$3582,Analysis!B$13,Database!$D$2:$D$3582,Analysis!$A17,Database!$P$2:$P$3582,Analysis!B$15),SUMIFS(Database!$Q$2:$Q$3582,Database!$C$2:$C$3582,Analysis!B$13,Database!$D$2:$D$3582,Analysis!$A17,Database!$P$2:$P$3582,Analysis!B$15)),IF($B$12="Entries",COUNTIFS(Database!$C$2:$C$3582,Analysis!B$13,Database!$D$2:$D$3582,Analysis!$A17,Database!$P$2:$P$3582,Analysis!B$15,Database!$K$2:$K$3582,Analysis!$E$12),SUMIFS(Database!$Q$2:$Q$3582,Database!$C$2:$C$3582,Analysis!B$13,Database!$D$2:$D$3582,Analysis!$A17,Database!$P$2:$P$3582,Analysis!B$15,Database!$K$2:$K$3582,Analysis!$E$12)))</f>
        <v>0</v>
      </c>
      <c r="C17" s="12">
        <f>IF($E$12="Select All",IF($B$12="Entries",COUNTIFS(Database!$C$2:$C$3582,Analysis!C$13,Database!$D$2:$D$3582,Analysis!$A17,Database!$P$2:$P$3582,Analysis!C$15),SUMIFS(Database!$Q$2:$Q$3582,Database!$C$2:$C$3582,Analysis!C$13,Database!$D$2:$D$3582,Analysis!$A17,Database!$P$2:$P$3582,Analysis!C$15)),IF($B$12="Entries",COUNTIFS(Database!$C$2:$C$3582,Analysis!C$13,Database!$D$2:$D$3582,Analysis!$A17,Database!$P$2:$P$3582,Analysis!C$15,Database!$K$2:$K$3582,Analysis!$E$12),SUMIFS(Database!$Q$2:$Q$3582,Database!$C$2:$C$3582,Analysis!C$13,Database!$D$2:$D$3582,Analysis!$A17,Database!$P$2:$P$3582,Analysis!C$15,Database!$K$2:$K$3582,Analysis!$E$12)))</f>
        <v>732.27149999999972</v>
      </c>
      <c r="D17" s="12">
        <f>IF($E$12="Select All",IF($B$12="Entries",COUNTIFS(Database!$C$2:$C$3582,Analysis!D$13,Database!$D$2:$D$3582,Analysis!$A17,Database!$P$2:$P$3582,Analysis!D$15),SUMIFS(Database!$Q$2:$Q$3582,Database!$C$2:$C$3582,Analysis!D$13,Database!$D$2:$D$3582,Analysis!$A17,Database!$P$2:$P$3582,Analysis!D$15)),IF($B$12="Entries",COUNTIFS(Database!$C$2:$C$3582,Analysis!D$13,Database!$D$2:$D$3582,Analysis!$A17,Database!$P$2:$P$3582,Analysis!D$15,Database!$K$2:$K$3582,Analysis!$E$12),SUMIFS(Database!$Q$2:$Q$3582,Database!$C$2:$C$3582,Analysis!D$13,Database!$D$2:$D$3582,Analysis!$A17,Database!$P$2:$P$3582,Analysis!D$15,Database!$K$2:$K$3582,Analysis!$E$12)))</f>
        <v>29.86</v>
      </c>
      <c r="E17" s="12">
        <f>IF($E$12="Select All",IF($B$12="Entries",COUNTIFS(Database!$C$2:$C$3582,Analysis!E$13,Database!$D$2:$D$3582,Analysis!$A17,Database!$P$2:$P$3582,Analysis!E$15),SUMIFS(Database!$Q$2:$Q$3582,Database!$C$2:$C$3582,Analysis!E$13,Database!$D$2:$D$3582,Analysis!$A17,Database!$P$2:$P$3582,Analysis!E$15)),IF($B$12="Entries",COUNTIFS(Database!$C$2:$C$3582,Analysis!E$13,Database!$D$2:$D$3582,Analysis!$A17,Database!$P$2:$P$3582,Analysis!E$15,Database!$K$2:$K$3582,Analysis!$E$12),SUMIFS(Database!$Q$2:$Q$3582,Database!$C$2:$C$3582,Analysis!E$13,Database!$D$2:$D$3582,Analysis!$A17,Database!$P$2:$P$3582,Analysis!E$15,Database!$K$2:$K$3582,Analysis!$E$12)))</f>
        <v>0</v>
      </c>
      <c r="F17" s="12">
        <f>IF($E$12="Select All",IF($B$12="Entries",COUNTIFS(Database!$C$2:$C$3582,Analysis!F$13,Database!$D$2:$D$3582,Analysis!$A17,Database!$P$2:$P$3582,Analysis!F$15),SUMIFS(Database!$Q$2:$Q$3582,Database!$C$2:$C$3582,Analysis!F$13,Database!$D$2:$D$3582,Analysis!$A17,Database!$P$2:$P$3582,Analysis!F$15)),IF($B$12="Entries",COUNTIFS(Database!$C$2:$C$3582,Analysis!F$13,Database!$D$2:$D$3582,Analysis!$A17,Database!$P$2:$P$3582,Analysis!F$15,Database!$K$2:$K$3582,Analysis!$E$12),SUMIFS(Database!$Q$2:$Q$3582,Database!$C$2:$C$3582,Analysis!F$13,Database!$D$2:$D$3582,Analysis!$A17,Database!$P$2:$P$3582,Analysis!F$15,Database!$K$2:$K$3582,Analysis!$E$12)))</f>
        <v>10312.354752000012</v>
      </c>
      <c r="G17" s="12">
        <f>IF($E$12="Select All",IF($B$12="Entries",COUNTIFS(Database!$C$2:$C$3582,Analysis!G$13,Database!$D$2:$D$3582,Analysis!$A17,Database!$P$2:$P$3582,Analysis!G$15),SUMIFS(Database!$Q$2:$Q$3582,Database!$C$2:$C$3582,Analysis!G$13,Database!$D$2:$D$3582,Analysis!$A17,Database!$P$2:$P$3582,Analysis!G$15)),IF($B$12="Entries",COUNTIFS(Database!$C$2:$C$3582,Analysis!G$13,Database!$D$2:$D$3582,Analysis!$A17,Database!$P$2:$P$3582,Analysis!G$15,Database!$K$2:$K$3582,Analysis!$E$12),SUMIFS(Database!$Q$2:$Q$3582,Database!$C$2:$C$3582,Analysis!G$13,Database!$D$2:$D$3582,Analysis!$A17,Database!$P$2:$P$3582,Analysis!G$15,Database!$K$2:$K$3582,Analysis!$E$12)))</f>
        <v>3414.7606400000004</v>
      </c>
      <c r="H17" s="12">
        <f>IF($E$12="Select All",IF($B$12="Entries",COUNTIFS(Database!$C$2:$C$3582,Analysis!H$13,Database!$D$2:$D$3582,Analysis!$A17,Database!$P$2:$P$3582,Analysis!H$15),SUMIFS(Database!$Q$2:$Q$3582,Database!$C$2:$C$3582,Analysis!H$13,Database!$D$2:$D$3582,Analysis!$A17,Database!$P$2:$P$3582,Analysis!H$15)),IF($B$12="Entries",COUNTIFS(Database!$C$2:$C$3582,Analysis!H$13,Database!$D$2:$D$3582,Analysis!$A17,Database!$P$2:$P$3582,Analysis!H$15,Database!$K$2:$K$3582,Analysis!$E$12),SUMIFS(Database!$Q$2:$Q$3582,Database!$C$2:$C$3582,Analysis!H$13,Database!$D$2:$D$3582,Analysis!$A17,Database!$P$2:$P$3582,Analysis!H$15,Database!$K$2:$K$3582,Analysis!$E$12)))</f>
        <v>725.58699999999999</v>
      </c>
      <c r="I17" s="12">
        <f>IF($E$12="Select All",IF($B$12="Entries",COUNTIFS(Database!$C$2:$C$3582,Analysis!I$13,Database!$D$2:$D$3582,Analysis!$A17,Database!$P$2:$P$3582,Analysis!I$15),SUMIFS(Database!$Q$2:$Q$3582,Database!$C$2:$C$3582,Analysis!I$13,Database!$D$2:$D$3582,Analysis!$A17,Database!$P$2:$P$3582,Analysis!I$15)),IF($B$12="Entries",COUNTIFS(Database!$C$2:$C$3582,Analysis!I$13,Database!$D$2:$D$3582,Analysis!$A17,Database!$P$2:$P$3582,Analysis!I$15,Database!$K$2:$K$3582,Analysis!$E$12),SUMIFS(Database!$Q$2:$Q$3582,Database!$C$2:$C$3582,Analysis!I$13,Database!$D$2:$D$3582,Analysis!$A17,Database!$P$2:$P$3582,Analysis!I$15,Database!$K$2:$K$3582,Analysis!$E$12)))</f>
        <v>6875.8889999999992</v>
      </c>
      <c r="J17" s="12">
        <f>IF($E$12="Select All",IF($B$12="Entries",COUNTIFS(Database!$C$2:$C$3582,Analysis!J$13,Database!$D$2:$D$3582,Analysis!$A17,Database!$P$2:$P$3582,Analysis!J$15),SUMIFS(Database!$Q$2:$Q$3582,Database!$C$2:$C$3582,Analysis!J$13,Database!$D$2:$D$3582,Analysis!$A17,Database!$P$2:$P$3582,Analysis!J$15)),IF($B$12="Entries",COUNTIFS(Database!$C$2:$C$3582,Analysis!J$13,Database!$D$2:$D$3582,Analysis!$A17,Database!$P$2:$P$3582,Analysis!J$15,Database!$K$2:$K$3582,Analysis!$E$12),SUMIFS(Database!$Q$2:$Q$3582,Database!$C$2:$C$3582,Analysis!J$13,Database!$D$2:$D$3582,Analysis!$A17,Database!$P$2:$P$3582,Analysis!J$15,Database!$K$2:$K$3582,Analysis!$E$12)))</f>
        <v>0</v>
      </c>
      <c r="K17" s="12">
        <f>SUM(B17:J17)</f>
        <v>22090.722892000013</v>
      </c>
      <c r="M17" s="39" t="s">
        <v>3641</v>
      </c>
      <c r="N17" s="12">
        <f>IF($E$12="Select All",IF($B$12="Entries",COUNTIFS(Database!$C$2:$C$3582,Analysis!N$13,Database!$F$2:$F$3582,Analysis!$M17,Database!$P$2:$P$3582,Analysis!N$15),SUMIFS(Database!$Q$2:$Q$3582,Database!$C$2:$C$3582,Analysis!N$13,Database!$F$2:$F$3582,Analysis!$M17,Database!$P$2:$P$3582,Analysis!N$15)),IF($B$12="Entries",COUNTIFS(Database!$C$2:$C$3582,Analysis!N$13,Database!$F$2:$F$3582,Analysis!$M17,Database!$P$2:$P$3582,Analysis!N$15,Database!$K$2:$K$3582,Analysis!$E$12),SUMIFS(Database!$Q$2:$Q$3582,Database!$C$2:$C$3582,Analysis!N$13,Database!$F$2:$F$3582,Analysis!$M17,Database!$P$2:$P$3582,Analysis!N$15,Database!$K$2:$K$3582,Analysis!$E$12)))</f>
        <v>0</v>
      </c>
      <c r="O17" s="12">
        <f>IF($E$12="Select All",IF($B$12="Entries",COUNTIFS(Database!$C$2:$C$3582,Analysis!O$13,Database!$F$2:$F$3582,Analysis!$M17,Database!$P$2:$P$3582,Analysis!O$15),SUMIFS(Database!$Q$2:$Q$3582,Database!$C$2:$C$3582,Analysis!O$13,Database!$F$2:$F$3582,Analysis!$M17,Database!$P$2:$P$3582,Analysis!O$15)),IF($B$12="Entries",COUNTIFS(Database!$C$2:$C$3582,Analysis!O$13,Database!$F$2:$F$3582,Analysis!$M17,Database!$P$2:$P$3582,Analysis!O$15,Database!$K$2:$K$3582,Analysis!$E$12),SUMIFS(Database!$Q$2:$Q$3582,Database!$C$2:$C$3582,Analysis!O$13,Database!$F$2:$F$3582,Analysis!$M17,Database!$P$2:$P$3582,Analysis!O$15,Database!$K$2:$K$3582,Analysis!$E$12)))</f>
        <v>189.86750000000001</v>
      </c>
      <c r="P17" s="12">
        <f>IF($E$12="Select All",IF($B$12="Entries",COUNTIFS(Database!$C$2:$C$3582,Analysis!P$13,Database!$F$2:$F$3582,Analysis!$M17,Database!$P$2:$P$3582,Analysis!P$15),SUMIFS(Database!$Q$2:$Q$3582,Database!$C$2:$C$3582,Analysis!P$13,Database!$F$2:$F$3582,Analysis!$M17,Database!$P$2:$P$3582,Analysis!P$15)),IF($B$12="Entries",COUNTIFS(Database!$C$2:$C$3582,Analysis!P$13,Database!$F$2:$F$3582,Analysis!$M17,Database!$P$2:$P$3582,Analysis!P$15,Database!$K$2:$K$3582,Analysis!$E$12),SUMIFS(Database!$Q$2:$Q$3582,Database!$C$2:$C$3582,Analysis!P$13,Database!$F$2:$F$3582,Analysis!$M17,Database!$P$2:$P$3582,Analysis!P$15,Database!$K$2:$K$3582,Analysis!$E$12)))</f>
        <v>715.76890000000014</v>
      </c>
      <c r="Q17" s="12">
        <f>IF($E$12="Select All",IF($B$12="Entries",COUNTIFS(Database!$C$2:$C$3582,Analysis!Q$13,Database!$F$2:$F$3582,Analysis!$M17,Database!$P$2:$P$3582,Analysis!Q$15),SUMIFS(Database!$Q$2:$Q$3582,Database!$C$2:$C$3582,Analysis!Q$13,Database!$F$2:$F$3582,Analysis!$M17,Database!$P$2:$P$3582,Analysis!Q$15)),IF($B$12="Entries",COUNTIFS(Database!$C$2:$C$3582,Analysis!Q$13,Database!$F$2:$F$3582,Analysis!$M17,Database!$P$2:$P$3582,Analysis!Q$15,Database!$K$2:$K$3582,Analysis!$E$12),SUMIFS(Database!$Q$2:$Q$3582,Database!$C$2:$C$3582,Analysis!Q$13,Database!$F$2:$F$3582,Analysis!$M17,Database!$P$2:$P$3582,Analysis!Q$15,Database!$K$2:$K$3582,Analysis!$E$12)))</f>
        <v>0</v>
      </c>
      <c r="R17" s="12">
        <f>IF($E$12="Select All",IF($B$12="Entries",COUNTIFS(Database!$C$2:$C$3582,Analysis!R$13,Database!$F$2:$F$3582,Analysis!$M17,Database!$P$2:$P$3582,Analysis!R$15),SUMIFS(Database!$Q$2:$Q$3582,Database!$C$2:$C$3582,Analysis!R$13,Database!$F$2:$F$3582,Analysis!$M17,Database!$P$2:$P$3582,Analysis!R$15)),IF($B$12="Entries",COUNTIFS(Database!$C$2:$C$3582,Analysis!R$13,Database!$F$2:$F$3582,Analysis!$M17,Database!$P$2:$P$3582,Analysis!R$15,Database!$K$2:$K$3582,Analysis!$E$12),SUMIFS(Database!$Q$2:$Q$3582,Database!$C$2:$C$3582,Analysis!R$13,Database!$F$2:$F$3582,Analysis!$M17,Database!$P$2:$P$3582,Analysis!R$15,Database!$K$2:$K$3582,Analysis!$E$12)))</f>
        <v>2194.4338119999998</v>
      </c>
      <c r="S17" s="12">
        <f>IF($E$12="Select All",IF($B$12="Entries",COUNTIFS(Database!$C$2:$C$3582,Analysis!S$13,Database!$F$2:$F$3582,Analysis!$M17,Database!$P$2:$P$3582,Analysis!S$15),SUMIFS(Database!$Q$2:$Q$3582,Database!$C$2:$C$3582,Analysis!S$13,Database!$F$2:$F$3582,Analysis!$M17,Database!$P$2:$P$3582,Analysis!S$15)),IF($B$12="Entries",COUNTIFS(Database!$C$2:$C$3582,Analysis!S$13,Database!$F$2:$F$3582,Analysis!$M17,Database!$P$2:$P$3582,Analysis!S$15,Database!$K$2:$K$3582,Analysis!$E$12),SUMIFS(Database!$Q$2:$Q$3582,Database!$C$2:$C$3582,Analysis!S$13,Database!$F$2:$F$3582,Analysis!$M17,Database!$P$2:$P$3582,Analysis!S$15,Database!$K$2:$K$3582,Analysis!$E$12)))</f>
        <v>0</v>
      </c>
      <c r="T17" s="12">
        <f>IF($E$12="Select All",IF($B$12="Entries",COUNTIFS(Database!$C$2:$C$3582,Analysis!T$13,Database!$F$2:$F$3582,Analysis!$M17,Database!$P$2:$P$3582,Analysis!T$15),SUMIFS(Database!$Q$2:$Q$3582,Database!$C$2:$C$3582,Analysis!T$13,Database!$F$2:$F$3582,Analysis!$M17,Database!$P$2:$P$3582,Analysis!T$15)),IF($B$12="Entries",COUNTIFS(Database!$C$2:$C$3582,Analysis!T$13,Database!$F$2:$F$3582,Analysis!$M17,Database!$P$2:$P$3582,Analysis!T$15,Database!$K$2:$K$3582,Analysis!$E$12),SUMIFS(Database!$Q$2:$Q$3582,Database!$C$2:$C$3582,Analysis!T$13,Database!$F$2:$F$3582,Analysis!$M17,Database!$P$2:$P$3582,Analysis!T$15,Database!$K$2:$K$3582,Analysis!$E$12)))</f>
        <v>202.26499999999999</v>
      </c>
      <c r="U17" s="12">
        <f>IF($E$12="Select All",IF($B$12="Entries",COUNTIFS(Database!$C$2:$C$3582,Analysis!U$13,Database!$F$2:$F$3582,Analysis!$M17,Database!$P$2:$P$3582,Analysis!U$15),SUMIFS(Database!$Q$2:$Q$3582,Database!$C$2:$C$3582,Analysis!U$13,Database!$F$2:$F$3582,Analysis!$M17,Database!$P$2:$P$3582,Analysis!U$15)),IF($B$12="Entries",COUNTIFS(Database!$C$2:$C$3582,Analysis!U$13,Database!$F$2:$F$3582,Analysis!$M17,Database!$P$2:$P$3582,Analysis!U$15,Database!$K$2:$K$3582,Analysis!$E$12),SUMIFS(Database!$Q$2:$Q$3582,Database!$C$2:$C$3582,Analysis!U$13,Database!$F$2:$F$3582,Analysis!$M17,Database!$P$2:$P$3582,Analysis!U$15,Database!$K$2:$K$3582,Analysis!$E$12)))</f>
        <v>1411.7370000000001</v>
      </c>
      <c r="V17" s="12">
        <f>IF($E$12="Select All",IF($B$12="Entries",COUNTIFS(Database!$C$2:$C$3582,Analysis!V$13,Database!$F$2:$F$3582,Analysis!$M17,Database!$P$2:$P$3582,Analysis!V$15),SUMIFS(Database!$Q$2:$Q$3582,Database!$C$2:$C$3582,Analysis!V$13,Database!$F$2:$F$3582,Analysis!$M17,Database!$P$2:$P$3582,Analysis!V$15)),IF($B$12="Entries",COUNTIFS(Database!$C$2:$C$3582,Analysis!V$13,Database!$F$2:$F$3582,Analysis!$M17,Database!$P$2:$P$3582,Analysis!V$15,Database!$K$2:$K$3582,Analysis!$E$12),SUMIFS(Database!$Q$2:$Q$3582,Database!$C$2:$C$3582,Analysis!V$13,Database!$F$2:$F$3582,Analysis!$M17,Database!$P$2:$P$3582,Analysis!V$15,Database!$K$2:$K$3582,Analysis!$E$12)))</f>
        <v>0</v>
      </c>
    </row>
    <row r="18" spans="1:22" ht="15.75" x14ac:dyDescent="0.25">
      <c r="A18" s="39" t="s">
        <v>3615</v>
      </c>
      <c r="B18" s="12">
        <f>IF($E$12="Select All",IF($B$12="Entries",COUNTIFS(Database!$C$2:$C$3582,Analysis!B$13,Database!$D$2:$D$3582,Analysis!$A18,Database!$P$2:$P$3582,Analysis!B$15),SUMIFS(Database!$Q$2:$Q$3582,Database!$C$2:$C$3582,Analysis!B$13,Database!$D$2:$D$3582,Analysis!$A18,Database!$P$2:$P$3582,Analysis!B$15)),IF($B$12="Entries",COUNTIFS(Database!$C$2:$C$3582,Analysis!B$13,Database!$D$2:$D$3582,Analysis!$A18,Database!$P$2:$P$3582,Analysis!B$15,Database!$K$2:$K$3582,Analysis!$E$12),SUMIFS(Database!$Q$2:$Q$3582,Database!$C$2:$C$3582,Analysis!B$13,Database!$D$2:$D$3582,Analysis!$A18,Database!$P$2:$P$3582,Analysis!B$15,Database!$K$2:$K$3582,Analysis!$E$12)))</f>
        <v>0</v>
      </c>
      <c r="C18" s="12">
        <f>IF($E$12="Select All",IF($B$12="Entries",COUNTIFS(Database!$C$2:$C$3582,Analysis!C$13,Database!$D$2:$D$3582,Analysis!$A18,Database!$P$2:$P$3582,Analysis!C$15),SUMIFS(Database!$Q$2:$Q$3582,Database!$C$2:$C$3582,Analysis!C$13,Database!$D$2:$D$3582,Analysis!$A18,Database!$P$2:$P$3582,Analysis!C$15)),IF($B$12="Entries",COUNTIFS(Database!$C$2:$C$3582,Analysis!C$13,Database!$D$2:$D$3582,Analysis!$A18,Database!$P$2:$P$3582,Analysis!C$15,Database!$K$2:$K$3582,Analysis!$E$12),SUMIFS(Database!$Q$2:$Q$3582,Database!$C$2:$C$3582,Analysis!C$13,Database!$D$2:$D$3582,Analysis!$A18,Database!$P$2:$P$3582,Analysis!C$15,Database!$K$2:$K$3582,Analysis!$E$12)))</f>
        <v>751.5764999999999</v>
      </c>
      <c r="D18" s="12">
        <f>IF($E$12="Select All",IF($B$12="Entries",COUNTIFS(Database!$C$2:$C$3582,Analysis!D$13,Database!$D$2:$D$3582,Analysis!$A18,Database!$P$2:$P$3582,Analysis!D$15),SUMIFS(Database!$Q$2:$Q$3582,Database!$C$2:$C$3582,Analysis!D$13,Database!$D$2:$D$3582,Analysis!$A18,Database!$P$2:$P$3582,Analysis!D$15)),IF($B$12="Entries",COUNTIFS(Database!$C$2:$C$3582,Analysis!D$13,Database!$D$2:$D$3582,Analysis!$A18,Database!$P$2:$P$3582,Analysis!D$15,Database!$K$2:$K$3582,Analysis!$E$12),SUMIFS(Database!$Q$2:$Q$3582,Database!$C$2:$C$3582,Analysis!D$13,Database!$D$2:$D$3582,Analysis!$A18,Database!$P$2:$P$3582,Analysis!D$15,Database!$K$2:$K$3582,Analysis!$E$12)))</f>
        <v>29.44</v>
      </c>
      <c r="E18" s="12">
        <f>IF($E$12="Select All",IF($B$12="Entries",COUNTIFS(Database!$C$2:$C$3582,Analysis!E$13,Database!$D$2:$D$3582,Analysis!$A18,Database!$P$2:$P$3582,Analysis!E$15),SUMIFS(Database!$Q$2:$Q$3582,Database!$C$2:$C$3582,Analysis!E$13,Database!$D$2:$D$3582,Analysis!$A18,Database!$P$2:$P$3582,Analysis!E$15)),IF($B$12="Entries",COUNTIFS(Database!$C$2:$C$3582,Analysis!E$13,Database!$D$2:$D$3582,Analysis!$A18,Database!$P$2:$P$3582,Analysis!E$15,Database!$K$2:$K$3582,Analysis!$E$12),SUMIFS(Database!$Q$2:$Q$3582,Database!$C$2:$C$3582,Analysis!E$13,Database!$D$2:$D$3582,Analysis!$A18,Database!$P$2:$P$3582,Analysis!E$15,Database!$K$2:$K$3582,Analysis!$E$12)))</f>
        <v>0</v>
      </c>
      <c r="F18" s="12">
        <f>IF($E$12="Select All",IF($B$12="Entries",COUNTIFS(Database!$C$2:$C$3582,Analysis!F$13,Database!$D$2:$D$3582,Analysis!$A18,Database!$P$2:$P$3582,Analysis!F$15),SUMIFS(Database!$Q$2:$Q$3582,Database!$C$2:$C$3582,Analysis!F$13,Database!$D$2:$D$3582,Analysis!$A18,Database!$P$2:$P$3582,Analysis!F$15)),IF($B$12="Entries",COUNTIFS(Database!$C$2:$C$3582,Analysis!F$13,Database!$D$2:$D$3582,Analysis!$A18,Database!$P$2:$P$3582,Analysis!F$15,Database!$K$2:$K$3582,Analysis!$E$12),SUMIFS(Database!$Q$2:$Q$3582,Database!$C$2:$C$3582,Analysis!F$13,Database!$D$2:$D$3582,Analysis!$A18,Database!$P$2:$P$3582,Analysis!F$15,Database!$K$2:$K$3582,Analysis!$E$12)))</f>
        <v>10227.924167999996</v>
      </c>
      <c r="G18" s="12">
        <f>IF($E$12="Select All",IF($B$12="Entries",COUNTIFS(Database!$C$2:$C$3582,Analysis!G$13,Database!$D$2:$D$3582,Analysis!$A18,Database!$P$2:$P$3582,Analysis!G$15),SUMIFS(Database!$Q$2:$Q$3582,Database!$C$2:$C$3582,Analysis!G$13,Database!$D$2:$D$3582,Analysis!$A18,Database!$P$2:$P$3582,Analysis!G$15)),IF($B$12="Entries",COUNTIFS(Database!$C$2:$C$3582,Analysis!G$13,Database!$D$2:$D$3582,Analysis!$A18,Database!$P$2:$P$3582,Analysis!G$15,Database!$K$2:$K$3582,Analysis!$E$12),SUMIFS(Database!$Q$2:$Q$3582,Database!$C$2:$C$3582,Analysis!G$13,Database!$D$2:$D$3582,Analysis!$A18,Database!$P$2:$P$3582,Analysis!G$15,Database!$K$2:$K$3582,Analysis!$E$12)))</f>
        <v>3815.6794999999988</v>
      </c>
      <c r="H18" s="12">
        <f>IF($E$12="Select All",IF($B$12="Entries",COUNTIFS(Database!$C$2:$C$3582,Analysis!H$13,Database!$D$2:$D$3582,Analysis!$A18,Database!$P$2:$P$3582,Analysis!H$15),SUMIFS(Database!$Q$2:$Q$3582,Database!$C$2:$C$3582,Analysis!H$13,Database!$D$2:$D$3582,Analysis!$A18,Database!$P$2:$P$3582,Analysis!H$15)),IF($B$12="Entries",COUNTIFS(Database!$C$2:$C$3582,Analysis!H$13,Database!$D$2:$D$3582,Analysis!$A18,Database!$P$2:$P$3582,Analysis!H$15,Database!$K$2:$K$3582,Analysis!$E$12),SUMIFS(Database!$Q$2:$Q$3582,Database!$C$2:$C$3582,Analysis!H$13,Database!$D$2:$D$3582,Analysis!$A18,Database!$P$2:$P$3582,Analysis!H$15,Database!$K$2:$K$3582,Analysis!$E$12)))</f>
        <v>854.57300000000009</v>
      </c>
      <c r="I18" s="12">
        <f>IF($E$12="Select All",IF($B$12="Entries",COUNTIFS(Database!$C$2:$C$3582,Analysis!I$13,Database!$D$2:$D$3582,Analysis!$A18,Database!$P$2:$P$3582,Analysis!I$15),SUMIFS(Database!$Q$2:$Q$3582,Database!$C$2:$C$3582,Analysis!I$13,Database!$D$2:$D$3582,Analysis!$A18,Database!$P$2:$P$3582,Analysis!I$15)),IF($B$12="Entries",COUNTIFS(Database!$C$2:$C$3582,Analysis!I$13,Database!$D$2:$D$3582,Analysis!$A18,Database!$P$2:$P$3582,Analysis!I$15,Database!$K$2:$K$3582,Analysis!$E$12),SUMIFS(Database!$Q$2:$Q$3582,Database!$C$2:$C$3582,Analysis!I$13,Database!$D$2:$D$3582,Analysis!$A18,Database!$P$2:$P$3582,Analysis!I$15,Database!$K$2:$K$3582,Analysis!$E$12)))</f>
        <v>6644.4740000000011</v>
      </c>
      <c r="J18" s="12">
        <f>IF($E$12="Select All",IF($B$12="Entries",COUNTIFS(Database!$C$2:$C$3582,Analysis!J$13,Database!$D$2:$D$3582,Analysis!$A18,Database!$P$2:$P$3582,Analysis!J$15),SUMIFS(Database!$Q$2:$Q$3582,Database!$C$2:$C$3582,Analysis!J$13,Database!$D$2:$D$3582,Analysis!$A18,Database!$P$2:$P$3582,Analysis!J$15)),IF($B$12="Entries",COUNTIFS(Database!$C$2:$C$3582,Analysis!J$13,Database!$D$2:$D$3582,Analysis!$A18,Database!$P$2:$P$3582,Analysis!J$15,Database!$K$2:$K$3582,Analysis!$E$12),SUMIFS(Database!$Q$2:$Q$3582,Database!$C$2:$C$3582,Analysis!J$13,Database!$D$2:$D$3582,Analysis!$A18,Database!$P$2:$P$3582,Analysis!J$15,Database!$K$2:$K$3582,Analysis!$E$12)))</f>
        <v>0</v>
      </c>
      <c r="K18" s="12">
        <f>SUM(B18:J18)</f>
        <v>22323.667167999996</v>
      </c>
      <c r="M18" s="39" t="s">
        <v>3642</v>
      </c>
      <c r="N18" s="12">
        <f>IF($E$12="Select All",IF($B$12="Entries",COUNTIFS(Database!$C$2:$C$3582,Analysis!N$13,Database!$F$2:$F$3582,Analysis!$M18,Database!$P$2:$P$3582,Analysis!N$15),SUMIFS(Database!$Q$2:$Q$3582,Database!$C$2:$C$3582,Analysis!N$13,Database!$F$2:$F$3582,Analysis!$M18,Database!$P$2:$P$3582,Analysis!N$15)),IF($B$12="Entries",COUNTIFS(Database!$C$2:$C$3582,Analysis!N$13,Database!$F$2:$F$3582,Analysis!$M18,Database!$P$2:$P$3582,Analysis!N$15,Database!$K$2:$K$3582,Analysis!$E$12),SUMIFS(Database!$Q$2:$Q$3582,Database!$C$2:$C$3582,Analysis!N$13,Database!$F$2:$F$3582,Analysis!$M18,Database!$P$2:$P$3582,Analysis!N$15,Database!$K$2:$K$3582,Analysis!$E$12)))</f>
        <v>0</v>
      </c>
      <c r="O18" s="12">
        <f>IF($E$12="Select All",IF($B$12="Entries",COUNTIFS(Database!$C$2:$C$3582,Analysis!O$13,Database!$F$2:$F$3582,Analysis!$M18,Database!$P$2:$P$3582,Analysis!O$15),SUMIFS(Database!$Q$2:$Q$3582,Database!$C$2:$C$3582,Analysis!O$13,Database!$F$2:$F$3582,Analysis!$M18,Database!$P$2:$P$3582,Analysis!O$15)),IF($B$12="Entries",COUNTIFS(Database!$C$2:$C$3582,Analysis!O$13,Database!$F$2:$F$3582,Analysis!$M18,Database!$P$2:$P$3582,Analysis!O$15,Database!$K$2:$K$3582,Analysis!$E$12),SUMIFS(Database!$Q$2:$Q$3582,Database!$C$2:$C$3582,Analysis!O$13,Database!$F$2:$F$3582,Analysis!$M18,Database!$P$2:$P$3582,Analysis!O$15,Database!$K$2:$K$3582,Analysis!$E$12)))</f>
        <v>177.767</v>
      </c>
      <c r="P18" s="12">
        <f>IF($E$12="Select All",IF($B$12="Entries",COUNTIFS(Database!$C$2:$C$3582,Analysis!P$13,Database!$F$2:$F$3582,Analysis!$M18,Database!$P$2:$P$3582,Analysis!P$15),SUMIFS(Database!$Q$2:$Q$3582,Database!$C$2:$C$3582,Analysis!P$13,Database!$F$2:$F$3582,Analysis!$M18,Database!$P$2:$P$3582,Analysis!P$15)),IF($B$12="Entries",COUNTIFS(Database!$C$2:$C$3582,Analysis!P$13,Database!$F$2:$F$3582,Analysis!$M18,Database!$P$2:$P$3582,Analysis!P$15,Database!$K$2:$K$3582,Analysis!$E$12),SUMIFS(Database!$Q$2:$Q$3582,Database!$C$2:$C$3582,Analysis!P$13,Database!$F$2:$F$3582,Analysis!$M18,Database!$P$2:$P$3582,Analysis!P$15,Database!$K$2:$K$3582,Analysis!$E$12)))</f>
        <v>624.22199999999987</v>
      </c>
      <c r="Q18" s="12">
        <f>IF($E$12="Select All",IF($B$12="Entries",COUNTIFS(Database!$C$2:$C$3582,Analysis!Q$13,Database!$F$2:$F$3582,Analysis!$M18,Database!$P$2:$P$3582,Analysis!Q$15),SUMIFS(Database!$Q$2:$Q$3582,Database!$C$2:$C$3582,Analysis!Q$13,Database!$F$2:$F$3582,Analysis!$M18,Database!$P$2:$P$3582,Analysis!Q$15)),IF($B$12="Entries",COUNTIFS(Database!$C$2:$C$3582,Analysis!Q$13,Database!$F$2:$F$3582,Analysis!$M18,Database!$P$2:$P$3582,Analysis!Q$15,Database!$K$2:$K$3582,Analysis!$E$12),SUMIFS(Database!$Q$2:$Q$3582,Database!$C$2:$C$3582,Analysis!Q$13,Database!$F$2:$F$3582,Analysis!$M18,Database!$P$2:$P$3582,Analysis!Q$15,Database!$K$2:$K$3582,Analysis!$E$12)))</f>
        <v>0</v>
      </c>
      <c r="R18" s="12">
        <f>IF($E$12="Select All",IF($B$12="Entries",COUNTIFS(Database!$C$2:$C$3582,Analysis!R$13,Database!$F$2:$F$3582,Analysis!$M18,Database!$P$2:$P$3582,Analysis!R$15),SUMIFS(Database!$Q$2:$Q$3582,Database!$C$2:$C$3582,Analysis!R$13,Database!$F$2:$F$3582,Analysis!$M18,Database!$P$2:$P$3582,Analysis!R$15)),IF($B$12="Entries",COUNTIFS(Database!$C$2:$C$3582,Analysis!R$13,Database!$F$2:$F$3582,Analysis!$M18,Database!$P$2:$P$3582,Analysis!R$15,Database!$K$2:$K$3582,Analysis!$E$12),SUMIFS(Database!$Q$2:$Q$3582,Database!$C$2:$C$3582,Analysis!R$13,Database!$F$2:$F$3582,Analysis!$M18,Database!$P$2:$P$3582,Analysis!R$15,Database!$K$2:$K$3582,Analysis!$E$12)))</f>
        <v>2299.8809299999998</v>
      </c>
      <c r="S18" s="12">
        <f>IF($E$12="Select All",IF($B$12="Entries",COUNTIFS(Database!$C$2:$C$3582,Analysis!S$13,Database!$F$2:$F$3582,Analysis!$M18,Database!$P$2:$P$3582,Analysis!S$15),SUMIFS(Database!$Q$2:$Q$3582,Database!$C$2:$C$3582,Analysis!S$13,Database!$F$2:$F$3582,Analysis!$M18,Database!$P$2:$P$3582,Analysis!S$15)),IF($B$12="Entries",COUNTIFS(Database!$C$2:$C$3582,Analysis!S$13,Database!$F$2:$F$3582,Analysis!$M18,Database!$P$2:$P$3582,Analysis!S$15,Database!$K$2:$K$3582,Analysis!$E$12),SUMIFS(Database!$Q$2:$Q$3582,Database!$C$2:$C$3582,Analysis!S$13,Database!$F$2:$F$3582,Analysis!$M18,Database!$P$2:$P$3582,Analysis!S$15,Database!$K$2:$K$3582,Analysis!$E$12)))</f>
        <v>0</v>
      </c>
      <c r="T18" s="12">
        <f>IF($E$12="Select All",IF($B$12="Entries",COUNTIFS(Database!$C$2:$C$3582,Analysis!T$13,Database!$F$2:$F$3582,Analysis!$M18,Database!$P$2:$P$3582,Analysis!T$15),SUMIFS(Database!$Q$2:$Q$3582,Database!$C$2:$C$3582,Analysis!T$13,Database!$F$2:$F$3582,Analysis!$M18,Database!$P$2:$P$3582,Analysis!T$15)),IF($B$12="Entries",COUNTIFS(Database!$C$2:$C$3582,Analysis!T$13,Database!$F$2:$F$3582,Analysis!$M18,Database!$P$2:$P$3582,Analysis!T$15,Database!$K$2:$K$3582,Analysis!$E$12),SUMIFS(Database!$Q$2:$Q$3582,Database!$C$2:$C$3582,Analysis!T$13,Database!$F$2:$F$3582,Analysis!$M18,Database!$P$2:$P$3582,Analysis!T$15,Database!$K$2:$K$3582,Analysis!$E$12)))</f>
        <v>151.07900000000001</v>
      </c>
      <c r="U18" s="12">
        <f>IF($E$12="Select All",IF($B$12="Entries",COUNTIFS(Database!$C$2:$C$3582,Analysis!U$13,Database!$F$2:$F$3582,Analysis!$M18,Database!$P$2:$P$3582,Analysis!U$15),SUMIFS(Database!$Q$2:$Q$3582,Database!$C$2:$C$3582,Analysis!U$13,Database!$F$2:$F$3582,Analysis!$M18,Database!$P$2:$P$3582,Analysis!U$15)),IF($B$12="Entries",COUNTIFS(Database!$C$2:$C$3582,Analysis!U$13,Database!$F$2:$F$3582,Analysis!$M18,Database!$P$2:$P$3582,Analysis!U$15,Database!$K$2:$K$3582,Analysis!$E$12),SUMIFS(Database!$Q$2:$Q$3582,Database!$C$2:$C$3582,Analysis!U$13,Database!$F$2:$F$3582,Analysis!$M18,Database!$P$2:$P$3582,Analysis!U$15,Database!$K$2:$K$3582,Analysis!$E$12)))</f>
        <v>1153.171</v>
      </c>
      <c r="V18" s="12">
        <f>IF($E$12="Select All",IF($B$12="Entries",COUNTIFS(Database!$C$2:$C$3582,Analysis!V$13,Database!$F$2:$F$3582,Analysis!$M18,Database!$P$2:$P$3582,Analysis!V$15),SUMIFS(Database!$Q$2:$Q$3582,Database!$C$2:$C$3582,Analysis!V$13,Database!$F$2:$F$3582,Analysis!$M18,Database!$P$2:$P$3582,Analysis!V$15)),IF($B$12="Entries",COUNTIFS(Database!$C$2:$C$3582,Analysis!V$13,Database!$F$2:$F$3582,Analysis!$M18,Database!$P$2:$P$3582,Analysis!V$15,Database!$K$2:$K$3582,Analysis!$E$12),SUMIFS(Database!$Q$2:$Q$3582,Database!$C$2:$C$3582,Analysis!V$13,Database!$F$2:$F$3582,Analysis!$M18,Database!$P$2:$P$3582,Analysis!V$15,Database!$K$2:$K$3582,Analysis!$E$12)))</f>
        <v>0</v>
      </c>
    </row>
    <row r="19" spans="1:22" ht="15.75" x14ac:dyDescent="0.25">
      <c r="A19" s="39" t="s">
        <v>3619</v>
      </c>
      <c r="B19" s="12">
        <f>IF($E$12="Select All",IF($B$12="Entries",COUNTIFS(Database!$C$2:$C$3582,Analysis!B$13,Database!$D$2:$D$3582,Analysis!$A19,Database!$P$2:$P$3582,Analysis!B$15),SUMIFS(Database!$Q$2:$Q$3582,Database!$C$2:$C$3582,Analysis!B$13,Database!$D$2:$D$3582,Analysis!$A19,Database!$P$2:$P$3582,Analysis!B$15)),IF($B$12="Entries",COUNTIFS(Database!$C$2:$C$3582,Analysis!B$13,Database!$D$2:$D$3582,Analysis!$A19,Database!$P$2:$P$3582,Analysis!B$15,Database!$K$2:$K$3582,Analysis!$E$12),SUMIFS(Database!$Q$2:$Q$3582,Database!$C$2:$C$3582,Analysis!B$13,Database!$D$2:$D$3582,Analysis!$A19,Database!$P$2:$P$3582,Analysis!B$15,Database!$K$2:$K$3582,Analysis!$E$12)))</f>
        <v>0</v>
      </c>
      <c r="C19" s="12">
        <f>IF($E$12="Select All",IF($B$12="Entries",COUNTIFS(Database!$C$2:$C$3582,Analysis!C$13,Database!$D$2:$D$3582,Analysis!$A19,Database!$P$2:$P$3582,Analysis!C$15),SUMIFS(Database!$Q$2:$Q$3582,Database!$C$2:$C$3582,Analysis!C$13,Database!$D$2:$D$3582,Analysis!$A19,Database!$P$2:$P$3582,Analysis!C$15)),IF($B$12="Entries",COUNTIFS(Database!$C$2:$C$3582,Analysis!C$13,Database!$D$2:$D$3582,Analysis!$A19,Database!$P$2:$P$3582,Analysis!C$15,Database!$K$2:$K$3582,Analysis!$E$12),SUMIFS(Database!$Q$2:$Q$3582,Database!$C$2:$C$3582,Analysis!C$13,Database!$D$2:$D$3582,Analysis!$A19,Database!$P$2:$P$3582,Analysis!C$15,Database!$K$2:$K$3582,Analysis!$E$12)))</f>
        <v>689.64699999999993</v>
      </c>
      <c r="D19" s="12">
        <f>IF($E$12="Select All",IF($B$12="Entries",COUNTIFS(Database!$C$2:$C$3582,Analysis!D$13,Database!$D$2:$D$3582,Analysis!$A19,Database!$P$2:$P$3582,Analysis!D$15),SUMIFS(Database!$Q$2:$Q$3582,Database!$C$2:$C$3582,Analysis!D$13,Database!$D$2:$D$3582,Analysis!$A19,Database!$P$2:$P$3582,Analysis!D$15)),IF($B$12="Entries",COUNTIFS(Database!$C$2:$C$3582,Analysis!D$13,Database!$D$2:$D$3582,Analysis!$A19,Database!$P$2:$P$3582,Analysis!D$15,Database!$K$2:$K$3582,Analysis!$E$12),SUMIFS(Database!$Q$2:$Q$3582,Database!$C$2:$C$3582,Analysis!D$13,Database!$D$2:$D$3582,Analysis!$A19,Database!$P$2:$P$3582,Analysis!D$15,Database!$K$2:$K$3582,Analysis!$E$12)))</f>
        <v>147.88500000000002</v>
      </c>
      <c r="E19" s="12">
        <f>IF($E$12="Select All",IF($B$12="Entries",COUNTIFS(Database!$C$2:$C$3582,Analysis!E$13,Database!$D$2:$D$3582,Analysis!$A19,Database!$P$2:$P$3582,Analysis!E$15),SUMIFS(Database!$Q$2:$Q$3582,Database!$C$2:$C$3582,Analysis!E$13,Database!$D$2:$D$3582,Analysis!$A19,Database!$P$2:$P$3582,Analysis!E$15)),IF($B$12="Entries",COUNTIFS(Database!$C$2:$C$3582,Analysis!E$13,Database!$D$2:$D$3582,Analysis!$A19,Database!$P$2:$P$3582,Analysis!E$15,Database!$K$2:$K$3582,Analysis!$E$12),SUMIFS(Database!$Q$2:$Q$3582,Database!$C$2:$C$3582,Analysis!E$13,Database!$D$2:$D$3582,Analysis!$A19,Database!$P$2:$P$3582,Analysis!E$15,Database!$K$2:$K$3582,Analysis!$E$12)))</f>
        <v>0</v>
      </c>
      <c r="F19" s="12">
        <f>IF($E$12="Select All",IF($B$12="Entries",COUNTIFS(Database!$C$2:$C$3582,Analysis!F$13,Database!$D$2:$D$3582,Analysis!$A19,Database!$P$2:$P$3582,Analysis!F$15),SUMIFS(Database!$Q$2:$Q$3582,Database!$C$2:$C$3582,Analysis!F$13,Database!$D$2:$D$3582,Analysis!$A19,Database!$P$2:$P$3582,Analysis!F$15)),IF($B$12="Entries",COUNTIFS(Database!$C$2:$C$3582,Analysis!F$13,Database!$D$2:$D$3582,Analysis!$A19,Database!$P$2:$P$3582,Analysis!F$15,Database!$K$2:$K$3582,Analysis!$E$12),SUMIFS(Database!$Q$2:$Q$3582,Database!$C$2:$C$3582,Analysis!F$13,Database!$D$2:$D$3582,Analysis!$A19,Database!$P$2:$P$3582,Analysis!F$15,Database!$K$2:$K$3582,Analysis!$E$12)))</f>
        <v>10573.26452000001</v>
      </c>
      <c r="G19" s="12">
        <f>IF($E$12="Select All",IF($B$12="Entries",COUNTIFS(Database!$C$2:$C$3582,Analysis!G$13,Database!$D$2:$D$3582,Analysis!$A19,Database!$P$2:$P$3582,Analysis!G$15),SUMIFS(Database!$Q$2:$Q$3582,Database!$C$2:$C$3582,Analysis!G$13,Database!$D$2:$D$3582,Analysis!$A19,Database!$P$2:$P$3582,Analysis!G$15)),IF($B$12="Entries",COUNTIFS(Database!$C$2:$C$3582,Analysis!G$13,Database!$D$2:$D$3582,Analysis!$A19,Database!$P$2:$P$3582,Analysis!G$15,Database!$K$2:$K$3582,Analysis!$E$12),SUMIFS(Database!$Q$2:$Q$3582,Database!$C$2:$C$3582,Analysis!G$13,Database!$D$2:$D$3582,Analysis!$A19,Database!$P$2:$P$3582,Analysis!G$15,Database!$K$2:$K$3582,Analysis!$E$12)))</f>
        <v>3690.2148999999999</v>
      </c>
      <c r="H19" s="12">
        <f>IF($E$12="Select All",IF($B$12="Entries",COUNTIFS(Database!$C$2:$C$3582,Analysis!H$13,Database!$D$2:$D$3582,Analysis!$A19,Database!$P$2:$P$3582,Analysis!H$15),SUMIFS(Database!$Q$2:$Q$3582,Database!$C$2:$C$3582,Analysis!H$13,Database!$D$2:$D$3582,Analysis!$A19,Database!$P$2:$P$3582,Analysis!H$15)),IF($B$12="Entries",COUNTIFS(Database!$C$2:$C$3582,Analysis!H$13,Database!$D$2:$D$3582,Analysis!$A19,Database!$P$2:$P$3582,Analysis!H$15,Database!$K$2:$K$3582,Analysis!$E$12),SUMIFS(Database!$Q$2:$Q$3582,Database!$C$2:$C$3582,Analysis!H$13,Database!$D$2:$D$3582,Analysis!$A19,Database!$P$2:$P$3582,Analysis!H$15,Database!$K$2:$K$3582,Analysis!$E$12)))</f>
        <v>1005.4880000000002</v>
      </c>
      <c r="I19" s="12">
        <f>IF($E$12="Select All",IF($B$12="Entries",COUNTIFS(Database!$C$2:$C$3582,Analysis!I$13,Database!$D$2:$D$3582,Analysis!$A19,Database!$P$2:$P$3582,Analysis!I$15),SUMIFS(Database!$Q$2:$Q$3582,Database!$C$2:$C$3582,Analysis!I$13,Database!$D$2:$D$3582,Analysis!$A19,Database!$P$2:$P$3582,Analysis!I$15)),IF($B$12="Entries",COUNTIFS(Database!$C$2:$C$3582,Analysis!I$13,Database!$D$2:$D$3582,Analysis!$A19,Database!$P$2:$P$3582,Analysis!I$15,Database!$K$2:$K$3582,Analysis!$E$12),SUMIFS(Database!$Q$2:$Q$3582,Database!$C$2:$C$3582,Analysis!I$13,Database!$D$2:$D$3582,Analysis!$A19,Database!$P$2:$P$3582,Analysis!I$15,Database!$K$2:$K$3582,Analysis!$E$12)))</f>
        <v>5756.9349999999995</v>
      </c>
      <c r="J19" s="12">
        <f>IF($E$12="Select All",IF($B$12="Entries",COUNTIFS(Database!$C$2:$C$3582,Analysis!J$13,Database!$D$2:$D$3582,Analysis!$A19,Database!$P$2:$P$3582,Analysis!J$15),SUMIFS(Database!$Q$2:$Q$3582,Database!$C$2:$C$3582,Analysis!J$13,Database!$D$2:$D$3582,Analysis!$A19,Database!$P$2:$P$3582,Analysis!J$15)),IF($B$12="Entries",COUNTIFS(Database!$C$2:$C$3582,Analysis!J$13,Database!$D$2:$D$3582,Analysis!$A19,Database!$P$2:$P$3582,Analysis!J$15,Database!$K$2:$K$3582,Analysis!$E$12),SUMIFS(Database!$Q$2:$Q$3582,Database!$C$2:$C$3582,Analysis!J$13,Database!$D$2:$D$3582,Analysis!$A19,Database!$P$2:$P$3582,Analysis!J$15,Database!$K$2:$K$3582,Analysis!$E$12)))</f>
        <v>0</v>
      </c>
      <c r="K19" s="12">
        <f>SUM(B19:J19)</f>
        <v>21863.434420000009</v>
      </c>
      <c r="M19" s="39" t="s">
        <v>3643</v>
      </c>
      <c r="N19" s="12">
        <f>IF($E$12="Select All",IF($B$12="Entries",COUNTIFS(Database!$C$2:$C$3582,Analysis!N$13,Database!$F$2:$F$3582,Analysis!$M19,Database!$P$2:$P$3582,Analysis!N$15),SUMIFS(Database!$Q$2:$Q$3582,Database!$C$2:$C$3582,Analysis!N$13,Database!$F$2:$F$3582,Analysis!$M19,Database!$P$2:$P$3582,Analysis!N$15)),IF($B$12="Entries",COUNTIFS(Database!$C$2:$C$3582,Analysis!N$13,Database!$F$2:$F$3582,Analysis!$M19,Database!$P$2:$P$3582,Analysis!N$15,Database!$K$2:$K$3582,Analysis!$E$12),SUMIFS(Database!$Q$2:$Q$3582,Database!$C$2:$C$3582,Analysis!N$13,Database!$F$2:$F$3582,Analysis!$M19,Database!$P$2:$P$3582,Analysis!N$15,Database!$K$2:$K$3582,Analysis!$E$12)))</f>
        <v>0</v>
      </c>
      <c r="O19" s="12">
        <f>IF($E$12="Select All",IF($B$12="Entries",COUNTIFS(Database!$C$2:$C$3582,Analysis!O$13,Database!$F$2:$F$3582,Analysis!$M19,Database!$P$2:$P$3582,Analysis!O$15),SUMIFS(Database!$Q$2:$Q$3582,Database!$C$2:$C$3582,Analysis!O$13,Database!$F$2:$F$3582,Analysis!$M19,Database!$P$2:$P$3582,Analysis!O$15)),IF($B$12="Entries",COUNTIFS(Database!$C$2:$C$3582,Analysis!O$13,Database!$F$2:$F$3582,Analysis!$M19,Database!$P$2:$P$3582,Analysis!O$15,Database!$K$2:$K$3582,Analysis!$E$12),SUMIFS(Database!$Q$2:$Q$3582,Database!$C$2:$C$3582,Analysis!O$13,Database!$F$2:$F$3582,Analysis!$M19,Database!$P$2:$P$3582,Analysis!O$15,Database!$K$2:$K$3582,Analysis!$E$12)))</f>
        <v>30.175000000000001</v>
      </c>
      <c r="P19" s="12">
        <f>IF($E$12="Select All",IF($B$12="Entries",COUNTIFS(Database!$C$2:$C$3582,Analysis!P$13,Database!$F$2:$F$3582,Analysis!$M19,Database!$P$2:$P$3582,Analysis!P$15),SUMIFS(Database!$Q$2:$Q$3582,Database!$C$2:$C$3582,Analysis!P$13,Database!$F$2:$F$3582,Analysis!$M19,Database!$P$2:$P$3582,Analysis!P$15)),IF($B$12="Entries",COUNTIFS(Database!$C$2:$C$3582,Analysis!P$13,Database!$F$2:$F$3582,Analysis!$M19,Database!$P$2:$P$3582,Analysis!P$15,Database!$K$2:$K$3582,Analysis!$E$12),SUMIFS(Database!$Q$2:$Q$3582,Database!$C$2:$C$3582,Analysis!P$13,Database!$F$2:$F$3582,Analysis!$M19,Database!$P$2:$P$3582,Analysis!P$15,Database!$K$2:$K$3582,Analysis!$E$12)))</f>
        <v>627.09520000000009</v>
      </c>
      <c r="Q19" s="12">
        <f>IF($E$12="Select All",IF($B$12="Entries",COUNTIFS(Database!$C$2:$C$3582,Analysis!Q$13,Database!$F$2:$F$3582,Analysis!$M19,Database!$P$2:$P$3582,Analysis!Q$15),SUMIFS(Database!$Q$2:$Q$3582,Database!$C$2:$C$3582,Analysis!Q$13,Database!$F$2:$F$3582,Analysis!$M19,Database!$P$2:$P$3582,Analysis!Q$15)),IF($B$12="Entries",COUNTIFS(Database!$C$2:$C$3582,Analysis!Q$13,Database!$F$2:$F$3582,Analysis!$M19,Database!$P$2:$P$3582,Analysis!Q$15,Database!$K$2:$K$3582,Analysis!$E$12),SUMIFS(Database!$Q$2:$Q$3582,Database!$C$2:$C$3582,Analysis!Q$13,Database!$F$2:$F$3582,Analysis!$M19,Database!$P$2:$P$3582,Analysis!Q$15,Database!$K$2:$K$3582,Analysis!$E$12)))</f>
        <v>0</v>
      </c>
      <c r="R19" s="12">
        <f>IF($E$12="Select All",IF($B$12="Entries",COUNTIFS(Database!$C$2:$C$3582,Analysis!R$13,Database!$F$2:$F$3582,Analysis!$M19,Database!$P$2:$P$3582,Analysis!R$15),SUMIFS(Database!$Q$2:$Q$3582,Database!$C$2:$C$3582,Analysis!R$13,Database!$F$2:$F$3582,Analysis!$M19,Database!$P$2:$P$3582,Analysis!R$15)),IF($B$12="Entries",COUNTIFS(Database!$C$2:$C$3582,Analysis!R$13,Database!$F$2:$F$3582,Analysis!$M19,Database!$P$2:$P$3582,Analysis!R$15,Database!$K$2:$K$3582,Analysis!$E$12),SUMIFS(Database!$Q$2:$Q$3582,Database!$C$2:$C$3582,Analysis!R$13,Database!$F$2:$F$3582,Analysis!$M19,Database!$P$2:$P$3582,Analysis!R$15,Database!$K$2:$K$3582,Analysis!$E$12)))</f>
        <v>2518.00522</v>
      </c>
      <c r="S19" s="12">
        <f>IF($E$12="Select All",IF($B$12="Entries",COUNTIFS(Database!$C$2:$C$3582,Analysis!S$13,Database!$F$2:$F$3582,Analysis!$M19,Database!$P$2:$P$3582,Analysis!S$15),SUMIFS(Database!$Q$2:$Q$3582,Database!$C$2:$C$3582,Analysis!S$13,Database!$F$2:$F$3582,Analysis!$M19,Database!$P$2:$P$3582,Analysis!S$15)),IF($B$12="Entries",COUNTIFS(Database!$C$2:$C$3582,Analysis!S$13,Database!$F$2:$F$3582,Analysis!$M19,Database!$P$2:$P$3582,Analysis!S$15,Database!$K$2:$K$3582,Analysis!$E$12),SUMIFS(Database!$Q$2:$Q$3582,Database!$C$2:$C$3582,Analysis!S$13,Database!$F$2:$F$3582,Analysis!$M19,Database!$P$2:$P$3582,Analysis!S$15,Database!$K$2:$K$3582,Analysis!$E$12)))</f>
        <v>0</v>
      </c>
      <c r="T19" s="12">
        <f>IF($E$12="Select All",IF($B$12="Entries",COUNTIFS(Database!$C$2:$C$3582,Analysis!T$13,Database!$F$2:$F$3582,Analysis!$M19,Database!$P$2:$P$3582,Analysis!T$15),SUMIFS(Database!$Q$2:$Q$3582,Database!$C$2:$C$3582,Analysis!T$13,Database!$F$2:$F$3582,Analysis!$M19,Database!$P$2:$P$3582,Analysis!T$15)),IF($B$12="Entries",COUNTIFS(Database!$C$2:$C$3582,Analysis!T$13,Database!$F$2:$F$3582,Analysis!$M19,Database!$P$2:$P$3582,Analysis!T$15,Database!$K$2:$K$3582,Analysis!$E$12),SUMIFS(Database!$Q$2:$Q$3582,Database!$C$2:$C$3582,Analysis!T$13,Database!$F$2:$F$3582,Analysis!$M19,Database!$P$2:$P$3582,Analysis!T$15,Database!$K$2:$K$3582,Analysis!$E$12)))</f>
        <v>147.81200000000001</v>
      </c>
      <c r="U19" s="12">
        <f>IF($E$12="Select All",IF($B$12="Entries",COUNTIFS(Database!$C$2:$C$3582,Analysis!U$13,Database!$F$2:$F$3582,Analysis!$M19,Database!$P$2:$P$3582,Analysis!U$15),SUMIFS(Database!$Q$2:$Q$3582,Database!$C$2:$C$3582,Analysis!U$13,Database!$F$2:$F$3582,Analysis!$M19,Database!$P$2:$P$3582,Analysis!U$15)),IF($B$12="Entries",COUNTIFS(Database!$C$2:$C$3582,Analysis!U$13,Database!$F$2:$F$3582,Analysis!$M19,Database!$P$2:$P$3582,Analysis!U$15,Database!$K$2:$K$3582,Analysis!$E$12),SUMIFS(Database!$Q$2:$Q$3582,Database!$C$2:$C$3582,Analysis!U$13,Database!$F$2:$F$3582,Analysis!$M19,Database!$P$2:$P$3582,Analysis!U$15,Database!$K$2:$K$3582,Analysis!$E$12)))</f>
        <v>1288.3920000000001</v>
      </c>
      <c r="V19" s="12">
        <f>IF($E$12="Select All",IF($B$12="Entries",COUNTIFS(Database!$C$2:$C$3582,Analysis!V$13,Database!$F$2:$F$3582,Analysis!$M19,Database!$P$2:$P$3582,Analysis!V$15),SUMIFS(Database!$Q$2:$Q$3582,Database!$C$2:$C$3582,Analysis!V$13,Database!$F$2:$F$3582,Analysis!$M19,Database!$P$2:$P$3582,Analysis!V$15)),IF($B$12="Entries",COUNTIFS(Database!$C$2:$C$3582,Analysis!V$13,Database!$F$2:$F$3582,Analysis!$M19,Database!$P$2:$P$3582,Analysis!V$15,Database!$K$2:$K$3582,Analysis!$E$12),SUMIFS(Database!$Q$2:$Q$3582,Database!$C$2:$C$3582,Analysis!V$13,Database!$F$2:$F$3582,Analysis!$M19,Database!$P$2:$P$3582,Analysis!V$15,Database!$K$2:$K$3582,Analysis!$E$12)))</f>
        <v>0</v>
      </c>
    </row>
    <row r="20" spans="1:22" ht="15.75" x14ac:dyDescent="0.25">
      <c r="A20" s="39" t="s">
        <v>3611</v>
      </c>
      <c r="B20" s="12">
        <f>IF($E$12="Select All",IF($B$12="Entries",COUNTIFS(Database!$C$2:$C$3582,Analysis!B$13,Database!$D$2:$D$3582,Analysis!$A20,Database!$P$2:$P$3582,Analysis!B$15),SUMIFS(Database!$Q$2:$Q$3582,Database!$C$2:$C$3582,Analysis!B$13,Database!$D$2:$D$3582,Analysis!$A20,Database!$P$2:$P$3582,Analysis!B$15)),IF($B$12="Entries",COUNTIFS(Database!$C$2:$C$3582,Analysis!B$13,Database!$D$2:$D$3582,Analysis!$A20,Database!$P$2:$P$3582,Analysis!B$15,Database!$K$2:$K$3582,Analysis!$E$12),SUMIFS(Database!$Q$2:$Q$3582,Database!$C$2:$C$3582,Analysis!B$13,Database!$D$2:$D$3582,Analysis!$A20,Database!$P$2:$P$3582,Analysis!B$15,Database!$K$2:$K$3582,Analysis!$E$12)))</f>
        <v>0</v>
      </c>
      <c r="C20" s="12">
        <f>IF($E$12="Select All",IF($B$12="Entries",COUNTIFS(Database!$C$2:$C$3582,Analysis!C$13,Database!$D$2:$D$3582,Analysis!$A20,Database!$P$2:$P$3582,Analysis!C$15),SUMIFS(Database!$Q$2:$Q$3582,Database!$C$2:$C$3582,Analysis!C$13,Database!$D$2:$D$3582,Analysis!$A20,Database!$P$2:$P$3582,Analysis!C$15)),IF($B$12="Entries",COUNTIFS(Database!$C$2:$C$3582,Analysis!C$13,Database!$D$2:$D$3582,Analysis!$A20,Database!$P$2:$P$3582,Analysis!C$15,Database!$K$2:$K$3582,Analysis!$E$12),SUMIFS(Database!$Q$2:$Q$3582,Database!$C$2:$C$3582,Analysis!C$13,Database!$D$2:$D$3582,Analysis!$A20,Database!$P$2:$P$3582,Analysis!C$15,Database!$K$2:$K$3582,Analysis!$E$12)))</f>
        <v>716.69799999999998</v>
      </c>
      <c r="D20" s="12">
        <f>IF($E$12="Select All",IF($B$12="Entries",COUNTIFS(Database!$C$2:$C$3582,Analysis!D$13,Database!$D$2:$D$3582,Analysis!$A20,Database!$P$2:$P$3582,Analysis!D$15),SUMIFS(Database!$Q$2:$Q$3582,Database!$C$2:$C$3582,Analysis!D$13,Database!$D$2:$D$3582,Analysis!$A20,Database!$P$2:$P$3582,Analysis!D$15)),IF($B$12="Entries",COUNTIFS(Database!$C$2:$C$3582,Analysis!D$13,Database!$D$2:$D$3582,Analysis!$A20,Database!$P$2:$P$3582,Analysis!D$15,Database!$K$2:$K$3582,Analysis!$E$12),SUMIFS(Database!$Q$2:$Q$3582,Database!$C$2:$C$3582,Analysis!D$13,Database!$D$2:$D$3582,Analysis!$A20,Database!$P$2:$P$3582,Analysis!D$15,Database!$K$2:$K$3582,Analysis!$E$12)))</f>
        <v>30.001999999999999</v>
      </c>
      <c r="E20" s="12">
        <f>IF($E$12="Select All",IF($B$12="Entries",COUNTIFS(Database!$C$2:$C$3582,Analysis!E$13,Database!$D$2:$D$3582,Analysis!$A20,Database!$P$2:$P$3582,Analysis!E$15),SUMIFS(Database!$Q$2:$Q$3582,Database!$C$2:$C$3582,Analysis!E$13,Database!$D$2:$D$3582,Analysis!$A20,Database!$P$2:$P$3582,Analysis!E$15)),IF($B$12="Entries",COUNTIFS(Database!$C$2:$C$3582,Analysis!E$13,Database!$D$2:$D$3582,Analysis!$A20,Database!$P$2:$P$3582,Analysis!E$15,Database!$K$2:$K$3582,Analysis!$E$12),SUMIFS(Database!$Q$2:$Q$3582,Database!$C$2:$C$3582,Analysis!E$13,Database!$D$2:$D$3582,Analysis!$A20,Database!$P$2:$P$3582,Analysis!E$15,Database!$K$2:$K$3582,Analysis!$E$12)))</f>
        <v>0</v>
      </c>
      <c r="F20" s="12">
        <f>IF($E$12="Select All",IF($B$12="Entries",COUNTIFS(Database!$C$2:$C$3582,Analysis!F$13,Database!$D$2:$D$3582,Analysis!$A20,Database!$P$2:$P$3582,Analysis!F$15),SUMIFS(Database!$Q$2:$Q$3582,Database!$C$2:$C$3582,Analysis!F$13,Database!$D$2:$D$3582,Analysis!$A20,Database!$P$2:$P$3582,Analysis!F$15)),IF($B$12="Entries",COUNTIFS(Database!$C$2:$C$3582,Analysis!F$13,Database!$D$2:$D$3582,Analysis!$A20,Database!$P$2:$P$3582,Analysis!F$15,Database!$K$2:$K$3582,Analysis!$E$12),SUMIFS(Database!$Q$2:$Q$3582,Database!$C$2:$C$3582,Analysis!F$13,Database!$D$2:$D$3582,Analysis!$A20,Database!$P$2:$P$3582,Analysis!F$15,Database!$K$2:$K$3582,Analysis!$E$12)))</f>
        <v>10769.794460000006</v>
      </c>
      <c r="G20" s="12">
        <f>IF($E$12="Select All",IF($B$12="Entries",COUNTIFS(Database!$C$2:$C$3582,Analysis!G$13,Database!$D$2:$D$3582,Analysis!$A20,Database!$P$2:$P$3582,Analysis!G$15),SUMIFS(Database!$Q$2:$Q$3582,Database!$C$2:$C$3582,Analysis!G$13,Database!$D$2:$D$3582,Analysis!$A20,Database!$P$2:$P$3582,Analysis!G$15)),IF($B$12="Entries",COUNTIFS(Database!$C$2:$C$3582,Analysis!G$13,Database!$D$2:$D$3582,Analysis!$A20,Database!$P$2:$P$3582,Analysis!G$15,Database!$K$2:$K$3582,Analysis!$E$12),SUMIFS(Database!$Q$2:$Q$3582,Database!$C$2:$C$3582,Analysis!G$13,Database!$D$2:$D$3582,Analysis!$A20,Database!$P$2:$P$3582,Analysis!G$15,Database!$K$2:$K$3582,Analysis!$E$12)))</f>
        <v>3104.5211199999985</v>
      </c>
      <c r="H20" s="12">
        <f>IF($E$12="Select All",IF($B$12="Entries",COUNTIFS(Database!$C$2:$C$3582,Analysis!H$13,Database!$D$2:$D$3582,Analysis!$A20,Database!$P$2:$P$3582,Analysis!H$15),SUMIFS(Database!$Q$2:$Q$3582,Database!$C$2:$C$3582,Analysis!H$13,Database!$D$2:$D$3582,Analysis!$A20,Database!$P$2:$P$3582,Analysis!H$15)),IF($B$12="Entries",COUNTIFS(Database!$C$2:$C$3582,Analysis!H$13,Database!$D$2:$D$3582,Analysis!$A20,Database!$P$2:$P$3582,Analysis!H$15,Database!$K$2:$K$3582,Analysis!$E$12),SUMIFS(Database!$Q$2:$Q$3582,Database!$C$2:$C$3582,Analysis!H$13,Database!$D$2:$D$3582,Analysis!$A20,Database!$P$2:$P$3582,Analysis!H$15,Database!$K$2:$K$3582,Analysis!$E$12)))</f>
        <v>1180.7149999999999</v>
      </c>
      <c r="I20" s="12">
        <f>IF($E$12="Select All",IF($B$12="Entries",COUNTIFS(Database!$C$2:$C$3582,Analysis!I$13,Database!$D$2:$D$3582,Analysis!$A20,Database!$P$2:$P$3582,Analysis!I$15),SUMIFS(Database!$Q$2:$Q$3582,Database!$C$2:$C$3582,Analysis!I$13,Database!$D$2:$D$3582,Analysis!$A20,Database!$P$2:$P$3582,Analysis!I$15)),IF($B$12="Entries",COUNTIFS(Database!$C$2:$C$3582,Analysis!I$13,Database!$D$2:$D$3582,Analysis!$A20,Database!$P$2:$P$3582,Analysis!I$15,Database!$K$2:$K$3582,Analysis!$E$12),SUMIFS(Database!$Q$2:$Q$3582,Database!$C$2:$C$3582,Analysis!I$13,Database!$D$2:$D$3582,Analysis!$A20,Database!$P$2:$P$3582,Analysis!I$15,Database!$K$2:$K$3582,Analysis!$E$12)))</f>
        <v>6307.1089999999995</v>
      </c>
      <c r="J20" s="12">
        <f>IF($E$12="Select All",IF($B$12="Entries",COUNTIFS(Database!$C$2:$C$3582,Analysis!J$13,Database!$D$2:$D$3582,Analysis!$A20,Database!$P$2:$P$3582,Analysis!J$15),SUMIFS(Database!$Q$2:$Q$3582,Database!$C$2:$C$3582,Analysis!J$13,Database!$D$2:$D$3582,Analysis!$A20,Database!$P$2:$P$3582,Analysis!J$15)),IF($B$12="Entries",COUNTIFS(Database!$C$2:$C$3582,Analysis!J$13,Database!$D$2:$D$3582,Analysis!$A20,Database!$P$2:$P$3582,Analysis!J$15,Database!$K$2:$K$3582,Analysis!$E$12),SUMIFS(Database!$Q$2:$Q$3582,Database!$C$2:$C$3582,Analysis!J$13,Database!$D$2:$D$3582,Analysis!$A20,Database!$P$2:$P$3582,Analysis!J$15,Database!$K$2:$K$3582,Analysis!$E$12)))</f>
        <v>0</v>
      </c>
      <c r="K20" s="12">
        <f t="shared" ref="K20:K22" si="0">SUM(B20:J20)</f>
        <v>22108.839580000007</v>
      </c>
      <c r="M20" s="39" t="s">
        <v>3644</v>
      </c>
      <c r="N20" s="12">
        <f>IF($E$12="Select All",IF($B$12="Entries",COUNTIFS(Database!$C$2:$C$3582,Analysis!N$13,Database!$F$2:$F$3582,Analysis!$M20,Database!$P$2:$P$3582,Analysis!N$15),SUMIFS(Database!$Q$2:$Q$3582,Database!$C$2:$C$3582,Analysis!N$13,Database!$F$2:$F$3582,Analysis!$M20,Database!$P$2:$P$3582,Analysis!N$15)),IF($B$12="Entries",COUNTIFS(Database!$C$2:$C$3582,Analysis!N$13,Database!$F$2:$F$3582,Analysis!$M20,Database!$P$2:$P$3582,Analysis!N$15,Database!$K$2:$K$3582,Analysis!$E$12),SUMIFS(Database!$Q$2:$Q$3582,Database!$C$2:$C$3582,Analysis!N$13,Database!$F$2:$F$3582,Analysis!$M20,Database!$P$2:$P$3582,Analysis!N$15,Database!$K$2:$K$3582,Analysis!$E$12)))</f>
        <v>0</v>
      </c>
      <c r="O20" s="12">
        <f>IF($E$12="Select All",IF($B$12="Entries",COUNTIFS(Database!$C$2:$C$3582,Analysis!O$13,Database!$F$2:$F$3582,Analysis!$M20,Database!$P$2:$P$3582,Analysis!O$15),SUMIFS(Database!$Q$2:$Q$3582,Database!$C$2:$C$3582,Analysis!O$13,Database!$F$2:$F$3582,Analysis!$M20,Database!$P$2:$P$3582,Analysis!O$15)),IF($B$12="Entries",COUNTIFS(Database!$C$2:$C$3582,Analysis!O$13,Database!$F$2:$F$3582,Analysis!$M20,Database!$P$2:$P$3582,Analysis!O$15,Database!$K$2:$K$3582,Analysis!$E$12),SUMIFS(Database!$Q$2:$Q$3582,Database!$C$2:$C$3582,Analysis!O$13,Database!$F$2:$F$3582,Analysis!$M20,Database!$P$2:$P$3582,Analysis!O$15,Database!$K$2:$K$3582,Analysis!$E$12)))</f>
        <v>153.22499999999999</v>
      </c>
      <c r="P20" s="12">
        <f>IF($E$12="Select All",IF($B$12="Entries",COUNTIFS(Database!$C$2:$C$3582,Analysis!P$13,Database!$F$2:$F$3582,Analysis!$M20,Database!$P$2:$P$3582,Analysis!P$15),SUMIFS(Database!$Q$2:$Q$3582,Database!$C$2:$C$3582,Analysis!P$13,Database!$F$2:$F$3582,Analysis!$M20,Database!$P$2:$P$3582,Analysis!P$15)),IF($B$12="Entries",COUNTIFS(Database!$C$2:$C$3582,Analysis!P$13,Database!$F$2:$F$3582,Analysis!$M20,Database!$P$2:$P$3582,Analysis!P$15,Database!$K$2:$K$3582,Analysis!$E$12),SUMIFS(Database!$Q$2:$Q$3582,Database!$C$2:$C$3582,Analysis!P$13,Database!$F$2:$F$3582,Analysis!$M20,Database!$P$2:$P$3582,Analysis!P$15,Database!$K$2:$K$3582,Analysis!$E$12)))</f>
        <v>338.50139999999999</v>
      </c>
      <c r="Q20" s="12">
        <f>IF($E$12="Select All",IF($B$12="Entries",COUNTIFS(Database!$C$2:$C$3582,Analysis!Q$13,Database!$F$2:$F$3582,Analysis!$M20,Database!$P$2:$P$3582,Analysis!Q$15),SUMIFS(Database!$Q$2:$Q$3582,Database!$C$2:$C$3582,Analysis!Q$13,Database!$F$2:$F$3582,Analysis!$M20,Database!$P$2:$P$3582,Analysis!Q$15)),IF($B$12="Entries",COUNTIFS(Database!$C$2:$C$3582,Analysis!Q$13,Database!$F$2:$F$3582,Analysis!$M20,Database!$P$2:$P$3582,Analysis!Q$15,Database!$K$2:$K$3582,Analysis!$E$12),SUMIFS(Database!$Q$2:$Q$3582,Database!$C$2:$C$3582,Analysis!Q$13,Database!$F$2:$F$3582,Analysis!$M20,Database!$P$2:$P$3582,Analysis!Q$15,Database!$K$2:$K$3582,Analysis!$E$12)))</f>
        <v>0</v>
      </c>
      <c r="R20" s="12">
        <f>IF($E$12="Select All",IF($B$12="Entries",COUNTIFS(Database!$C$2:$C$3582,Analysis!R$13,Database!$F$2:$F$3582,Analysis!$M20,Database!$P$2:$P$3582,Analysis!R$15),SUMIFS(Database!$Q$2:$Q$3582,Database!$C$2:$C$3582,Analysis!R$13,Database!$F$2:$F$3582,Analysis!$M20,Database!$P$2:$P$3582,Analysis!R$15)),IF($B$12="Entries",COUNTIFS(Database!$C$2:$C$3582,Analysis!R$13,Database!$F$2:$F$3582,Analysis!$M20,Database!$P$2:$P$3582,Analysis!R$15,Database!$K$2:$K$3582,Analysis!$E$12),SUMIFS(Database!$Q$2:$Q$3582,Database!$C$2:$C$3582,Analysis!R$13,Database!$F$2:$F$3582,Analysis!$M20,Database!$P$2:$P$3582,Analysis!R$15,Database!$K$2:$K$3582,Analysis!$E$12)))</f>
        <v>2110.3103699999992</v>
      </c>
      <c r="S20" s="12">
        <f>IF($E$12="Select All",IF($B$12="Entries",COUNTIFS(Database!$C$2:$C$3582,Analysis!S$13,Database!$F$2:$F$3582,Analysis!$M20,Database!$P$2:$P$3582,Analysis!S$15),SUMIFS(Database!$Q$2:$Q$3582,Database!$C$2:$C$3582,Analysis!S$13,Database!$F$2:$F$3582,Analysis!$M20,Database!$P$2:$P$3582,Analysis!S$15)),IF($B$12="Entries",COUNTIFS(Database!$C$2:$C$3582,Analysis!S$13,Database!$F$2:$F$3582,Analysis!$M20,Database!$P$2:$P$3582,Analysis!S$15,Database!$K$2:$K$3582,Analysis!$E$12),SUMIFS(Database!$Q$2:$Q$3582,Database!$C$2:$C$3582,Analysis!S$13,Database!$F$2:$F$3582,Analysis!$M20,Database!$P$2:$P$3582,Analysis!S$15,Database!$K$2:$K$3582,Analysis!$E$12)))</f>
        <v>0</v>
      </c>
      <c r="T20" s="12">
        <f>IF($E$12="Select All",IF($B$12="Entries",COUNTIFS(Database!$C$2:$C$3582,Analysis!T$13,Database!$F$2:$F$3582,Analysis!$M20,Database!$P$2:$P$3582,Analysis!T$15),SUMIFS(Database!$Q$2:$Q$3582,Database!$C$2:$C$3582,Analysis!T$13,Database!$F$2:$F$3582,Analysis!$M20,Database!$P$2:$P$3582,Analysis!T$15)),IF($B$12="Entries",COUNTIFS(Database!$C$2:$C$3582,Analysis!T$13,Database!$F$2:$F$3582,Analysis!$M20,Database!$P$2:$P$3582,Analysis!T$15,Database!$K$2:$K$3582,Analysis!$E$12),SUMIFS(Database!$Q$2:$Q$3582,Database!$C$2:$C$3582,Analysis!T$13,Database!$F$2:$F$3582,Analysis!$M20,Database!$P$2:$P$3582,Analysis!T$15,Database!$K$2:$K$3582,Analysis!$E$12)))</f>
        <v>251.10300000000001</v>
      </c>
      <c r="U20" s="12">
        <f>IF($E$12="Select All",IF($B$12="Entries",COUNTIFS(Database!$C$2:$C$3582,Analysis!U$13,Database!$F$2:$F$3582,Analysis!$M20,Database!$P$2:$P$3582,Analysis!U$15),SUMIFS(Database!$Q$2:$Q$3582,Database!$C$2:$C$3582,Analysis!U$13,Database!$F$2:$F$3582,Analysis!$M20,Database!$P$2:$P$3582,Analysis!U$15)),IF($B$12="Entries",COUNTIFS(Database!$C$2:$C$3582,Analysis!U$13,Database!$F$2:$F$3582,Analysis!$M20,Database!$P$2:$P$3582,Analysis!U$15,Database!$K$2:$K$3582,Analysis!$E$12),SUMIFS(Database!$Q$2:$Q$3582,Database!$C$2:$C$3582,Analysis!U$13,Database!$F$2:$F$3582,Analysis!$M20,Database!$P$2:$P$3582,Analysis!U$15,Database!$K$2:$K$3582,Analysis!$E$12)))</f>
        <v>1074.433</v>
      </c>
      <c r="V20" s="12">
        <f>IF($E$12="Select All",IF($B$12="Entries",COUNTIFS(Database!$C$2:$C$3582,Analysis!V$13,Database!$F$2:$F$3582,Analysis!$M20,Database!$P$2:$P$3582,Analysis!V$15),SUMIFS(Database!$Q$2:$Q$3582,Database!$C$2:$C$3582,Analysis!V$13,Database!$F$2:$F$3582,Analysis!$M20,Database!$P$2:$P$3582,Analysis!V$15)),IF($B$12="Entries",COUNTIFS(Database!$C$2:$C$3582,Analysis!V$13,Database!$F$2:$F$3582,Analysis!$M20,Database!$P$2:$P$3582,Analysis!V$15,Database!$K$2:$K$3582,Analysis!$E$12),SUMIFS(Database!$Q$2:$Q$3582,Database!$C$2:$C$3582,Analysis!V$13,Database!$F$2:$F$3582,Analysis!$M20,Database!$P$2:$P$3582,Analysis!V$15,Database!$K$2:$K$3582,Analysis!$E$12)))</f>
        <v>0</v>
      </c>
    </row>
    <row r="21" spans="1:22" ht="15.75" x14ac:dyDescent="0.25">
      <c r="A21" s="40" t="s">
        <v>3636</v>
      </c>
      <c r="B21" s="12">
        <f>SUM(B16:B20)</f>
        <v>0</v>
      </c>
      <c r="C21" s="12">
        <f>SUM(C16:C20)</f>
        <v>3757.0949999999989</v>
      </c>
      <c r="D21" s="12">
        <f>SUM(D16:D20)</f>
        <v>328.34399999999999</v>
      </c>
      <c r="E21" s="12">
        <f>SUM(E16:E20)</f>
        <v>0</v>
      </c>
      <c r="F21" s="12">
        <f>SUM(F16:F20)</f>
        <v>52341.386350000037</v>
      </c>
      <c r="G21" s="12">
        <f>SUM(G16:G20)</f>
        <v>16851.505509999995</v>
      </c>
      <c r="H21" s="12">
        <f>SUM(H16:H20)</f>
        <v>4920.5101000000004</v>
      </c>
      <c r="I21" s="12">
        <f>SUM(I16:I20)</f>
        <v>30586.424000000003</v>
      </c>
      <c r="J21" s="12">
        <f>SUM(J16:J20)</f>
        <v>0</v>
      </c>
      <c r="K21" s="12">
        <f t="shared" si="0"/>
        <v>108785.26496000003</v>
      </c>
      <c r="M21" s="39" t="s">
        <v>3645</v>
      </c>
      <c r="N21" s="12">
        <f>IF($E$12="Select All",IF($B$12="Entries",COUNTIFS(Database!$C$2:$C$3582,Analysis!N$13,Database!$F$2:$F$3582,Analysis!$M21,Database!$P$2:$P$3582,Analysis!N$15),SUMIFS(Database!$Q$2:$Q$3582,Database!$C$2:$C$3582,Analysis!N$13,Database!$F$2:$F$3582,Analysis!$M21,Database!$P$2:$P$3582,Analysis!N$15)),IF($B$12="Entries",COUNTIFS(Database!$C$2:$C$3582,Analysis!N$13,Database!$F$2:$F$3582,Analysis!$M21,Database!$P$2:$P$3582,Analysis!N$15,Database!$K$2:$K$3582,Analysis!$E$12),SUMIFS(Database!$Q$2:$Q$3582,Database!$C$2:$C$3582,Analysis!N$13,Database!$F$2:$F$3582,Analysis!$M21,Database!$P$2:$P$3582,Analysis!N$15,Database!$K$2:$K$3582,Analysis!$E$12)))</f>
        <v>0</v>
      </c>
      <c r="O21" s="12">
        <f>IF($E$12="Select All",IF($B$12="Entries",COUNTIFS(Database!$C$2:$C$3582,Analysis!O$13,Database!$F$2:$F$3582,Analysis!$M21,Database!$P$2:$P$3582,Analysis!O$15),SUMIFS(Database!$Q$2:$Q$3582,Database!$C$2:$C$3582,Analysis!O$13,Database!$F$2:$F$3582,Analysis!$M21,Database!$P$2:$P$3582,Analysis!O$15)),IF($B$12="Entries",COUNTIFS(Database!$C$2:$C$3582,Analysis!O$13,Database!$F$2:$F$3582,Analysis!$M21,Database!$P$2:$P$3582,Analysis!O$15,Database!$K$2:$K$3582,Analysis!$E$12),SUMIFS(Database!$Q$2:$Q$3582,Database!$C$2:$C$3582,Analysis!O$13,Database!$F$2:$F$3582,Analysis!$M21,Database!$P$2:$P$3582,Analysis!O$15,Database!$K$2:$K$3582,Analysis!$E$12)))</f>
        <v>273.76600000000002</v>
      </c>
      <c r="P21" s="12">
        <f>IF($E$12="Select All",IF($B$12="Entries",COUNTIFS(Database!$C$2:$C$3582,Analysis!P$13,Database!$F$2:$F$3582,Analysis!$M21,Database!$P$2:$P$3582,Analysis!P$15),SUMIFS(Database!$Q$2:$Q$3582,Database!$C$2:$C$3582,Analysis!P$13,Database!$F$2:$F$3582,Analysis!$M21,Database!$P$2:$P$3582,Analysis!P$15)),IF($B$12="Entries",COUNTIFS(Database!$C$2:$C$3582,Analysis!P$13,Database!$F$2:$F$3582,Analysis!$M21,Database!$P$2:$P$3582,Analysis!P$15,Database!$K$2:$K$3582,Analysis!$E$12),SUMIFS(Database!$Q$2:$Q$3582,Database!$C$2:$C$3582,Analysis!P$13,Database!$F$2:$F$3582,Analysis!$M21,Database!$P$2:$P$3582,Analysis!P$15,Database!$K$2:$K$3582,Analysis!$E$12)))</f>
        <v>606.58051999999998</v>
      </c>
      <c r="Q21" s="12">
        <f>IF($E$12="Select All",IF($B$12="Entries",COUNTIFS(Database!$C$2:$C$3582,Analysis!Q$13,Database!$F$2:$F$3582,Analysis!$M21,Database!$P$2:$P$3582,Analysis!Q$15),SUMIFS(Database!$Q$2:$Q$3582,Database!$C$2:$C$3582,Analysis!Q$13,Database!$F$2:$F$3582,Analysis!$M21,Database!$P$2:$P$3582,Analysis!Q$15)),IF($B$12="Entries",COUNTIFS(Database!$C$2:$C$3582,Analysis!Q$13,Database!$F$2:$F$3582,Analysis!$M21,Database!$P$2:$P$3582,Analysis!Q$15,Database!$K$2:$K$3582,Analysis!$E$12),SUMIFS(Database!$Q$2:$Q$3582,Database!$C$2:$C$3582,Analysis!Q$13,Database!$F$2:$F$3582,Analysis!$M21,Database!$P$2:$P$3582,Analysis!Q$15,Database!$K$2:$K$3582,Analysis!$E$12)))</f>
        <v>0</v>
      </c>
      <c r="R21" s="12">
        <f>IF($E$12="Select All",IF($B$12="Entries",COUNTIFS(Database!$C$2:$C$3582,Analysis!R$13,Database!$F$2:$F$3582,Analysis!$M21,Database!$P$2:$P$3582,Analysis!R$15),SUMIFS(Database!$Q$2:$Q$3582,Database!$C$2:$C$3582,Analysis!R$13,Database!$F$2:$F$3582,Analysis!$M21,Database!$P$2:$P$3582,Analysis!R$15)),IF($B$12="Entries",COUNTIFS(Database!$C$2:$C$3582,Analysis!R$13,Database!$F$2:$F$3582,Analysis!$M21,Database!$P$2:$P$3582,Analysis!R$15,Database!$K$2:$K$3582,Analysis!$E$12),SUMIFS(Database!$Q$2:$Q$3582,Database!$C$2:$C$3582,Analysis!R$13,Database!$F$2:$F$3582,Analysis!$M21,Database!$P$2:$P$3582,Analysis!R$15,Database!$K$2:$K$3582,Analysis!$E$12)))</f>
        <v>2219.06059</v>
      </c>
      <c r="S21" s="12">
        <f>IF($E$12="Select All",IF($B$12="Entries",COUNTIFS(Database!$C$2:$C$3582,Analysis!S$13,Database!$F$2:$F$3582,Analysis!$M21,Database!$P$2:$P$3582,Analysis!S$15),SUMIFS(Database!$Q$2:$Q$3582,Database!$C$2:$C$3582,Analysis!S$13,Database!$F$2:$F$3582,Analysis!$M21,Database!$P$2:$P$3582,Analysis!S$15)),IF($B$12="Entries",COUNTIFS(Database!$C$2:$C$3582,Analysis!S$13,Database!$F$2:$F$3582,Analysis!$M21,Database!$P$2:$P$3582,Analysis!S$15,Database!$K$2:$K$3582,Analysis!$E$12),SUMIFS(Database!$Q$2:$Q$3582,Database!$C$2:$C$3582,Analysis!S$13,Database!$F$2:$F$3582,Analysis!$M21,Database!$P$2:$P$3582,Analysis!S$15,Database!$K$2:$K$3582,Analysis!$E$12)))</f>
        <v>0</v>
      </c>
      <c r="T21" s="12">
        <f>IF($E$12="Select All",IF($B$12="Entries",COUNTIFS(Database!$C$2:$C$3582,Analysis!T$13,Database!$F$2:$F$3582,Analysis!$M21,Database!$P$2:$P$3582,Analysis!T$15),SUMIFS(Database!$Q$2:$Q$3582,Database!$C$2:$C$3582,Analysis!T$13,Database!$F$2:$F$3582,Analysis!$M21,Database!$P$2:$P$3582,Analysis!T$15)),IF($B$12="Entries",COUNTIFS(Database!$C$2:$C$3582,Analysis!T$13,Database!$F$2:$F$3582,Analysis!$M21,Database!$P$2:$P$3582,Analysis!T$15,Database!$K$2:$K$3582,Analysis!$E$12),SUMIFS(Database!$Q$2:$Q$3582,Database!$C$2:$C$3582,Analysis!T$13,Database!$F$2:$F$3582,Analysis!$M21,Database!$P$2:$P$3582,Analysis!T$15,Database!$K$2:$K$3582,Analysis!$E$12)))</f>
        <v>273.899</v>
      </c>
      <c r="U21" s="12">
        <f>IF($E$12="Select All",IF($B$12="Entries",COUNTIFS(Database!$C$2:$C$3582,Analysis!U$13,Database!$F$2:$F$3582,Analysis!$M21,Database!$P$2:$P$3582,Analysis!U$15),SUMIFS(Database!$Q$2:$Q$3582,Database!$C$2:$C$3582,Analysis!U$13,Database!$F$2:$F$3582,Analysis!$M21,Database!$P$2:$P$3582,Analysis!U$15)),IF($B$12="Entries",COUNTIFS(Database!$C$2:$C$3582,Analysis!U$13,Database!$F$2:$F$3582,Analysis!$M21,Database!$P$2:$P$3582,Analysis!U$15,Database!$K$2:$K$3582,Analysis!$E$12),SUMIFS(Database!$Q$2:$Q$3582,Database!$C$2:$C$3582,Analysis!U$13,Database!$F$2:$F$3582,Analysis!$M21,Database!$P$2:$P$3582,Analysis!U$15,Database!$K$2:$K$3582,Analysis!$E$12)))</f>
        <v>1208.9079999999999</v>
      </c>
      <c r="V21" s="12">
        <f>IF($E$12="Select All",IF($B$12="Entries",COUNTIFS(Database!$C$2:$C$3582,Analysis!V$13,Database!$F$2:$F$3582,Analysis!$M21,Database!$P$2:$P$3582,Analysis!V$15),SUMIFS(Database!$Q$2:$Q$3582,Database!$C$2:$C$3582,Analysis!V$13,Database!$F$2:$F$3582,Analysis!$M21,Database!$P$2:$P$3582,Analysis!V$15)),IF($B$12="Entries",COUNTIFS(Database!$C$2:$C$3582,Analysis!V$13,Database!$F$2:$F$3582,Analysis!$M21,Database!$P$2:$P$3582,Analysis!V$15,Database!$K$2:$K$3582,Analysis!$E$12),SUMIFS(Database!$Q$2:$Q$3582,Database!$C$2:$C$3582,Analysis!V$13,Database!$F$2:$F$3582,Analysis!$M21,Database!$P$2:$P$3582,Analysis!V$15,Database!$K$2:$K$3582,Analysis!$E$12)))</f>
        <v>0</v>
      </c>
    </row>
    <row r="22" spans="1:22" ht="15.75" x14ac:dyDescent="0.25">
      <c r="A22" s="40"/>
      <c r="B22" s="13">
        <f>SUM(B21:D21)</f>
        <v>4085.4389999999989</v>
      </c>
      <c r="C22" s="13"/>
      <c r="D22" s="13"/>
      <c r="E22" s="13">
        <f>SUM(E21:G21)</f>
        <v>69192.891860000032</v>
      </c>
      <c r="F22" s="13"/>
      <c r="G22" s="13"/>
      <c r="H22" s="13">
        <f>SUM(H21:J21)</f>
        <v>35506.934100000006</v>
      </c>
      <c r="I22" s="13"/>
      <c r="J22" s="13"/>
      <c r="K22" s="12">
        <f t="shared" si="0"/>
        <v>108785.26496000003</v>
      </c>
      <c r="M22" s="39" t="s">
        <v>3646</v>
      </c>
      <c r="N22" s="12">
        <f>IF($E$12="Select All",IF($B$12="Entries",COUNTIFS(Database!$C$2:$C$3582,Analysis!N$13,Database!$F$2:$F$3582,Analysis!$M22,Database!$P$2:$P$3582,Analysis!N$15),SUMIFS(Database!$Q$2:$Q$3582,Database!$C$2:$C$3582,Analysis!N$13,Database!$F$2:$F$3582,Analysis!$M22,Database!$P$2:$P$3582,Analysis!N$15)),IF($B$12="Entries",COUNTIFS(Database!$C$2:$C$3582,Analysis!N$13,Database!$F$2:$F$3582,Analysis!$M22,Database!$P$2:$P$3582,Analysis!N$15,Database!$K$2:$K$3582,Analysis!$E$12),SUMIFS(Database!$Q$2:$Q$3582,Database!$C$2:$C$3582,Analysis!N$13,Database!$F$2:$F$3582,Analysis!$M22,Database!$P$2:$P$3582,Analysis!N$15,Database!$K$2:$K$3582,Analysis!$E$12)))</f>
        <v>0</v>
      </c>
      <c r="O22" s="12">
        <f>IF($E$12="Select All",IF($B$12="Entries",COUNTIFS(Database!$C$2:$C$3582,Analysis!O$13,Database!$F$2:$F$3582,Analysis!$M22,Database!$P$2:$P$3582,Analysis!O$15),SUMIFS(Database!$Q$2:$Q$3582,Database!$C$2:$C$3582,Analysis!O$13,Database!$F$2:$F$3582,Analysis!$M22,Database!$P$2:$P$3582,Analysis!O$15)),IF($B$12="Entries",COUNTIFS(Database!$C$2:$C$3582,Analysis!O$13,Database!$F$2:$F$3582,Analysis!$M22,Database!$P$2:$P$3582,Analysis!O$15,Database!$K$2:$K$3582,Analysis!$E$12),SUMIFS(Database!$Q$2:$Q$3582,Database!$C$2:$C$3582,Analysis!O$13,Database!$F$2:$F$3582,Analysis!$M22,Database!$P$2:$P$3582,Analysis!O$15,Database!$K$2:$K$3582,Analysis!$E$12)))</f>
        <v>151.739</v>
      </c>
      <c r="P22" s="12">
        <f>IF($E$12="Select All",IF($B$12="Entries",COUNTIFS(Database!$C$2:$C$3582,Analysis!P$13,Database!$F$2:$F$3582,Analysis!$M22,Database!$P$2:$P$3582,Analysis!P$15),SUMIFS(Database!$Q$2:$Q$3582,Database!$C$2:$C$3582,Analysis!P$13,Database!$F$2:$F$3582,Analysis!$M22,Database!$P$2:$P$3582,Analysis!P$15)),IF($B$12="Entries",COUNTIFS(Database!$C$2:$C$3582,Analysis!P$13,Database!$F$2:$F$3582,Analysis!$M22,Database!$P$2:$P$3582,Analysis!P$15,Database!$K$2:$K$3582,Analysis!$E$12),SUMIFS(Database!$Q$2:$Q$3582,Database!$C$2:$C$3582,Analysis!P$13,Database!$F$2:$F$3582,Analysis!$M22,Database!$P$2:$P$3582,Analysis!P$15,Database!$K$2:$K$3582,Analysis!$E$12)))</f>
        <v>470.43849999999998</v>
      </c>
      <c r="Q22" s="12">
        <f>IF($E$12="Select All",IF($B$12="Entries",COUNTIFS(Database!$C$2:$C$3582,Analysis!Q$13,Database!$F$2:$F$3582,Analysis!$M22,Database!$P$2:$P$3582,Analysis!Q$15),SUMIFS(Database!$Q$2:$Q$3582,Database!$C$2:$C$3582,Analysis!Q$13,Database!$F$2:$F$3582,Analysis!$M22,Database!$P$2:$P$3582,Analysis!Q$15)),IF($B$12="Entries",COUNTIFS(Database!$C$2:$C$3582,Analysis!Q$13,Database!$F$2:$F$3582,Analysis!$M22,Database!$P$2:$P$3582,Analysis!Q$15,Database!$K$2:$K$3582,Analysis!$E$12),SUMIFS(Database!$Q$2:$Q$3582,Database!$C$2:$C$3582,Analysis!Q$13,Database!$F$2:$F$3582,Analysis!$M22,Database!$P$2:$P$3582,Analysis!Q$15,Database!$K$2:$K$3582,Analysis!$E$12)))</f>
        <v>0</v>
      </c>
      <c r="R22" s="12">
        <f>IF($E$12="Select All",IF($B$12="Entries",COUNTIFS(Database!$C$2:$C$3582,Analysis!R$13,Database!$F$2:$F$3582,Analysis!$M22,Database!$P$2:$P$3582,Analysis!R$15),SUMIFS(Database!$Q$2:$Q$3582,Database!$C$2:$C$3582,Analysis!R$13,Database!$F$2:$F$3582,Analysis!$M22,Database!$P$2:$P$3582,Analysis!R$15)),IF($B$12="Entries",COUNTIFS(Database!$C$2:$C$3582,Analysis!R$13,Database!$F$2:$F$3582,Analysis!$M22,Database!$P$2:$P$3582,Analysis!R$15,Database!$K$2:$K$3582,Analysis!$E$12),SUMIFS(Database!$Q$2:$Q$3582,Database!$C$2:$C$3582,Analysis!R$13,Database!$F$2:$F$3582,Analysis!$M22,Database!$P$2:$P$3582,Analysis!R$15,Database!$K$2:$K$3582,Analysis!$E$12)))</f>
        <v>2079.2048999999997</v>
      </c>
      <c r="S22" s="12">
        <f>IF($E$12="Select All",IF($B$12="Entries",COUNTIFS(Database!$C$2:$C$3582,Analysis!S$13,Database!$F$2:$F$3582,Analysis!$M22,Database!$P$2:$P$3582,Analysis!S$15),SUMIFS(Database!$Q$2:$Q$3582,Database!$C$2:$C$3582,Analysis!S$13,Database!$F$2:$F$3582,Analysis!$M22,Database!$P$2:$P$3582,Analysis!S$15)),IF($B$12="Entries",COUNTIFS(Database!$C$2:$C$3582,Analysis!S$13,Database!$F$2:$F$3582,Analysis!$M22,Database!$P$2:$P$3582,Analysis!S$15,Database!$K$2:$K$3582,Analysis!$E$12),SUMIFS(Database!$Q$2:$Q$3582,Database!$C$2:$C$3582,Analysis!S$13,Database!$F$2:$F$3582,Analysis!$M22,Database!$P$2:$P$3582,Analysis!S$15,Database!$K$2:$K$3582,Analysis!$E$12)))</f>
        <v>0</v>
      </c>
      <c r="T22" s="12">
        <f>IF($E$12="Select All",IF($B$12="Entries",COUNTIFS(Database!$C$2:$C$3582,Analysis!T$13,Database!$F$2:$F$3582,Analysis!$M22,Database!$P$2:$P$3582,Analysis!T$15),SUMIFS(Database!$Q$2:$Q$3582,Database!$C$2:$C$3582,Analysis!T$13,Database!$F$2:$F$3582,Analysis!$M22,Database!$P$2:$P$3582,Analysis!T$15)),IF($B$12="Entries",COUNTIFS(Database!$C$2:$C$3582,Analysis!T$13,Database!$F$2:$F$3582,Analysis!$M22,Database!$P$2:$P$3582,Analysis!T$15,Database!$K$2:$K$3582,Analysis!$E$12),SUMIFS(Database!$Q$2:$Q$3582,Database!$C$2:$C$3582,Analysis!T$13,Database!$F$2:$F$3582,Analysis!$M22,Database!$P$2:$P$3582,Analysis!T$15,Database!$K$2:$K$3582,Analysis!$E$12)))</f>
        <v>150.78100000000001</v>
      </c>
      <c r="U22" s="12">
        <f>IF($E$12="Select All",IF($B$12="Entries",COUNTIFS(Database!$C$2:$C$3582,Analysis!U$13,Database!$F$2:$F$3582,Analysis!$M22,Database!$P$2:$P$3582,Analysis!U$15),SUMIFS(Database!$Q$2:$Q$3582,Database!$C$2:$C$3582,Analysis!U$13,Database!$F$2:$F$3582,Analysis!$M22,Database!$P$2:$P$3582,Analysis!U$15)),IF($B$12="Entries",COUNTIFS(Database!$C$2:$C$3582,Analysis!U$13,Database!$F$2:$F$3582,Analysis!$M22,Database!$P$2:$P$3582,Analysis!U$15,Database!$K$2:$K$3582,Analysis!$E$12),SUMIFS(Database!$Q$2:$Q$3582,Database!$C$2:$C$3582,Analysis!U$13,Database!$F$2:$F$3582,Analysis!$M22,Database!$P$2:$P$3582,Analysis!U$15,Database!$K$2:$K$3582,Analysis!$E$12)))</f>
        <v>1699.8679999999999</v>
      </c>
      <c r="V22" s="12">
        <f>IF($E$12="Select All",IF($B$12="Entries",COUNTIFS(Database!$C$2:$C$3582,Analysis!V$13,Database!$F$2:$F$3582,Analysis!$M22,Database!$P$2:$P$3582,Analysis!V$15),SUMIFS(Database!$Q$2:$Q$3582,Database!$C$2:$C$3582,Analysis!V$13,Database!$F$2:$F$3582,Analysis!$M22,Database!$P$2:$P$3582,Analysis!V$15)),IF($B$12="Entries",COUNTIFS(Database!$C$2:$C$3582,Analysis!V$13,Database!$F$2:$F$3582,Analysis!$M22,Database!$P$2:$P$3582,Analysis!V$15,Database!$K$2:$K$3582,Analysis!$E$12),SUMIFS(Database!$Q$2:$Q$3582,Database!$C$2:$C$3582,Analysis!V$13,Database!$F$2:$F$3582,Analysis!$M22,Database!$P$2:$P$3582,Analysis!V$15,Database!$K$2:$K$3582,Analysis!$E$12)))</f>
        <v>0</v>
      </c>
    </row>
    <row r="23" spans="1:22" ht="15.75" x14ac:dyDescent="0.25">
      <c r="M23" s="39" t="s">
        <v>3647</v>
      </c>
      <c r="N23" s="12">
        <f>IF($E$12="Select All",IF($B$12="Entries",COUNTIFS(Database!$C$2:$C$3582,Analysis!N$13,Database!$F$2:$F$3582,Analysis!$M23,Database!$P$2:$P$3582,Analysis!N$15),SUMIFS(Database!$Q$2:$Q$3582,Database!$C$2:$C$3582,Analysis!N$13,Database!$F$2:$F$3582,Analysis!$M23,Database!$P$2:$P$3582,Analysis!N$15)),IF($B$12="Entries",COUNTIFS(Database!$C$2:$C$3582,Analysis!N$13,Database!$F$2:$F$3582,Analysis!$M23,Database!$P$2:$P$3582,Analysis!N$15,Database!$K$2:$K$3582,Analysis!$E$12),SUMIFS(Database!$Q$2:$Q$3582,Database!$C$2:$C$3582,Analysis!N$13,Database!$F$2:$F$3582,Analysis!$M23,Database!$P$2:$P$3582,Analysis!N$15,Database!$K$2:$K$3582,Analysis!$E$12)))</f>
        <v>0</v>
      </c>
      <c r="O23" s="12">
        <f>IF($E$12="Select All",IF($B$12="Entries",COUNTIFS(Database!$C$2:$C$3582,Analysis!O$13,Database!$F$2:$F$3582,Analysis!$M23,Database!$P$2:$P$3582,Analysis!O$15),SUMIFS(Database!$Q$2:$Q$3582,Database!$C$2:$C$3582,Analysis!O$13,Database!$F$2:$F$3582,Analysis!$M23,Database!$P$2:$P$3582,Analysis!O$15)),IF($B$12="Entries",COUNTIFS(Database!$C$2:$C$3582,Analysis!O$13,Database!$F$2:$F$3582,Analysis!$M23,Database!$P$2:$P$3582,Analysis!O$15,Database!$K$2:$K$3582,Analysis!$E$12),SUMIFS(Database!$Q$2:$Q$3582,Database!$C$2:$C$3582,Analysis!O$13,Database!$F$2:$F$3582,Analysis!$M23,Database!$P$2:$P$3582,Analysis!O$15,Database!$K$2:$K$3582,Analysis!$E$12)))</f>
        <v>150.23099999999999</v>
      </c>
      <c r="P23" s="12">
        <f>IF($E$12="Select All",IF($B$12="Entries",COUNTIFS(Database!$C$2:$C$3582,Analysis!P$13,Database!$F$2:$F$3582,Analysis!$M23,Database!$P$2:$P$3582,Analysis!P$15),SUMIFS(Database!$Q$2:$Q$3582,Database!$C$2:$C$3582,Analysis!P$13,Database!$F$2:$F$3582,Analysis!$M23,Database!$P$2:$P$3582,Analysis!P$15)),IF($B$12="Entries",COUNTIFS(Database!$C$2:$C$3582,Analysis!P$13,Database!$F$2:$F$3582,Analysis!$M23,Database!$P$2:$P$3582,Analysis!P$15,Database!$K$2:$K$3582,Analysis!$E$12),SUMIFS(Database!$Q$2:$Q$3582,Database!$C$2:$C$3582,Analysis!P$13,Database!$F$2:$F$3582,Analysis!$M23,Database!$P$2:$P$3582,Analysis!P$15,Database!$K$2:$K$3582,Analysis!$E$12)))</f>
        <v>764.27033999999981</v>
      </c>
      <c r="Q23" s="12">
        <f>IF($E$12="Select All",IF($B$12="Entries",COUNTIFS(Database!$C$2:$C$3582,Analysis!Q$13,Database!$F$2:$F$3582,Analysis!$M23,Database!$P$2:$P$3582,Analysis!Q$15),SUMIFS(Database!$Q$2:$Q$3582,Database!$C$2:$C$3582,Analysis!Q$13,Database!$F$2:$F$3582,Analysis!$M23,Database!$P$2:$P$3582,Analysis!Q$15)),IF($B$12="Entries",COUNTIFS(Database!$C$2:$C$3582,Analysis!Q$13,Database!$F$2:$F$3582,Analysis!$M23,Database!$P$2:$P$3582,Analysis!Q$15,Database!$K$2:$K$3582,Analysis!$E$12),SUMIFS(Database!$Q$2:$Q$3582,Database!$C$2:$C$3582,Analysis!Q$13,Database!$F$2:$F$3582,Analysis!$M23,Database!$P$2:$P$3582,Analysis!Q$15,Database!$K$2:$K$3582,Analysis!$E$12)))</f>
        <v>0</v>
      </c>
      <c r="R23" s="12">
        <f>IF($E$12="Select All",IF($B$12="Entries",COUNTIFS(Database!$C$2:$C$3582,Analysis!R$13,Database!$F$2:$F$3582,Analysis!$M23,Database!$P$2:$P$3582,Analysis!R$15),SUMIFS(Database!$Q$2:$Q$3582,Database!$C$2:$C$3582,Analysis!R$13,Database!$F$2:$F$3582,Analysis!$M23,Database!$P$2:$P$3582,Analysis!R$15)),IF($B$12="Entries",COUNTIFS(Database!$C$2:$C$3582,Analysis!R$13,Database!$F$2:$F$3582,Analysis!$M23,Database!$P$2:$P$3582,Analysis!R$15,Database!$K$2:$K$3582,Analysis!$E$12),SUMIFS(Database!$Q$2:$Q$3582,Database!$C$2:$C$3582,Analysis!R$13,Database!$F$2:$F$3582,Analysis!$M23,Database!$P$2:$P$3582,Analysis!R$15,Database!$K$2:$K$3582,Analysis!$E$12)))</f>
        <v>2189.1611799999991</v>
      </c>
      <c r="S23" s="12">
        <f>IF($E$12="Select All",IF($B$12="Entries",COUNTIFS(Database!$C$2:$C$3582,Analysis!S$13,Database!$F$2:$F$3582,Analysis!$M23,Database!$P$2:$P$3582,Analysis!S$15),SUMIFS(Database!$Q$2:$Q$3582,Database!$C$2:$C$3582,Analysis!S$13,Database!$F$2:$F$3582,Analysis!$M23,Database!$P$2:$P$3582,Analysis!S$15)),IF($B$12="Entries",COUNTIFS(Database!$C$2:$C$3582,Analysis!S$13,Database!$F$2:$F$3582,Analysis!$M23,Database!$P$2:$P$3582,Analysis!S$15,Database!$K$2:$K$3582,Analysis!$E$12),SUMIFS(Database!$Q$2:$Q$3582,Database!$C$2:$C$3582,Analysis!S$13,Database!$F$2:$F$3582,Analysis!$M23,Database!$P$2:$P$3582,Analysis!S$15,Database!$K$2:$K$3582,Analysis!$E$12)))</f>
        <v>0</v>
      </c>
      <c r="T23" s="12">
        <f>IF($E$12="Select All",IF($B$12="Entries",COUNTIFS(Database!$C$2:$C$3582,Analysis!T$13,Database!$F$2:$F$3582,Analysis!$M23,Database!$P$2:$P$3582,Analysis!T$15),SUMIFS(Database!$Q$2:$Q$3582,Database!$C$2:$C$3582,Analysis!T$13,Database!$F$2:$F$3582,Analysis!$M23,Database!$P$2:$P$3582,Analysis!T$15)),IF($B$12="Entries",COUNTIFS(Database!$C$2:$C$3582,Analysis!T$13,Database!$F$2:$F$3582,Analysis!$M23,Database!$P$2:$P$3582,Analysis!T$15,Database!$K$2:$K$3582,Analysis!$E$12),SUMIFS(Database!$Q$2:$Q$3582,Database!$C$2:$C$3582,Analysis!T$13,Database!$F$2:$F$3582,Analysis!$M23,Database!$P$2:$P$3582,Analysis!T$15,Database!$K$2:$K$3582,Analysis!$E$12)))</f>
        <v>227.291</v>
      </c>
      <c r="U23" s="12">
        <f>IF($E$12="Select All",IF($B$12="Entries",COUNTIFS(Database!$C$2:$C$3582,Analysis!U$13,Database!$F$2:$F$3582,Analysis!$M23,Database!$P$2:$P$3582,Analysis!U$15),SUMIFS(Database!$Q$2:$Q$3582,Database!$C$2:$C$3582,Analysis!U$13,Database!$F$2:$F$3582,Analysis!$M23,Database!$P$2:$P$3582,Analysis!U$15)),IF($B$12="Entries",COUNTIFS(Database!$C$2:$C$3582,Analysis!U$13,Database!$F$2:$F$3582,Analysis!$M23,Database!$P$2:$P$3582,Analysis!U$15,Database!$K$2:$K$3582,Analysis!$E$12),SUMIFS(Database!$Q$2:$Q$3582,Database!$C$2:$C$3582,Analysis!U$13,Database!$F$2:$F$3582,Analysis!$M23,Database!$P$2:$P$3582,Analysis!U$15,Database!$K$2:$K$3582,Analysis!$E$12)))</f>
        <v>1195.3</v>
      </c>
      <c r="V23" s="12">
        <f>IF($E$12="Select All",IF($B$12="Entries",COUNTIFS(Database!$C$2:$C$3582,Analysis!V$13,Database!$F$2:$F$3582,Analysis!$M23,Database!$P$2:$P$3582,Analysis!V$15),SUMIFS(Database!$Q$2:$Q$3582,Database!$C$2:$C$3582,Analysis!V$13,Database!$F$2:$F$3582,Analysis!$M23,Database!$P$2:$P$3582,Analysis!V$15)),IF($B$12="Entries",COUNTIFS(Database!$C$2:$C$3582,Analysis!V$13,Database!$F$2:$F$3582,Analysis!$M23,Database!$P$2:$P$3582,Analysis!V$15,Database!$K$2:$K$3582,Analysis!$E$12),SUMIFS(Database!$Q$2:$Q$3582,Database!$C$2:$C$3582,Analysis!V$13,Database!$F$2:$F$3582,Analysis!$M23,Database!$P$2:$P$3582,Analysis!V$15,Database!$K$2:$K$3582,Analysis!$E$12)))</f>
        <v>0</v>
      </c>
    </row>
    <row r="24" spans="1:22" ht="21" x14ac:dyDescent="0.35">
      <c r="A24" s="29" t="s">
        <v>3638</v>
      </c>
      <c r="M24" s="39" t="s">
        <v>3648</v>
      </c>
      <c r="N24" s="12">
        <f>IF($E$12="Select All",IF($B$12="Entries",COUNTIFS(Database!$C$2:$C$3582,Analysis!N$13,Database!$F$2:$F$3582,Analysis!$M24,Database!$P$2:$P$3582,Analysis!N$15),SUMIFS(Database!$Q$2:$Q$3582,Database!$C$2:$C$3582,Analysis!N$13,Database!$F$2:$F$3582,Analysis!$M24,Database!$P$2:$P$3582,Analysis!N$15)),IF($B$12="Entries",COUNTIFS(Database!$C$2:$C$3582,Analysis!N$13,Database!$F$2:$F$3582,Analysis!$M24,Database!$P$2:$P$3582,Analysis!N$15,Database!$K$2:$K$3582,Analysis!$E$12),SUMIFS(Database!$Q$2:$Q$3582,Database!$C$2:$C$3582,Analysis!N$13,Database!$F$2:$F$3582,Analysis!$M24,Database!$P$2:$P$3582,Analysis!N$15,Database!$K$2:$K$3582,Analysis!$E$12)))</f>
        <v>0</v>
      </c>
      <c r="O24" s="12">
        <f>IF($E$12="Select All",IF($B$12="Entries",COUNTIFS(Database!$C$2:$C$3582,Analysis!O$13,Database!$F$2:$F$3582,Analysis!$M24,Database!$P$2:$P$3582,Analysis!O$15),SUMIFS(Database!$Q$2:$Q$3582,Database!$C$2:$C$3582,Analysis!O$13,Database!$F$2:$F$3582,Analysis!$M24,Database!$P$2:$P$3582,Analysis!O$15)),IF($B$12="Entries",COUNTIFS(Database!$C$2:$C$3582,Analysis!O$13,Database!$F$2:$F$3582,Analysis!$M24,Database!$P$2:$P$3582,Analysis!O$15,Database!$K$2:$K$3582,Analysis!$E$12),SUMIFS(Database!$Q$2:$Q$3582,Database!$C$2:$C$3582,Analysis!O$13,Database!$F$2:$F$3582,Analysis!$M24,Database!$P$2:$P$3582,Analysis!O$15,Database!$K$2:$K$3582,Analysis!$E$12)))</f>
        <v>86.864000000000004</v>
      </c>
      <c r="P24" s="12">
        <f>IF($E$12="Select All",IF($B$12="Entries",COUNTIFS(Database!$C$2:$C$3582,Analysis!P$13,Database!$F$2:$F$3582,Analysis!$M24,Database!$P$2:$P$3582,Analysis!P$15),SUMIFS(Database!$Q$2:$Q$3582,Database!$C$2:$C$3582,Analysis!P$13,Database!$F$2:$F$3582,Analysis!$M24,Database!$P$2:$P$3582,Analysis!P$15)),IF($B$12="Entries",COUNTIFS(Database!$C$2:$C$3582,Analysis!P$13,Database!$F$2:$F$3582,Analysis!$M24,Database!$P$2:$P$3582,Analysis!P$15,Database!$K$2:$K$3582,Analysis!$E$12),SUMIFS(Database!$Q$2:$Q$3582,Database!$C$2:$C$3582,Analysis!P$13,Database!$F$2:$F$3582,Analysis!$M24,Database!$P$2:$P$3582,Analysis!P$15,Database!$K$2:$K$3582,Analysis!$E$12)))</f>
        <v>620.54699999999991</v>
      </c>
      <c r="Q24" s="12">
        <f>IF($E$12="Select All",IF($B$12="Entries",COUNTIFS(Database!$C$2:$C$3582,Analysis!Q$13,Database!$F$2:$F$3582,Analysis!$M24,Database!$P$2:$P$3582,Analysis!Q$15),SUMIFS(Database!$Q$2:$Q$3582,Database!$C$2:$C$3582,Analysis!Q$13,Database!$F$2:$F$3582,Analysis!$M24,Database!$P$2:$P$3582,Analysis!Q$15)),IF($B$12="Entries",COUNTIFS(Database!$C$2:$C$3582,Analysis!Q$13,Database!$F$2:$F$3582,Analysis!$M24,Database!$P$2:$P$3582,Analysis!Q$15,Database!$K$2:$K$3582,Analysis!$E$12),SUMIFS(Database!$Q$2:$Q$3582,Database!$C$2:$C$3582,Analysis!Q$13,Database!$F$2:$F$3582,Analysis!$M24,Database!$P$2:$P$3582,Analysis!Q$15,Database!$K$2:$K$3582,Analysis!$E$12)))</f>
        <v>0</v>
      </c>
      <c r="R24" s="12">
        <f>IF($E$12="Select All",IF($B$12="Entries",COUNTIFS(Database!$C$2:$C$3582,Analysis!R$13,Database!$F$2:$F$3582,Analysis!$M24,Database!$P$2:$P$3582,Analysis!R$15),SUMIFS(Database!$Q$2:$Q$3582,Database!$C$2:$C$3582,Analysis!R$13,Database!$F$2:$F$3582,Analysis!$M24,Database!$P$2:$P$3582,Analysis!R$15)),IF($B$12="Entries",COUNTIFS(Database!$C$2:$C$3582,Analysis!R$13,Database!$F$2:$F$3582,Analysis!$M24,Database!$P$2:$P$3582,Analysis!R$15,Database!$K$2:$K$3582,Analysis!$E$12),SUMIFS(Database!$Q$2:$Q$3582,Database!$C$2:$C$3582,Analysis!R$13,Database!$F$2:$F$3582,Analysis!$M24,Database!$P$2:$P$3582,Analysis!R$15,Database!$K$2:$K$3582,Analysis!$E$12)))</f>
        <v>1846.1799399999998</v>
      </c>
      <c r="S24" s="12">
        <f>IF($E$12="Select All",IF($B$12="Entries",COUNTIFS(Database!$C$2:$C$3582,Analysis!S$13,Database!$F$2:$F$3582,Analysis!$M24,Database!$P$2:$P$3582,Analysis!S$15),SUMIFS(Database!$Q$2:$Q$3582,Database!$C$2:$C$3582,Analysis!S$13,Database!$F$2:$F$3582,Analysis!$M24,Database!$P$2:$P$3582,Analysis!S$15)),IF($B$12="Entries",COUNTIFS(Database!$C$2:$C$3582,Analysis!S$13,Database!$F$2:$F$3582,Analysis!$M24,Database!$P$2:$P$3582,Analysis!S$15,Database!$K$2:$K$3582,Analysis!$E$12),SUMIFS(Database!$Q$2:$Q$3582,Database!$C$2:$C$3582,Analysis!S$13,Database!$F$2:$F$3582,Analysis!$M24,Database!$P$2:$P$3582,Analysis!S$15,Database!$K$2:$K$3582,Analysis!$E$12)))</f>
        <v>0</v>
      </c>
      <c r="T24" s="12">
        <f>IF($E$12="Select All",IF($B$12="Entries",COUNTIFS(Database!$C$2:$C$3582,Analysis!T$13,Database!$F$2:$F$3582,Analysis!$M24,Database!$P$2:$P$3582,Analysis!T$15),SUMIFS(Database!$Q$2:$Q$3582,Database!$C$2:$C$3582,Analysis!T$13,Database!$F$2:$F$3582,Analysis!$M24,Database!$P$2:$P$3582,Analysis!T$15)),IF($B$12="Entries",COUNTIFS(Database!$C$2:$C$3582,Analysis!T$13,Database!$F$2:$F$3582,Analysis!$M24,Database!$P$2:$P$3582,Analysis!T$15,Database!$K$2:$K$3582,Analysis!$E$12),SUMIFS(Database!$Q$2:$Q$3582,Database!$C$2:$C$3582,Analysis!T$13,Database!$F$2:$F$3582,Analysis!$M24,Database!$P$2:$P$3582,Analysis!T$15,Database!$K$2:$K$3582,Analysis!$E$12)))</f>
        <v>249.404</v>
      </c>
      <c r="U24" s="12">
        <f>IF($E$12="Select All",IF($B$12="Entries",COUNTIFS(Database!$C$2:$C$3582,Analysis!U$13,Database!$F$2:$F$3582,Analysis!$M24,Database!$P$2:$P$3582,Analysis!U$15),SUMIFS(Database!$Q$2:$Q$3582,Database!$C$2:$C$3582,Analysis!U$13,Database!$F$2:$F$3582,Analysis!$M24,Database!$P$2:$P$3582,Analysis!U$15)),IF($B$12="Entries",COUNTIFS(Database!$C$2:$C$3582,Analysis!U$13,Database!$F$2:$F$3582,Analysis!$M24,Database!$P$2:$P$3582,Analysis!U$15,Database!$K$2:$K$3582,Analysis!$E$12),SUMIFS(Database!$Q$2:$Q$3582,Database!$C$2:$C$3582,Analysis!U$13,Database!$F$2:$F$3582,Analysis!$M24,Database!$P$2:$P$3582,Analysis!U$15,Database!$K$2:$K$3582,Analysis!$E$12)))</f>
        <v>1075.3109999999999</v>
      </c>
      <c r="V24" s="12">
        <f>IF($E$12="Select All",IF($B$12="Entries",COUNTIFS(Database!$C$2:$C$3582,Analysis!V$13,Database!$F$2:$F$3582,Analysis!$M24,Database!$P$2:$P$3582,Analysis!V$15),SUMIFS(Database!$Q$2:$Q$3582,Database!$C$2:$C$3582,Analysis!V$13,Database!$F$2:$F$3582,Analysis!$M24,Database!$P$2:$P$3582,Analysis!V$15)),IF($B$12="Entries",COUNTIFS(Database!$C$2:$C$3582,Analysis!V$13,Database!$F$2:$F$3582,Analysis!$M24,Database!$P$2:$P$3582,Analysis!V$15,Database!$K$2:$K$3582,Analysis!$E$12),SUMIFS(Database!$Q$2:$Q$3582,Database!$C$2:$C$3582,Analysis!V$13,Database!$F$2:$F$3582,Analysis!$M24,Database!$P$2:$P$3582,Analysis!V$15,Database!$K$2:$K$3582,Analysis!$E$12)))</f>
        <v>0</v>
      </c>
    </row>
    <row r="25" spans="1:22" ht="15.75" x14ac:dyDescent="0.25">
      <c r="M25" s="39" t="s">
        <v>3649</v>
      </c>
      <c r="N25" s="12">
        <f>IF($E$12="Select All",IF($B$12="Entries",COUNTIFS(Database!$C$2:$C$3582,Analysis!N$13,Database!$F$2:$F$3582,Analysis!$M25,Database!$P$2:$P$3582,Analysis!N$15),SUMIFS(Database!$Q$2:$Q$3582,Database!$C$2:$C$3582,Analysis!N$13,Database!$F$2:$F$3582,Analysis!$M25,Database!$P$2:$P$3582,Analysis!N$15)),IF($B$12="Entries",COUNTIFS(Database!$C$2:$C$3582,Analysis!N$13,Database!$F$2:$F$3582,Analysis!$M25,Database!$P$2:$P$3582,Analysis!N$15,Database!$K$2:$K$3582,Analysis!$E$12),SUMIFS(Database!$Q$2:$Q$3582,Database!$C$2:$C$3582,Analysis!N$13,Database!$F$2:$F$3582,Analysis!$M25,Database!$P$2:$P$3582,Analysis!N$15,Database!$K$2:$K$3582,Analysis!$E$12)))</f>
        <v>0</v>
      </c>
      <c r="O25" s="12">
        <f>IF($E$12="Select All",IF($B$12="Entries",COUNTIFS(Database!$C$2:$C$3582,Analysis!O$13,Database!$F$2:$F$3582,Analysis!$M25,Database!$P$2:$P$3582,Analysis!O$15),SUMIFS(Database!$Q$2:$Q$3582,Database!$C$2:$C$3582,Analysis!O$13,Database!$F$2:$F$3582,Analysis!$M25,Database!$P$2:$P$3582,Analysis!O$15)),IF($B$12="Entries",COUNTIFS(Database!$C$2:$C$3582,Analysis!O$13,Database!$F$2:$F$3582,Analysis!$M25,Database!$P$2:$P$3582,Analysis!O$15,Database!$K$2:$K$3582,Analysis!$E$12),SUMIFS(Database!$Q$2:$Q$3582,Database!$C$2:$C$3582,Analysis!O$13,Database!$F$2:$F$3582,Analysis!$M25,Database!$P$2:$P$3582,Analysis!O$15,Database!$K$2:$K$3582,Analysis!$E$12)))</f>
        <v>187.78800000000001</v>
      </c>
      <c r="P25" s="12">
        <f>IF($E$12="Select All",IF($B$12="Entries",COUNTIFS(Database!$C$2:$C$3582,Analysis!P$13,Database!$F$2:$F$3582,Analysis!$M25,Database!$P$2:$P$3582,Analysis!P$15),SUMIFS(Database!$Q$2:$Q$3582,Database!$C$2:$C$3582,Analysis!P$13,Database!$F$2:$F$3582,Analysis!$M25,Database!$P$2:$P$3582,Analysis!P$15)),IF($B$12="Entries",COUNTIFS(Database!$C$2:$C$3582,Analysis!P$13,Database!$F$2:$F$3582,Analysis!$M25,Database!$P$2:$P$3582,Analysis!P$15,Database!$K$2:$K$3582,Analysis!$E$12),SUMIFS(Database!$Q$2:$Q$3582,Database!$C$2:$C$3582,Analysis!P$13,Database!$F$2:$F$3582,Analysis!$M25,Database!$P$2:$P$3582,Analysis!P$15,Database!$K$2:$K$3582,Analysis!$E$12)))</f>
        <v>803.81069999999988</v>
      </c>
      <c r="Q25" s="12">
        <f>IF($E$12="Select All",IF($B$12="Entries",COUNTIFS(Database!$C$2:$C$3582,Analysis!Q$13,Database!$F$2:$F$3582,Analysis!$M25,Database!$P$2:$P$3582,Analysis!Q$15),SUMIFS(Database!$Q$2:$Q$3582,Database!$C$2:$C$3582,Analysis!Q$13,Database!$F$2:$F$3582,Analysis!$M25,Database!$P$2:$P$3582,Analysis!Q$15)),IF($B$12="Entries",COUNTIFS(Database!$C$2:$C$3582,Analysis!Q$13,Database!$F$2:$F$3582,Analysis!$M25,Database!$P$2:$P$3582,Analysis!Q$15,Database!$K$2:$K$3582,Analysis!$E$12),SUMIFS(Database!$Q$2:$Q$3582,Database!$C$2:$C$3582,Analysis!Q$13,Database!$F$2:$F$3582,Analysis!$M25,Database!$P$2:$P$3582,Analysis!Q$15,Database!$K$2:$K$3582,Analysis!$E$12)))</f>
        <v>0</v>
      </c>
      <c r="R25" s="12">
        <f>IF($E$12="Select All",IF($B$12="Entries",COUNTIFS(Database!$C$2:$C$3582,Analysis!R$13,Database!$F$2:$F$3582,Analysis!$M25,Database!$P$2:$P$3582,Analysis!R$15),SUMIFS(Database!$Q$2:$Q$3582,Database!$C$2:$C$3582,Analysis!R$13,Database!$F$2:$F$3582,Analysis!$M25,Database!$P$2:$P$3582,Analysis!R$15)),IF($B$12="Entries",COUNTIFS(Database!$C$2:$C$3582,Analysis!R$13,Database!$F$2:$F$3582,Analysis!$M25,Database!$P$2:$P$3582,Analysis!R$15,Database!$K$2:$K$3582,Analysis!$E$12),SUMIFS(Database!$Q$2:$Q$3582,Database!$C$2:$C$3582,Analysis!R$13,Database!$F$2:$F$3582,Analysis!$M25,Database!$P$2:$P$3582,Analysis!R$15,Database!$K$2:$K$3582,Analysis!$E$12)))</f>
        <v>2225.4068799999991</v>
      </c>
      <c r="S25" s="12">
        <f>IF($E$12="Select All",IF($B$12="Entries",COUNTIFS(Database!$C$2:$C$3582,Analysis!S$13,Database!$F$2:$F$3582,Analysis!$M25,Database!$P$2:$P$3582,Analysis!S$15),SUMIFS(Database!$Q$2:$Q$3582,Database!$C$2:$C$3582,Analysis!S$13,Database!$F$2:$F$3582,Analysis!$M25,Database!$P$2:$P$3582,Analysis!S$15)),IF($B$12="Entries",COUNTIFS(Database!$C$2:$C$3582,Analysis!S$13,Database!$F$2:$F$3582,Analysis!$M25,Database!$P$2:$P$3582,Analysis!S$15,Database!$K$2:$K$3582,Analysis!$E$12),SUMIFS(Database!$Q$2:$Q$3582,Database!$C$2:$C$3582,Analysis!S$13,Database!$F$2:$F$3582,Analysis!$M25,Database!$P$2:$P$3582,Analysis!S$15,Database!$K$2:$K$3582,Analysis!$E$12)))</f>
        <v>0</v>
      </c>
      <c r="T25" s="12">
        <f>IF($E$12="Select All",IF($B$12="Entries",COUNTIFS(Database!$C$2:$C$3582,Analysis!T$13,Database!$F$2:$F$3582,Analysis!$M25,Database!$P$2:$P$3582,Analysis!T$15),SUMIFS(Database!$Q$2:$Q$3582,Database!$C$2:$C$3582,Analysis!T$13,Database!$F$2:$F$3582,Analysis!$M25,Database!$P$2:$P$3582,Analysis!T$15)),IF($B$12="Entries",COUNTIFS(Database!$C$2:$C$3582,Analysis!T$13,Database!$F$2:$F$3582,Analysis!$M25,Database!$P$2:$P$3582,Analysis!T$15,Database!$K$2:$K$3582,Analysis!$E$12),SUMIFS(Database!$Q$2:$Q$3582,Database!$C$2:$C$3582,Analysis!T$13,Database!$F$2:$F$3582,Analysis!$M25,Database!$P$2:$P$3582,Analysis!T$15,Database!$K$2:$K$3582,Analysis!$E$12)))</f>
        <v>228.59099999999998</v>
      </c>
      <c r="U25" s="12">
        <f>IF($E$12="Select All",IF($B$12="Entries",COUNTIFS(Database!$C$2:$C$3582,Analysis!U$13,Database!$F$2:$F$3582,Analysis!$M25,Database!$P$2:$P$3582,Analysis!U$15),SUMIFS(Database!$Q$2:$Q$3582,Database!$C$2:$C$3582,Analysis!U$13,Database!$F$2:$F$3582,Analysis!$M25,Database!$P$2:$P$3582,Analysis!U$15)),IF($B$12="Entries",COUNTIFS(Database!$C$2:$C$3582,Analysis!U$13,Database!$F$2:$F$3582,Analysis!$M25,Database!$P$2:$P$3582,Analysis!U$15,Database!$K$2:$K$3582,Analysis!$E$12),SUMIFS(Database!$Q$2:$Q$3582,Database!$C$2:$C$3582,Analysis!U$13,Database!$F$2:$F$3582,Analysis!$M25,Database!$P$2:$P$3582,Analysis!U$15,Database!$K$2:$K$3582,Analysis!$E$12)))</f>
        <v>1212.1410000000001</v>
      </c>
      <c r="V25" s="12">
        <f>IF($E$12="Select All",IF($B$12="Entries",COUNTIFS(Database!$C$2:$C$3582,Analysis!V$13,Database!$F$2:$F$3582,Analysis!$M25,Database!$P$2:$P$3582,Analysis!V$15),SUMIFS(Database!$Q$2:$Q$3582,Database!$C$2:$C$3582,Analysis!V$13,Database!$F$2:$F$3582,Analysis!$M25,Database!$P$2:$P$3582,Analysis!V$15)),IF($B$12="Entries",COUNTIFS(Database!$C$2:$C$3582,Analysis!V$13,Database!$F$2:$F$3582,Analysis!$M25,Database!$P$2:$P$3582,Analysis!V$15,Database!$K$2:$K$3582,Analysis!$E$12),SUMIFS(Database!$Q$2:$Q$3582,Database!$C$2:$C$3582,Analysis!V$13,Database!$F$2:$F$3582,Analysis!$M25,Database!$P$2:$P$3582,Analysis!V$15,Database!$K$2:$K$3582,Analysis!$E$12)))</f>
        <v>0</v>
      </c>
    </row>
    <row r="26" spans="1:22" ht="15.75" x14ac:dyDescent="0.25">
      <c r="A26" s="39" t="s">
        <v>3614</v>
      </c>
      <c r="B26" s="12">
        <f>IF($B$12="Entries",COUNTIFS(Database!$C$2:$C$3582,Analysis!B$13,Database!$E$2:$E$3582,Analysis!$A26,Database!$P$2:$P$3582,Analysis!B$15),SUMIFS(Database!$Q$2:$Q$3582,Database!$C$2:$C$3582,Analysis!B$13,Database!$E$2:$E$3582,Analysis!$A26,Database!$P$2:$P$3582,Analysis!B$15))</f>
        <v>0</v>
      </c>
      <c r="C26" s="12">
        <f>IF($B$12="Entries",COUNTIFS(Database!$C$2:$C$3582,Analysis!C$13,Database!$E$2:$E$3582,Analysis!$A26,Database!$P$2:$P$3582,Analysis!C$15,Database!$H$2:$H$3582,"&lt;&gt;"),SUMIFS(Database!$Q$2:$Q$3582,Database!$C$2:$C$3582,Analysis!C$13,Database!$E$2:$E$3582,Analysis!$A26,Database!$P$2:$P$3582,Analysis!C$15,Database!$H$2:$H$3582,"&lt;&gt;"))</f>
        <v>676.54899999999998</v>
      </c>
      <c r="D26" s="12">
        <f>IF($B$12="Entries",COUNTIFS(Database!$C$2:$C$3582,Analysis!D$13,Database!$E$2:$E$3582,Analysis!$A26,Database!$P$2:$P$3582,Analysis!D$15,Database!$H$2:$H$3582,"&lt;&gt;"),SUMIFS(Database!$Q$2:$Q$3582,Database!$C$2:$C$3582,Analysis!D$13,Database!$E$2:$E$3582,Analysis!$A26,Database!$P$2:$P$3582,Analysis!D$15,Database!$H$2:$H$3582,"&lt;&gt;"))</f>
        <v>60.766999999999996</v>
      </c>
      <c r="E26" s="12">
        <f>IF($B$12="Entries",COUNTIFS(Database!$C$2:$C$3582,Analysis!E$13,Database!$E$2:$E$3582,Analysis!$A26,Database!$P$2:$P$3582,Analysis!E$15,Database!$H$2:$H$3582,"&lt;&gt;"),SUMIFS(Database!$Q$2:$Q$3582,Database!$C$2:$C$3582,Analysis!E$13,Database!$E$2:$E$3582,Analysis!$A26,Database!$P$2:$P$3582,Analysis!E$15,Database!$H$2:$H$3582,"&lt;&gt;"))</f>
        <v>0</v>
      </c>
      <c r="F26" s="12">
        <f>IF($B$12="Entries",COUNTIFS(Database!$C$2:$C$3582,Analysis!F$13,Database!$E$2:$E$3582,Analysis!$A26,Database!$P$2:$P$3582,Analysis!F$15,Database!$H$2:$H$3582,"&lt;&gt;"),SUMIFS(Database!$Q$2:$Q$3582,Database!$C$2:$C$3582,Analysis!F$13,Database!$E$2:$E$3582,Analysis!$A26,Database!$P$2:$P$3582,Analysis!F$15,Database!$H$2:$H$3582,"&lt;&gt;"))</f>
        <v>10021.308480000009</v>
      </c>
      <c r="G26" s="12">
        <f>IF($B$12="Entries",COUNTIFS(Database!$C$2:$C$3582,Analysis!G$13,Database!$E$2:$E$3582,Analysis!$A26,Database!$P$2:$P$3582,Analysis!G$15,Database!$H$2:$H$3582,"&lt;&gt;"),SUMIFS(Database!$Q$2:$Q$3582,Database!$C$2:$C$3582,Analysis!G$13,Database!$E$2:$E$3582,Analysis!$A26,Database!$P$2:$P$3582,Analysis!G$15,Database!$H$2:$H$3582,"&lt;&gt;"))</f>
        <v>2977.5313000000001</v>
      </c>
      <c r="H26" s="12">
        <f>IF($B$12="Entries",COUNTIFS(Database!$C$2:$C$3582,Analysis!H$13,Database!$E$2:$E$3582,Analysis!$A26,Database!$P$2:$P$3582,Analysis!H$15,Database!$H$2:$H$3582,"&lt;&gt;"),SUMIFS(Database!$Q$2:$Q$3582,Database!$C$2:$C$3582,Analysis!H$13,Database!$E$2:$E$3582,Analysis!$A26,Database!$P$2:$P$3582,Analysis!H$15,Database!$H$2:$H$3582,"&lt;&gt;"))</f>
        <v>859.2750000000002</v>
      </c>
      <c r="I26" s="12">
        <f>IF($B$12="Entries",COUNTIFS(Database!$C$2:$C$3582,Analysis!I$13,Database!$E$2:$E$3582,Analysis!$A26,Database!$P$2:$P$3582,Analysis!I$15,Database!$H$2:$H$3582,"&lt;&gt;"),SUMIFS(Database!$Q$2:$Q$3582,Database!$C$2:$C$3582,Analysis!I$13,Database!$E$2:$E$3582,Analysis!$A26,Database!$P$2:$P$3582,Analysis!I$15,Database!$H$2:$H$3582,"&lt;&gt;"))</f>
        <v>6511.8130000000019</v>
      </c>
      <c r="J26" s="12">
        <f>IF($B$12="Entries",COUNTIFS(Database!$C$2:$C$3582,Analysis!J$13,Database!$E$2:$E$3582,Analysis!$A26,Database!$P$2:$P$3582,Analysis!J$15,Database!$H$2:$H$3582,"&lt;&gt;"),SUMIFS(Database!$Q$2:$Q$3582,Database!$C$2:$C$3582,Analysis!J$13,Database!$E$2:$E$3582,Analysis!$A26,Database!$P$2:$P$3582,Analysis!J$15,Database!$H$2:$H$3582,"&lt;&gt;"))</f>
        <v>0</v>
      </c>
      <c r="K26" s="12">
        <f>SUM(B26:J26)</f>
        <v>21107.243780000012</v>
      </c>
      <c r="M26" s="39" t="s">
        <v>3650</v>
      </c>
      <c r="N26" s="12">
        <f>IF($E$12="Select All",IF($B$12="Entries",COUNTIFS(Database!$C$2:$C$3582,Analysis!N$13,Database!$F$2:$F$3582,Analysis!$M26,Database!$P$2:$P$3582,Analysis!N$15),SUMIFS(Database!$Q$2:$Q$3582,Database!$C$2:$C$3582,Analysis!N$13,Database!$F$2:$F$3582,Analysis!$M26,Database!$P$2:$P$3582,Analysis!N$15)),IF($B$12="Entries",COUNTIFS(Database!$C$2:$C$3582,Analysis!N$13,Database!$F$2:$F$3582,Analysis!$M26,Database!$P$2:$P$3582,Analysis!N$15,Database!$K$2:$K$3582,Analysis!$E$12),SUMIFS(Database!$Q$2:$Q$3582,Database!$C$2:$C$3582,Analysis!N$13,Database!$F$2:$F$3582,Analysis!$M26,Database!$P$2:$P$3582,Analysis!N$15,Database!$K$2:$K$3582,Analysis!$E$12)))</f>
        <v>0</v>
      </c>
      <c r="O26" s="12">
        <f>IF($E$12="Select All",IF($B$12="Entries",COUNTIFS(Database!$C$2:$C$3582,Analysis!O$13,Database!$F$2:$F$3582,Analysis!$M26,Database!$P$2:$P$3582,Analysis!O$15),SUMIFS(Database!$Q$2:$Q$3582,Database!$C$2:$C$3582,Analysis!O$13,Database!$F$2:$F$3582,Analysis!$M26,Database!$P$2:$P$3582,Analysis!O$15)),IF($B$12="Entries",COUNTIFS(Database!$C$2:$C$3582,Analysis!O$13,Database!$F$2:$F$3582,Analysis!$M26,Database!$P$2:$P$3582,Analysis!O$15,Database!$K$2:$K$3582,Analysis!$E$12),SUMIFS(Database!$Q$2:$Q$3582,Database!$C$2:$C$3582,Analysis!O$13,Database!$F$2:$F$3582,Analysis!$M26,Database!$P$2:$P$3582,Analysis!O$15,Database!$K$2:$K$3582,Analysis!$E$12)))</f>
        <v>340.447</v>
      </c>
      <c r="P26" s="12">
        <f>IF($E$12="Select All",IF($B$12="Entries",COUNTIFS(Database!$C$2:$C$3582,Analysis!P$13,Database!$F$2:$F$3582,Analysis!$M26,Database!$P$2:$P$3582,Analysis!P$15),SUMIFS(Database!$Q$2:$Q$3582,Database!$C$2:$C$3582,Analysis!P$13,Database!$F$2:$F$3582,Analysis!$M26,Database!$P$2:$P$3582,Analysis!P$15)),IF($B$12="Entries",COUNTIFS(Database!$C$2:$C$3582,Analysis!P$13,Database!$F$2:$F$3582,Analysis!$M26,Database!$P$2:$P$3582,Analysis!P$15,Database!$K$2:$K$3582,Analysis!$E$12),SUMIFS(Database!$Q$2:$Q$3582,Database!$C$2:$C$3582,Analysis!P$13,Database!$F$2:$F$3582,Analysis!$M26,Database!$P$2:$P$3582,Analysis!P$15,Database!$K$2:$K$3582,Analysis!$E$12)))</f>
        <v>668.70320000000004</v>
      </c>
      <c r="Q26" s="12">
        <f>IF($E$12="Select All",IF($B$12="Entries",COUNTIFS(Database!$C$2:$C$3582,Analysis!Q$13,Database!$F$2:$F$3582,Analysis!$M26,Database!$P$2:$P$3582,Analysis!Q$15),SUMIFS(Database!$Q$2:$Q$3582,Database!$C$2:$C$3582,Analysis!Q$13,Database!$F$2:$F$3582,Analysis!$M26,Database!$P$2:$P$3582,Analysis!Q$15)),IF($B$12="Entries",COUNTIFS(Database!$C$2:$C$3582,Analysis!Q$13,Database!$F$2:$F$3582,Analysis!$M26,Database!$P$2:$P$3582,Analysis!Q$15,Database!$K$2:$K$3582,Analysis!$E$12),SUMIFS(Database!$Q$2:$Q$3582,Database!$C$2:$C$3582,Analysis!Q$13,Database!$F$2:$F$3582,Analysis!$M26,Database!$P$2:$P$3582,Analysis!Q$15,Database!$K$2:$K$3582,Analysis!$E$12)))</f>
        <v>0</v>
      </c>
      <c r="R26" s="12">
        <f>IF($E$12="Select All",IF($B$12="Entries",COUNTIFS(Database!$C$2:$C$3582,Analysis!R$13,Database!$F$2:$F$3582,Analysis!$M26,Database!$P$2:$P$3582,Analysis!R$15),SUMIFS(Database!$Q$2:$Q$3582,Database!$C$2:$C$3582,Analysis!R$13,Database!$F$2:$F$3582,Analysis!$M26,Database!$P$2:$P$3582,Analysis!R$15)),IF($B$12="Entries",COUNTIFS(Database!$C$2:$C$3582,Analysis!R$13,Database!$F$2:$F$3582,Analysis!$M26,Database!$P$2:$P$3582,Analysis!R$15,Database!$K$2:$K$3582,Analysis!$E$12),SUMIFS(Database!$Q$2:$Q$3582,Database!$C$2:$C$3582,Analysis!R$13,Database!$F$2:$F$3582,Analysis!$M26,Database!$P$2:$P$3582,Analysis!R$15,Database!$K$2:$K$3582,Analysis!$E$12)))</f>
        <v>2006.6828200000002</v>
      </c>
      <c r="S26" s="12">
        <f>IF($E$12="Select All",IF($B$12="Entries",COUNTIFS(Database!$C$2:$C$3582,Analysis!S$13,Database!$F$2:$F$3582,Analysis!$M26,Database!$P$2:$P$3582,Analysis!S$15),SUMIFS(Database!$Q$2:$Q$3582,Database!$C$2:$C$3582,Analysis!S$13,Database!$F$2:$F$3582,Analysis!$M26,Database!$P$2:$P$3582,Analysis!S$15)),IF($B$12="Entries",COUNTIFS(Database!$C$2:$C$3582,Analysis!S$13,Database!$F$2:$F$3582,Analysis!$M26,Database!$P$2:$P$3582,Analysis!S$15,Database!$K$2:$K$3582,Analysis!$E$12),SUMIFS(Database!$Q$2:$Q$3582,Database!$C$2:$C$3582,Analysis!S$13,Database!$F$2:$F$3582,Analysis!$M26,Database!$P$2:$P$3582,Analysis!S$15,Database!$K$2:$K$3582,Analysis!$E$12)))</f>
        <v>0</v>
      </c>
      <c r="T26" s="12">
        <f>IF($E$12="Select All",IF($B$12="Entries",COUNTIFS(Database!$C$2:$C$3582,Analysis!T$13,Database!$F$2:$F$3582,Analysis!$M26,Database!$P$2:$P$3582,Analysis!T$15),SUMIFS(Database!$Q$2:$Q$3582,Database!$C$2:$C$3582,Analysis!T$13,Database!$F$2:$F$3582,Analysis!$M26,Database!$P$2:$P$3582,Analysis!T$15)),IF($B$12="Entries",COUNTIFS(Database!$C$2:$C$3582,Analysis!T$13,Database!$F$2:$F$3582,Analysis!$M26,Database!$P$2:$P$3582,Analysis!T$15,Database!$K$2:$K$3582,Analysis!$E$12),SUMIFS(Database!$Q$2:$Q$3582,Database!$C$2:$C$3582,Analysis!T$13,Database!$F$2:$F$3582,Analysis!$M26,Database!$P$2:$P$3582,Analysis!T$15,Database!$K$2:$K$3582,Analysis!$E$12)))</f>
        <v>204.0307</v>
      </c>
      <c r="U26" s="12">
        <f>IF($E$12="Select All",IF($B$12="Entries",COUNTIFS(Database!$C$2:$C$3582,Analysis!U$13,Database!$F$2:$F$3582,Analysis!$M26,Database!$P$2:$P$3582,Analysis!U$15),SUMIFS(Database!$Q$2:$Q$3582,Database!$C$2:$C$3582,Analysis!U$13,Database!$F$2:$F$3582,Analysis!$M26,Database!$P$2:$P$3582,Analysis!U$15)),IF($B$12="Entries",COUNTIFS(Database!$C$2:$C$3582,Analysis!U$13,Database!$F$2:$F$3582,Analysis!$M26,Database!$P$2:$P$3582,Analysis!U$15,Database!$K$2:$K$3582,Analysis!$E$12),SUMIFS(Database!$Q$2:$Q$3582,Database!$C$2:$C$3582,Analysis!U$13,Database!$F$2:$F$3582,Analysis!$M26,Database!$P$2:$P$3582,Analysis!U$15,Database!$K$2:$K$3582,Analysis!$E$12)))</f>
        <v>861.24300000000005</v>
      </c>
      <c r="V26" s="12">
        <f>IF($E$12="Select All",IF($B$12="Entries",COUNTIFS(Database!$C$2:$C$3582,Analysis!V$13,Database!$F$2:$F$3582,Analysis!$M26,Database!$P$2:$P$3582,Analysis!V$15),SUMIFS(Database!$Q$2:$Q$3582,Database!$C$2:$C$3582,Analysis!V$13,Database!$F$2:$F$3582,Analysis!$M26,Database!$P$2:$P$3582,Analysis!V$15)),IF($B$12="Entries",COUNTIFS(Database!$C$2:$C$3582,Analysis!V$13,Database!$F$2:$F$3582,Analysis!$M26,Database!$P$2:$P$3582,Analysis!V$15,Database!$K$2:$K$3582,Analysis!$E$12),SUMIFS(Database!$Q$2:$Q$3582,Database!$C$2:$C$3582,Analysis!V$13,Database!$F$2:$F$3582,Analysis!$M26,Database!$P$2:$P$3582,Analysis!V$15,Database!$K$2:$K$3582,Analysis!$E$12)))</f>
        <v>0</v>
      </c>
    </row>
    <row r="27" spans="1:22" ht="15.75" x14ac:dyDescent="0.25">
      <c r="A27" s="39" t="s">
        <v>3613</v>
      </c>
      <c r="B27" s="12">
        <f>IF($B$12="Entries",COUNTIFS(Database!$C$2:$C$3582,Analysis!B$13,Database!$E$2:$E$3582,Analysis!$A27,Database!$P$2:$P$3582,Analysis!B$15),SUMIFS(Database!$Q$2:$Q$3582,Database!$C$2:$C$3582,Analysis!B$13,Database!$E$2:$E$3582,Analysis!$A27,Database!$P$2:$P$3582,Analysis!B$15))</f>
        <v>0</v>
      </c>
      <c r="C27" s="12">
        <f>IF($B$12="Entries",COUNTIFS(Database!$C$2:$C$3582,Analysis!C$13,Database!$E$2:$E$3582,Analysis!$A27,Database!$P$2:$P$3582,Analysis!C$15,Database!$H$2:$H$3582,"&lt;&gt;"),SUMIFS(Database!$Q$2:$Q$3582,Database!$C$2:$C$3582,Analysis!C$13,Database!$E$2:$E$3582,Analysis!$A27,Database!$P$2:$P$3582,Analysis!C$15,Database!$H$2:$H$3582,"&lt;&gt;"))</f>
        <v>709.56600000000003</v>
      </c>
      <c r="D27" s="12">
        <f>IF($B$12="Entries",COUNTIFS(Database!$C$2:$C$3582,Analysis!D$13,Database!$E$2:$E$3582,Analysis!$A27,Database!$P$2:$P$3582,Analysis!D$15,Database!$H$2:$H$3582,"&lt;&gt;"),SUMIFS(Database!$Q$2:$Q$3582,Database!$C$2:$C$3582,Analysis!D$13,Database!$E$2:$E$3582,Analysis!$A27,Database!$P$2:$P$3582,Analysis!D$15,Database!$H$2:$H$3582,"&lt;&gt;"))</f>
        <v>88.676999999999992</v>
      </c>
      <c r="E27" s="12">
        <f>IF($B$12="Entries",COUNTIFS(Database!$C$2:$C$3582,Analysis!E$13,Database!$E$2:$E$3582,Analysis!$A27,Database!$P$2:$P$3582,Analysis!E$15,Database!$H$2:$H$3582,"&lt;&gt;"),SUMIFS(Database!$Q$2:$Q$3582,Database!$C$2:$C$3582,Analysis!E$13,Database!$E$2:$E$3582,Analysis!$A27,Database!$P$2:$P$3582,Analysis!E$15,Database!$H$2:$H$3582,"&lt;&gt;"))</f>
        <v>0</v>
      </c>
      <c r="F27" s="12">
        <f>IF($B$12="Entries",COUNTIFS(Database!$C$2:$C$3582,Analysis!F$13,Database!$E$2:$E$3582,Analysis!$A27,Database!$P$2:$P$3582,Analysis!F$15,Database!$H$2:$H$3582,"&lt;&gt;"),SUMIFS(Database!$Q$2:$Q$3582,Database!$C$2:$C$3582,Analysis!F$13,Database!$E$2:$E$3582,Analysis!$A27,Database!$P$2:$P$3582,Analysis!F$15,Database!$H$2:$H$3582,"&lt;&gt;"))</f>
        <v>9551.8796900000016</v>
      </c>
      <c r="G27" s="12">
        <f>IF($B$12="Entries",COUNTIFS(Database!$C$2:$C$3582,Analysis!G$13,Database!$E$2:$E$3582,Analysis!$A27,Database!$P$2:$P$3582,Analysis!G$15,Database!$H$2:$H$3582,"&lt;&gt;"),SUMIFS(Database!$Q$2:$Q$3582,Database!$C$2:$C$3582,Analysis!G$13,Database!$E$2:$E$3582,Analysis!$A27,Database!$P$2:$P$3582,Analysis!G$15,Database!$H$2:$H$3582,"&lt;&gt;"))</f>
        <v>2561.6697600000002</v>
      </c>
      <c r="H27" s="12">
        <f>IF($B$12="Entries",COUNTIFS(Database!$C$2:$C$3582,Analysis!H$13,Database!$E$2:$E$3582,Analysis!$A27,Database!$P$2:$P$3582,Analysis!H$15,Database!$H$2:$H$3582,"&lt;&gt;"),SUMIFS(Database!$Q$2:$Q$3582,Database!$C$2:$C$3582,Analysis!H$13,Database!$E$2:$E$3582,Analysis!$A27,Database!$P$2:$P$3582,Analysis!H$15,Database!$H$2:$H$3582,"&lt;&gt;"))</f>
        <v>875.57300000000032</v>
      </c>
      <c r="I27" s="12">
        <f>IF($B$12="Entries",COUNTIFS(Database!$C$2:$C$3582,Analysis!I$13,Database!$E$2:$E$3582,Analysis!$A27,Database!$P$2:$P$3582,Analysis!I$15,Database!$H$2:$H$3582,"&lt;&gt;"),SUMIFS(Database!$Q$2:$Q$3582,Database!$C$2:$C$3582,Analysis!I$13,Database!$E$2:$E$3582,Analysis!$A27,Database!$P$2:$P$3582,Analysis!I$15,Database!$H$2:$H$3582,"&lt;&gt;"))</f>
        <v>6185.7089999999998</v>
      </c>
      <c r="J27" s="12">
        <f>IF($B$12="Entries",COUNTIFS(Database!$C$2:$C$3582,Analysis!J$13,Database!$E$2:$E$3582,Analysis!$A27,Database!$P$2:$P$3582,Analysis!J$15,Database!$H$2:$H$3582,"&lt;&gt;"),SUMIFS(Database!$Q$2:$Q$3582,Database!$C$2:$C$3582,Analysis!J$13,Database!$E$2:$E$3582,Analysis!$A27,Database!$P$2:$P$3582,Analysis!J$15,Database!$H$2:$H$3582,"&lt;&gt;"))</f>
        <v>0</v>
      </c>
      <c r="K27" s="12">
        <f>SUM(B27:J27)</f>
        <v>19973.074450000004</v>
      </c>
      <c r="M27" s="39" t="s">
        <v>3651</v>
      </c>
      <c r="N27" s="12">
        <f>IF($E$12="Select All",IF($B$12="Entries",COUNTIFS(Database!$C$2:$C$3582,Analysis!N$13,Database!$F$2:$F$3582,Analysis!$M27,Database!$P$2:$P$3582,Analysis!N$15),SUMIFS(Database!$Q$2:$Q$3582,Database!$C$2:$C$3582,Analysis!N$13,Database!$F$2:$F$3582,Analysis!$M27,Database!$P$2:$P$3582,Analysis!N$15)),IF($B$12="Entries",COUNTIFS(Database!$C$2:$C$3582,Analysis!N$13,Database!$F$2:$F$3582,Analysis!$M27,Database!$P$2:$P$3582,Analysis!N$15,Database!$K$2:$K$3582,Analysis!$E$12),SUMIFS(Database!$Q$2:$Q$3582,Database!$C$2:$C$3582,Analysis!N$13,Database!$F$2:$F$3582,Analysis!$M27,Database!$P$2:$P$3582,Analysis!N$15,Database!$K$2:$K$3582,Analysis!$E$12)))</f>
        <v>0</v>
      </c>
      <c r="O27" s="12">
        <f>IF($E$12="Select All",IF($B$12="Entries",COUNTIFS(Database!$C$2:$C$3582,Analysis!O$13,Database!$F$2:$F$3582,Analysis!$M27,Database!$P$2:$P$3582,Analysis!O$15),SUMIFS(Database!$Q$2:$Q$3582,Database!$C$2:$C$3582,Analysis!O$13,Database!$F$2:$F$3582,Analysis!$M27,Database!$P$2:$P$3582,Analysis!O$15)),IF($B$12="Entries",COUNTIFS(Database!$C$2:$C$3582,Analysis!O$13,Database!$F$2:$F$3582,Analysis!$M27,Database!$P$2:$P$3582,Analysis!O$15,Database!$K$2:$K$3582,Analysis!$E$12),SUMIFS(Database!$Q$2:$Q$3582,Database!$C$2:$C$3582,Analysis!O$13,Database!$F$2:$F$3582,Analysis!$M27,Database!$P$2:$P$3582,Analysis!O$15,Database!$K$2:$K$3582,Analysis!$E$12)))</f>
        <v>93.569000000000003</v>
      </c>
      <c r="P27" s="12">
        <f>IF($E$12="Select All",IF($B$12="Entries",COUNTIFS(Database!$C$2:$C$3582,Analysis!P$13,Database!$F$2:$F$3582,Analysis!$M27,Database!$P$2:$P$3582,Analysis!P$15),SUMIFS(Database!$Q$2:$Q$3582,Database!$C$2:$C$3582,Analysis!P$13,Database!$F$2:$F$3582,Analysis!$M27,Database!$P$2:$P$3582,Analysis!P$15)),IF($B$12="Entries",COUNTIFS(Database!$C$2:$C$3582,Analysis!P$13,Database!$F$2:$F$3582,Analysis!$M27,Database!$P$2:$P$3582,Analysis!P$15,Database!$K$2:$K$3582,Analysis!$E$12),SUMIFS(Database!$Q$2:$Q$3582,Database!$C$2:$C$3582,Analysis!P$13,Database!$F$2:$F$3582,Analysis!$M27,Database!$P$2:$P$3582,Analysis!P$15,Database!$K$2:$K$3582,Analysis!$E$12)))</f>
        <v>526.65189999999996</v>
      </c>
      <c r="Q27" s="12">
        <f>IF($E$12="Select All",IF($B$12="Entries",COUNTIFS(Database!$C$2:$C$3582,Analysis!Q$13,Database!$F$2:$F$3582,Analysis!$M27,Database!$P$2:$P$3582,Analysis!Q$15),SUMIFS(Database!$Q$2:$Q$3582,Database!$C$2:$C$3582,Analysis!Q$13,Database!$F$2:$F$3582,Analysis!$M27,Database!$P$2:$P$3582,Analysis!Q$15)),IF($B$12="Entries",COUNTIFS(Database!$C$2:$C$3582,Analysis!Q$13,Database!$F$2:$F$3582,Analysis!$M27,Database!$P$2:$P$3582,Analysis!Q$15,Database!$K$2:$K$3582,Analysis!$E$12),SUMIFS(Database!$Q$2:$Q$3582,Database!$C$2:$C$3582,Analysis!Q$13,Database!$F$2:$F$3582,Analysis!$M27,Database!$P$2:$P$3582,Analysis!Q$15,Database!$K$2:$K$3582,Analysis!$E$12)))</f>
        <v>0</v>
      </c>
      <c r="R27" s="12">
        <f>IF($E$12="Select All",IF($B$12="Entries",COUNTIFS(Database!$C$2:$C$3582,Analysis!R$13,Database!$F$2:$F$3582,Analysis!$M27,Database!$P$2:$P$3582,Analysis!R$15),SUMIFS(Database!$Q$2:$Q$3582,Database!$C$2:$C$3582,Analysis!R$13,Database!$F$2:$F$3582,Analysis!$M27,Database!$P$2:$P$3582,Analysis!R$15)),IF($B$12="Entries",COUNTIFS(Database!$C$2:$C$3582,Analysis!R$13,Database!$F$2:$F$3582,Analysis!$M27,Database!$P$2:$P$3582,Analysis!R$15,Database!$K$2:$K$3582,Analysis!$E$12),SUMIFS(Database!$Q$2:$Q$3582,Database!$C$2:$C$3582,Analysis!R$13,Database!$F$2:$F$3582,Analysis!$M27,Database!$P$2:$P$3582,Analysis!R$15,Database!$K$2:$K$3582,Analysis!$E$12)))</f>
        <v>1927.8790400000003</v>
      </c>
      <c r="S27" s="12">
        <f>IF($E$12="Select All",IF($B$12="Entries",COUNTIFS(Database!$C$2:$C$3582,Analysis!S$13,Database!$F$2:$F$3582,Analysis!$M27,Database!$P$2:$P$3582,Analysis!S$15),SUMIFS(Database!$Q$2:$Q$3582,Database!$C$2:$C$3582,Analysis!S$13,Database!$F$2:$F$3582,Analysis!$M27,Database!$P$2:$P$3582,Analysis!S$15)),IF($B$12="Entries",COUNTIFS(Database!$C$2:$C$3582,Analysis!S$13,Database!$F$2:$F$3582,Analysis!$M27,Database!$P$2:$P$3582,Analysis!S$15,Database!$K$2:$K$3582,Analysis!$E$12),SUMIFS(Database!$Q$2:$Q$3582,Database!$C$2:$C$3582,Analysis!S$13,Database!$F$2:$F$3582,Analysis!$M27,Database!$P$2:$P$3582,Analysis!S$15,Database!$K$2:$K$3582,Analysis!$E$12)))</f>
        <v>0</v>
      </c>
      <c r="T27" s="12">
        <f>IF($E$12="Select All",IF($B$12="Entries",COUNTIFS(Database!$C$2:$C$3582,Analysis!T$13,Database!$F$2:$F$3582,Analysis!$M27,Database!$P$2:$P$3582,Analysis!T$15),SUMIFS(Database!$Q$2:$Q$3582,Database!$C$2:$C$3582,Analysis!T$13,Database!$F$2:$F$3582,Analysis!$M27,Database!$P$2:$P$3582,Analysis!T$15)),IF($B$12="Entries",COUNTIFS(Database!$C$2:$C$3582,Analysis!T$13,Database!$F$2:$F$3582,Analysis!$M27,Database!$P$2:$P$3582,Analysis!T$15,Database!$K$2:$K$3582,Analysis!$E$12),SUMIFS(Database!$Q$2:$Q$3582,Database!$C$2:$C$3582,Analysis!T$13,Database!$F$2:$F$3582,Analysis!$M27,Database!$P$2:$P$3582,Analysis!T$15,Database!$K$2:$K$3582,Analysis!$E$12)))</f>
        <v>72.790999999999997</v>
      </c>
      <c r="U27" s="12">
        <f>IF($E$12="Select All",IF($B$12="Entries",COUNTIFS(Database!$C$2:$C$3582,Analysis!U$13,Database!$F$2:$F$3582,Analysis!$M27,Database!$P$2:$P$3582,Analysis!U$15),SUMIFS(Database!$Q$2:$Q$3582,Database!$C$2:$C$3582,Analysis!U$13,Database!$F$2:$F$3582,Analysis!$M27,Database!$P$2:$P$3582,Analysis!U$15)),IF($B$12="Entries",COUNTIFS(Database!$C$2:$C$3582,Analysis!U$13,Database!$F$2:$F$3582,Analysis!$M27,Database!$P$2:$P$3582,Analysis!U$15,Database!$K$2:$K$3582,Analysis!$E$12),SUMIFS(Database!$Q$2:$Q$3582,Database!$C$2:$C$3582,Analysis!U$13,Database!$F$2:$F$3582,Analysis!$M27,Database!$P$2:$P$3582,Analysis!U$15,Database!$K$2:$K$3582,Analysis!$E$12)))</f>
        <v>1403.0119999999999</v>
      </c>
      <c r="V27" s="12">
        <f>IF($E$12="Select All",IF($B$12="Entries",COUNTIFS(Database!$C$2:$C$3582,Analysis!V$13,Database!$F$2:$F$3582,Analysis!$M27,Database!$P$2:$P$3582,Analysis!V$15),SUMIFS(Database!$Q$2:$Q$3582,Database!$C$2:$C$3582,Analysis!V$13,Database!$F$2:$F$3582,Analysis!$M27,Database!$P$2:$P$3582,Analysis!V$15)),IF($B$12="Entries",COUNTIFS(Database!$C$2:$C$3582,Analysis!V$13,Database!$F$2:$F$3582,Analysis!$M27,Database!$P$2:$P$3582,Analysis!V$15,Database!$K$2:$K$3582,Analysis!$E$12),SUMIFS(Database!$Q$2:$Q$3582,Database!$C$2:$C$3582,Analysis!V$13,Database!$F$2:$F$3582,Analysis!$M27,Database!$P$2:$P$3582,Analysis!V$15,Database!$K$2:$K$3582,Analysis!$E$12)))</f>
        <v>0</v>
      </c>
    </row>
    <row r="28" spans="1:22" ht="15.75" x14ac:dyDescent="0.25">
      <c r="A28" s="39" t="s">
        <v>3612</v>
      </c>
      <c r="B28" s="12">
        <f>IF($B$12="Entries",COUNTIFS(Database!$C$2:$C$3582,Analysis!B$13,Database!$E$2:$E$3582,Analysis!$A28,Database!$P$2:$P$3582,Analysis!B$15),SUMIFS(Database!$Q$2:$Q$3582,Database!$C$2:$C$3582,Analysis!B$13,Database!$E$2:$E$3582,Analysis!$A28,Database!$P$2:$P$3582,Analysis!B$15))</f>
        <v>0</v>
      </c>
      <c r="C28" s="12">
        <f>IF($B$12="Entries",COUNTIFS(Database!$C$2:$C$3582,Analysis!C$13,Database!$E$2:$E$3582,Analysis!$A28,Database!$P$2:$P$3582,Analysis!C$15,Database!$H$2:$H$3582,"&lt;&gt;"),SUMIFS(Database!$Q$2:$Q$3582,Database!$C$2:$C$3582,Analysis!C$13,Database!$E$2:$E$3582,Analysis!$A28,Database!$P$2:$P$3582,Analysis!C$15,Database!$H$2:$H$3582,"&lt;&gt;"))</f>
        <v>685.25699999999983</v>
      </c>
      <c r="D28" s="12">
        <f>IF($B$12="Entries",COUNTIFS(Database!$C$2:$C$3582,Analysis!D$13,Database!$E$2:$E$3582,Analysis!$A28,Database!$P$2:$P$3582,Analysis!D$15,Database!$H$2:$H$3582,"&lt;&gt;"),SUMIFS(Database!$Q$2:$Q$3582,Database!$C$2:$C$3582,Analysis!D$13,Database!$E$2:$E$3582,Analysis!$A28,Database!$P$2:$P$3582,Analysis!D$15,Database!$H$2:$H$3582,"&lt;&gt;"))</f>
        <v>0</v>
      </c>
      <c r="E28" s="12">
        <f>IF($B$12="Entries",COUNTIFS(Database!$C$2:$C$3582,Analysis!E$13,Database!$E$2:$E$3582,Analysis!$A28,Database!$P$2:$P$3582,Analysis!E$15,Database!$H$2:$H$3582,"&lt;&gt;"),SUMIFS(Database!$Q$2:$Q$3582,Database!$C$2:$C$3582,Analysis!E$13,Database!$E$2:$E$3582,Analysis!$A28,Database!$P$2:$P$3582,Analysis!E$15,Database!$H$2:$H$3582,"&lt;&gt;"))</f>
        <v>0</v>
      </c>
      <c r="F28" s="12">
        <f>IF($B$12="Entries",COUNTIFS(Database!$C$2:$C$3582,Analysis!F$13,Database!$E$2:$E$3582,Analysis!$A28,Database!$P$2:$P$3582,Analysis!F$15,Database!$H$2:$H$3582,"&lt;&gt;"),SUMIFS(Database!$Q$2:$Q$3582,Database!$C$2:$C$3582,Analysis!F$13,Database!$E$2:$E$3582,Analysis!$A28,Database!$P$2:$P$3582,Analysis!F$15,Database!$H$2:$H$3582,"&lt;&gt;"))</f>
        <v>9764.8459600000097</v>
      </c>
      <c r="G28" s="12">
        <f>IF($B$12="Entries",COUNTIFS(Database!$C$2:$C$3582,Analysis!G$13,Database!$E$2:$E$3582,Analysis!$A28,Database!$P$2:$P$3582,Analysis!G$15,Database!$H$2:$H$3582,"&lt;&gt;"),SUMIFS(Database!$Q$2:$Q$3582,Database!$C$2:$C$3582,Analysis!G$13,Database!$E$2:$E$3582,Analysis!$A28,Database!$P$2:$P$3582,Analysis!G$15,Database!$H$2:$H$3582,"&lt;&gt;"))</f>
        <v>3084.1246600000004</v>
      </c>
      <c r="H28" s="12">
        <f>IF($B$12="Entries",COUNTIFS(Database!$C$2:$C$3582,Analysis!H$13,Database!$E$2:$E$3582,Analysis!$A28,Database!$P$2:$P$3582,Analysis!H$15,Database!$H$2:$H$3582,"&lt;&gt;"),SUMIFS(Database!$Q$2:$Q$3582,Database!$C$2:$C$3582,Analysis!H$13,Database!$E$2:$E$3582,Analysis!$A28,Database!$P$2:$P$3582,Analysis!H$15,Database!$H$2:$H$3582,"&lt;&gt;"))</f>
        <v>1233.453</v>
      </c>
      <c r="I28" s="12">
        <f>IF($B$12="Entries",COUNTIFS(Database!$C$2:$C$3582,Analysis!I$13,Database!$E$2:$E$3582,Analysis!$A28,Database!$P$2:$P$3582,Analysis!I$15,Database!$H$2:$H$3582,"&lt;&gt;"),SUMIFS(Database!$Q$2:$Q$3582,Database!$C$2:$C$3582,Analysis!I$13,Database!$E$2:$E$3582,Analysis!$A28,Database!$P$2:$P$3582,Analysis!I$15,Database!$H$2:$H$3582,"&lt;&gt;"))</f>
        <v>4970.4740000000002</v>
      </c>
      <c r="J28" s="12">
        <f>IF($B$12="Entries",COUNTIFS(Database!$C$2:$C$3582,Analysis!J$13,Database!$E$2:$E$3582,Analysis!$A28,Database!$P$2:$P$3582,Analysis!J$15,Database!$H$2:$H$3582,"&lt;&gt;"),SUMIFS(Database!$Q$2:$Q$3582,Database!$C$2:$C$3582,Analysis!J$13,Database!$E$2:$E$3582,Analysis!$A28,Database!$P$2:$P$3582,Analysis!J$15,Database!$H$2:$H$3582,"&lt;&gt;"))</f>
        <v>0</v>
      </c>
      <c r="K28" s="12">
        <f>SUM(B28:J28)</f>
        <v>19738.154620000008</v>
      </c>
      <c r="M28" s="39" t="s">
        <v>3652</v>
      </c>
      <c r="N28" s="12">
        <f>IF($E$12="Select All",IF($B$12="Entries",COUNTIFS(Database!$C$2:$C$3582,Analysis!N$13,Database!$F$2:$F$3582,Analysis!$M28,Database!$P$2:$P$3582,Analysis!N$15),SUMIFS(Database!$Q$2:$Q$3582,Database!$C$2:$C$3582,Analysis!N$13,Database!$F$2:$F$3582,Analysis!$M28,Database!$P$2:$P$3582,Analysis!N$15)),IF($B$12="Entries",COUNTIFS(Database!$C$2:$C$3582,Analysis!N$13,Database!$F$2:$F$3582,Analysis!$M28,Database!$P$2:$P$3582,Analysis!N$15,Database!$K$2:$K$3582,Analysis!$E$12),SUMIFS(Database!$Q$2:$Q$3582,Database!$C$2:$C$3582,Analysis!N$13,Database!$F$2:$F$3582,Analysis!$M28,Database!$P$2:$P$3582,Analysis!N$15,Database!$K$2:$K$3582,Analysis!$E$12)))</f>
        <v>0</v>
      </c>
      <c r="O28" s="12">
        <f>IF($E$12="Select All",IF($B$12="Entries",COUNTIFS(Database!$C$2:$C$3582,Analysis!O$13,Database!$F$2:$F$3582,Analysis!$M28,Database!$P$2:$P$3582,Analysis!O$15),SUMIFS(Database!$Q$2:$Q$3582,Database!$C$2:$C$3582,Analysis!O$13,Database!$F$2:$F$3582,Analysis!$M28,Database!$P$2:$P$3582,Analysis!O$15)),IF($B$12="Entries",COUNTIFS(Database!$C$2:$C$3582,Analysis!O$13,Database!$F$2:$F$3582,Analysis!$M28,Database!$P$2:$P$3582,Analysis!O$15,Database!$K$2:$K$3582,Analysis!$E$12),SUMIFS(Database!$Q$2:$Q$3582,Database!$C$2:$C$3582,Analysis!O$13,Database!$F$2:$F$3582,Analysis!$M28,Database!$P$2:$P$3582,Analysis!O$15,Database!$K$2:$K$3582,Analysis!$E$12)))</f>
        <v>184.35899999999998</v>
      </c>
      <c r="P28" s="12">
        <f>IF($E$12="Select All",IF($B$12="Entries",COUNTIFS(Database!$C$2:$C$3582,Analysis!P$13,Database!$F$2:$F$3582,Analysis!$M28,Database!$P$2:$P$3582,Analysis!P$15),SUMIFS(Database!$Q$2:$Q$3582,Database!$C$2:$C$3582,Analysis!P$13,Database!$F$2:$F$3582,Analysis!$M28,Database!$P$2:$P$3582,Analysis!P$15)),IF($B$12="Entries",COUNTIFS(Database!$C$2:$C$3582,Analysis!P$13,Database!$F$2:$F$3582,Analysis!$M28,Database!$P$2:$P$3582,Analysis!P$15,Database!$K$2:$K$3582,Analysis!$E$12),SUMIFS(Database!$Q$2:$Q$3582,Database!$C$2:$C$3582,Analysis!P$13,Database!$F$2:$F$3582,Analysis!$M28,Database!$P$2:$P$3582,Analysis!P$15,Database!$K$2:$K$3582,Analysis!$E$12)))</f>
        <v>833.58059999999989</v>
      </c>
      <c r="Q28" s="12">
        <f>IF($E$12="Select All",IF($B$12="Entries",COUNTIFS(Database!$C$2:$C$3582,Analysis!Q$13,Database!$F$2:$F$3582,Analysis!$M28,Database!$P$2:$P$3582,Analysis!Q$15),SUMIFS(Database!$Q$2:$Q$3582,Database!$C$2:$C$3582,Analysis!Q$13,Database!$F$2:$F$3582,Analysis!$M28,Database!$P$2:$P$3582,Analysis!Q$15)),IF($B$12="Entries",COUNTIFS(Database!$C$2:$C$3582,Analysis!Q$13,Database!$F$2:$F$3582,Analysis!$M28,Database!$P$2:$P$3582,Analysis!Q$15,Database!$K$2:$K$3582,Analysis!$E$12),SUMIFS(Database!$Q$2:$Q$3582,Database!$C$2:$C$3582,Analysis!Q$13,Database!$F$2:$F$3582,Analysis!$M28,Database!$P$2:$P$3582,Analysis!Q$15,Database!$K$2:$K$3582,Analysis!$E$12)))</f>
        <v>0</v>
      </c>
      <c r="R28" s="12">
        <f>IF($E$12="Select All",IF($B$12="Entries",COUNTIFS(Database!$C$2:$C$3582,Analysis!R$13,Database!$F$2:$F$3582,Analysis!$M28,Database!$P$2:$P$3582,Analysis!R$15),SUMIFS(Database!$Q$2:$Q$3582,Database!$C$2:$C$3582,Analysis!R$13,Database!$F$2:$F$3582,Analysis!$M28,Database!$P$2:$P$3582,Analysis!R$15)),IF($B$12="Entries",COUNTIFS(Database!$C$2:$C$3582,Analysis!R$13,Database!$F$2:$F$3582,Analysis!$M28,Database!$P$2:$P$3582,Analysis!R$15,Database!$K$2:$K$3582,Analysis!$E$12),SUMIFS(Database!$Q$2:$Q$3582,Database!$C$2:$C$3582,Analysis!R$13,Database!$F$2:$F$3582,Analysis!$M28,Database!$P$2:$P$3582,Analysis!R$15,Database!$K$2:$K$3582,Analysis!$E$12)))</f>
        <v>2347.7100799999994</v>
      </c>
      <c r="S28" s="12">
        <f>IF($E$12="Select All",IF($B$12="Entries",COUNTIFS(Database!$C$2:$C$3582,Analysis!S$13,Database!$F$2:$F$3582,Analysis!$M28,Database!$P$2:$P$3582,Analysis!S$15),SUMIFS(Database!$Q$2:$Q$3582,Database!$C$2:$C$3582,Analysis!S$13,Database!$F$2:$F$3582,Analysis!$M28,Database!$P$2:$P$3582,Analysis!S$15)),IF($B$12="Entries",COUNTIFS(Database!$C$2:$C$3582,Analysis!S$13,Database!$F$2:$F$3582,Analysis!$M28,Database!$P$2:$P$3582,Analysis!S$15,Database!$K$2:$K$3582,Analysis!$E$12),SUMIFS(Database!$Q$2:$Q$3582,Database!$C$2:$C$3582,Analysis!S$13,Database!$F$2:$F$3582,Analysis!$M28,Database!$P$2:$P$3582,Analysis!S$15,Database!$K$2:$K$3582,Analysis!$E$12)))</f>
        <v>0</v>
      </c>
      <c r="T28" s="12">
        <f>IF($E$12="Select All",IF($B$12="Entries",COUNTIFS(Database!$C$2:$C$3582,Analysis!T$13,Database!$F$2:$F$3582,Analysis!$M28,Database!$P$2:$P$3582,Analysis!T$15),SUMIFS(Database!$Q$2:$Q$3582,Database!$C$2:$C$3582,Analysis!T$13,Database!$F$2:$F$3582,Analysis!$M28,Database!$P$2:$P$3582,Analysis!T$15)),IF($B$12="Entries",COUNTIFS(Database!$C$2:$C$3582,Analysis!T$13,Database!$F$2:$F$3582,Analysis!$M28,Database!$P$2:$P$3582,Analysis!T$15,Database!$K$2:$K$3582,Analysis!$E$12),SUMIFS(Database!$Q$2:$Q$3582,Database!$C$2:$C$3582,Analysis!T$13,Database!$F$2:$F$3582,Analysis!$M28,Database!$P$2:$P$3582,Analysis!T$15,Database!$K$2:$K$3582,Analysis!$E$12)))</f>
        <v>153.71</v>
      </c>
      <c r="U28" s="12">
        <f>IF($E$12="Select All",IF($B$12="Entries",COUNTIFS(Database!$C$2:$C$3582,Analysis!U$13,Database!$F$2:$F$3582,Analysis!$M28,Database!$P$2:$P$3582,Analysis!U$15),SUMIFS(Database!$Q$2:$Q$3582,Database!$C$2:$C$3582,Analysis!U$13,Database!$F$2:$F$3582,Analysis!$M28,Database!$P$2:$P$3582,Analysis!U$15)),IF($B$12="Entries",COUNTIFS(Database!$C$2:$C$3582,Analysis!U$13,Database!$F$2:$F$3582,Analysis!$M28,Database!$P$2:$P$3582,Analysis!U$15,Database!$K$2:$K$3582,Analysis!$E$12),SUMIFS(Database!$Q$2:$Q$3582,Database!$C$2:$C$3582,Analysis!U$13,Database!$F$2:$F$3582,Analysis!$M28,Database!$P$2:$P$3582,Analysis!U$15,Database!$K$2:$K$3582,Analysis!$E$12)))</f>
        <v>1602.9950000000001</v>
      </c>
      <c r="V28" s="12">
        <f>IF($E$12="Select All",IF($B$12="Entries",COUNTIFS(Database!$C$2:$C$3582,Analysis!V$13,Database!$F$2:$F$3582,Analysis!$M28,Database!$P$2:$P$3582,Analysis!V$15),SUMIFS(Database!$Q$2:$Q$3582,Database!$C$2:$C$3582,Analysis!V$13,Database!$F$2:$F$3582,Analysis!$M28,Database!$P$2:$P$3582,Analysis!V$15)),IF($B$12="Entries",COUNTIFS(Database!$C$2:$C$3582,Analysis!V$13,Database!$F$2:$F$3582,Analysis!$M28,Database!$P$2:$P$3582,Analysis!V$15,Database!$K$2:$K$3582,Analysis!$E$12),SUMIFS(Database!$Q$2:$Q$3582,Database!$C$2:$C$3582,Analysis!V$13,Database!$F$2:$F$3582,Analysis!$M28,Database!$P$2:$P$3582,Analysis!V$15,Database!$K$2:$K$3582,Analysis!$E$12)))</f>
        <v>0</v>
      </c>
    </row>
    <row r="29" spans="1:22" ht="15.75" x14ac:dyDescent="0.25">
      <c r="A29" s="39" t="s">
        <v>3617</v>
      </c>
      <c r="B29" s="12">
        <f>IF($B$12="Entries",COUNTIFS(Database!$C$2:$C$3582,Analysis!B$13,Database!$E$2:$E$3582,Analysis!$A29,Database!$P$2:$P$3582,Analysis!B$15),SUMIFS(Database!$Q$2:$Q$3582,Database!$C$2:$C$3582,Analysis!B$13,Database!$E$2:$E$3582,Analysis!$A29,Database!$P$2:$P$3582,Analysis!B$15))</f>
        <v>0</v>
      </c>
      <c r="C29" s="12">
        <f>IF($B$12="Entries",COUNTIFS(Database!$C$2:$C$3582,Analysis!C$13,Database!$E$2:$E$3582,Analysis!$A29,Database!$P$2:$P$3582,Analysis!C$15,Database!$H$2:$H$3582,"&lt;&gt;"),SUMIFS(Database!$Q$2:$Q$3582,Database!$C$2:$C$3582,Analysis!C$13,Database!$E$2:$E$3582,Analysis!$A29,Database!$P$2:$P$3582,Analysis!C$15,Database!$H$2:$H$3582,"&lt;&gt;"))</f>
        <v>605.74049999999988</v>
      </c>
      <c r="D29" s="12">
        <f>IF($B$12="Entries",COUNTIFS(Database!$C$2:$C$3582,Analysis!D$13,Database!$E$2:$E$3582,Analysis!$A29,Database!$P$2:$P$3582,Analysis!D$15,Database!$H$2:$H$3582,"&lt;&gt;"),SUMIFS(Database!$Q$2:$Q$3582,Database!$C$2:$C$3582,Analysis!D$13,Database!$E$2:$E$3582,Analysis!$A29,Database!$P$2:$P$3582,Analysis!D$15,Database!$H$2:$H$3582,"&lt;&gt;"))</f>
        <v>0</v>
      </c>
      <c r="E29" s="12">
        <f>IF($B$12="Entries",COUNTIFS(Database!$C$2:$C$3582,Analysis!E$13,Database!$E$2:$E$3582,Analysis!$A29,Database!$P$2:$P$3582,Analysis!E$15,Database!$H$2:$H$3582,"&lt;&gt;"),SUMIFS(Database!$Q$2:$Q$3582,Database!$C$2:$C$3582,Analysis!E$13,Database!$E$2:$E$3582,Analysis!$A29,Database!$P$2:$P$3582,Analysis!E$15,Database!$H$2:$H$3582,"&lt;&gt;"))</f>
        <v>0</v>
      </c>
      <c r="F29" s="12">
        <f>IF($B$12="Entries",COUNTIFS(Database!$C$2:$C$3582,Analysis!F$13,Database!$E$2:$E$3582,Analysis!$A29,Database!$P$2:$P$3582,Analysis!F$15,Database!$H$2:$H$3582,"&lt;&gt;"),SUMIFS(Database!$Q$2:$Q$3582,Database!$C$2:$C$3582,Analysis!F$13,Database!$E$2:$E$3582,Analysis!$A29,Database!$P$2:$P$3582,Analysis!F$15,Database!$H$2:$H$3582,"&lt;&gt;"))</f>
        <v>10049.73312000001</v>
      </c>
      <c r="G29" s="12">
        <f>IF($B$12="Entries",COUNTIFS(Database!$C$2:$C$3582,Analysis!G$13,Database!$E$2:$E$3582,Analysis!$A29,Database!$P$2:$P$3582,Analysis!G$15,Database!$H$2:$H$3582,"&lt;&gt;"),SUMIFS(Database!$Q$2:$Q$3582,Database!$C$2:$C$3582,Analysis!G$13,Database!$E$2:$E$3582,Analysis!$A29,Database!$P$2:$P$3582,Analysis!G$15,Database!$H$2:$H$3582,"&lt;&gt;"))</f>
        <v>3247.6279499999987</v>
      </c>
      <c r="H29" s="12">
        <f>IF($B$12="Entries",COUNTIFS(Database!$C$2:$C$3582,Analysis!H$13,Database!$E$2:$E$3582,Analysis!$A29,Database!$P$2:$P$3582,Analysis!H$15,Database!$H$2:$H$3582,"&lt;&gt;"),SUMIFS(Database!$Q$2:$Q$3582,Database!$C$2:$C$3582,Analysis!H$13,Database!$E$2:$E$3582,Analysis!$A29,Database!$P$2:$P$3582,Analysis!H$15,Database!$H$2:$H$3582,"&lt;&gt;"))</f>
        <v>974.90740000000017</v>
      </c>
      <c r="I29" s="12">
        <f>IF($B$12="Entries",COUNTIFS(Database!$C$2:$C$3582,Analysis!I$13,Database!$E$2:$E$3582,Analysis!$A29,Database!$P$2:$P$3582,Analysis!I$15,Database!$H$2:$H$3582,"&lt;&gt;"),SUMIFS(Database!$Q$2:$Q$3582,Database!$C$2:$C$3582,Analysis!I$13,Database!$E$2:$E$3582,Analysis!$A29,Database!$P$2:$P$3582,Analysis!I$15,Database!$H$2:$H$3582,"&lt;&gt;"))</f>
        <v>5860.3249999999989</v>
      </c>
      <c r="J29" s="12">
        <f>IF($B$12="Entries",COUNTIFS(Database!$C$2:$C$3582,Analysis!J$13,Database!$E$2:$E$3582,Analysis!$A29,Database!$P$2:$P$3582,Analysis!J$15,Database!$H$2:$H$3582,"&lt;&gt;"),SUMIFS(Database!$Q$2:$Q$3582,Database!$C$2:$C$3582,Analysis!J$13,Database!$E$2:$E$3582,Analysis!$A29,Database!$P$2:$P$3582,Analysis!J$15,Database!$H$2:$H$3582,"&lt;&gt;"))</f>
        <v>0</v>
      </c>
      <c r="K29" s="12">
        <f>SUM(B29:J29)</f>
        <v>20738.333970000007</v>
      </c>
      <c r="M29" s="39" t="s">
        <v>3653</v>
      </c>
      <c r="N29" s="12">
        <f>IF($E$12="Select All",IF($B$12="Entries",COUNTIFS(Database!$C$2:$C$3582,Analysis!N$13,Database!$F$2:$F$3582,Analysis!$M29,Database!$P$2:$P$3582,Analysis!N$15),SUMIFS(Database!$Q$2:$Q$3582,Database!$C$2:$C$3582,Analysis!N$13,Database!$F$2:$F$3582,Analysis!$M29,Database!$P$2:$P$3582,Analysis!N$15)),IF($B$12="Entries",COUNTIFS(Database!$C$2:$C$3582,Analysis!N$13,Database!$F$2:$F$3582,Analysis!$M29,Database!$P$2:$P$3582,Analysis!N$15,Database!$K$2:$K$3582,Analysis!$E$12),SUMIFS(Database!$Q$2:$Q$3582,Database!$C$2:$C$3582,Analysis!N$13,Database!$F$2:$F$3582,Analysis!$M29,Database!$P$2:$P$3582,Analysis!N$15,Database!$K$2:$K$3582,Analysis!$E$12)))</f>
        <v>0</v>
      </c>
      <c r="O29" s="12">
        <f>IF($E$12="Select All",IF($B$12="Entries",COUNTIFS(Database!$C$2:$C$3582,Analysis!O$13,Database!$F$2:$F$3582,Analysis!$M29,Database!$P$2:$P$3582,Analysis!O$15),SUMIFS(Database!$Q$2:$Q$3582,Database!$C$2:$C$3582,Analysis!O$13,Database!$F$2:$F$3582,Analysis!$M29,Database!$P$2:$P$3582,Analysis!O$15)),IF($B$12="Entries",COUNTIFS(Database!$C$2:$C$3582,Analysis!O$13,Database!$F$2:$F$3582,Analysis!$M29,Database!$P$2:$P$3582,Analysis!O$15,Database!$K$2:$K$3582,Analysis!$E$12),SUMIFS(Database!$Q$2:$Q$3582,Database!$C$2:$C$3582,Analysis!O$13,Database!$F$2:$F$3582,Analysis!$M29,Database!$P$2:$P$3582,Analysis!O$15,Database!$K$2:$K$3582,Analysis!$E$12)))</f>
        <v>73.358000000000004</v>
      </c>
      <c r="P29" s="12">
        <f>IF($E$12="Select All",IF($B$12="Entries",COUNTIFS(Database!$C$2:$C$3582,Analysis!P$13,Database!$F$2:$F$3582,Analysis!$M29,Database!$P$2:$P$3582,Analysis!P$15),SUMIFS(Database!$Q$2:$Q$3582,Database!$C$2:$C$3582,Analysis!P$13,Database!$F$2:$F$3582,Analysis!$M29,Database!$P$2:$P$3582,Analysis!P$15)),IF($B$12="Entries",COUNTIFS(Database!$C$2:$C$3582,Analysis!P$13,Database!$F$2:$F$3582,Analysis!$M29,Database!$P$2:$P$3582,Analysis!P$15,Database!$K$2:$K$3582,Analysis!$E$12),SUMIFS(Database!$Q$2:$Q$3582,Database!$C$2:$C$3582,Analysis!P$13,Database!$F$2:$F$3582,Analysis!$M29,Database!$P$2:$P$3582,Analysis!P$15,Database!$K$2:$K$3582,Analysis!$E$12)))</f>
        <v>705.83629999999994</v>
      </c>
      <c r="Q29" s="12">
        <f>IF($E$12="Select All",IF($B$12="Entries",COUNTIFS(Database!$C$2:$C$3582,Analysis!Q$13,Database!$F$2:$F$3582,Analysis!$M29,Database!$P$2:$P$3582,Analysis!Q$15),SUMIFS(Database!$Q$2:$Q$3582,Database!$C$2:$C$3582,Analysis!Q$13,Database!$F$2:$F$3582,Analysis!$M29,Database!$P$2:$P$3582,Analysis!Q$15)),IF($B$12="Entries",COUNTIFS(Database!$C$2:$C$3582,Analysis!Q$13,Database!$F$2:$F$3582,Analysis!$M29,Database!$P$2:$P$3582,Analysis!Q$15,Database!$K$2:$K$3582,Analysis!$E$12),SUMIFS(Database!$Q$2:$Q$3582,Database!$C$2:$C$3582,Analysis!Q$13,Database!$F$2:$F$3582,Analysis!$M29,Database!$P$2:$P$3582,Analysis!Q$15,Database!$K$2:$K$3582,Analysis!$E$12)))</f>
        <v>0</v>
      </c>
      <c r="R29" s="12">
        <f>IF($E$12="Select All",IF($B$12="Entries",COUNTIFS(Database!$C$2:$C$3582,Analysis!R$13,Database!$F$2:$F$3582,Analysis!$M29,Database!$P$2:$P$3582,Analysis!R$15),SUMIFS(Database!$Q$2:$Q$3582,Database!$C$2:$C$3582,Analysis!R$13,Database!$F$2:$F$3582,Analysis!$M29,Database!$P$2:$P$3582,Analysis!R$15)),IF($B$12="Entries",COUNTIFS(Database!$C$2:$C$3582,Analysis!R$13,Database!$F$2:$F$3582,Analysis!$M29,Database!$P$2:$P$3582,Analysis!R$15,Database!$K$2:$K$3582,Analysis!$E$12),SUMIFS(Database!$Q$2:$Q$3582,Database!$C$2:$C$3582,Analysis!R$13,Database!$F$2:$F$3582,Analysis!$M29,Database!$P$2:$P$3582,Analysis!R$15,Database!$K$2:$K$3582,Analysis!$E$12)))</f>
        <v>1647.4397799999992</v>
      </c>
      <c r="S29" s="12">
        <f>IF($E$12="Select All",IF($B$12="Entries",COUNTIFS(Database!$C$2:$C$3582,Analysis!S$13,Database!$F$2:$F$3582,Analysis!$M29,Database!$P$2:$P$3582,Analysis!S$15),SUMIFS(Database!$Q$2:$Q$3582,Database!$C$2:$C$3582,Analysis!S$13,Database!$F$2:$F$3582,Analysis!$M29,Database!$P$2:$P$3582,Analysis!S$15)),IF($B$12="Entries",COUNTIFS(Database!$C$2:$C$3582,Analysis!S$13,Database!$F$2:$F$3582,Analysis!$M29,Database!$P$2:$P$3582,Analysis!S$15,Database!$K$2:$K$3582,Analysis!$E$12),SUMIFS(Database!$Q$2:$Q$3582,Database!$C$2:$C$3582,Analysis!S$13,Database!$F$2:$F$3582,Analysis!$M29,Database!$P$2:$P$3582,Analysis!S$15,Database!$K$2:$K$3582,Analysis!$E$12)))</f>
        <v>0</v>
      </c>
      <c r="T29" s="12">
        <f>IF($E$12="Select All",IF($B$12="Entries",COUNTIFS(Database!$C$2:$C$3582,Analysis!T$13,Database!$F$2:$F$3582,Analysis!$M29,Database!$P$2:$P$3582,Analysis!T$15),SUMIFS(Database!$Q$2:$Q$3582,Database!$C$2:$C$3582,Analysis!T$13,Database!$F$2:$F$3582,Analysis!$M29,Database!$P$2:$P$3582,Analysis!T$15)),IF($B$12="Entries",COUNTIFS(Database!$C$2:$C$3582,Analysis!T$13,Database!$F$2:$F$3582,Analysis!$M29,Database!$P$2:$P$3582,Analysis!T$15,Database!$K$2:$K$3582,Analysis!$E$12),SUMIFS(Database!$Q$2:$Q$3582,Database!$C$2:$C$3582,Analysis!T$13,Database!$F$2:$F$3582,Analysis!$M29,Database!$P$2:$P$3582,Analysis!T$15,Database!$K$2:$K$3582,Analysis!$E$12)))</f>
        <v>123.46699999999998</v>
      </c>
      <c r="U29" s="12">
        <f>IF($E$12="Select All",IF($B$12="Entries",COUNTIFS(Database!$C$2:$C$3582,Analysis!U$13,Database!$F$2:$F$3582,Analysis!$M29,Database!$P$2:$P$3582,Analysis!U$15),SUMIFS(Database!$Q$2:$Q$3582,Database!$C$2:$C$3582,Analysis!U$13,Database!$F$2:$F$3582,Analysis!$M29,Database!$P$2:$P$3582,Analysis!U$15)),IF($B$12="Entries",COUNTIFS(Database!$C$2:$C$3582,Analysis!U$13,Database!$F$2:$F$3582,Analysis!$M29,Database!$P$2:$P$3582,Analysis!U$15,Database!$K$2:$K$3582,Analysis!$E$12),SUMIFS(Database!$Q$2:$Q$3582,Database!$C$2:$C$3582,Analysis!U$13,Database!$F$2:$F$3582,Analysis!$M29,Database!$P$2:$P$3582,Analysis!U$15,Database!$K$2:$K$3582,Analysis!$E$12)))</f>
        <v>802.24300000000005</v>
      </c>
      <c r="V29" s="12">
        <f>IF($E$12="Select All",IF($B$12="Entries",COUNTIFS(Database!$C$2:$C$3582,Analysis!V$13,Database!$F$2:$F$3582,Analysis!$M29,Database!$P$2:$P$3582,Analysis!V$15),SUMIFS(Database!$Q$2:$Q$3582,Database!$C$2:$C$3582,Analysis!V$13,Database!$F$2:$F$3582,Analysis!$M29,Database!$P$2:$P$3582,Analysis!V$15)),IF($B$12="Entries",COUNTIFS(Database!$C$2:$C$3582,Analysis!V$13,Database!$F$2:$F$3582,Analysis!$M29,Database!$P$2:$P$3582,Analysis!V$15,Database!$K$2:$K$3582,Analysis!$E$12),SUMIFS(Database!$Q$2:$Q$3582,Database!$C$2:$C$3582,Analysis!V$13,Database!$F$2:$F$3582,Analysis!$M29,Database!$P$2:$P$3582,Analysis!V$15,Database!$K$2:$K$3582,Analysis!$E$12)))</f>
        <v>0</v>
      </c>
    </row>
    <row r="30" spans="1:22" ht="15.75" x14ac:dyDescent="0.25">
      <c r="A30" s="39" t="s">
        <v>3618</v>
      </c>
      <c r="B30" s="12">
        <f>IF($B$12="Entries",COUNTIFS(Database!$C$2:$C$3582,Analysis!B$13,Database!$E$2:$E$3582,Analysis!$A30,Database!$P$2:$P$3582,Analysis!B$15),SUMIFS(Database!$Q$2:$Q$3582,Database!$C$2:$C$3582,Analysis!B$13,Database!$E$2:$E$3582,Analysis!$A30,Database!$P$2:$P$3582,Analysis!B$15))</f>
        <v>0</v>
      </c>
      <c r="C30" s="12">
        <f>IF($B$12="Entries",COUNTIFS(Database!$C$2:$C$3582,Analysis!C$13,Database!$E$2:$E$3582,Analysis!$A30,Database!$P$2:$P$3582,Analysis!C$15,Database!$H$2:$H$3582,"&lt;&gt;"),SUMIFS(Database!$Q$2:$Q$3582,Database!$C$2:$C$3582,Analysis!C$13,Database!$E$2:$E$3582,Analysis!$A30,Database!$P$2:$P$3582,Analysis!C$15,Database!$H$2:$H$3582,"&lt;&gt;"))</f>
        <v>806.0575</v>
      </c>
      <c r="D30" s="12">
        <f>IF($B$12="Entries",COUNTIFS(Database!$C$2:$C$3582,Analysis!D$13,Database!$E$2:$E$3582,Analysis!$A30,Database!$P$2:$P$3582,Analysis!D$15,Database!$H$2:$H$3582,"&lt;&gt;"),SUMIFS(Database!$Q$2:$Q$3582,Database!$C$2:$C$3582,Analysis!D$13,Database!$E$2:$E$3582,Analysis!$A30,Database!$P$2:$P$3582,Analysis!D$15,Database!$H$2:$H$3582,"&lt;&gt;"))</f>
        <v>0</v>
      </c>
      <c r="E30" s="12">
        <f>IF($B$12="Entries",COUNTIFS(Database!$C$2:$C$3582,Analysis!E$13,Database!$E$2:$E$3582,Analysis!$A30,Database!$P$2:$P$3582,Analysis!E$15,Database!$H$2:$H$3582,"&lt;&gt;"),SUMIFS(Database!$Q$2:$Q$3582,Database!$C$2:$C$3582,Analysis!E$13,Database!$E$2:$E$3582,Analysis!$A30,Database!$P$2:$P$3582,Analysis!E$15,Database!$H$2:$H$3582,"&lt;&gt;"))</f>
        <v>0</v>
      </c>
      <c r="F30" s="12">
        <f>IF($B$12="Entries",COUNTIFS(Database!$C$2:$C$3582,Analysis!F$13,Database!$E$2:$E$3582,Analysis!$A30,Database!$P$2:$P$3582,Analysis!F$15,Database!$H$2:$H$3582,"&lt;&gt;"),SUMIFS(Database!$Q$2:$Q$3582,Database!$C$2:$C$3582,Analysis!F$13,Database!$E$2:$E$3582,Analysis!$A30,Database!$P$2:$P$3582,Analysis!F$15,Database!$H$2:$H$3582,"&lt;&gt;"))</f>
        <v>9227.1841480000003</v>
      </c>
      <c r="G30" s="12">
        <f>IF($B$12="Entries",COUNTIFS(Database!$C$2:$C$3582,Analysis!G$13,Database!$E$2:$E$3582,Analysis!$A30,Database!$P$2:$P$3582,Analysis!G$15,Database!$H$2:$H$3582,"&lt;&gt;"),SUMIFS(Database!$Q$2:$Q$3582,Database!$C$2:$C$3582,Analysis!G$13,Database!$E$2:$E$3582,Analysis!$A30,Database!$P$2:$P$3582,Analysis!G$15,Database!$H$2:$H$3582,"&lt;&gt;"))</f>
        <v>2782.0048399999991</v>
      </c>
      <c r="H30" s="12">
        <f>IF($B$12="Entries",COUNTIFS(Database!$C$2:$C$3582,Analysis!H$13,Database!$E$2:$E$3582,Analysis!$A30,Database!$P$2:$P$3582,Analysis!H$15,Database!$H$2:$H$3582,"&lt;&gt;"),SUMIFS(Database!$Q$2:$Q$3582,Database!$C$2:$C$3582,Analysis!H$13,Database!$E$2:$E$3582,Analysis!$A30,Database!$P$2:$P$3582,Analysis!H$15,Database!$H$2:$H$3582,"&lt;&gt;"))</f>
        <v>977.3017000000001</v>
      </c>
      <c r="I30" s="12">
        <f>IF($B$12="Entries",COUNTIFS(Database!$C$2:$C$3582,Analysis!I$13,Database!$E$2:$E$3582,Analysis!$A30,Database!$P$2:$P$3582,Analysis!I$15,Database!$H$2:$H$3582,"&lt;&gt;"),SUMIFS(Database!$Q$2:$Q$3582,Database!$C$2:$C$3582,Analysis!I$13,Database!$E$2:$E$3582,Analysis!$A30,Database!$P$2:$P$3582,Analysis!I$15,Database!$H$2:$H$3582,"&lt;&gt;"))</f>
        <v>5761.1230000000005</v>
      </c>
      <c r="J30" s="12">
        <f>IF($B$12="Entries",COUNTIFS(Database!$C$2:$C$3582,Analysis!J$13,Database!$E$2:$E$3582,Analysis!$A30,Database!$P$2:$P$3582,Analysis!J$15,Database!$H$2:$H$3582,"&lt;&gt;"),SUMIFS(Database!$Q$2:$Q$3582,Database!$C$2:$C$3582,Analysis!J$13,Database!$E$2:$E$3582,Analysis!$A30,Database!$P$2:$P$3582,Analysis!J$15,Database!$H$2:$H$3582,"&lt;&gt;"))</f>
        <v>0</v>
      </c>
      <c r="K30" s="12">
        <f>SUM(B30:J30)</f>
        <v>19553.671188</v>
      </c>
      <c r="M30" s="39" t="s">
        <v>3654</v>
      </c>
      <c r="N30" s="12">
        <f>IF($E$12="Select All",IF($B$12="Entries",COUNTIFS(Database!$C$2:$C$3582,Analysis!N$13,Database!$F$2:$F$3582,Analysis!$M30,Database!$P$2:$P$3582,Analysis!N$15),SUMIFS(Database!$Q$2:$Q$3582,Database!$C$2:$C$3582,Analysis!N$13,Database!$F$2:$F$3582,Analysis!$M30,Database!$P$2:$P$3582,Analysis!N$15)),IF($B$12="Entries",COUNTIFS(Database!$C$2:$C$3582,Analysis!N$13,Database!$F$2:$F$3582,Analysis!$M30,Database!$P$2:$P$3582,Analysis!N$15,Database!$K$2:$K$3582,Analysis!$E$12),SUMIFS(Database!$Q$2:$Q$3582,Database!$C$2:$C$3582,Analysis!N$13,Database!$F$2:$F$3582,Analysis!$M30,Database!$P$2:$P$3582,Analysis!N$15,Database!$K$2:$K$3582,Analysis!$E$12)))</f>
        <v>0</v>
      </c>
      <c r="O30" s="12">
        <f>IF($E$12="Select All",IF($B$12="Entries",COUNTIFS(Database!$C$2:$C$3582,Analysis!O$13,Database!$F$2:$F$3582,Analysis!$M30,Database!$P$2:$P$3582,Analysis!O$15),SUMIFS(Database!$Q$2:$Q$3582,Database!$C$2:$C$3582,Analysis!O$13,Database!$F$2:$F$3582,Analysis!$M30,Database!$P$2:$P$3582,Analysis!O$15)),IF($B$12="Entries",COUNTIFS(Database!$C$2:$C$3582,Analysis!O$13,Database!$F$2:$F$3582,Analysis!$M30,Database!$P$2:$P$3582,Analysis!O$15,Database!$K$2:$K$3582,Analysis!$E$12),SUMIFS(Database!$Q$2:$Q$3582,Database!$C$2:$C$3582,Analysis!O$13,Database!$F$2:$F$3582,Analysis!$M30,Database!$P$2:$P$3582,Analysis!O$15,Database!$K$2:$K$3582,Analysis!$E$12)))</f>
        <v>160.20400000000001</v>
      </c>
      <c r="P30" s="12">
        <f>IF($E$12="Select All",IF($B$12="Entries",COUNTIFS(Database!$C$2:$C$3582,Analysis!P$13,Database!$F$2:$F$3582,Analysis!$M30,Database!$P$2:$P$3582,Analysis!P$15),SUMIFS(Database!$Q$2:$Q$3582,Database!$C$2:$C$3582,Analysis!P$13,Database!$F$2:$F$3582,Analysis!$M30,Database!$P$2:$P$3582,Analysis!P$15)),IF($B$12="Entries",COUNTIFS(Database!$C$2:$C$3582,Analysis!P$13,Database!$F$2:$F$3582,Analysis!$M30,Database!$P$2:$P$3582,Analysis!P$15,Database!$K$2:$K$3582,Analysis!$E$12),SUMIFS(Database!$Q$2:$Q$3582,Database!$C$2:$C$3582,Analysis!P$13,Database!$F$2:$F$3582,Analysis!$M30,Database!$P$2:$P$3582,Analysis!P$15,Database!$K$2:$K$3582,Analysis!$E$12)))</f>
        <v>714.62364000000014</v>
      </c>
      <c r="Q30" s="12">
        <f>IF($E$12="Select All",IF($B$12="Entries",COUNTIFS(Database!$C$2:$C$3582,Analysis!Q$13,Database!$F$2:$F$3582,Analysis!$M30,Database!$P$2:$P$3582,Analysis!Q$15),SUMIFS(Database!$Q$2:$Q$3582,Database!$C$2:$C$3582,Analysis!Q$13,Database!$F$2:$F$3582,Analysis!$M30,Database!$P$2:$P$3582,Analysis!Q$15)),IF($B$12="Entries",COUNTIFS(Database!$C$2:$C$3582,Analysis!Q$13,Database!$F$2:$F$3582,Analysis!$M30,Database!$P$2:$P$3582,Analysis!Q$15,Database!$K$2:$K$3582,Analysis!$E$12),SUMIFS(Database!$Q$2:$Q$3582,Database!$C$2:$C$3582,Analysis!Q$13,Database!$F$2:$F$3582,Analysis!$M30,Database!$P$2:$P$3582,Analysis!Q$15,Database!$K$2:$K$3582,Analysis!$E$12)))</f>
        <v>0</v>
      </c>
      <c r="R30" s="12">
        <f>IF($E$12="Select All",IF($B$12="Entries",COUNTIFS(Database!$C$2:$C$3582,Analysis!R$13,Database!$F$2:$F$3582,Analysis!$M30,Database!$P$2:$P$3582,Analysis!R$15),SUMIFS(Database!$Q$2:$Q$3582,Database!$C$2:$C$3582,Analysis!R$13,Database!$F$2:$F$3582,Analysis!$M30,Database!$P$2:$P$3582,Analysis!R$15)),IF($B$12="Entries",COUNTIFS(Database!$C$2:$C$3582,Analysis!R$13,Database!$F$2:$F$3582,Analysis!$M30,Database!$P$2:$P$3582,Analysis!R$15,Database!$K$2:$K$3582,Analysis!$E$12),SUMIFS(Database!$Q$2:$Q$3582,Database!$C$2:$C$3582,Analysis!R$13,Database!$F$2:$F$3582,Analysis!$M30,Database!$P$2:$P$3582,Analysis!R$15,Database!$K$2:$K$3582,Analysis!$E$12)))</f>
        <v>1995.9625799999999</v>
      </c>
      <c r="S30" s="12">
        <f>IF($E$12="Select All",IF($B$12="Entries",COUNTIFS(Database!$C$2:$C$3582,Analysis!S$13,Database!$F$2:$F$3582,Analysis!$M30,Database!$P$2:$P$3582,Analysis!S$15),SUMIFS(Database!$Q$2:$Q$3582,Database!$C$2:$C$3582,Analysis!S$13,Database!$F$2:$F$3582,Analysis!$M30,Database!$P$2:$P$3582,Analysis!S$15)),IF($B$12="Entries",COUNTIFS(Database!$C$2:$C$3582,Analysis!S$13,Database!$F$2:$F$3582,Analysis!$M30,Database!$P$2:$P$3582,Analysis!S$15,Database!$K$2:$K$3582,Analysis!$E$12),SUMIFS(Database!$Q$2:$Q$3582,Database!$C$2:$C$3582,Analysis!S$13,Database!$F$2:$F$3582,Analysis!$M30,Database!$P$2:$P$3582,Analysis!S$15,Database!$K$2:$K$3582,Analysis!$E$12)))</f>
        <v>0</v>
      </c>
      <c r="T30" s="12">
        <f>IF($E$12="Select All",IF($B$12="Entries",COUNTIFS(Database!$C$2:$C$3582,Analysis!T$13,Database!$F$2:$F$3582,Analysis!$M30,Database!$P$2:$P$3582,Analysis!T$15),SUMIFS(Database!$Q$2:$Q$3582,Database!$C$2:$C$3582,Analysis!T$13,Database!$F$2:$F$3582,Analysis!$M30,Database!$P$2:$P$3582,Analysis!T$15)),IF($B$12="Entries",COUNTIFS(Database!$C$2:$C$3582,Analysis!T$13,Database!$F$2:$F$3582,Analysis!$M30,Database!$P$2:$P$3582,Analysis!T$15,Database!$K$2:$K$3582,Analysis!$E$12),SUMIFS(Database!$Q$2:$Q$3582,Database!$C$2:$C$3582,Analysis!T$13,Database!$F$2:$F$3582,Analysis!$M30,Database!$P$2:$P$3582,Analysis!T$15,Database!$K$2:$K$3582,Analysis!$E$12)))</f>
        <v>76.353000000000009</v>
      </c>
      <c r="U30" s="12">
        <f>IF($E$12="Select All",IF($B$12="Entries",COUNTIFS(Database!$C$2:$C$3582,Analysis!U$13,Database!$F$2:$F$3582,Analysis!$M30,Database!$P$2:$P$3582,Analysis!U$15),SUMIFS(Database!$Q$2:$Q$3582,Database!$C$2:$C$3582,Analysis!U$13,Database!$F$2:$F$3582,Analysis!$M30,Database!$P$2:$P$3582,Analysis!U$15)),IF($B$12="Entries",COUNTIFS(Database!$C$2:$C$3582,Analysis!U$13,Database!$F$2:$F$3582,Analysis!$M30,Database!$P$2:$P$3582,Analysis!U$15,Database!$K$2:$K$3582,Analysis!$E$12),SUMIFS(Database!$Q$2:$Q$3582,Database!$C$2:$C$3582,Analysis!U$13,Database!$F$2:$F$3582,Analysis!$M30,Database!$P$2:$P$3582,Analysis!U$15,Database!$K$2:$K$3582,Analysis!$E$12)))</f>
        <v>1596.7110000000002</v>
      </c>
      <c r="V30" s="12">
        <f>IF($E$12="Select All",IF($B$12="Entries",COUNTIFS(Database!$C$2:$C$3582,Analysis!V$13,Database!$F$2:$F$3582,Analysis!$M30,Database!$P$2:$P$3582,Analysis!V$15),SUMIFS(Database!$Q$2:$Q$3582,Database!$C$2:$C$3582,Analysis!V$13,Database!$F$2:$F$3582,Analysis!$M30,Database!$P$2:$P$3582,Analysis!V$15)),IF($B$12="Entries",COUNTIFS(Database!$C$2:$C$3582,Analysis!V$13,Database!$F$2:$F$3582,Analysis!$M30,Database!$P$2:$P$3582,Analysis!V$15,Database!$K$2:$K$3582,Analysis!$E$12),SUMIFS(Database!$Q$2:$Q$3582,Database!$C$2:$C$3582,Analysis!V$13,Database!$F$2:$F$3582,Analysis!$M30,Database!$P$2:$P$3582,Analysis!V$15,Database!$K$2:$K$3582,Analysis!$E$12)))</f>
        <v>0</v>
      </c>
    </row>
    <row r="31" spans="1:22" ht="15" customHeight="1" x14ac:dyDescent="0.25">
      <c r="A31" s="40" t="s">
        <v>3636</v>
      </c>
      <c r="B31" s="12">
        <f>SUM(B26:B30)</f>
        <v>0</v>
      </c>
      <c r="C31" s="12">
        <f>SUM(C26:C30)</f>
        <v>3483.1699999999996</v>
      </c>
      <c r="D31" s="12">
        <f>SUM(D26:D30)</f>
        <v>149.44399999999999</v>
      </c>
      <c r="E31" s="12">
        <f>SUM(E26:E30)</f>
        <v>0</v>
      </c>
      <c r="F31" s="12">
        <f>SUM(F26:F30)</f>
        <v>48614.951398000027</v>
      </c>
      <c r="G31" s="12">
        <f>SUM(G26:G30)</f>
        <v>14652.958509999999</v>
      </c>
      <c r="H31" s="12">
        <f>SUM(H26:H30)</f>
        <v>4920.5101000000004</v>
      </c>
      <c r="I31" s="12">
        <f>SUM(I26:I30)</f>
        <v>29289.443999999996</v>
      </c>
      <c r="J31" s="12">
        <f>SUM(J26:J30)</f>
        <v>0</v>
      </c>
      <c r="K31" s="12">
        <f>SUM(B31:J31)</f>
        <v>101110.47800800003</v>
      </c>
      <c r="M31" s="39" t="s">
        <v>3655</v>
      </c>
      <c r="N31" s="12">
        <f>IF($E$12="Select All",IF($B$12="Entries",COUNTIFS(Database!$C$2:$C$3582,Analysis!N$13,Database!$F$2:$F$3582,Analysis!$M31,Database!$P$2:$P$3582,Analysis!N$15),SUMIFS(Database!$Q$2:$Q$3582,Database!$C$2:$C$3582,Analysis!N$13,Database!$F$2:$F$3582,Analysis!$M31,Database!$P$2:$P$3582,Analysis!N$15)),IF($B$12="Entries",COUNTIFS(Database!$C$2:$C$3582,Analysis!N$13,Database!$F$2:$F$3582,Analysis!$M31,Database!$P$2:$P$3582,Analysis!N$15,Database!$K$2:$K$3582,Analysis!$E$12),SUMIFS(Database!$Q$2:$Q$3582,Database!$C$2:$C$3582,Analysis!N$13,Database!$F$2:$F$3582,Analysis!$M31,Database!$P$2:$P$3582,Analysis!N$15,Database!$K$2:$K$3582,Analysis!$E$12)))</f>
        <v>0</v>
      </c>
      <c r="O31" s="12">
        <f>IF($E$12="Select All",IF($B$12="Entries",COUNTIFS(Database!$C$2:$C$3582,Analysis!O$13,Database!$F$2:$F$3582,Analysis!$M31,Database!$P$2:$P$3582,Analysis!O$15),SUMIFS(Database!$Q$2:$Q$3582,Database!$C$2:$C$3582,Analysis!O$13,Database!$F$2:$F$3582,Analysis!$M31,Database!$P$2:$P$3582,Analysis!O$15)),IF($B$12="Entries",COUNTIFS(Database!$C$2:$C$3582,Analysis!O$13,Database!$F$2:$F$3582,Analysis!$M31,Database!$P$2:$P$3582,Analysis!O$15,Database!$K$2:$K$3582,Analysis!$E$12),SUMIFS(Database!$Q$2:$Q$3582,Database!$C$2:$C$3582,Analysis!O$13,Database!$F$2:$F$3582,Analysis!$M31,Database!$P$2:$P$3582,Analysis!O$15,Database!$K$2:$K$3582,Analysis!$E$12)))</f>
        <v>143.077</v>
      </c>
      <c r="P31" s="12">
        <f>IF($E$12="Select All",IF($B$12="Entries",COUNTIFS(Database!$C$2:$C$3582,Analysis!P$13,Database!$F$2:$F$3582,Analysis!$M31,Database!$P$2:$P$3582,Analysis!P$15),SUMIFS(Database!$Q$2:$Q$3582,Database!$C$2:$C$3582,Analysis!P$13,Database!$F$2:$F$3582,Analysis!$M31,Database!$P$2:$P$3582,Analysis!P$15)),IF($B$12="Entries",COUNTIFS(Database!$C$2:$C$3582,Analysis!P$13,Database!$F$2:$F$3582,Analysis!$M31,Database!$P$2:$P$3582,Analysis!P$15,Database!$K$2:$K$3582,Analysis!$E$12),SUMIFS(Database!$Q$2:$Q$3582,Database!$C$2:$C$3582,Analysis!P$13,Database!$F$2:$F$3582,Analysis!$M31,Database!$P$2:$P$3582,Analysis!P$15,Database!$K$2:$K$3582,Analysis!$E$12)))</f>
        <v>777.91724999999985</v>
      </c>
      <c r="Q31" s="12">
        <f>IF($E$12="Select All",IF($B$12="Entries",COUNTIFS(Database!$C$2:$C$3582,Analysis!Q$13,Database!$F$2:$F$3582,Analysis!$M31,Database!$P$2:$P$3582,Analysis!Q$15),SUMIFS(Database!$Q$2:$Q$3582,Database!$C$2:$C$3582,Analysis!Q$13,Database!$F$2:$F$3582,Analysis!$M31,Database!$P$2:$P$3582,Analysis!Q$15)),IF($B$12="Entries",COUNTIFS(Database!$C$2:$C$3582,Analysis!Q$13,Database!$F$2:$F$3582,Analysis!$M31,Database!$P$2:$P$3582,Analysis!Q$15,Database!$K$2:$K$3582,Analysis!$E$12),SUMIFS(Database!$Q$2:$Q$3582,Database!$C$2:$C$3582,Analysis!Q$13,Database!$F$2:$F$3582,Analysis!$M31,Database!$P$2:$P$3582,Analysis!Q$15,Database!$K$2:$K$3582,Analysis!$E$12)))</f>
        <v>0</v>
      </c>
      <c r="R31" s="12">
        <f>IF($E$12="Select All",IF($B$12="Entries",COUNTIFS(Database!$C$2:$C$3582,Analysis!R$13,Database!$F$2:$F$3582,Analysis!$M31,Database!$P$2:$P$3582,Analysis!R$15),SUMIFS(Database!$Q$2:$Q$3582,Database!$C$2:$C$3582,Analysis!R$13,Database!$F$2:$F$3582,Analysis!$M31,Database!$P$2:$P$3582,Analysis!R$15)),IF($B$12="Entries",COUNTIFS(Database!$C$2:$C$3582,Analysis!R$13,Database!$F$2:$F$3582,Analysis!$M31,Database!$P$2:$P$3582,Analysis!R$15,Database!$K$2:$K$3582,Analysis!$E$12),SUMIFS(Database!$Q$2:$Q$3582,Database!$C$2:$C$3582,Analysis!R$13,Database!$F$2:$F$3582,Analysis!$M31,Database!$P$2:$P$3582,Analysis!R$15,Database!$K$2:$K$3582,Analysis!$E$12)))</f>
        <v>2292.2464199999999</v>
      </c>
      <c r="S31" s="12">
        <f>IF($E$12="Select All",IF($B$12="Entries",COUNTIFS(Database!$C$2:$C$3582,Analysis!S$13,Database!$F$2:$F$3582,Analysis!$M31,Database!$P$2:$P$3582,Analysis!S$15),SUMIFS(Database!$Q$2:$Q$3582,Database!$C$2:$C$3582,Analysis!S$13,Database!$F$2:$F$3582,Analysis!$M31,Database!$P$2:$P$3582,Analysis!S$15)),IF($B$12="Entries",COUNTIFS(Database!$C$2:$C$3582,Analysis!S$13,Database!$F$2:$F$3582,Analysis!$M31,Database!$P$2:$P$3582,Analysis!S$15,Database!$K$2:$K$3582,Analysis!$E$12),SUMIFS(Database!$Q$2:$Q$3582,Database!$C$2:$C$3582,Analysis!S$13,Database!$F$2:$F$3582,Analysis!$M31,Database!$P$2:$P$3582,Analysis!S$15,Database!$K$2:$K$3582,Analysis!$E$12)))</f>
        <v>0</v>
      </c>
      <c r="T31" s="12">
        <f>IF($E$12="Select All",IF($B$12="Entries",COUNTIFS(Database!$C$2:$C$3582,Analysis!T$13,Database!$F$2:$F$3582,Analysis!$M31,Database!$P$2:$P$3582,Analysis!T$15),SUMIFS(Database!$Q$2:$Q$3582,Database!$C$2:$C$3582,Analysis!T$13,Database!$F$2:$F$3582,Analysis!$M31,Database!$P$2:$P$3582,Analysis!T$15)),IF($B$12="Entries",COUNTIFS(Database!$C$2:$C$3582,Analysis!T$13,Database!$F$2:$F$3582,Analysis!$M31,Database!$P$2:$P$3582,Analysis!T$15,Database!$K$2:$K$3582,Analysis!$E$12),SUMIFS(Database!$Q$2:$Q$3582,Database!$C$2:$C$3582,Analysis!T$13,Database!$F$2:$F$3582,Analysis!$M31,Database!$P$2:$P$3582,Analysis!T$15,Database!$K$2:$K$3582,Analysis!$E$12)))</f>
        <v>195.90040000000002</v>
      </c>
      <c r="U31" s="12">
        <f>IF($E$12="Select All",IF($B$12="Entries",COUNTIFS(Database!$C$2:$C$3582,Analysis!U$13,Database!$F$2:$F$3582,Analysis!$M31,Database!$P$2:$P$3582,Analysis!U$15),SUMIFS(Database!$Q$2:$Q$3582,Database!$C$2:$C$3582,Analysis!U$13,Database!$F$2:$F$3582,Analysis!$M31,Database!$P$2:$P$3582,Analysis!U$15)),IF($B$12="Entries",COUNTIFS(Database!$C$2:$C$3582,Analysis!U$13,Database!$F$2:$F$3582,Analysis!$M31,Database!$P$2:$P$3582,Analysis!U$15,Database!$K$2:$K$3582,Analysis!$E$12),SUMIFS(Database!$Q$2:$Q$3582,Database!$C$2:$C$3582,Analysis!U$13,Database!$F$2:$F$3582,Analysis!$M31,Database!$P$2:$P$3582,Analysis!U$15,Database!$K$2:$K$3582,Analysis!$E$12)))</f>
        <v>937.15</v>
      </c>
      <c r="V31" s="12">
        <f>IF($E$12="Select All",IF($B$12="Entries",COUNTIFS(Database!$C$2:$C$3582,Analysis!V$13,Database!$F$2:$F$3582,Analysis!$M31,Database!$P$2:$P$3582,Analysis!V$15),SUMIFS(Database!$Q$2:$Q$3582,Database!$C$2:$C$3582,Analysis!V$13,Database!$F$2:$F$3582,Analysis!$M31,Database!$P$2:$P$3582,Analysis!V$15)),IF($B$12="Entries",COUNTIFS(Database!$C$2:$C$3582,Analysis!V$13,Database!$F$2:$F$3582,Analysis!$M31,Database!$P$2:$P$3582,Analysis!V$15,Database!$K$2:$K$3582,Analysis!$E$12),SUMIFS(Database!$Q$2:$Q$3582,Database!$C$2:$C$3582,Analysis!V$13,Database!$F$2:$F$3582,Analysis!$M31,Database!$P$2:$P$3582,Analysis!V$15,Database!$K$2:$K$3582,Analysis!$E$12)))</f>
        <v>0</v>
      </c>
    </row>
    <row r="32" spans="1:22" ht="15" customHeight="1" x14ac:dyDescent="0.25">
      <c r="A32" s="40"/>
      <c r="B32" s="13">
        <f>SUM(B31:D31)</f>
        <v>3632.6139999999996</v>
      </c>
      <c r="C32" s="13"/>
      <c r="D32" s="13"/>
      <c r="E32" s="13">
        <f>SUM(E31:G31)</f>
        <v>63267.909908000023</v>
      </c>
      <c r="F32" s="13"/>
      <c r="G32" s="13"/>
      <c r="H32" s="13">
        <f>SUM(H31:J31)</f>
        <v>34209.954099999995</v>
      </c>
      <c r="I32" s="13"/>
      <c r="J32" s="13"/>
      <c r="K32" s="12"/>
      <c r="M32" s="39" t="s">
        <v>3656</v>
      </c>
      <c r="N32" s="12">
        <f>IF($E$12="Select All",IF($B$12="Entries",COUNTIFS(Database!$C$2:$C$3582,Analysis!N$13,Database!$F$2:$F$3582,Analysis!$M32,Database!$P$2:$P$3582,Analysis!N$15),SUMIFS(Database!$Q$2:$Q$3582,Database!$C$2:$C$3582,Analysis!N$13,Database!$F$2:$F$3582,Analysis!$M32,Database!$P$2:$P$3582,Analysis!N$15)),IF($B$12="Entries",COUNTIFS(Database!$C$2:$C$3582,Analysis!N$13,Database!$F$2:$F$3582,Analysis!$M32,Database!$P$2:$P$3582,Analysis!N$15,Database!$K$2:$K$3582,Analysis!$E$12),SUMIFS(Database!$Q$2:$Q$3582,Database!$C$2:$C$3582,Analysis!N$13,Database!$F$2:$F$3582,Analysis!$M32,Database!$P$2:$P$3582,Analysis!N$15,Database!$K$2:$K$3582,Analysis!$E$12)))</f>
        <v>0</v>
      </c>
      <c r="O32" s="12">
        <f>IF($E$12="Select All",IF($B$12="Entries",COUNTIFS(Database!$C$2:$C$3582,Analysis!O$13,Database!$F$2:$F$3582,Analysis!$M32,Database!$P$2:$P$3582,Analysis!O$15),SUMIFS(Database!$Q$2:$Q$3582,Database!$C$2:$C$3582,Analysis!O$13,Database!$F$2:$F$3582,Analysis!$M32,Database!$P$2:$P$3582,Analysis!O$15)),IF($B$12="Entries",COUNTIFS(Database!$C$2:$C$3582,Analysis!O$13,Database!$F$2:$F$3582,Analysis!$M32,Database!$P$2:$P$3582,Analysis!O$15,Database!$K$2:$K$3582,Analysis!$E$12),SUMIFS(Database!$Q$2:$Q$3582,Database!$C$2:$C$3582,Analysis!O$13,Database!$F$2:$F$3582,Analysis!$M32,Database!$P$2:$P$3582,Analysis!O$15,Database!$K$2:$K$3582,Analysis!$E$12)))</f>
        <v>219.34400000000002</v>
      </c>
      <c r="P32" s="12">
        <f>IF($E$12="Select All",IF($B$12="Entries",COUNTIFS(Database!$C$2:$C$3582,Analysis!P$13,Database!$F$2:$F$3582,Analysis!$M32,Database!$P$2:$P$3582,Analysis!P$15),SUMIFS(Database!$Q$2:$Q$3582,Database!$C$2:$C$3582,Analysis!P$13,Database!$F$2:$F$3582,Analysis!$M32,Database!$P$2:$P$3582,Analysis!P$15)),IF($B$12="Entries",COUNTIFS(Database!$C$2:$C$3582,Analysis!P$13,Database!$F$2:$F$3582,Analysis!$M32,Database!$P$2:$P$3582,Analysis!P$15,Database!$K$2:$K$3582,Analysis!$E$12),SUMIFS(Database!$Q$2:$Q$3582,Database!$C$2:$C$3582,Analysis!P$13,Database!$F$2:$F$3582,Analysis!$M32,Database!$P$2:$P$3582,Analysis!P$15,Database!$K$2:$K$3582,Analysis!$E$12)))</f>
        <v>747.23519999999996</v>
      </c>
      <c r="Q32" s="12">
        <f>IF($E$12="Select All",IF($B$12="Entries",COUNTIFS(Database!$C$2:$C$3582,Analysis!Q$13,Database!$F$2:$F$3582,Analysis!$M32,Database!$P$2:$P$3582,Analysis!Q$15),SUMIFS(Database!$Q$2:$Q$3582,Database!$C$2:$C$3582,Analysis!Q$13,Database!$F$2:$F$3582,Analysis!$M32,Database!$P$2:$P$3582,Analysis!Q$15)),IF($B$12="Entries",COUNTIFS(Database!$C$2:$C$3582,Analysis!Q$13,Database!$F$2:$F$3582,Analysis!$M32,Database!$P$2:$P$3582,Analysis!Q$15,Database!$K$2:$K$3582,Analysis!$E$12),SUMIFS(Database!$Q$2:$Q$3582,Database!$C$2:$C$3582,Analysis!Q$13,Database!$F$2:$F$3582,Analysis!$M32,Database!$P$2:$P$3582,Analysis!Q$15,Database!$K$2:$K$3582,Analysis!$E$12)))</f>
        <v>0</v>
      </c>
      <c r="R32" s="12">
        <f>IF($E$12="Select All",IF($B$12="Entries",COUNTIFS(Database!$C$2:$C$3582,Analysis!R$13,Database!$F$2:$F$3582,Analysis!$M32,Database!$P$2:$P$3582,Analysis!R$15),SUMIFS(Database!$Q$2:$Q$3582,Database!$C$2:$C$3582,Analysis!R$13,Database!$F$2:$F$3582,Analysis!$M32,Database!$P$2:$P$3582,Analysis!R$15)),IF($B$12="Entries",COUNTIFS(Database!$C$2:$C$3582,Analysis!R$13,Database!$F$2:$F$3582,Analysis!$M32,Database!$P$2:$P$3582,Analysis!R$15,Database!$K$2:$K$3582,Analysis!$E$12),SUMIFS(Database!$Q$2:$Q$3582,Database!$C$2:$C$3582,Analysis!R$13,Database!$F$2:$F$3582,Analysis!$M32,Database!$P$2:$P$3582,Analysis!R$15,Database!$K$2:$K$3582,Analysis!$E$12)))</f>
        <v>2405.1394299999997</v>
      </c>
      <c r="S32" s="12">
        <f>IF($E$12="Select All",IF($B$12="Entries",COUNTIFS(Database!$C$2:$C$3582,Analysis!S$13,Database!$F$2:$F$3582,Analysis!$M32,Database!$P$2:$P$3582,Analysis!S$15),SUMIFS(Database!$Q$2:$Q$3582,Database!$C$2:$C$3582,Analysis!S$13,Database!$F$2:$F$3582,Analysis!$M32,Database!$P$2:$P$3582,Analysis!S$15)),IF($B$12="Entries",COUNTIFS(Database!$C$2:$C$3582,Analysis!S$13,Database!$F$2:$F$3582,Analysis!$M32,Database!$P$2:$P$3582,Analysis!S$15,Database!$K$2:$K$3582,Analysis!$E$12),SUMIFS(Database!$Q$2:$Q$3582,Database!$C$2:$C$3582,Analysis!S$13,Database!$F$2:$F$3582,Analysis!$M32,Database!$P$2:$P$3582,Analysis!S$15,Database!$K$2:$K$3582,Analysis!$E$12)))</f>
        <v>0</v>
      </c>
      <c r="T32" s="12">
        <f>IF($E$12="Select All",IF($B$12="Entries",COUNTIFS(Database!$C$2:$C$3582,Analysis!T$13,Database!$F$2:$F$3582,Analysis!$M32,Database!$P$2:$P$3582,Analysis!T$15),SUMIFS(Database!$Q$2:$Q$3582,Database!$C$2:$C$3582,Analysis!T$13,Database!$F$2:$F$3582,Analysis!$M32,Database!$P$2:$P$3582,Analysis!T$15)),IF($B$12="Entries",COUNTIFS(Database!$C$2:$C$3582,Analysis!T$13,Database!$F$2:$F$3582,Analysis!$M32,Database!$P$2:$P$3582,Analysis!T$15,Database!$K$2:$K$3582,Analysis!$E$12),SUMIFS(Database!$Q$2:$Q$3582,Database!$C$2:$C$3582,Analysis!T$13,Database!$F$2:$F$3582,Analysis!$M32,Database!$P$2:$P$3582,Analysis!T$15,Database!$K$2:$K$3582,Analysis!$E$12)))</f>
        <v>228.54999999999998</v>
      </c>
      <c r="U32" s="12">
        <f>IF($E$12="Select All",IF($B$12="Entries",COUNTIFS(Database!$C$2:$C$3582,Analysis!U$13,Database!$F$2:$F$3582,Analysis!$M32,Database!$P$2:$P$3582,Analysis!U$15),SUMIFS(Database!$Q$2:$Q$3582,Database!$C$2:$C$3582,Analysis!U$13,Database!$F$2:$F$3582,Analysis!$M32,Database!$P$2:$P$3582,Analysis!U$15)),IF($B$12="Entries",COUNTIFS(Database!$C$2:$C$3582,Analysis!U$13,Database!$F$2:$F$3582,Analysis!$M32,Database!$P$2:$P$3582,Analysis!U$15,Database!$K$2:$K$3582,Analysis!$E$12),SUMIFS(Database!$Q$2:$Q$3582,Database!$C$2:$C$3582,Analysis!U$13,Database!$F$2:$F$3582,Analysis!$M32,Database!$P$2:$P$3582,Analysis!U$15,Database!$K$2:$K$3582,Analysis!$E$12)))</f>
        <v>1310.0709999999999</v>
      </c>
      <c r="V32" s="12">
        <f>IF($E$12="Select All",IF($B$12="Entries",COUNTIFS(Database!$C$2:$C$3582,Analysis!V$13,Database!$F$2:$F$3582,Analysis!$M32,Database!$P$2:$P$3582,Analysis!V$15),SUMIFS(Database!$Q$2:$Q$3582,Database!$C$2:$C$3582,Analysis!V$13,Database!$F$2:$F$3582,Analysis!$M32,Database!$P$2:$P$3582,Analysis!V$15)),IF($B$12="Entries",COUNTIFS(Database!$C$2:$C$3582,Analysis!V$13,Database!$F$2:$F$3582,Analysis!$M32,Database!$P$2:$P$3582,Analysis!V$15,Database!$K$2:$K$3582,Analysis!$E$12),SUMIFS(Database!$Q$2:$Q$3582,Database!$C$2:$C$3582,Analysis!V$13,Database!$F$2:$F$3582,Analysis!$M32,Database!$P$2:$P$3582,Analysis!V$15,Database!$K$2:$K$3582,Analysis!$E$12)))</f>
        <v>0</v>
      </c>
    </row>
    <row r="33" spans="1:22" ht="15.75" x14ac:dyDescent="0.25">
      <c r="M33" s="39" t="s">
        <v>3657</v>
      </c>
      <c r="N33" s="12">
        <f>IF($E$12="Select All",IF($B$12="Entries",COUNTIFS(Database!$C$2:$C$3582,Analysis!N$13,Database!$F$2:$F$3582,Analysis!$M33,Database!$P$2:$P$3582,Analysis!N$15),SUMIFS(Database!$Q$2:$Q$3582,Database!$C$2:$C$3582,Analysis!N$13,Database!$F$2:$F$3582,Analysis!$M33,Database!$P$2:$P$3582,Analysis!N$15)),IF($B$12="Entries",COUNTIFS(Database!$C$2:$C$3582,Analysis!N$13,Database!$F$2:$F$3582,Analysis!$M33,Database!$P$2:$P$3582,Analysis!N$15,Database!$K$2:$K$3582,Analysis!$E$12),SUMIFS(Database!$Q$2:$Q$3582,Database!$C$2:$C$3582,Analysis!N$13,Database!$F$2:$F$3582,Analysis!$M33,Database!$P$2:$P$3582,Analysis!N$15,Database!$K$2:$K$3582,Analysis!$E$12)))</f>
        <v>0</v>
      </c>
      <c r="O33" s="12">
        <f>IF($E$12="Select All",IF($B$12="Entries",COUNTIFS(Database!$C$2:$C$3582,Analysis!O$13,Database!$F$2:$F$3582,Analysis!$M33,Database!$P$2:$P$3582,Analysis!O$15),SUMIFS(Database!$Q$2:$Q$3582,Database!$C$2:$C$3582,Analysis!O$13,Database!$F$2:$F$3582,Analysis!$M33,Database!$P$2:$P$3582,Analysis!O$15)),IF($B$12="Entries",COUNTIFS(Database!$C$2:$C$3582,Analysis!O$13,Database!$F$2:$F$3582,Analysis!$M33,Database!$P$2:$P$3582,Analysis!O$15,Database!$K$2:$K$3582,Analysis!$E$12),SUMIFS(Database!$Q$2:$Q$3582,Database!$C$2:$C$3582,Analysis!O$13,Database!$F$2:$F$3582,Analysis!$M33,Database!$P$2:$P$3582,Analysis!O$15,Database!$K$2:$K$3582,Analysis!$E$12)))</f>
        <v>155.96700000000001</v>
      </c>
      <c r="P33" s="12">
        <f>IF($E$12="Select All",IF($B$12="Entries",COUNTIFS(Database!$C$2:$C$3582,Analysis!P$13,Database!$F$2:$F$3582,Analysis!$M33,Database!$P$2:$P$3582,Analysis!P$15),SUMIFS(Database!$Q$2:$Q$3582,Database!$C$2:$C$3582,Analysis!P$13,Database!$F$2:$F$3582,Analysis!$M33,Database!$P$2:$P$3582,Analysis!P$15)),IF($B$12="Entries",COUNTIFS(Database!$C$2:$C$3582,Analysis!P$13,Database!$F$2:$F$3582,Analysis!$M33,Database!$P$2:$P$3582,Analysis!P$15,Database!$K$2:$K$3582,Analysis!$E$12),SUMIFS(Database!$Q$2:$Q$3582,Database!$C$2:$C$3582,Analysis!P$13,Database!$F$2:$F$3582,Analysis!$M33,Database!$P$2:$P$3582,Analysis!P$15,Database!$K$2:$K$3582,Analysis!$E$12)))</f>
        <v>884.50209999999993</v>
      </c>
      <c r="Q33" s="12">
        <f>IF($E$12="Select All",IF($B$12="Entries",COUNTIFS(Database!$C$2:$C$3582,Analysis!Q$13,Database!$F$2:$F$3582,Analysis!$M33,Database!$P$2:$P$3582,Analysis!Q$15),SUMIFS(Database!$Q$2:$Q$3582,Database!$C$2:$C$3582,Analysis!Q$13,Database!$F$2:$F$3582,Analysis!$M33,Database!$P$2:$P$3582,Analysis!Q$15)),IF($B$12="Entries",COUNTIFS(Database!$C$2:$C$3582,Analysis!Q$13,Database!$F$2:$F$3582,Analysis!$M33,Database!$P$2:$P$3582,Analysis!Q$15,Database!$K$2:$K$3582,Analysis!$E$12),SUMIFS(Database!$Q$2:$Q$3582,Database!$C$2:$C$3582,Analysis!Q$13,Database!$F$2:$F$3582,Analysis!$M33,Database!$P$2:$P$3582,Analysis!Q$15,Database!$K$2:$K$3582,Analysis!$E$12)))</f>
        <v>0</v>
      </c>
      <c r="R33" s="12">
        <f>IF($E$12="Select All",IF($B$12="Entries",COUNTIFS(Database!$C$2:$C$3582,Analysis!R$13,Database!$F$2:$F$3582,Analysis!$M33,Database!$P$2:$P$3582,Analysis!R$15),SUMIFS(Database!$Q$2:$Q$3582,Database!$C$2:$C$3582,Analysis!R$13,Database!$F$2:$F$3582,Analysis!$M33,Database!$P$2:$P$3582,Analysis!R$15)),IF($B$12="Entries",COUNTIFS(Database!$C$2:$C$3582,Analysis!R$13,Database!$F$2:$F$3582,Analysis!$M33,Database!$P$2:$P$3582,Analysis!R$15,Database!$K$2:$K$3582,Analysis!$E$12),SUMIFS(Database!$Q$2:$Q$3582,Database!$C$2:$C$3582,Analysis!R$13,Database!$F$2:$F$3582,Analysis!$M33,Database!$P$2:$P$3582,Analysis!R$15,Database!$K$2:$K$3582,Analysis!$E$12)))</f>
        <v>1698.0527899999995</v>
      </c>
      <c r="S33" s="12">
        <f>IF($E$12="Select All",IF($B$12="Entries",COUNTIFS(Database!$C$2:$C$3582,Analysis!S$13,Database!$F$2:$F$3582,Analysis!$M33,Database!$P$2:$P$3582,Analysis!S$15),SUMIFS(Database!$Q$2:$Q$3582,Database!$C$2:$C$3582,Analysis!S$13,Database!$F$2:$F$3582,Analysis!$M33,Database!$P$2:$P$3582,Analysis!S$15)),IF($B$12="Entries",COUNTIFS(Database!$C$2:$C$3582,Analysis!S$13,Database!$F$2:$F$3582,Analysis!$M33,Database!$P$2:$P$3582,Analysis!S$15,Database!$K$2:$K$3582,Analysis!$E$12),SUMIFS(Database!$Q$2:$Q$3582,Database!$C$2:$C$3582,Analysis!S$13,Database!$F$2:$F$3582,Analysis!$M33,Database!$P$2:$P$3582,Analysis!S$15,Database!$K$2:$K$3582,Analysis!$E$12)))</f>
        <v>0</v>
      </c>
      <c r="T33" s="12">
        <f>IF($E$12="Select All",IF($B$12="Entries",COUNTIFS(Database!$C$2:$C$3582,Analysis!T$13,Database!$F$2:$F$3582,Analysis!$M33,Database!$P$2:$P$3582,Analysis!T$15),SUMIFS(Database!$Q$2:$Q$3582,Database!$C$2:$C$3582,Analysis!T$13,Database!$F$2:$F$3582,Analysis!$M33,Database!$P$2:$P$3582,Analysis!T$15)),IF($B$12="Entries",COUNTIFS(Database!$C$2:$C$3582,Analysis!T$13,Database!$F$2:$F$3582,Analysis!$M33,Database!$P$2:$P$3582,Analysis!T$15,Database!$K$2:$K$3582,Analysis!$E$12),SUMIFS(Database!$Q$2:$Q$3582,Database!$C$2:$C$3582,Analysis!T$13,Database!$F$2:$F$3582,Analysis!$M33,Database!$P$2:$P$3582,Analysis!T$15,Database!$K$2:$K$3582,Analysis!$E$12)))</f>
        <v>175.24399999999997</v>
      </c>
      <c r="U33" s="12">
        <f>IF($E$12="Select All",IF($B$12="Entries",COUNTIFS(Database!$C$2:$C$3582,Analysis!U$13,Database!$F$2:$F$3582,Analysis!$M33,Database!$P$2:$P$3582,Analysis!U$15),SUMIFS(Database!$Q$2:$Q$3582,Database!$C$2:$C$3582,Analysis!U$13,Database!$F$2:$F$3582,Analysis!$M33,Database!$P$2:$P$3582,Analysis!U$15)),IF($B$12="Entries",COUNTIFS(Database!$C$2:$C$3582,Analysis!U$13,Database!$F$2:$F$3582,Analysis!$M33,Database!$P$2:$P$3582,Analysis!U$15,Database!$K$2:$K$3582,Analysis!$E$12),SUMIFS(Database!$Q$2:$Q$3582,Database!$C$2:$C$3582,Analysis!U$13,Database!$F$2:$F$3582,Analysis!$M33,Database!$P$2:$P$3582,Analysis!U$15,Database!$K$2:$K$3582,Analysis!$E$12)))</f>
        <v>1389.221</v>
      </c>
      <c r="V33" s="12">
        <f>IF($E$12="Select All",IF($B$12="Entries",COUNTIFS(Database!$C$2:$C$3582,Analysis!V$13,Database!$F$2:$F$3582,Analysis!$M33,Database!$P$2:$P$3582,Analysis!V$15),SUMIFS(Database!$Q$2:$Q$3582,Database!$C$2:$C$3582,Analysis!V$13,Database!$F$2:$F$3582,Analysis!$M33,Database!$P$2:$P$3582,Analysis!V$15)),IF($B$12="Entries",COUNTIFS(Database!$C$2:$C$3582,Analysis!V$13,Database!$F$2:$F$3582,Analysis!$M33,Database!$P$2:$P$3582,Analysis!V$15,Database!$K$2:$K$3582,Analysis!$E$12),SUMIFS(Database!$Q$2:$Q$3582,Database!$C$2:$C$3582,Analysis!V$13,Database!$F$2:$F$3582,Analysis!$M33,Database!$P$2:$P$3582,Analysis!V$15,Database!$K$2:$K$3582,Analysis!$E$12)))</f>
        <v>0</v>
      </c>
    </row>
    <row r="34" spans="1:22" ht="15" customHeight="1" x14ac:dyDescent="0.25">
      <c r="M34" s="39" t="s">
        <v>3658</v>
      </c>
      <c r="N34" s="12">
        <f>IF($E$12="Select All",IF($B$12="Entries",COUNTIFS(Database!$C$2:$C$3582,Analysis!N$13,Database!$F$2:$F$3582,Analysis!$M34,Database!$P$2:$P$3582,Analysis!N$15),SUMIFS(Database!$Q$2:$Q$3582,Database!$C$2:$C$3582,Analysis!N$13,Database!$F$2:$F$3582,Analysis!$M34,Database!$P$2:$P$3582,Analysis!N$15)),IF($B$12="Entries",COUNTIFS(Database!$C$2:$C$3582,Analysis!N$13,Database!$F$2:$F$3582,Analysis!$M34,Database!$P$2:$P$3582,Analysis!N$15,Database!$K$2:$K$3582,Analysis!$E$12),SUMIFS(Database!$Q$2:$Q$3582,Database!$C$2:$C$3582,Analysis!N$13,Database!$F$2:$F$3582,Analysis!$M34,Database!$P$2:$P$3582,Analysis!N$15,Database!$K$2:$K$3582,Analysis!$E$12)))</f>
        <v>0</v>
      </c>
      <c r="O34" s="12">
        <f>IF($E$12="Select All",IF($B$12="Entries",COUNTIFS(Database!$C$2:$C$3582,Analysis!O$13,Database!$F$2:$F$3582,Analysis!$M34,Database!$P$2:$P$3582,Analysis!O$15),SUMIFS(Database!$Q$2:$Q$3582,Database!$C$2:$C$3582,Analysis!O$13,Database!$F$2:$F$3582,Analysis!$M34,Database!$P$2:$P$3582,Analysis!O$15)),IF($B$12="Entries",COUNTIFS(Database!$C$2:$C$3582,Analysis!O$13,Database!$F$2:$F$3582,Analysis!$M34,Database!$P$2:$P$3582,Analysis!O$15,Database!$K$2:$K$3582,Analysis!$E$12),SUMIFS(Database!$Q$2:$Q$3582,Database!$C$2:$C$3582,Analysis!O$13,Database!$F$2:$F$3582,Analysis!$M34,Database!$P$2:$P$3582,Analysis!O$15,Database!$K$2:$K$3582,Analysis!$E$12)))</f>
        <v>84.765000000000001</v>
      </c>
      <c r="P34" s="12">
        <f>IF($E$12="Select All",IF($B$12="Entries",COUNTIFS(Database!$C$2:$C$3582,Analysis!P$13,Database!$F$2:$F$3582,Analysis!$M34,Database!$P$2:$P$3582,Analysis!P$15),SUMIFS(Database!$Q$2:$Q$3582,Database!$C$2:$C$3582,Analysis!P$13,Database!$F$2:$F$3582,Analysis!$M34,Database!$P$2:$P$3582,Analysis!P$15)),IF($B$12="Entries",COUNTIFS(Database!$C$2:$C$3582,Analysis!P$13,Database!$F$2:$F$3582,Analysis!$M34,Database!$P$2:$P$3582,Analysis!P$15,Database!$K$2:$K$3582,Analysis!$E$12),SUMIFS(Database!$Q$2:$Q$3582,Database!$C$2:$C$3582,Analysis!P$13,Database!$F$2:$F$3582,Analysis!$M34,Database!$P$2:$P$3582,Analysis!P$15,Database!$K$2:$K$3582,Analysis!$E$12)))</f>
        <v>727.50116000000003</v>
      </c>
      <c r="Q34" s="12">
        <f>IF($E$12="Select All",IF($B$12="Entries",COUNTIFS(Database!$C$2:$C$3582,Analysis!Q$13,Database!$F$2:$F$3582,Analysis!$M34,Database!$P$2:$P$3582,Analysis!Q$15),SUMIFS(Database!$Q$2:$Q$3582,Database!$C$2:$C$3582,Analysis!Q$13,Database!$F$2:$F$3582,Analysis!$M34,Database!$P$2:$P$3582,Analysis!Q$15)),IF($B$12="Entries",COUNTIFS(Database!$C$2:$C$3582,Analysis!Q$13,Database!$F$2:$F$3582,Analysis!$M34,Database!$P$2:$P$3582,Analysis!Q$15,Database!$K$2:$K$3582,Analysis!$E$12),SUMIFS(Database!$Q$2:$Q$3582,Database!$C$2:$C$3582,Analysis!Q$13,Database!$F$2:$F$3582,Analysis!$M34,Database!$P$2:$P$3582,Analysis!Q$15,Database!$K$2:$K$3582,Analysis!$E$12)))</f>
        <v>0</v>
      </c>
      <c r="R34" s="12">
        <f>IF($E$12="Select All",IF($B$12="Entries",COUNTIFS(Database!$C$2:$C$3582,Analysis!R$13,Database!$F$2:$F$3582,Analysis!$M34,Database!$P$2:$P$3582,Analysis!R$15),SUMIFS(Database!$Q$2:$Q$3582,Database!$C$2:$C$3582,Analysis!R$13,Database!$F$2:$F$3582,Analysis!$M34,Database!$P$2:$P$3582,Analysis!R$15)),IF($B$12="Entries",COUNTIFS(Database!$C$2:$C$3582,Analysis!R$13,Database!$F$2:$F$3582,Analysis!$M34,Database!$P$2:$P$3582,Analysis!R$15,Database!$K$2:$K$3582,Analysis!$E$12),SUMIFS(Database!$Q$2:$Q$3582,Database!$C$2:$C$3582,Analysis!R$13,Database!$F$2:$F$3582,Analysis!$M34,Database!$P$2:$P$3582,Analysis!R$15,Database!$K$2:$K$3582,Analysis!$E$12)))</f>
        <v>2148.0041199999996</v>
      </c>
      <c r="S34" s="12">
        <f>IF($E$12="Select All",IF($B$12="Entries",COUNTIFS(Database!$C$2:$C$3582,Analysis!S$13,Database!$F$2:$F$3582,Analysis!$M34,Database!$P$2:$P$3582,Analysis!S$15),SUMIFS(Database!$Q$2:$Q$3582,Database!$C$2:$C$3582,Analysis!S$13,Database!$F$2:$F$3582,Analysis!$M34,Database!$P$2:$P$3582,Analysis!S$15)),IF($B$12="Entries",COUNTIFS(Database!$C$2:$C$3582,Analysis!S$13,Database!$F$2:$F$3582,Analysis!$M34,Database!$P$2:$P$3582,Analysis!S$15,Database!$K$2:$K$3582,Analysis!$E$12),SUMIFS(Database!$Q$2:$Q$3582,Database!$C$2:$C$3582,Analysis!S$13,Database!$F$2:$F$3582,Analysis!$M34,Database!$P$2:$P$3582,Analysis!S$15,Database!$K$2:$K$3582,Analysis!$E$12)))</f>
        <v>0</v>
      </c>
      <c r="T34" s="12">
        <f>IF($E$12="Select All",IF($B$12="Entries",COUNTIFS(Database!$C$2:$C$3582,Analysis!T$13,Database!$F$2:$F$3582,Analysis!$M34,Database!$P$2:$P$3582,Analysis!T$15),SUMIFS(Database!$Q$2:$Q$3582,Database!$C$2:$C$3582,Analysis!T$13,Database!$F$2:$F$3582,Analysis!$M34,Database!$P$2:$P$3582,Analysis!T$15)),IF($B$12="Entries",COUNTIFS(Database!$C$2:$C$3582,Analysis!T$13,Database!$F$2:$F$3582,Analysis!$M34,Database!$P$2:$P$3582,Analysis!T$15,Database!$K$2:$K$3582,Analysis!$E$12),SUMIFS(Database!$Q$2:$Q$3582,Database!$C$2:$C$3582,Analysis!T$13,Database!$F$2:$F$3582,Analysis!$M34,Database!$P$2:$P$3582,Analysis!T$15,Database!$K$2:$K$3582,Analysis!$E$12)))</f>
        <v>250.447</v>
      </c>
      <c r="U34" s="12">
        <f>IF($E$12="Select All",IF($B$12="Entries",COUNTIFS(Database!$C$2:$C$3582,Analysis!U$13,Database!$F$2:$F$3582,Analysis!$M34,Database!$P$2:$P$3582,Analysis!U$15),SUMIFS(Database!$Q$2:$Q$3582,Database!$C$2:$C$3582,Analysis!U$13,Database!$F$2:$F$3582,Analysis!$M34,Database!$P$2:$P$3582,Analysis!U$15)),IF($B$12="Entries",COUNTIFS(Database!$C$2:$C$3582,Analysis!U$13,Database!$F$2:$F$3582,Analysis!$M34,Database!$P$2:$P$3582,Analysis!U$15,Database!$K$2:$K$3582,Analysis!$E$12),SUMIFS(Database!$Q$2:$Q$3582,Database!$C$2:$C$3582,Analysis!U$13,Database!$F$2:$F$3582,Analysis!$M34,Database!$P$2:$P$3582,Analysis!U$15,Database!$K$2:$K$3582,Analysis!$E$12)))</f>
        <v>918.59800000000007</v>
      </c>
      <c r="V34" s="12">
        <f>IF($E$12="Select All",IF($B$12="Entries",COUNTIFS(Database!$C$2:$C$3582,Analysis!V$13,Database!$F$2:$F$3582,Analysis!$M34,Database!$P$2:$P$3582,Analysis!V$15),SUMIFS(Database!$Q$2:$Q$3582,Database!$C$2:$C$3582,Analysis!V$13,Database!$F$2:$F$3582,Analysis!$M34,Database!$P$2:$P$3582,Analysis!V$15)),IF($B$12="Entries",COUNTIFS(Database!$C$2:$C$3582,Analysis!V$13,Database!$F$2:$F$3582,Analysis!$M34,Database!$P$2:$P$3582,Analysis!V$15,Database!$K$2:$K$3582,Analysis!$E$12),SUMIFS(Database!$Q$2:$Q$3582,Database!$C$2:$C$3582,Analysis!V$13,Database!$F$2:$F$3582,Analysis!$M34,Database!$P$2:$P$3582,Analysis!V$15,Database!$K$2:$K$3582,Analysis!$E$12)))</f>
        <v>0</v>
      </c>
    </row>
    <row r="35" spans="1:22" ht="15" customHeight="1" x14ac:dyDescent="0.25">
      <c r="M35" s="39" t="s">
        <v>3659</v>
      </c>
      <c r="N35" s="12">
        <f>IF($E$12="Select All",IF($B$12="Entries",COUNTIFS(Database!$C$2:$C$3582,Analysis!N$13,Database!$F$2:$F$3582,Analysis!$M35,Database!$P$2:$P$3582,Analysis!N$15),SUMIFS(Database!$Q$2:$Q$3582,Database!$C$2:$C$3582,Analysis!N$13,Database!$F$2:$F$3582,Analysis!$M35,Database!$P$2:$P$3582,Analysis!N$15)),IF($B$12="Entries",COUNTIFS(Database!$C$2:$C$3582,Analysis!N$13,Database!$F$2:$F$3582,Analysis!$M35,Database!$P$2:$P$3582,Analysis!N$15,Database!$K$2:$K$3582,Analysis!$E$12),SUMIFS(Database!$Q$2:$Q$3582,Database!$C$2:$C$3582,Analysis!N$13,Database!$F$2:$F$3582,Analysis!$M35,Database!$P$2:$P$3582,Analysis!N$15,Database!$K$2:$K$3582,Analysis!$E$12)))</f>
        <v>0</v>
      </c>
      <c r="O35" s="12">
        <f>IF($E$12="Select All",IF($B$12="Entries",COUNTIFS(Database!$C$2:$C$3582,Analysis!O$13,Database!$F$2:$F$3582,Analysis!$M35,Database!$P$2:$P$3582,Analysis!O$15),SUMIFS(Database!$Q$2:$Q$3582,Database!$C$2:$C$3582,Analysis!O$13,Database!$F$2:$F$3582,Analysis!$M35,Database!$P$2:$P$3582,Analysis!O$15)),IF($B$12="Entries",COUNTIFS(Database!$C$2:$C$3582,Analysis!O$13,Database!$F$2:$F$3582,Analysis!$M35,Database!$P$2:$P$3582,Analysis!O$15,Database!$K$2:$K$3582,Analysis!$E$12),SUMIFS(Database!$Q$2:$Q$3582,Database!$C$2:$C$3582,Analysis!O$13,Database!$F$2:$F$3582,Analysis!$M35,Database!$P$2:$P$3582,Analysis!O$15,Database!$K$2:$K$3582,Analysis!$E$12)))</f>
        <v>106.54899999999999</v>
      </c>
      <c r="P35" s="12">
        <f>IF($E$12="Select All",IF($B$12="Entries",COUNTIFS(Database!$C$2:$C$3582,Analysis!P$13,Database!$F$2:$F$3582,Analysis!$M35,Database!$P$2:$P$3582,Analysis!P$15),SUMIFS(Database!$Q$2:$Q$3582,Database!$C$2:$C$3582,Analysis!P$13,Database!$F$2:$F$3582,Analysis!$M35,Database!$P$2:$P$3582,Analysis!P$15)),IF($B$12="Entries",COUNTIFS(Database!$C$2:$C$3582,Analysis!P$13,Database!$F$2:$F$3582,Analysis!$M35,Database!$P$2:$P$3582,Analysis!P$15,Database!$K$2:$K$3582,Analysis!$E$12),SUMIFS(Database!$Q$2:$Q$3582,Database!$C$2:$C$3582,Analysis!P$13,Database!$F$2:$F$3582,Analysis!$M35,Database!$P$2:$P$3582,Analysis!P$15,Database!$K$2:$K$3582,Analysis!$E$12)))</f>
        <v>503.06319999999994</v>
      </c>
      <c r="Q35" s="12">
        <f>IF($E$12="Select All",IF($B$12="Entries",COUNTIFS(Database!$C$2:$C$3582,Analysis!Q$13,Database!$F$2:$F$3582,Analysis!$M35,Database!$P$2:$P$3582,Analysis!Q$15),SUMIFS(Database!$Q$2:$Q$3582,Database!$C$2:$C$3582,Analysis!Q$13,Database!$F$2:$F$3582,Analysis!$M35,Database!$P$2:$P$3582,Analysis!Q$15)),IF($B$12="Entries",COUNTIFS(Database!$C$2:$C$3582,Analysis!Q$13,Database!$F$2:$F$3582,Analysis!$M35,Database!$P$2:$P$3582,Analysis!Q$15,Database!$K$2:$K$3582,Analysis!$E$12),SUMIFS(Database!$Q$2:$Q$3582,Database!$C$2:$C$3582,Analysis!Q$13,Database!$F$2:$F$3582,Analysis!$M35,Database!$P$2:$P$3582,Analysis!Q$15,Database!$K$2:$K$3582,Analysis!$E$12)))</f>
        <v>0</v>
      </c>
      <c r="R35" s="12">
        <f>IF($E$12="Select All",IF($B$12="Entries",COUNTIFS(Database!$C$2:$C$3582,Analysis!R$13,Database!$F$2:$F$3582,Analysis!$M35,Database!$P$2:$P$3582,Analysis!R$15),SUMIFS(Database!$Q$2:$Q$3582,Database!$C$2:$C$3582,Analysis!R$13,Database!$F$2:$F$3582,Analysis!$M35,Database!$P$2:$P$3582,Analysis!R$15)),IF($B$12="Entries",COUNTIFS(Database!$C$2:$C$3582,Analysis!R$13,Database!$F$2:$F$3582,Analysis!$M35,Database!$P$2:$P$3582,Analysis!R$15,Database!$K$2:$K$3582,Analysis!$E$12),SUMIFS(Database!$Q$2:$Q$3582,Database!$C$2:$C$3582,Analysis!R$13,Database!$F$2:$F$3582,Analysis!$M35,Database!$P$2:$P$3582,Analysis!R$15,Database!$K$2:$K$3582,Analysis!$E$12)))</f>
        <v>1781.4092800000003</v>
      </c>
      <c r="S35" s="12">
        <f>IF($E$12="Select All",IF($B$12="Entries",COUNTIFS(Database!$C$2:$C$3582,Analysis!S$13,Database!$F$2:$F$3582,Analysis!$M35,Database!$P$2:$P$3582,Analysis!S$15),SUMIFS(Database!$Q$2:$Q$3582,Database!$C$2:$C$3582,Analysis!S$13,Database!$F$2:$F$3582,Analysis!$M35,Database!$P$2:$P$3582,Analysis!S$15)),IF($B$12="Entries",COUNTIFS(Database!$C$2:$C$3582,Analysis!S$13,Database!$F$2:$F$3582,Analysis!$M35,Database!$P$2:$P$3582,Analysis!S$15,Database!$K$2:$K$3582,Analysis!$E$12),SUMIFS(Database!$Q$2:$Q$3582,Database!$C$2:$C$3582,Analysis!S$13,Database!$F$2:$F$3582,Analysis!$M35,Database!$P$2:$P$3582,Analysis!S$15,Database!$K$2:$K$3582,Analysis!$E$12)))</f>
        <v>0</v>
      </c>
      <c r="T35" s="12">
        <f>IF($E$12="Select All",IF($B$12="Entries",COUNTIFS(Database!$C$2:$C$3582,Analysis!T$13,Database!$F$2:$F$3582,Analysis!$M35,Database!$P$2:$P$3582,Analysis!T$15),SUMIFS(Database!$Q$2:$Q$3582,Database!$C$2:$C$3582,Analysis!T$13,Database!$F$2:$F$3582,Analysis!$M35,Database!$P$2:$P$3582,Analysis!T$15)),IF($B$12="Entries",COUNTIFS(Database!$C$2:$C$3582,Analysis!T$13,Database!$F$2:$F$3582,Analysis!$M35,Database!$P$2:$P$3582,Analysis!T$15,Database!$K$2:$K$3582,Analysis!$E$12),SUMIFS(Database!$Q$2:$Q$3582,Database!$C$2:$C$3582,Analysis!T$13,Database!$F$2:$F$3582,Analysis!$M35,Database!$P$2:$P$3582,Analysis!T$15,Database!$K$2:$K$3582,Analysis!$E$12)))</f>
        <v>281.04999999999995</v>
      </c>
      <c r="U35" s="12">
        <f>IF($E$12="Select All",IF($B$12="Entries",COUNTIFS(Database!$C$2:$C$3582,Analysis!U$13,Database!$F$2:$F$3582,Analysis!$M35,Database!$P$2:$P$3582,Analysis!U$15),SUMIFS(Database!$Q$2:$Q$3582,Database!$C$2:$C$3582,Analysis!U$13,Database!$F$2:$F$3582,Analysis!$M35,Database!$P$2:$P$3582,Analysis!U$15)),IF($B$12="Entries",COUNTIFS(Database!$C$2:$C$3582,Analysis!U$13,Database!$F$2:$F$3582,Analysis!$M35,Database!$P$2:$P$3582,Analysis!U$15,Database!$K$2:$K$3582,Analysis!$E$12),SUMIFS(Database!$Q$2:$Q$3582,Database!$C$2:$C$3582,Analysis!U$13,Database!$F$2:$F$3582,Analysis!$M35,Database!$P$2:$P$3582,Analysis!U$15,Database!$K$2:$K$3582,Analysis!$E$12)))</f>
        <v>1424.4269999999999</v>
      </c>
      <c r="V35" s="12">
        <f>IF($E$12="Select All",IF($B$12="Entries",COUNTIFS(Database!$C$2:$C$3582,Analysis!V$13,Database!$F$2:$F$3582,Analysis!$M35,Database!$P$2:$P$3582,Analysis!V$15),SUMIFS(Database!$Q$2:$Q$3582,Database!$C$2:$C$3582,Analysis!V$13,Database!$F$2:$F$3582,Analysis!$M35,Database!$P$2:$P$3582,Analysis!V$15)),IF($B$12="Entries",COUNTIFS(Database!$C$2:$C$3582,Analysis!V$13,Database!$F$2:$F$3582,Analysis!$M35,Database!$P$2:$P$3582,Analysis!V$15,Database!$K$2:$K$3582,Analysis!$E$12),SUMIFS(Database!$Q$2:$Q$3582,Database!$C$2:$C$3582,Analysis!V$13,Database!$F$2:$F$3582,Analysis!$M35,Database!$P$2:$P$3582,Analysis!V$15,Database!$K$2:$K$3582,Analysis!$E$12)))</f>
        <v>0</v>
      </c>
    </row>
    <row r="36" spans="1:22" ht="15.75" x14ac:dyDescent="0.25">
      <c r="M36" s="39" t="s">
        <v>3660</v>
      </c>
      <c r="N36" s="12">
        <f>IF($E$12="Select All",IF($B$12="Entries",COUNTIFS(Database!$C$2:$C$3582,Analysis!N$13,Database!$F$2:$F$3582,Analysis!$M36,Database!$P$2:$P$3582,Analysis!N$15),SUMIFS(Database!$Q$2:$Q$3582,Database!$C$2:$C$3582,Analysis!N$13,Database!$F$2:$F$3582,Analysis!$M36,Database!$P$2:$P$3582,Analysis!N$15)),IF($B$12="Entries",COUNTIFS(Database!$C$2:$C$3582,Analysis!N$13,Database!$F$2:$F$3582,Analysis!$M36,Database!$P$2:$P$3582,Analysis!N$15,Database!$K$2:$K$3582,Analysis!$E$12),SUMIFS(Database!$Q$2:$Q$3582,Database!$C$2:$C$3582,Analysis!N$13,Database!$F$2:$F$3582,Analysis!$M36,Database!$P$2:$P$3582,Analysis!N$15,Database!$K$2:$K$3582,Analysis!$E$12)))</f>
        <v>0</v>
      </c>
      <c r="O36" s="12">
        <f>IF($E$12="Select All",IF($B$12="Entries",COUNTIFS(Database!$C$2:$C$3582,Analysis!O$13,Database!$F$2:$F$3582,Analysis!$M36,Database!$P$2:$P$3582,Analysis!O$15),SUMIFS(Database!$Q$2:$Q$3582,Database!$C$2:$C$3582,Analysis!O$13,Database!$F$2:$F$3582,Analysis!$M36,Database!$P$2:$P$3582,Analysis!O$15)),IF($B$12="Entries",COUNTIFS(Database!$C$2:$C$3582,Analysis!O$13,Database!$F$2:$F$3582,Analysis!$M36,Database!$P$2:$P$3582,Analysis!O$15,Database!$K$2:$K$3582,Analysis!$E$12),SUMIFS(Database!$Q$2:$Q$3582,Database!$C$2:$C$3582,Analysis!O$13,Database!$F$2:$F$3582,Analysis!$M36,Database!$P$2:$P$3582,Analysis!O$15,Database!$K$2:$K$3582,Analysis!$E$12)))</f>
        <v>149.52199999999999</v>
      </c>
      <c r="P36" s="12">
        <f>IF($E$12="Select All",IF($B$12="Entries",COUNTIFS(Database!$C$2:$C$3582,Analysis!P$13,Database!$F$2:$F$3582,Analysis!$M36,Database!$P$2:$P$3582,Analysis!P$15),SUMIFS(Database!$Q$2:$Q$3582,Database!$C$2:$C$3582,Analysis!P$13,Database!$F$2:$F$3582,Analysis!$M36,Database!$P$2:$P$3582,Analysis!P$15)),IF($B$12="Entries",COUNTIFS(Database!$C$2:$C$3582,Analysis!P$13,Database!$F$2:$F$3582,Analysis!$M36,Database!$P$2:$P$3582,Analysis!P$15,Database!$K$2:$K$3582,Analysis!$E$12),SUMIFS(Database!$Q$2:$Q$3582,Database!$C$2:$C$3582,Analysis!P$13,Database!$F$2:$F$3582,Analysis!$M36,Database!$P$2:$P$3582,Analysis!P$15,Database!$K$2:$K$3582,Analysis!$E$12)))</f>
        <v>515.03229999999996</v>
      </c>
      <c r="Q36" s="12">
        <f>IF($E$12="Select All",IF($B$12="Entries",COUNTIFS(Database!$C$2:$C$3582,Analysis!Q$13,Database!$F$2:$F$3582,Analysis!$M36,Database!$P$2:$P$3582,Analysis!Q$15),SUMIFS(Database!$Q$2:$Q$3582,Database!$C$2:$C$3582,Analysis!Q$13,Database!$F$2:$F$3582,Analysis!$M36,Database!$P$2:$P$3582,Analysis!Q$15)),IF($B$12="Entries",COUNTIFS(Database!$C$2:$C$3582,Analysis!Q$13,Database!$F$2:$F$3582,Analysis!$M36,Database!$P$2:$P$3582,Analysis!Q$15,Database!$K$2:$K$3582,Analysis!$E$12),SUMIFS(Database!$Q$2:$Q$3582,Database!$C$2:$C$3582,Analysis!Q$13,Database!$F$2:$F$3582,Analysis!$M36,Database!$P$2:$P$3582,Analysis!Q$15,Database!$K$2:$K$3582,Analysis!$E$12)))</f>
        <v>0</v>
      </c>
      <c r="R36" s="12">
        <f>IF($E$12="Select All",IF($B$12="Entries",COUNTIFS(Database!$C$2:$C$3582,Analysis!R$13,Database!$F$2:$F$3582,Analysis!$M36,Database!$P$2:$P$3582,Analysis!R$15),SUMIFS(Database!$Q$2:$Q$3582,Database!$C$2:$C$3582,Analysis!R$13,Database!$F$2:$F$3582,Analysis!$M36,Database!$P$2:$P$3582,Analysis!R$15)),IF($B$12="Entries",COUNTIFS(Database!$C$2:$C$3582,Analysis!R$13,Database!$F$2:$F$3582,Analysis!$M36,Database!$P$2:$P$3582,Analysis!R$15,Database!$K$2:$K$3582,Analysis!$E$12),SUMIFS(Database!$Q$2:$Q$3582,Database!$C$2:$C$3582,Analysis!R$13,Database!$F$2:$F$3582,Analysis!$M36,Database!$P$2:$P$3582,Analysis!R$15,Database!$K$2:$K$3582,Analysis!$E$12)))</f>
        <v>2158.2296099999999</v>
      </c>
      <c r="S36" s="12">
        <f>IF($E$12="Select All",IF($B$12="Entries",COUNTIFS(Database!$C$2:$C$3582,Analysis!S$13,Database!$F$2:$F$3582,Analysis!$M36,Database!$P$2:$P$3582,Analysis!S$15),SUMIFS(Database!$Q$2:$Q$3582,Database!$C$2:$C$3582,Analysis!S$13,Database!$F$2:$F$3582,Analysis!$M36,Database!$P$2:$P$3582,Analysis!S$15)),IF($B$12="Entries",COUNTIFS(Database!$C$2:$C$3582,Analysis!S$13,Database!$F$2:$F$3582,Analysis!$M36,Database!$P$2:$P$3582,Analysis!S$15,Database!$K$2:$K$3582,Analysis!$E$12),SUMIFS(Database!$Q$2:$Q$3582,Database!$C$2:$C$3582,Analysis!S$13,Database!$F$2:$F$3582,Analysis!$M36,Database!$P$2:$P$3582,Analysis!S$15,Database!$K$2:$K$3582,Analysis!$E$12)))</f>
        <v>0</v>
      </c>
      <c r="T36" s="12">
        <f>IF($E$12="Select All",IF($B$12="Entries",COUNTIFS(Database!$C$2:$C$3582,Analysis!T$13,Database!$F$2:$F$3582,Analysis!$M36,Database!$P$2:$P$3582,Analysis!T$15),SUMIFS(Database!$Q$2:$Q$3582,Database!$C$2:$C$3582,Analysis!T$13,Database!$F$2:$F$3582,Analysis!$M36,Database!$P$2:$P$3582,Analysis!T$15)),IF($B$12="Entries",COUNTIFS(Database!$C$2:$C$3582,Analysis!T$13,Database!$F$2:$F$3582,Analysis!$M36,Database!$P$2:$P$3582,Analysis!T$15,Database!$K$2:$K$3582,Analysis!$E$12),SUMIFS(Database!$Q$2:$Q$3582,Database!$C$2:$C$3582,Analysis!T$13,Database!$F$2:$F$3582,Analysis!$M36,Database!$P$2:$P$3582,Analysis!T$15,Database!$K$2:$K$3582,Analysis!$E$12)))</f>
        <v>402.39800000000002</v>
      </c>
      <c r="U36" s="12">
        <f>IF($E$12="Select All",IF($B$12="Entries",COUNTIFS(Database!$C$2:$C$3582,Analysis!U$13,Database!$F$2:$F$3582,Analysis!$M36,Database!$P$2:$P$3582,Analysis!U$15),SUMIFS(Database!$Q$2:$Q$3582,Database!$C$2:$C$3582,Analysis!U$13,Database!$F$2:$F$3582,Analysis!$M36,Database!$P$2:$P$3582,Analysis!U$15)),IF($B$12="Entries",COUNTIFS(Database!$C$2:$C$3582,Analysis!U$13,Database!$F$2:$F$3582,Analysis!$M36,Database!$P$2:$P$3582,Analysis!U$15,Database!$K$2:$K$3582,Analysis!$E$12),SUMIFS(Database!$Q$2:$Q$3582,Database!$C$2:$C$3582,Analysis!U$13,Database!$F$2:$F$3582,Analysis!$M36,Database!$P$2:$P$3582,Analysis!U$15,Database!$K$2:$K$3582,Analysis!$E$12)))</f>
        <v>903.30099999999993</v>
      </c>
      <c r="V36" s="12">
        <f>IF($E$12="Select All",IF($B$12="Entries",COUNTIFS(Database!$C$2:$C$3582,Analysis!V$13,Database!$F$2:$F$3582,Analysis!$M36,Database!$P$2:$P$3582,Analysis!V$15),SUMIFS(Database!$Q$2:$Q$3582,Database!$C$2:$C$3582,Analysis!V$13,Database!$F$2:$F$3582,Analysis!$M36,Database!$P$2:$P$3582,Analysis!V$15)),IF($B$12="Entries",COUNTIFS(Database!$C$2:$C$3582,Analysis!V$13,Database!$F$2:$F$3582,Analysis!$M36,Database!$P$2:$P$3582,Analysis!V$15,Database!$K$2:$K$3582,Analysis!$E$12),SUMIFS(Database!$Q$2:$Q$3582,Database!$C$2:$C$3582,Analysis!V$13,Database!$F$2:$F$3582,Analysis!$M36,Database!$P$2:$P$3582,Analysis!V$15,Database!$K$2:$K$3582,Analysis!$E$12)))</f>
        <v>0</v>
      </c>
    </row>
    <row r="37" spans="1:22" ht="15.75" x14ac:dyDescent="0.25">
      <c r="M37" s="39" t="s">
        <v>3661</v>
      </c>
      <c r="N37" s="12">
        <f>IF($E$12="Select All",IF($B$12="Entries",COUNTIFS(Database!$C$2:$C$3582,Analysis!N$13,Database!$F$2:$F$3582,Analysis!$M37,Database!$P$2:$P$3582,Analysis!N$15),SUMIFS(Database!$Q$2:$Q$3582,Database!$C$2:$C$3582,Analysis!N$13,Database!$F$2:$F$3582,Analysis!$M37,Database!$P$2:$P$3582,Analysis!N$15)),IF($B$12="Entries",COUNTIFS(Database!$C$2:$C$3582,Analysis!N$13,Database!$F$2:$F$3582,Analysis!$M37,Database!$P$2:$P$3582,Analysis!N$15,Database!$K$2:$K$3582,Analysis!$E$12),SUMIFS(Database!$Q$2:$Q$3582,Database!$C$2:$C$3582,Analysis!N$13,Database!$F$2:$F$3582,Analysis!$M37,Database!$P$2:$P$3582,Analysis!N$15,Database!$K$2:$K$3582,Analysis!$E$12)))</f>
        <v>0</v>
      </c>
      <c r="O37" s="12">
        <f>IF($E$12="Select All",IF($B$12="Entries",COUNTIFS(Database!$C$2:$C$3582,Analysis!O$13,Database!$F$2:$F$3582,Analysis!$M37,Database!$P$2:$P$3582,Analysis!O$15),SUMIFS(Database!$Q$2:$Q$3582,Database!$C$2:$C$3582,Analysis!O$13,Database!$F$2:$F$3582,Analysis!$M37,Database!$P$2:$P$3582,Analysis!O$15)),IF($B$12="Entries",COUNTIFS(Database!$C$2:$C$3582,Analysis!O$13,Database!$F$2:$F$3582,Analysis!$M37,Database!$P$2:$P$3582,Analysis!O$15,Database!$K$2:$K$3582,Analysis!$E$12),SUMIFS(Database!$Q$2:$Q$3582,Database!$C$2:$C$3582,Analysis!O$13,Database!$F$2:$F$3582,Analysis!$M37,Database!$P$2:$P$3582,Analysis!O$15,Database!$K$2:$K$3582,Analysis!$E$12)))</f>
        <v>120.917</v>
      </c>
      <c r="P37" s="12">
        <f>IF($E$12="Select All",IF($B$12="Entries",COUNTIFS(Database!$C$2:$C$3582,Analysis!P$13,Database!$F$2:$F$3582,Analysis!$M37,Database!$P$2:$P$3582,Analysis!P$15),SUMIFS(Database!$Q$2:$Q$3582,Database!$C$2:$C$3582,Analysis!P$13,Database!$F$2:$F$3582,Analysis!$M37,Database!$P$2:$P$3582,Analysis!P$15)),IF($B$12="Entries",COUNTIFS(Database!$C$2:$C$3582,Analysis!P$13,Database!$F$2:$F$3582,Analysis!$M37,Database!$P$2:$P$3582,Analysis!P$15,Database!$K$2:$K$3582,Analysis!$E$12),SUMIFS(Database!$Q$2:$Q$3582,Database!$C$2:$C$3582,Analysis!P$13,Database!$F$2:$F$3582,Analysis!$M37,Database!$P$2:$P$3582,Analysis!P$15,Database!$K$2:$K$3582,Analysis!$E$12)))</f>
        <v>689.71929999999998</v>
      </c>
      <c r="Q37" s="12">
        <f>IF($E$12="Select All",IF($B$12="Entries",COUNTIFS(Database!$C$2:$C$3582,Analysis!Q$13,Database!$F$2:$F$3582,Analysis!$M37,Database!$P$2:$P$3582,Analysis!Q$15),SUMIFS(Database!$Q$2:$Q$3582,Database!$C$2:$C$3582,Analysis!Q$13,Database!$F$2:$F$3582,Analysis!$M37,Database!$P$2:$P$3582,Analysis!Q$15)),IF($B$12="Entries",COUNTIFS(Database!$C$2:$C$3582,Analysis!Q$13,Database!$F$2:$F$3582,Analysis!$M37,Database!$P$2:$P$3582,Analysis!Q$15,Database!$K$2:$K$3582,Analysis!$E$12),SUMIFS(Database!$Q$2:$Q$3582,Database!$C$2:$C$3582,Analysis!Q$13,Database!$F$2:$F$3582,Analysis!$M37,Database!$P$2:$P$3582,Analysis!Q$15,Database!$K$2:$K$3582,Analysis!$E$12)))</f>
        <v>0</v>
      </c>
      <c r="R37" s="12">
        <f>IF($E$12="Select All",IF($B$12="Entries",COUNTIFS(Database!$C$2:$C$3582,Analysis!R$13,Database!$F$2:$F$3582,Analysis!$M37,Database!$P$2:$P$3582,Analysis!R$15),SUMIFS(Database!$Q$2:$Q$3582,Database!$C$2:$C$3582,Analysis!R$13,Database!$F$2:$F$3582,Analysis!$M37,Database!$P$2:$P$3582,Analysis!R$15)),IF($B$12="Entries",COUNTIFS(Database!$C$2:$C$3582,Analysis!R$13,Database!$F$2:$F$3582,Analysis!$M37,Database!$P$2:$P$3582,Analysis!R$15,Database!$K$2:$K$3582,Analysis!$E$12),SUMIFS(Database!$Q$2:$Q$3582,Database!$C$2:$C$3582,Analysis!R$13,Database!$F$2:$F$3582,Analysis!$M37,Database!$P$2:$P$3582,Analysis!R$15,Database!$K$2:$K$3582,Analysis!$E$12)))</f>
        <v>2238.1655000000005</v>
      </c>
      <c r="S37" s="12">
        <f>IF($E$12="Select All",IF($B$12="Entries",COUNTIFS(Database!$C$2:$C$3582,Analysis!S$13,Database!$F$2:$F$3582,Analysis!$M37,Database!$P$2:$P$3582,Analysis!S$15),SUMIFS(Database!$Q$2:$Q$3582,Database!$C$2:$C$3582,Analysis!S$13,Database!$F$2:$F$3582,Analysis!$M37,Database!$P$2:$P$3582,Analysis!S$15)),IF($B$12="Entries",COUNTIFS(Database!$C$2:$C$3582,Analysis!S$13,Database!$F$2:$F$3582,Analysis!$M37,Database!$P$2:$P$3582,Analysis!S$15,Database!$K$2:$K$3582,Analysis!$E$12),SUMIFS(Database!$Q$2:$Q$3582,Database!$C$2:$C$3582,Analysis!S$13,Database!$F$2:$F$3582,Analysis!$M37,Database!$P$2:$P$3582,Analysis!S$15,Database!$K$2:$K$3582,Analysis!$E$12)))</f>
        <v>0</v>
      </c>
      <c r="T37" s="12">
        <f>IF($E$12="Select All",IF($B$12="Entries",COUNTIFS(Database!$C$2:$C$3582,Analysis!T$13,Database!$F$2:$F$3582,Analysis!$M37,Database!$P$2:$P$3582,Analysis!T$15),SUMIFS(Database!$Q$2:$Q$3582,Database!$C$2:$C$3582,Analysis!T$13,Database!$F$2:$F$3582,Analysis!$M37,Database!$P$2:$P$3582,Analysis!T$15)),IF($B$12="Entries",COUNTIFS(Database!$C$2:$C$3582,Analysis!T$13,Database!$F$2:$F$3582,Analysis!$M37,Database!$P$2:$P$3582,Analysis!T$15,Database!$K$2:$K$3582,Analysis!$E$12),SUMIFS(Database!$Q$2:$Q$3582,Database!$C$2:$C$3582,Analysis!T$13,Database!$F$2:$F$3582,Analysis!$M37,Database!$P$2:$P$3582,Analysis!T$15,Database!$K$2:$K$3582,Analysis!$E$12)))</f>
        <v>201.42699999999999</v>
      </c>
      <c r="U37" s="12">
        <f>IF($E$12="Select All",IF($B$12="Entries",COUNTIFS(Database!$C$2:$C$3582,Analysis!U$13,Database!$F$2:$F$3582,Analysis!$M37,Database!$P$2:$P$3582,Analysis!U$15),SUMIFS(Database!$Q$2:$Q$3582,Database!$C$2:$C$3582,Analysis!U$13,Database!$F$2:$F$3582,Analysis!$M37,Database!$P$2:$P$3582,Analysis!U$15)),IF($B$12="Entries",COUNTIFS(Database!$C$2:$C$3582,Analysis!U$13,Database!$F$2:$F$3582,Analysis!$M37,Database!$P$2:$P$3582,Analysis!U$15,Database!$K$2:$K$3582,Analysis!$E$12),SUMIFS(Database!$Q$2:$Q$3582,Database!$C$2:$C$3582,Analysis!U$13,Database!$F$2:$F$3582,Analysis!$M37,Database!$P$2:$P$3582,Analysis!U$15,Database!$K$2:$K$3582,Analysis!$E$12)))</f>
        <v>1100.645</v>
      </c>
      <c r="V37" s="12">
        <f>IF($E$12="Select All",IF($B$12="Entries",COUNTIFS(Database!$C$2:$C$3582,Analysis!V$13,Database!$F$2:$F$3582,Analysis!$M37,Database!$P$2:$P$3582,Analysis!V$15),SUMIFS(Database!$Q$2:$Q$3582,Database!$C$2:$C$3582,Analysis!V$13,Database!$F$2:$F$3582,Analysis!$M37,Database!$P$2:$P$3582,Analysis!V$15)),IF($B$12="Entries",COUNTIFS(Database!$C$2:$C$3582,Analysis!V$13,Database!$F$2:$F$3582,Analysis!$M37,Database!$P$2:$P$3582,Analysis!V$15,Database!$K$2:$K$3582,Analysis!$E$12),SUMIFS(Database!$Q$2:$Q$3582,Database!$C$2:$C$3582,Analysis!V$13,Database!$F$2:$F$3582,Analysis!$M37,Database!$P$2:$P$3582,Analysis!V$15,Database!$K$2:$K$3582,Analysis!$E$12)))</f>
        <v>0</v>
      </c>
    </row>
    <row r="38" spans="1:22" ht="15.75" x14ac:dyDescent="0.25">
      <c r="M38" s="39" t="s">
        <v>3662</v>
      </c>
      <c r="N38" s="12">
        <f>IF($E$12="Select All",IF($B$12="Entries",COUNTIFS(Database!$C$2:$C$3582,Analysis!N$13,Database!$F$2:$F$3582,Analysis!$M38,Database!$P$2:$P$3582,Analysis!N$15),SUMIFS(Database!$Q$2:$Q$3582,Database!$C$2:$C$3582,Analysis!N$13,Database!$F$2:$F$3582,Analysis!$M38,Database!$P$2:$P$3582,Analysis!N$15)),IF($B$12="Entries",COUNTIFS(Database!$C$2:$C$3582,Analysis!N$13,Database!$F$2:$F$3582,Analysis!$M38,Database!$P$2:$P$3582,Analysis!N$15,Database!$K$2:$K$3582,Analysis!$E$12),SUMIFS(Database!$Q$2:$Q$3582,Database!$C$2:$C$3582,Analysis!N$13,Database!$F$2:$F$3582,Analysis!$M38,Database!$P$2:$P$3582,Analysis!N$15,Database!$K$2:$K$3582,Analysis!$E$12)))</f>
        <v>0</v>
      </c>
      <c r="O38" s="12">
        <f>IF($E$12="Select All",IF($B$12="Entries",COUNTIFS(Database!$C$2:$C$3582,Analysis!O$13,Database!$F$2:$F$3582,Analysis!$M38,Database!$P$2:$P$3582,Analysis!O$15),SUMIFS(Database!$Q$2:$Q$3582,Database!$C$2:$C$3582,Analysis!O$13,Database!$F$2:$F$3582,Analysis!$M38,Database!$P$2:$P$3582,Analysis!O$15)),IF($B$12="Entries",COUNTIFS(Database!$C$2:$C$3582,Analysis!O$13,Database!$F$2:$F$3582,Analysis!$M38,Database!$P$2:$P$3582,Analysis!O$15,Database!$K$2:$K$3582,Analysis!$E$12),SUMIFS(Database!$Q$2:$Q$3582,Database!$C$2:$C$3582,Analysis!O$13,Database!$F$2:$F$3582,Analysis!$M38,Database!$P$2:$P$3582,Analysis!O$15,Database!$K$2:$K$3582,Analysis!$E$12)))</f>
        <v>80.631</v>
      </c>
      <c r="P38" s="12">
        <f>IF($E$12="Select All",IF($B$12="Entries",COUNTIFS(Database!$C$2:$C$3582,Analysis!P$13,Database!$F$2:$F$3582,Analysis!$M38,Database!$P$2:$P$3582,Analysis!P$15),SUMIFS(Database!$Q$2:$Q$3582,Database!$C$2:$C$3582,Analysis!P$13,Database!$F$2:$F$3582,Analysis!$M38,Database!$P$2:$P$3582,Analysis!P$15)),IF($B$12="Entries",COUNTIFS(Database!$C$2:$C$3582,Analysis!P$13,Database!$F$2:$F$3582,Analysis!$M38,Database!$P$2:$P$3582,Analysis!P$15,Database!$K$2:$K$3582,Analysis!$E$12),SUMIFS(Database!$Q$2:$Q$3582,Database!$C$2:$C$3582,Analysis!P$13,Database!$F$2:$F$3582,Analysis!$M38,Database!$P$2:$P$3582,Analysis!P$15,Database!$K$2:$K$3582,Analysis!$E$12)))</f>
        <v>526.17520000000002</v>
      </c>
      <c r="Q38" s="12">
        <f>IF($E$12="Select All",IF($B$12="Entries",COUNTIFS(Database!$C$2:$C$3582,Analysis!Q$13,Database!$F$2:$F$3582,Analysis!$M38,Database!$P$2:$P$3582,Analysis!Q$15),SUMIFS(Database!$Q$2:$Q$3582,Database!$C$2:$C$3582,Analysis!Q$13,Database!$F$2:$F$3582,Analysis!$M38,Database!$P$2:$P$3582,Analysis!Q$15)),IF($B$12="Entries",COUNTIFS(Database!$C$2:$C$3582,Analysis!Q$13,Database!$F$2:$F$3582,Analysis!$M38,Database!$P$2:$P$3582,Analysis!Q$15,Database!$K$2:$K$3582,Analysis!$E$12),SUMIFS(Database!$Q$2:$Q$3582,Database!$C$2:$C$3582,Analysis!Q$13,Database!$F$2:$F$3582,Analysis!$M38,Database!$P$2:$P$3582,Analysis!Q$15,Database!$K$2:$K$3582,Analysis!$E$12)))</f>
        <v>0</v>
      </c>
      <c r="R38" s="12">
        <f>IF($E$12="Select All",IF($B$12="Entries",COUNTIFS(Database!$C$2:$C$3582,Analysis!R$13,Database!$F$2:$F$3582,Analysis!$M38,Database!$P$2:$P$3582,Analysis!R$15),SUMIFS(Database!$Q$2:$Q$3582,Database!$C$2:$C$3582,Analysis!R$13,Database!$F$2:$F$3582,Analysis!$M38,Database!$P$2:$P$3582,Analysis!R$15)),IF($B$12="Entries",COUNTIFS(Database!$C$2:$C$3582,Analysis!R$13,Database!$F$2:$F$3582,Analysis!$M38,Database!$P$2:$P$3582,Analysis!R$15,Database!$K$2:$K$3582,Analysis!$E$12),SUMIFS(Database!$Q$2:$Q$3582,Database!$C$2:$C$3582,Analysis!R$13,Database!$F$2:$F$3582,Analysis!$M38,Database!$P$2:$P$3582,Analysis!R$15,Database!$K$2:$K$3582,Analysis!$E$12)))</f>
        <v>1890.5792299999998</v>
      </c>
      <c r="S38" s="12">
        <f>IF($E$12="Select All",IF($B$12="Entries",COUNTIFS(Database!$C$2:$C$3582,Analysis!S$13,Database!$F$2:$F$3582,Analysis!$M38,Database!$P$2:$P$3582,Analysis!S$15),SUMIFS(Database!$Q$2:$Q$3582,Database!$C$2:$C$3582,Analysis!S$13,Database!$F$2:$F$3582,Analysis!$M38,Database!$P$2:$P$3582,Analysis!S$15)),IF($B$12="Entries",COUNTIFS(Database!$C$2:$C$3582,Analysis!S$13,Database!$F$2:$F$3582,Analysis!$M38,Database!$P$2:$P$3582,Analysis!S$15,Database!$K$2:$K$3582,Analysis!$E$12),SUMIFS(Database!$Q$2:$Q$3582,Database!$C$2:$C$3582,Analysis!S$13,Database!$F$2:$F$3582,Analysis!$M38,Database!$P$2:$P$3582,Analysis!S$15,Database!$K$2:$K$3582,Analysis!$E$12)))</f>
        <v>0</v>
      </c>
      <c r="T38" s="12">
        <f>IF($E$12="Select All",IF($B$12="Entries",COUNTIFS(Database!$C$2:$C$3582,Analysis!T$13,Database!$F$2:$F$3582,Analysis!$M38,Database!$P$2:$P$3582,Analysis!T$15),SUMIFS(Database!$Q$2:$Q$3582,Database!$C$2:$C$3582,Analysis!T$13,Database!$F$2:$F$3582,Analysis!$M38,Database!$P$2:$P$3582,Analysis!T$15)),IF($B$12="Entries",COUNTIFS(Database!$C$2:$C$3582,Analysis!T$13,Database!$F$2:$F$3582,Analysis!$M38,Database!$P$2:$P$3582,Analysis!T$15,Database!$K$2:$K$3582,Analysis!$E$12),SUMIFS(Database!$Q$2:$Q$3582,Database!$C$2:$C$3582,Analysis!T$13,Database!$F$2:$F$3582,Analysis!$M38,Database!$P$2:$P$3582,Analysis!T$15,Database!$K$2:$K$3582,Analysis!$E$12)))</f>
        <v>100.71499999999999</v>
      </c>
      <c r="U38" s="12">
        <f>IF($E$12="Select All",IF($B$12="Entries",COUNTIFS(Database!$C$2:$C$3582,Analysis!U$13,Database!$F$2:$F$3582,Analysis!$M38,Database!$P$2:$P$3582,Analysis!U$15),SUMIFS(Database!$Q$2:$Q$3582,Database!$C$2:$C$3582,Analysis!U$13,Database!$F$2:$F$3582,Analysis!$M38,Database!$P$2:$P$3582,Analysis!U$15)),IF($B$12="Entries",COUNTIFS(Database!$C$2:$C$3582,Analysis!U$13,Database!$F$2:$F$3582,Analysis!$M38,Database!$P$2:$P$3582,Analysis!U$15,Database!$K$2:$K$3582,Analysis!$E$12),SUMIFS(Database!$Q$2:$Q$3582,Database!$C$2:$C$3582,Analysis!U$13,Database!$F$2:$F$3582,Analysis!$M38,Database!$P$2:$P$3582,Analysis!U$15,Database!$K$2:$K$3582,Analysis!$E$12)))</f>
        <v>1225.8900000000001</v>
      </c>
      <c r="V38" s="12">
        <f>IF($E$12="Select All",IF($B$12="Entries",COUNTIFS(Database!$C$2:$C$3582,Analysis!V$13,Database!$F$2:$F$3582,Analysis!$M38,Database!$P$2:$P$3582,Analysis!V$15),SUMIFS(Database!$Q$2:$Q$3582,Database!$C$2:$C$3582,Analysis!V$13,Database!$F$2:$F$3582,Analysis!$M38,Database!$P$2:$P$3582,Analysis!V$15)),IF($B$12="Entries",COUNTIFS(Database!$C$2:$C$3582,Analysis!V$13,Database!$F$2:$F$3582,Analysis!$M38,Database!$P$2:$P$3582,Analysis!V$15,Database!$K$2:$K$3582,Analysis!$E$12),SUMIFS(Database!$Q$2:$Q$3582,Database!$C$2:$C$3582,Analysis!V$13,Database!$F$2:$F$3582,Analysis!$M38,Database!$P$2:$P$3582,Analysis!V$15,Database!$K$2:$K$3582,Analysis!$E$12)))</f>
        <v>0</v>
      </c>
    </row>
    <row r="39" spans="1:22" ht="15.75" x14ac:dyDescent="0.25">
      <c r="M39" s="39" t="s">
        <v>3663</v>
      </c>
      <c r="N39" s="12">
        <f>IF($E$12="Select All",IF($B$12="Entries",COUNTIFS(Database!$C$2:$C$3582,Analysis!N$13,Database!$F$2:$F$3582,Analysis!$M39,Database!$P$2:$P$3582,Analysis!N$15),SUMIFS(Database!$Q$2:$Q$3582,Database!$C$2:$C$3582,Analysis!N$13,Database!$F$2:$F$3582,Analysis!$M39,Database!$P$2:$P$3582,Analysis!N$15)),IF($B$12="Entries",COUNTIFS(Database!$C$2:$C$3582,Analysis!N$13,Database!$F$2:$F$3582,Analysis!$M39,Database!$P$2:$P$3582,Analysis!N$15,Database!$K$2:$K$3582,Analysis!$E$12),SUMIFS(Database!$Q$2:$Q$3582,Database!$C$2:$C$3582,Analysis!N$13,Database!$F$2:$F$3582,Analysis!$M39,Database!$P$2:$P$3582,Analysis!N$15,Database!$K$2:$K$3582,Analysis!$E$12)))</f>
        <v>0</v>
      </c>
      <c r="O39" s="12">
        <f>IF($E$12="Select All",IF($B$12="Entries",COUNTIFS(Database!$C$2:$C$3582,Analysis!O$13,Database!$F$2:$F$3582,Analysis!$M39,Database!$P$2:$P$3582,Analysis!O$15),SUMIFS(Database!$Q$2:$Q$3582,Database!$C$2:$C$3582,Analysis!O$13,Database!$F$2:$F$3582,Analysis!$M39,Database!$P$2:$P$3582,Analysis!O$15)),IF($B$12="Entries",COUNTIFS(Database!$C$2:$C$3582,Analysis!O$13,Database!$F$2:$F$3582,Analysis!$M39,Database!$P$2:$P$3582,Analysis!O$15,Database!$K$2:$K$3582,Analysis!$E$12),SUMIFS(Database!$Q$2:$Q$3582,Database!$C$2:$C$3582,Analysis!O$13,Database!$F$2:$F$3582,Analysis!$M39,Database!$P$2:$P$3582,Analysis!O$15,Database!$K$2:$K$3582,Analysis!$E$12)))</f>
        <v>157.10300000000001</v>
      </c>
      <c r="P39" s="12">
        <f>IF($E$12="Select All",IF($B$12="Entries",COUNTIFS(Database!$C$2:$C$3582,Analysis!P$13,Database!$F$2:$F$3582,Analysis!$M39,Database!$P$2:$P$3582,Analysis!P$15),SUMIFS(Database!$Q$2:$Q$3582,Database!$C$2:$C$3582,Analysis!P$13,Database!$F$2:$F$3582,Analysis!$M39,Database!$P$2:$P$3582,Analysis!P$15)),IF($B$12="Entries",COUNTIFS(Database!$C$2:$C$3582,Analysis!P$13,Database!$F$2:$F$3582,Analysis!$M39,Database!$P$2:$P$3582,Analysis!P$15,Database!$K$2:$K$3582,Analysis!$E$12),SUMIFS(Database!$Q$2:$Q$3582,Database!$C$2:$C$3582,Analysis!P$13,Database!$F$2:$F$3582,Analysis!$M39,Database!$P$2:$P$3582,Analysis!P$15,Database!$K$2:$K$3582,Analysis!$E$12)))</f>
        <v>808.09330000000011</v>
      </c>
      <c r="Q39" s="12">
        <f>IF($E$12="Select All",IF($B$12="Entries",COUNTIFS(Database!$C$2:$C$3582,Analysis!Q$13,Database!$F$2:$F$3582,Analysis!$M39,Database!$P$2:$P$3582,Analysis!Q$15),SUMIFS(Database!$Q$2:$Q$3582,Database!$C$2:$C$3582,Analysis!Q$13,Database!$F$2:$F$3582,Analysis!$M39,Database!$P$2:$P$3582,Analysis!Q$15)),IF($B$12="Entries",COUNTIFS(Database!$C$2:$C$3582,Analysis!Q$13,Database!$F$2:$F$3582,Analysis!$M39,Database!$P$2:$P$3582,Analysis!Q$15,Database!$K$2:$K$3582,Analysis!$E$12),SUMIFS(Database!$Q$2:$Q$3582,Database!$C$2:$C$3582,Analysis!Q$13,Database!$F$2:$F$3582,Analysis!$M39,Database!$P$2:$P$3582,Analysis!Q$15,Database!$K$2:$K$3582,Analysis!$E$12)))</f>
        <v>0</v>
      </c>
      <c r="R39" s="12">
        <f>IF($E$12="Select All",IF($B$12="Entries",COUNTIFS(Database!$C$2:$C$3582,Analysis!R$13,Database!$F$2:$F$3582,Analysis!$M39,Database!$P$2:$P$3582,Analysis!R$15),SUMIFS(Database!$Q$2:$Q$3582,Database!$C$2:$C$3582,Analysis!R$13,Database!$F$2:$F$3582,Analysis!$M39,Database!$P$2:$P$3582,Analysis!R$15)),IF($B$12="Entries",COUNTIFS(Database!$C$2:$C$3582,Analysis!R$13,Database!$F$2:$F$3582,Analysis!$M39,Database!$P$2:$P$3582,Analysis!R$15,Database!$K$2:$K$3582,Analysis!$E$12),SUMIFS(Database!$Q$2:$Q$3582,Database!$C$2:$C$3582,Analysis!R$13,Database!$F$2:$F$3582,Analysis!$M39,Database!$P$2:$P$3582,Analysis!R$15,Database!$K$2:$K$3582,Analysis!$E$12)))</f>
        <v>2395.3136799999997</v>
      </c>
      <c r="S39" s="12">
        <f>IF($E$12="Select All",IF($B$12="Entries",COUNTIFS(Database!$C$2:$C$3582,Analysis!S$13,Database!$F$2:$F$3582,Analysis!$M39,Database!$P$2:$P$3582,Analysis!S$15),SUMIFS(Database!$Q$2:$Q$3582,Database!$C$2:$C$3582,Analysis!S$13,Database!$F$2:$F$3582,Analysis!$M39,Database!$P$2:$P$3582,Analysis!S$15)),IF($B$12="Entries",COUNTIFS(Database!$C$2:$C$3582,Analysis!S$13,Database!$F$2:$F$3582,Analysis!$M39,Database!$P$2:$P$3582,Analysis!S$15,Database!$K$2:$K$3582,Analysis!$E$12),SUMIFS(Database!$Q$2:$Q$3582,Database!$C$2:$C$3582,Analysis!S$13,Database!$F$2:$F$3582,Analysis!$M39,Database!$P$2:$P$3582,Analysis!S$15,Database!$K$2:$K$3582,Analysis!$E$12)))</f>
        <v>0</v>
      </c>
      <c r="T39" s="12">
        <f>IF($E$12="Select All",IF($B$12="Entries",COUNTIFS(Database!$C$2:$C$3582,Analysis!T$13,Database!$F$2:$F$3582,Analysis!$M39,Database!$P$2:$P$3582,Analysis!T$15),SUMIFS(Database!$Q$2:$Q$3582,Database!$C$2:$C$3582,Analysis!T$13,Database!$F$2:$F$3582,Analysis!$M39,Database!$P$2:$P$3582,Analysis!T$15)),IF($B$12="Entries",COUNTIFS(Database!$C$2:$C$3582,Analysis!T$13,Database!$F$2:$F$3582,Analysis!$M39,Database!$P$2:$P$3582,Analysis!T$15,Database!$K$2:$K$3582,Analysis!$E$12),SUMIFS(Database!$Q$2:$Q$3582,Database!$C$2:$C$3582,Analysis!T$13,Database!$F$2:$F$3582,Analysis!$M39,Database!$P$2:$P$3582,Analysis!T$15,Database!$K$2:$K$3582,Analysis!$E$12)))</f>
        <v>172.721</v>
      </c>
      <c r="U39" s="12">
        <f>IF($E$12="Select All",IF($B$12="Entries",COUNTIFS(Database!$C$2:$C$3582,Analysis!U$13,Database!$F$2:$F$3582,Analysis!$M39,Database!$P$2:$P$3582,Analysis!U$15),SUMIFS(Database!$Q$2:$Q$3582,Database!$C$2:$C$3582,Analysis!U$13,Database!$F$2:$F$3582,Analysis!$M39,Database!$P$2:$P$3582,Analysis!U$15)),IF($B$12="Entries",COUNTIFS(Database!$C$2:$C$3582,Analysis!U$13,Database!$F$2:$F$3582,Analysis!$M39,Database!$P$2:$P$3582,Analysis!U$15,Database!$K$2:$K$3582,Analysis!$E$12),SUMIFS(Database!$Q$2:$Q$3582,Database!$C$2:$C$3582,Analysis!U$13,Database!$F$2:$F$3582,Analysis!$M39,Database!$P$2:$P$3582,Analysis!U$15,Database!$K$2:$K$3582,Analysis!$E$12)))</f>
        <v>1365.33</v>
      </c>
      <c r="V39" s="12">
        <f>IF($E$12="Select All",IF($B$12="Entries",COUNTIFS(Database!$C$2:$C$3582,Analysis!V$13,Database!$F$2:$F$3582,Analysis!$M39,Database!$P$2:$P$3582,Analysis!V$15),SUMIFS(Database!$Q$2:$Q$3582,Database!$C$2:$C$3582,Analysis!V$13,Database!$F$2:$F$3582,Analysis!$M39,Database!$P$2:$P$3582,Analysis!V$15)),IF($B$12="Entries",COUNTIFS(Database!$C$2:$C$3582,Analysis!V$13,Database!$F$2:$F$3582,Analysis!$M39,Database!$P$2:$P$3582,Analysis!V$15,Database!$K$2:$K$3582,Analysis!$E$12),SUMIFS(Database!$Q$2:$Q$3582,Database!$C$2:$C$3582,Analysis!V$13,Database!$F$2:$F$3582,Analysis!$M39,Database!$P$2:$P$3582,Analysis!V$15,Database!$K$2:$K$3582,Analysis!$E$12)))</f>
        <v>0</v>
      </c>
    </row>
    <row r="40" spans="1:22" ht="15.75" x14ac:dyDescent="0.25">
      <c r="M40" s="39" t="s">
        <v>3664</v>
      </c>
      <c r="N40" s="12">
        <f>IF($E$12="Select All",IF($B$12="Entries",COUNTIFS(Database!$C$2:$C$3582,Analysis!N$13,Database!$F$2:$F$3582,Analysis!$M40,Database!$P$2:$P$3582,Analysis!N$15),SUMIFS(Database!$Q$2:$Q$3582,Database!$C$2:$C$3582,Analysis!N$13,Database!$F$2:$F$3582,Analysis!$M40,Database!$P$2:$P$3582,Analysis!N$15)),IF($B$12="Entries",COUNTIFS(Database!$C$2:$C$3582,Analysis!N$13,Database!$F$2:$F$3582,Analysis!$M40,Database!$P$2:$P$3582,Analysis!N$15,Database!$K$2:$K$3582,Analysis!$E$12),SUMIFS(Database!$Q$2:$Q$3582,Database!$C$2:$C$3582,Analysis!N$13,Database!$F$2:$F$3582,Analysis!$M40,Database!$P$2:$P$3582,Analysis!N$15,Database!$K$2:$K$3582,Analysis!$E$12)))</f>
        <v>0</v>
      </c>
      <c r="O40" s="12">
        <f>IF($E$12="Select All",IF($B$12="Entries",COUNTIFS(Database!$C$2:$C$3582,Analysis!O$13,Database!$F$2:$F$3582,Analysis!$M40,Database!$P$2:$P$3582,Analysis!O$15),SUMIFS(Database!$Q$2:$Q$3582,Database!$C$2:$C$3582,Analysis!O$13,Database!$F$2:$F$3582,Analysis!$M40,Database!$P$2:$P$3582,Analysis!O$15)),IF($B$12="Entries",COUNTIFS(Database!$C$2:$C$3582,Analysis!O$13,Database!$F$2:$F$3582,Analysis!$M40,Database!$P$2:$P$3582,Analysis!O$15,Database!$K$2:$K$3582,Analysis!$E$12),SUMIFS(Database!$Q$2:$Q$3582,Database!$C$2:$C$3582,Analysis!O$13,Database!$F$2:$F$3582,Analysis!$M40,Database!$P$2:$P$3582,Analysis!O$15,Database!$K$2:$K$3582,Analysis!$E$12)))</f>
        <v>147.809</v>
      </c>
      <c r="P40" s="12">
        <f>IF($E$12="Select All",IF($B$12="Entries",COUNTIFS(Database!$C$2:$C$3582,Analysis!P$13,Database!$F$2:$F$3582,Analysis!$M40,Database!$P$2:$P$3582,Analysis!P$15),SUMIFS(Database!$Q$2:$Q$3582,Database!$C$2:$C$3582,Analysis!P$13,Database!$F$2:$F$3582,Analysis!$M40,Database!$P$2:$P$3582,Analysis!P$15)),IF($B$12="Entries",COUNTIFS(Database!$C$2:$C$3582,Analysis!P$13,Database!$F$2:$F$3582,Analysis!$M40,Database!$P$2:$P$3582,Analysis!P$15,Database!$K$2:$K$3582,Analysis!$E$12),SUMIFS(Database!$Q$2:$Q$3582,Database!$C$2:$C$3582,Analysis!P$13,Database!$F$2:$F$3582,Analysis!$M40,Database!$P$2:$P$3582,Analysis!P$15,Database!$K$2:$K$3582,Analysis!$E$12)))</f>
        <v>952.99650000000008</v>
      </c>
      <c r="Q40" s="12">
        <f>IF($E$12="Select All",IF($B$12="Entries",COUNTIFS(Database!$C$2:$C$3582,Analysis!Q$13,Database!$F$2:$F$3582,Analysis!$M40,Database!$P$2:$P$3582,Analysis!Q$15),SUMIFS(Database!$Q$2:$Q$3582,Database!$C$2:$C$3582,Analysis!Q$13,Database!$F$2:$F$3582,Analysis!$M40,Database!$P$2:$P$3582,Analysis!Q$15)),IF($B$12="Entries",COUNTIFS(Database!$C$2:$C$3582,Analysis!Q$13,Database!$F$2:$F$3582,Analysis!$M40,Database!$P$2:$P$3582,Analysis!Q$15,Database!$K$2:$K$3582,Analysis!$E$12),SUMIFS(Database!$Q$2:$Q$3582,Database!$C$2:$C$3582,Analysis!Q$13,Database!$F$2:$F$3582,Analysis!$M40,Database!$P$2:$P$3582,Analysis!Q$15,Database!$K$2:$K$3582,Analysis!$E$12)))</f>
        <v>0</v>
      </c>
      <c r="R40" s="12">
        <f>IF($E$12="Select All",IF($B$12="Entries",COUNTIFS(Database!$C$2:$C$3582,Analysis!R$13,Database!$F$2:$F$3582,Analysis!$M40,Database!$P$2:$P$3582,Analysis!R$15),SUMIFS(Database!$Q$2:$Q$3582,Database!$C$2:$C$3582,Analysis!R$13,Database!$F$2:$F$3582,Analysis!$M40,Database!$P$2:$P$3582,Analysis!R$15)),IF($B$12="Entries",COUNTIFS(Database!$C$2:$C$3582,Analysis!R$13,Database!$F$2:$F$3582,Analysis!$M40,Database!$P$2:$P$3582,Analysis!R$15,Database!$K$2:$K$3582,Analysis!$E$12),SUMIFS(Database!$Q$2:$Q$3582,Database!$C$2:$C$3582,Analysis!R$13,Database!$F$2:$F$3582,Analysis!$M40,Database!$P$2:$P$3582,Analysis!R$15,Database!$K$2:$K$3582,Analysis!$E$12)))</f>
        <v>2021.8378200000002</v>
      </c>
      <c r="S40" s="12">
        <f>IF($E$12="Select All",IF($B$12="Entries",COUNTIFS(Database!$C$2:$C$3582,Analysis!S$13,Database!$F$2:$F$3582,Analysis!$M40,Database!$P$2:$P$3582,Analysis!S$15),SUMIFS(Database!$Q$2:$Q$3582,Database!$C$2:$C$3582,Analysis!S$13,Database!$F$2:$F$3582,Analysis!$M40,Database!$P$2:$P$3582,Analysis!S$15)),IF($B$12="Entries",COUNTIFS(Database!$C$2:$C$3582,Analysis!S$13,Database!$F$2:$F$3582,Analysis!$M40,Database!$P$2:$P$3582,Analysis!S$15,Database!$K$2:$K$3582,Analysis!$E$12),SUMIFS(Database!$Q$2:$Q$3582,Database!$C$2:$C$3582,Analysis!S$13,Database!$F$2:$F$3582,Analysis!$M40,Database!$P$2:$P$3582,Analysis!S$15,Database!$K$2:$K$3582,Analysis!$E$12)))</f>
        <v>0</v>
      </c>
      <c r="T40" s="12">
        <f>IF($E$12="Select All",IF($B$12="Entries",COUNTIFS(Database!$C$2:$C$3582,Analysis!T$13,Database!$F$2:$F$3582,Analysis!$M40,Database!$P$2:$P$3582,Analysis!T$15),SUMIFS(Database!$Q$2:$Q$3582,Database!$C$2:$C$3582,Analysis!T$13,Database!$F$2:$F$3582,Analysis!$M40,Database!$P$2:$P$3582,Analysis!T$15)),IF($B$12="Entries",COUNTIFS(Database!$C$2:$C$3582,Analysis!T$13,Database!$F$2:$F$3582,Analysis!$M40,Database!$P$2:$P$3582,Analysis!T$15,Database!$K$2:$K$3582,Analysis!$E$12),SUMIFS(Database!$Q$2:$Q$3582,Database!$C$2:$C$3582,Analysis!T$13,Database!$F$2:$F$3582,Analysis!$M40,Database!$P$2:$P$3582,Analysis!T$15,Database!$K$2:$K$3582,Analysis!$E$12)))</f>
        <v>253.68600000000001</v>
      </c>
      <c r="U40" s="12">
        <f>IF($E$12="Select All",IF($B$12="Entries",COUNTIFS(Database!$C$2:$C$3582,Analysis!U$13,Database!$F$2:$F$3582,Analysis!$M40,Database!$P$2:$P$3582,Analysis!U$15),SUMIFS(Database!$Q$2:$Q$3582,Database!$C$2:$C$3582,Analysis!U$13,Database!$F$2:$F$3582,Analysis!$M40,Database!$P$2:$P$3582,Analysis!U$15)),IF($B$12="Entries",COUNTIFS(Database!$C$2:$C$3582,Analysis!U$13,Database!$F$2:$F$3582,Analysis!$M40,Database!$P$2:$P$3582,Analysis!U$15,Database!$K$2:$K$3582,Analysis!$E$12),SUMIFS(Database!$Q$2:$Q$3582,Database!$C$2:$C$3582,Analysis!U$13,Database!$F$2:$F$3582,Analysis!$M40,Database!$P$2:$P$3582,Analysis!U$15,Database!$K$2:$K$3582,Analysis!$E$12)))</f>
        <v>1095.825</v>
      </c>
      <c r="V40" s="12">
        <f>IF($E$12="Select All",IF($B$12="Entries",COUNTIFS(Database!$C$2:$C$3582,Analysis!V$13,Database!$F$2:$F$3582,Analysis!$M40,Database!$P$2:$P$3582,Analysis!V$15),SUMIFS(Database!$Q$2:$Q$3582,Database!$C$2:$C$3582,Analysis!V$13,Database!$F$2:$F$3582,Analysis!$M40,Database!$P$2:$P$3582,Analysis!V$15)),IF($B$12="Entries",COUNTIFS(Database!$C$2:$C$3582,Analysis!V$13,Database!$F$2:$F$3582,Analysis!$M40,Database!$P$2:$P$3582,Analysis!V$15,Database!$K$2:$K$3582,Analysis!$E$12),SUMIFS(Database!$Q$2:$Q$3582,Database!$C$2:$C$3582,Analysis!V$13,Database!$F$2:$F$3582,Analysis!$M40,Database!$P$2:$P$3582,Analysis!V$15,Database!$K$2:$K$3582,Analysis!$E$12)))</f>
        <v>0</v>
      </c>
    </row>
    <row r="42" spans="1:22" s="30" customFormat="1" ht="21" x14ac:dyDescent="0.35">
      <c r="A42" s="29" t="s">
        <v>3665</v>
      </c>
    </row>
    <row r="43" spans="1:22" ht="18.75" x14ac:dyDescent="0.3">
      <c r="A43" s="31" t="s">
        <v>3634</v>
      </c>
      <c r="B43" s="41" t="s">
        <v>3668</v>
      </c>
      <c r="C43" s="41"/>
      <c r="D43" s="31" t="s">
        <v>3632</v>
      </c>
      <c r="E43" s="41" t="s">
        <v>3630</v>
      </c>
    </row>
    <row r="44" spans="1:22" x14ac:dyDescent="0.25">
      <c r="B44" s="5" t="s">
        <v>11</v>
      </c>
      <c r="C44" s="5" t="s">
        <v>11</v>
      </c>
      <c r="D44" s="5" t="s">
        <v>11</v>
      </c>
      <c r="E44" s="5" t="s">
        <v>68</v>
      </c>
      <c r="F44" s="5" t="s">
        <v>68</v>
      </c>
      <c r="G44" s="5" t="s">
        <v>68</v>
      </c>
      <c r="H44" s="5" t="s">
        <v>56</v>
      </c>
      <c r="I44" s="5" t="s">
        <v>56</v>
      </c>
      <c r="J44" s="5" t="s">
        <v>56</v>
      </c>
    </row>
    <row r="45" spans="1:22" s="46" customFormat="1" ht="15.75" x14ac:dyDescent="0.25">
      <c r="A45" s="35"/>
      <c r="B45" s="36" t="s">
        <v>11</v>
      </c>
      <c r="C45" s="36"/>
      <c r="D45" s="36"/>
      <c r="E45" s="36" t="s">
        <v>68</v>
      </c>
      <c r="F45" s="36"/>
      <c r="G45" s="36"/>
      <c r="H45" s="36" t="s">
        <v>56</v>
      </c>
      <c r="I45" s="36"/>
      <c r="J45" s="36"/>
      <c r="K45" s="37"/>
    </row>
    <row r="46" spans="1:22" ht="31.5" x14ac:dyDescent="0.25">
      <c r="A46" s="15"/>
      <c r="B46" s="33" t="s">
        <v>57</v>
      </c>
      <c r="C46" s="33" t="s">
        <v>13</v>
      </c>
      <c r="D46" s="33" t="s">
        <v>69</v>
      </c>
      <c r="E46" s="33" t="s">
        <v>57</v>
      </c>
      <c r="F46" s="33" t="s">
        <v>13</v>
      </c>
      <c r="G46" s="33" t="s">
        <v>69</v>
      </c>
      <c r="H46" s="33" t="s">
        <v>57</v>
      </c>
      <c r="I46" s="33" t="s">
        <v>13</v>
      </c>
      <c r="J46" s="33" t="s">
        <v>69</v>
      </c>
      <c r="K46" s="44"/>
    </row>
    <row r="47" spans="1:22" ht="15.75" x14ac:dyDescent="0.25">
      <c r="A47" s="39" t="s">
        <v>3666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22" ht="15.75" x14ac:dyDescent="0.25">
      <c r="A48" s="39" t="s">
        <v>12</v>
      </c>
      <c r="B48" s="12">
        <f>IF($E$43="Select All",IF($B$43="Total Invoices",COUNTIFS(Database!$C$2:$C$3582,Analysis!B$13,Database!$M$2:$M$3582,Analysis!$A48,Database!$P$2:$P$3582,Analysis!B$15),SUMIFS(Database!$U$2:$U$3582,Database!$C$2:$C$3582,Analysis!B$13,Database!$M$2:$M$3582,Analysis!$A48,Database!$P$2:$P$3582,Analysis!B$15)),IF($B$43="Total Invoices",COUNTIFS(Database!$C$2:$C$3582,Analysis!B$13,Database!$M$2:$M$3582,Analysis!$A48,Database!$P$2:$P$3582,Analysis!B$15,Database!$K$2:$K$3582,Analysis!$E$43),SUMIFS(Database!$U$2:$U$3582,Database!$C$2:$C$3582,Analysis!B$13,Database!$M$2:$M$3582,Analysis!$A48,Database!$P$2:$P$3582,Analysis!B$15,Database!$K$2:$K$3582,Analysis!$E$43)))</f>
        <v>0</v>
      </c>
      <c r="C48" s="12">
        <f>IF($E$43="Select All",IF($B$43="Total Invoices",COUNTIFS(Database!$C$2:$C$3582,Analysis!C$13,Database!$M$2:$M$3582,Analysis!$A48,Database!$P$2:$P$3582,Analysis!C$15),SUMIFS(Database!$U$2:$U$3582,Database!$C$2:$C$3582,Analysis!C$13,Database!$M$2:$M$3582,Analysis!$A48,Database!$P$2:$P$3582,Analysis!C$15)),IF($B$43="Total Invoices",COUNTIFS(Database!$C$2:$C$3582,Analysis!C$13,Database!$M$2:$M$3582,Analysis!$A48,Database!$P$2:$P$3582,Analysis!C$15,Database!$K$2:$K$3582,Analysis!$E$43),SUMIFS(Database!$U$2:$U$3582,Database!$C$2:$C$3582,Analysis!C$13,Database!$M$2:$M$3582,Analysis!$A48,Database!$P$2:$P$3582,Analysis!C$15,Database!$K$2:$K$3582,Analysis!$E$43)))</f>
        <v>24000</v>
      </c>
      <c r="D48" s="12">
        <f>IF($E$43="Select All",IF($B$43="Total Invoices",COUNTIFS(Database!$C$2:$C$3582,Analysis!D$13,Database!$M$2:$M$3582,Analysis!$A48,Database!$P$2:$P$3582,Analysis!D$15),SUMIFS(Database!$U$2:$U$3582,Database!$C$2:$C$3582,Analysis!D$13,Database!$M$2:$M$3582,Analysis!$A48,Database!$P$2:$P$3582,Analysis!D$15)),IF($B$43="Total Invoices",COUNTIFS(Database!$C$2:$C$3582,Analysis!D$13,Database!$M$2:$M$3582,Analysis!$A48,Database!$P$2:$P$3582,Analysis!D$15,Database!$K$2:$K$3582,Analysis!$E$43),SUMIFS(Database!$U$2:$U$3582,Database!$C$2:$C$3582,Analysis!D$13,Database!$M$2:$M$3582,Analysis!$A48,Database!$P$2:$P$3582,Analysis!D$15,Database!$K$2:$K$3582,Analysis!$E$43)))</f>
        <v>40</v>
      </c>
      <c r="E48" s="12">
        <f>IF($E$43="Select All",IF($B$43="Total Invoices",COUNTIFS(Database!$C$2:$C$3582,Analysis!E$13,Database!$M$2:$M$3582,Analysis!$A48,Database!$P$2:$P$3582,Analysis!E$15),SUMIFS(Database!$U$2:$U$3582,Database!$C$2:$C$3582,Analysis!E$13,Database!$M$2:$M$3582,Analysis!$A48,Database!$P$2:$P$3582,Analysis!E$15)),IF($B$43="Total Invoices",COUNTIFS(Database!$C$2:$C$3582,Analysis!E$13,Database!$M$2:$M$3582,Analysis!$A48,Database!$P$2:$P$3582,Analysis!E$15,Database!$K$2:$K$3582,Analysis!$E$43),SUMIFS(Database!$U$2:$U$3582,Database!$C$2:$C$3582,Analysis!E$13,Database!$M$2:$M$3582,Analysis!$A48,Database!$P$2:$P$3582,Analysis!E$15,Database!$K$2:$K$3582,Analysis!$E$43)))</f>
        <v>0</v>
      </c>
      <c r="F48" s="12">
        <f>IF($E$43="Select All",IF($B$43="Total Invoices",COUNTIFS(Database!$C$2:$C$3582,Analysis!F$13,Database!$M$2:$M$3582,Analysis!$A48,Database!$P$2:$P$3582,Analysis!F$15),SUMIFS(Database!$U$2:$U$3582,Database!$C$2:$C$3582,Analysis!F$13,Database!$M$2:$M$3582,Analysis!$A48,Database!$P$2:$P$3582,Analysis!F$15)),IF($B$43="Total Invoices",COUNTIFS(Database!$C$2:$C$3582,Analysis!F$13,Database!$M$2:$M$3582,Analysis!$A48,Database!$P$2:$P$3582,Analysis!F$15,Database!$K$2:$K$3582,Analysis!$E$43),SUMIFS(Database!$U$2:$U$3582,Database!$C$2:$C$3582,Analysis!F$13,Database!$M$2:$M$3582,Analysis!$A48,Database!$P$2:$P$3582,Analysis!F$15,Database!$K$2:$K$3582,Analysis!$E$43)))</f>
        <v>375600</v>
      </c>
      <c r="G48" s="12">
        <f>IF($E$43="Select All",IF($B$43="Total Invoices",COUNTIFS(Database!$C$2:$C$3582,Analysis!G$13,Database!$M$2:$M$3582,Analysis!$A48,Database!$P$2:$P$3582,Analysis!G$15),SUMIFS(Database!$U$2:$U$3582,Database!$C$2:$C$3582,Analysis!G$13,Database!$M$2:$M$3582,Analysis!$A48,Database!$P$2:$P$3582,Analysis!G$15)),IF($B$43="Total Invoices",COUNTIFS(Database!$C$2:$C$3582,Analysis!G$13,Database!$M$2:$M$3582,Analysis!$A48,Database!$P$2:$P$3582,Analysis!G$15,Database!$K$2:$K$3582,Analysis!$E$43),SUMIFS(Database!$U$2:$U$3582,Database!$C$2:$C$3582,Analysis!G$13,Database!$M$2:$M$3582,Analysis!$A48,Database!$P$2:$P$3582,Analysis!G$15,Database!$K$2:$K$3582,Analysis!$E$43)))</f>
        <v>2120</v>
      </c>
      <c r="H48" s="12">
        <f>IF($E$43="Select All",IF($B$43="Total Invoices",COUNTIFS(Database!$C$2:$C$3582,Analysis!H$13,Database!$M$2:$M$3582,Analysis!$A48,Database!$P$2:$P$3582,Analysis!H$15),SUMIFS(Database!$U$2:$U$3582,Database!$C$2:$C$3582,Analysis!H$13,Database!$M$2:$M$3582,Analysis!$A48,Database!$P$2:$P$3582,Analysis!H$15)),IF($B$43="Total Invoices",COUNTIFS(Database!$C$2:$C$3582,Analysis!H$13,Database!$M$2:$M$3582,Analysis!$A48,Database!$P$2:$P$3582,Analysis!H$15,Database!$K$2:$K$3582,Analysis!$E$43),SUMIFS(Database!$U$2:$U$3582,Database!$C$2:$C$3582,Analysis!H$13,Database!$M$2:$M$3582,Analysis!$A48,Database!$P$2:$P$3582,Analysis!H$15,Database!$K$2:$K$3582,Analysis!$E$43)))</f>
        <v>4000</v>
      </c>
      <c r="I48" s="12">
        <f>IF($E$43="Select All",IF($B$43="Total Invoices",COUNTIFS(Database!$C$2:$C$3582,Analysis!I$13,Database!$M$2:$M$3582,Analysis!$A48,Database!$P$2:$P$3582,Analysis!I$15),SUMIFS(Database!$U$2:$U$3582,Database!$C$2:$C$3582,Analysis!I$13,Database!$M$2:$M$3582,Analysis!$A48,Database!$P$2:$P$3582,Analysis!I$15)),IF($B$43="Total Invoices",COUNTIFS(Database!$C$2:$C$3582,Analysis!I$13,Database!$M$2:$M$3582,Analysis!$A48,Database!$P$2:$P$3582,Analysis!I$15,Database!$K$2:$K$3582,Analysis!$E$43),SUMIFS(Database!$U$2:$U$3582,Database!$C$2:$C$3582,Analysis!I$13,Database!$M$2:$M$3582,Analysis!$A48,Database!$P$2:$P$3582,Analysis!I$15,Database!$K$2:$K$3582,Analysis!$E$43)))</f>
        <v>180760</v>
      </c>
      <c r="J48" s="12">
        <f>IF($E$43="Select All",IF($B$43="Total Invoices",COUNTIFS(Database!$C$2:$C$3582,Analysis!J$13,Database!$M$2:$M$3582,Analysis!$A48,Database!$P$2:$P$3582,Analysis!J$15),SUMIFS(Database!$U$2:$U$3582,Database!$C$2:$C$3582,Analysis!J$13,Database!$M$2:$M$3582,Analysis!$A48,Database!$P$2:$P$3582,Analysis!J$15)),IF($B$43="Total Invoices",COUNTIFS(Database!$C$2:$C$3582,Analysis!J$13,Database!$M$2:$M$3582,Analysis!$A48,Database!$P$2:$P$3582,Analysis!J$15,Database!$K$2:$K$3582,Analysis!$E$43),SUMIFS(Database!$U$2:$U$3582,Database!$C$2:$C$3582,Analysis!J$13,Database!$M$2:$M$3582,Analysis!$A48,Database!$P$2:$P$3582,Analysis!J$15,Database!$K$2:$K$3582,Analysis!$E$43)))</f>
        <v>0</v>
      </c>
      <c r="K48" s="14">
        <f>SUM(B48:J48)</f>
        <v>586520</v>
      </c>
    </row>
    <row r="49" spans="1:11" ht="15.75" x14ac:dyDescent="0.25">
      <c r="A49" s="39" t="s">
        <v>16</v>
      </c>
      <c r="B49" s="12">
        <f>IF($E$43="Select All",IF($B$43="Total Invoices",COUNTIFS(Database!$C$2:$C$3582,Analysis!B$13,Database!$M$2:$M$3582,Analysis!$A49,Database!$P$2:$P$3582,Analysis!B$15),SUMIFS(Database!$U$2:$U$3582,Database!$C$2:$C$3582,Analysis!B$13,Database!$M$2:$M$3582,Analysis!$A49,Database!$P$2:$P$3582,Analysis!B$15)),IF($B$43="Total Invoices",COUNTIFS(Database!$C$2:$C$3582,Analysis!B$13,Database!$M$2:$M$3582,Analysis!$A49,Database!$P$2:$P$3582,Analysis!B$15,Database!$K$2:$K$3582,Analysis!$E$43),SUMIFS(Database!$U$2:$U$3582,Database!$C$2:$C$3582,Analysis!B$13,Database!$M$2:$M$3582,Analysis!$A49,Database!$P$2:$P$3582,Analysis!B$15,Database!$K$2:$K$3582,Analysis!$E$43)))</f>
        <v>0</v>
      </c>
      <c r="C49" s="12">
        <f>IF($E$43="Select All",IF($B$43="Total Invoices",COUNTIFS(Database!$C$2:$C$3582,Analysis!C$13,Database!$M$2:$M$3582,Analysis!$A49,Database!$P$2:$P$3582,Analysis!C$15),SUMIFS(Database!$U$2:$U$3582,Database!$C$2:$C$3582,Analysis!C$13,Database!$M$2:$M$3582,Analysis!$A49,Database!$P$2:$P$3582,Analysis!C$15)),IF($B$43="Total Invoices",COUNTIFS(Database!$C$2:$C$3582,Analysis!C$13,Database!$M$2:$M$3582,Analysis!$A49,Database!$P$2:$P$3582,Analysis!C$15,Database!$K$2:$K$3582,Analysis!$E$43),SUMIFS(Database!$U$2:$U$3582,Database!$C$2:$C$3582,Analysis!C$13,Database!$M$2:$M$3582,Analysis!$A49,Database!$P$2:$P$3582,Analysis!C$15,Database!$K$2:$K$3582,Analysis!$E$43)))</f>
        <v>46800</v>
      </c>
      <c r="D49" s="12">
        <f>IF($E$43="Select All",IF($B$43="Total Invoices",COUNTIFS(Database!$C$2:$C$3582,Analysis!D$13,Database!$M$2:$M$3582,Analysis!$A49,Database!$P$2:$P$3582,Analysis!D$15),SUMIFS(Database!$U$2:$U$3582,Database!$C$2:$C$3582,Analysis!D$13,Database!$M$2:$M$3582,Analysis!$A49,Database!$P$2:$P$3582,Analysis!D$15)),IF($B$43="Total Invoices",COUNTIFS(Database!$C$2:$C$3582,Analysis!D$13,Database!$M$2:$M$3582,Analysis!$A49,Database!$P$2:$P$3582,Analysis!D$15,Database!$K$2:$K$3582,Analysis!$E$43),SUMIFS(Database!$U$2:$U$3582,Database!$C$2:$C$3582,Analysis!D$13,Database!$M$2:$M$3582,Analysis!$A49,Database!$P$2:$P$3582,Analysis!D$15,Database!$K$2:$K$3582,Analysis!$E$43)))</f>
        <v>60</v>
      </c>
      <c r="E49" s="12">
        <f>IF($E$43="Select All",IF($B$43="Total Invoices",COUNTIFS(Database!$C$2:$C$3582,Analysis!E$13,Database!$M$2:$M$3582,Analysis!$A49,Database!$P$2:$P$3582,Analysis!E$15),SUMIFS(Database!$U$2:$U$3582,Database!$C$2:$C$3582,Analysis!E$13,Database!$M$2:$M$3582,Analysis!$A49,Database!$P$2:$P$3582,Analysis!E$15)),IF($B$43="Total Invoices",COUNTIFS(Database!$C$2:$C$3582,Analysis!E$13,Database!$M$2:$M$3582,Analysis!$A49,Database!$P$2:$P$3582,Analysis!E$15,Database!$K$2:$K$3582,Analysis!$E$43),SUMIFS(Database!$U$2:$U$3582,Database!$C$2:$C$3582,Analysis!E$13,Database!$M$2:$M$3582,Analysis!$A49,Database!$P$2:$P$3582,Analysis!E$15,Database!$K$2:$K$3582,Analysis!$E$43)))</f>
        <v>0</v>
      </c>
      <c r="F49" s="12">
        <f>IF($E$43="Select All",IF($B$43="Total Invoices",COUNTIFS(Database!$C$2:$C$3582,Analysis!F$13,Database!$M$2:$M$3582,Analysis!$A49,Database!$P$2:$P$3582,Analysis!F$15),SUMIFS(Database!$U$2:$U$3582,Database!$C$2:$C$3582,Analysis!F$13,Database!$M$2:$M$3582,Analysis!$A49,Database!$P$2:$P$3582,Analysis!F$15)),IF($B$43="Total Invoices",COUNTIFS(Database!$C$2:$C$3582,Analysis!F$13,Database!$M$2:$M$3582,Analysis!$A49,Database!$P$2:$P$3582,Analysis!F$15,Database!$K$2:$K$3582,Analysis!$E$43),SUMIFS(Database!$U$2:$U$3582,Database!$C$2:$C$3582,Analysis!F$13,Database!$M$2:$M$3582,Analysis!$A49,Database!$P$2:$P$3582,Analysis!F$15,Database!$K$2:$K$3582,Analysis!$E$43)))</f>
        <v>477600</v>
      </c>
      <c r="G49" s="12">
        <f>IF($E$43="Select All",IF($B$43="Total Invoices",COUNTIFS(Database!$C$2:$C$3582,Analysis!G$13,Database!$M$2:$M$3582,Analysis!$A49,Database!$P$2:$P$3582,Analysis!G$15),SUMIFS(Database!$U$2:$U$3582,Database!$C$2:$C$3582,Analysis!G$13,Database!$M$2:$M$3582,Analysis!$A49,Database!$P$2:$P$3582,Analysis!G$15)),IF($B$43="Total Invoices",COUNTIFS(Database!$C$2:$C$3582,Analysis!G$13,Database!$M$2:$M$3582,Analysis!$A49,Database!$P$2:$P$3582,Analysis!G$15,Database!$K$2:$K$3582,Analysis!$E$43),SUMIFS(Database!$U$2:$U$3582,Database!$C$2:$C$3582,Analysis!G$13,Database!$M$2:$M$3582,Analysis!$A49,Database!$P$2:$P$3582,Analysis!G$15,Database!$K$2:$K$3582,Analysis!$E$43)))</f>
        <v>5800</v>
      </c>
      <c r="H49" s="12">
        <f>IF($E$43="Select All",IF($B$43="Total Invoices",COUNTIFS(Database!$C$2:$C$3582,Analysis!H$13,Database!$M$2:$M$3582,Analysis!$A49,Database!$P$2:$P$3582,Analysis!H$15),SUMIFS(Database!$U$2:$U$3582,Database!$C$2:$C$3582,Analysis!H$13,Database!$M$2:$M$3582,Analysis!$A49,Database!$P$2:$P$3582,Analysis!H$15)),IF($B$43="Total Invoices",COUNTIFS(Database!$C$2:$C$3582,Analysis!H$13,Database!$M$2:$M$3582,Analysis!$A49,Database!$P$2:$P$3582,Analysis!H$15,Database!$K$2:$K$3582,Analysis!$E$43),SUMIFS(Database!$U$2:$U$3582,Database!$C$2:$C$3582,Analysis!H$13,Database!$M$2:$M$3582,Analysis!$A49,Database!$P$2:$P$3582,Analysis!H$15,Database!$K$2:$K$3582,Analysis!$E$43)))</f>
        <v>15600</v>
      </c>
      <c r="I49" s="12">
        <f>IF($E$43="Select All",IF($B$43="Total Invoices",COUNTIFS(Database!$C$2:$C$3582,Analysis!I$13,Database!$M$2:$M$3582,Analysis!$A49,Database!$P$2:$P$3582,Analysis!I$15),SUMIFS(Database!$U$2:$U$3582,Database!$C$2:$C$3582,Analysis!I$13,Database!$M$2:$M$3582,Analysis!$A49,Database!$P$2:$P$3582,Analysis!I$15)),IF($B$43="Total Invoices",COUNTIFS(Database!$C$2:$C$3582,Analysis!I$13,Database!$M$2:$M$3582,Analysis!$A49,Database!$P$2:$P$3582,Analysis!I$15,Database!$K$2:$K$3582,Analysis!$E$43),SUMIFS(Database!$U$2:$U$3582,Database!$C$2:$C$3582,Analysis!I$13,Database!$M$2:$M$3582,Analysis!$A49,Database!$P$2:$P$3582,Analysis!I$15,Database!$K$2:$K$3582,Analysis!$E$43)))</f>
        <v>249880</v>
      </c>
      <c r="J49" s="12">
        <f>IF($E$43="Select All",IF($B$43="Total Invoices",COUNTIFS(Database!$C$2:$C$3582,Analysis!J$13,Database!$M$2:$M$3582,Analysis!$A49,Database!$P$2:$P$3582,Analysis!J$15),SUMIFS(Database!$U$2:$U$3582,Database!$C$2:$C$3582,Analysis!J$13,Database!$M$2:$M$3582,Analysis!$A49,Database!$P$2:$P$3582,Analysis!J$15)),IF($B$43="Total Invoices",COUNTIFS(Database!$C$2:$C$3582,Analysis!J$13,Database!$M$2:$M$3582,Analysis!$A49,Database!$P$2:$P$3582,Analysis!J$15,Database!$K$2:$K$3582,Analysis!$E$43),SUMIFS(Database!$U$2:$U$3582,Database!$C$2:$C$3582,Analysis!J$13,Database!$M$2:$M$3582,Analysis!$A49,Database!$P$2:$P$3582,Analysis!J$15,Database!$K$2:$K$3582,Analysis!$E$43)))</f>
        <v>0</v>
      </c>
      <c r="K49" s="14">
        <f t="shared" ref="K49:K53" si="1">SUM(B49:J49)</f>
        <v>795740</v>
      </c>
    </row>
    <row r="50" spans="1:11" ht="15.75" x14ac:dyDescent="0.25">
      <c r="A50" s="39" t="s">
        <v>836</v>
      </c>
      <c r="B50" s="12">
        <f>IF($E$43="Select All",IF($B$43="Total Invoices",COUNTIFS(Database!$C$2:$C$3582,Analysis!B$13,Database!$M$2:$M$3582,Analysis!$A50,Database!$P$2:$P$3582,Analysis!B$15),SUMIFS(Database!$U$2:$U$3582,Database!$C$2:$C$3582,Analysis!B$13,Database!$M$2:$M$3582,Analysis!$A50,Database!$P$2:$P$3582,Analysis!B$15)),IF($B$43="Total Invoices",COUNTIFS(Database!$C$2:$C$3582,Analysis!B$13,Database!$M$2:$M$3582,Analysis!$A50,Database!$P$2:$P$3582,Analysis!B$15,Database!$K$2:$K$3582,Analysis!$E$43),SUMIFS(Database!$U$2:$U$3582,Database!$C$2:$C$3582,Analysis!B$13,Database!$M$2:$M$3582,Analysis!$A50,Database!$P$2:$P$3582,Analysis!B$15,Database!$K$2:$K$3582,Analysis!$E$43)))</f>
        <v>0</v>
      </c>
      <c r="C50" s="12">
        <f>IF($E$43="Select All",IF($B$43="Total Invoices",COUNTIFS(Database!$C$2:$C$3582,Analysis!C$13,Database!$M$2:$M$3582,Analysis!$A50,Database!$P$2:$P$3582,Analysis!C$15),SUMIFS(Database!$U$2:$U$3582,Database!$C$2:$C$3582,Analysis!C$13,Database!$M$2:$M$3582,Analysis!$A50,Database!$P$2:$P$3582,Analysis!C$15)),IF($B$43="Total Invoices",COUNTIFS(Database!$C$2:$C$3582,Analysis!C$13,Database!$M$2:$M$3582,Analysis!$A50,Database!$P$2:$P$3582,Analysis!C$15,Database!$K$2:$K$3582,Analysis!$E$43),SUMIFS(Database!$U$2:$U$3582,Database!$C$2:$C$3582,Analysis!C$13,Database!$M$2:$M$3582,Analysis!$A50,Database!$P$2:$P$3582,Analysis!C$15,Database!$K$2:$K$3582,Analysis!$E$43)))</f>
        <v>0</v>
      </c>
      <c r="D50" s="12">
        <f>IF($E$43="Select All",IF($B$43="Total Invoices",COUNTIFS(Database!$C$2:$C$3582,Analysis!D$13,Database!$M$2:$M$3582,Analysis!$A50,Database!$P$2:$P$3582,Analysis!D$15),SUMIFS(Database!$U$2:$U$3582,Database!$C$2:$C$3582,Analysis!D$13,Database!$M$2:$M$3582,Analysis!$A50,Database!$P$2:$P$3582,Analysis!D$15)),IF($B$43="Total Invoices",COUNTIFS(Database!$C$2:$C$3582,Analysis!D$13,Database!$M$2:$M$3582,Analysis!$A50,Database!$P$2:$P$3582,Analysis!D$15,Database!$K$2:$K$3582,Analysis!$E$43),SUMIFS(Database!$U$2:$U$3582,Database!$C$2:$C$3582,Analysis!D$13,Database!$M$2:$M$3582,Analysis!$A50,Database!$P$2:$P$3582,Analysis!D$15,Database!$K$2:$K$3582,Analysis!$E$43)))</f>
        <v>0</v>
      </c>
      <c r="E50" s="12">
        <f>IF($E$43="Select All",IF($B$43="Total Invoices",COUNTIFS(Database!$C$2:$C$3582,Analysis!E$13,Database!$M$2:$M$3582,Analysis!$A50,Database!$P$2:$P$3582,Analysis!E$15),SUMIFS(Database!$U$2:$U$3582,Database!$C$2:$C$3582,Analysis!E$13,Database!$M$2:$M$3582,Analysis!$A50,Database!$P$2:$P$3582,Analysis!E$15)),IF($B$43="Total Invoices",COUNTIFS(Database!$C$2:$C$3582,Analysis!E$13,Database!$M$2:$M$3582,Analysis!$A50,Database!$P$2:$P$3582,Analysis!E$15,Database!$K$2:$K$3582,Analysis!$E$43),SUMIFS(Database!$U$2:$U$3582,Database!$C$2:$C$3582,Analysis!E$13,Database!$M$2:$M$3582,Analysis!$A50,Database!$P$2:$P$3582,Analysis!E$15,Database!$K$2:$K$3582,Analysis!$E$43)))</f>
        <v>0</v>
      </c>
      <c r="F50" s="12">
        <f>IF($E$43="Select All",IF($B$43="Total Invoices",COUNTIFS(Database!$C$2:$C$3582,Analysis!F$13,Database!$M$2:$M$3582,Analysis!$A50,Database!$P$2:$P$3582,Analysis!F$15),SUMIFS(Database!$U$2:$U$3582,Database!$C$2:$C$3582,Analysis!F$13,Database!$M$2:$M$3582,Analysis!$A50,Database!$P$2:$P$3582,Analysis!F$15)),IF($B$43="Total Invoices",COUNTIFS(Database!$C$2:$C$3582,Analysis!F$13,Database!$M$2:$M$3582,Analysis!$A50,Database!$P$2:$P$3582,Analysis!F$15,Database!$K$2:$K$3582,Analysis!$E$43),SUMIFS(Database!$U$2:$U$3582,Database!$C$2:$C$3582,Analysis!F$13,Database!$M$2:$M$3582,Analysis!$A50,Database!$P$2:$P$3582,Analysis!F$15,Database!$K$2:$K$3582,Analysis!$E$43)))</f>
        <v>0</v>
      </c>
      <c r="G50" s="12">
        <f>IF($E$43="Select All",IF($B$43="Total Invoices",COUNTIFS(Database!$C$2:$C$3582,Analysis!G$13,Database!$M$2:$M$3582,Analysis!$A50,Database!$P$2:$P$3582,Analysis!G$15),SUMIFS(Database!$U$2:$U$3582,Database!$C$2:$C$3582,Analysis!G$13,Database!$M$2:$M$3582,Analysis!$A50,Database!$P$2:$P$3582,Analysis!G$15)),IF($B$43="Total Invoices",COUNTIFS(Database!$C$2:$C$3582,Analysis!G$13,Database!$M$2:$M$3582,Analysis!$A50,Database!$P$2:$P$3582,Analysis!G$15,Database!$K$2:$K$3582,Analysis!$E$43),SUMIFS(Database!$U$2:$U$3582,Database!$C$2:$C$3582,Analysis!G$13,Database!$M$2:$M$3582,Analysis!$A50,Database!$P$2:$P$3582,Analysis!G$15,Database!$K$2:$K$3582,Analysis!$E$43)))</f>
        <v>0</v>
      </c>
      <c r="H50" s="12">
        <f>IF($E$43="Select All",IF($B$43="Total Invoices",COUNTIFS(Database!$C$2:$C$3582,Analysis!H$13,Database!$M$2:$M$3582,Analysis!$A50,Database!$P$2:$P$3582,Analysis!H$15),SUMIFS(Database!$U$2:$U$3582,Database!$C$2:$C$3582,Analysis!H$13,Database!$M$2:$M$3582,Analysis!$A50,Database!$P$2:$P$3582,Analysis!H$15)),IF($B$43="Total Invoices",COUNTIFS(Database!$C$2:$C$3582,Analysis!H$13,Database!$M$2:$M$3582,Analysis!$A50,Database!$P$2:$P$3582,Analysis!H$15,Database!$K$2:$K$3582,Analysis!$E$43),SUMIFS(Database!$U$2:$U$3582,Database!$C$2:$C$3582,Analysis!H$13,Database!$M$2:$M$3582,Analysis!$A50,Database!$P$2:$P$3582,Analysis!H$15,Database!$K$2:$K$3582,Analysis!$E$43)))</f>
        <v>0</v>
      </c>
      <c r="I50" s="12">
        <f>IF($E$43="Select All",IF($B$43="Total Invoices",COUNTIFS(Database!$C$2:$C$3582,Analysis!I$13,Database!$M$2:$M$3582,Analysis!$A50,Database!$P$2:$P$3582,Analysis!I$15),SUMIFS(Database!$U$2:$U$3582,Database!$C$2:$C$3582,Analysis!I$13,Database!$M$2:$M$3582,Analysis!$A50,Database!$P$2:$P$3582,Analysis!I$15)),IF($B$43="Total Invoices",COUNTIFS(Database!$C$2:$C$3582,Analysis!I$13,Database!$M$2:$M$3582,Analysis!$A50,Database!$P$2:$P$3582,Analysis!I$15,Database!$K$2:$K$3582,Analysis!$E$43),SUMIFS(Database!$U$2:$U$3582,Database!$C$2:$C$3582,Analysis!I$13,Database!$M$2:$M$3582,Analysis!$A50,Database!$P$2:$P$3582,Analysis!I$15,Database!$K$2:$K$3582,Analysis!$E$43)))</f>
        <v>1200</v>
      </c>
      <c r="J50" s="12">
        <f>IF($E$43="Select All",IF($B$43="Total Invoices",COUNTIFS(Database!$C$2:$C$3582,Analysis!J$13,Database!$M$2:$M$3582,Analysis!$A50,Database!$P$2:$P$3582,Analysis!J$15),SUMIFS(Database!$U$2:$U$3582,Database!$C$2:$C$3582,Analysis!J$13,Database!$M$2:$M$3582,Analysis!$A50,Database!$P$2:$P$3582,Analysis!J$15)),IF($B$43="Total Invoices",COUNTIFS(Database!$C$2:$C$3582,Analysis!J$13,Database!$M$2:$M$3582,Analysis!$A50,Database!$P$2:$P$3582,Analysis!J$15,Database!$K$2:$K$3582,Analysis!$E$43),SUMIFS(Database!$U$2:$U$3582,Database!$C$2:$C$3582,Analysis!J$13,Database!$M$2:$M$3582,Analysis!$A50,Database!$P$2:$P$3582,Analysis!J$15,Database!$K$2:$K$3582,Analysis!$E$43)))</f>
        <v>0</v>
      </c>
      <c r="K50" s="14">
        <f t="shared" si="1"/>
        <v>1200</v>
      </c>
    </row>
    <row r="51" spans="1:11" ht="15.75" x14ac:dyDescent="0.25">
      <c r="A51" s="39" t="s">
        <v>583</v>
      </c>
      <c r="B51" s="12">
        <f>IF($E$43="Select All",IF($B$43="Total Invoices",COUNTIFS(Database!$C$2:$C$3582,Analysis!B$13,Database!$M$2:$M$3582,Analysis!$A51,Database!$P$2:$P$3582,Analysis!B$15),SUMIFS(Database!$U$2:$U$3582,Database!$C$2:$C$3582,Analysis!B$13,Database!$M$2:$M$3582,Analysis!$A51,Database!$P$2:$P$3582,Analysis!B$15)),IF($B$43="Total Invoices",COUNTIFS(Database!$C$2:$C$3582,Analysis!B$13,Database!$M$2:$M$3582,Analysis!$A51,Database!$P$2:$P$3582,Analysis!B$15,Database!$K$2:$K$3582,Analysis!$E$43),SUMIFS(Database!$U$2:$U$3582,Database!$C$2:$C$3582,Analysis!B$13,Database!$M$2:$M$3582,Analysis!$A51,Database!$P$2:$P$3582,Analysis!B$15,Database!$K$2:$K$3582,Analysis!$E$43)))</f>
        <v>0</v>
      </c>
      <c r="C51" s="12">
        <f>IF($E$43="Select All",IF($B$43="Total Invoices",COUNTIFS(Database!$C$2:$C$3582,Analysis!C$13,Database!$M$2:$M$3582,Analysis!$A51,Database!$P$2:$P$3582,Analysis!C$15),SUMIFS(Database!$U$2:$U$3582,Database!$C$2:$C$3582,Analysis!C$13,Database!$M$2:$M$3582,Analysis!$A51,Database!$P$2:$P$3582,Analysis!C$15)),IF($B$43="Total Invoices",COUNTIFS(Database!$C$2:$C$3582,Analysis!C$13,Database!$M$2:$M$3582,Analysis!$A51,Database!$P$2:$P$3582,Analysis!C$15,Database!$K$2:$K$3582,Analysis!$E$43),SUMIFS(Database!$U$2:$U$3582,Database!$C$2:$C$3582,Analysis!C$13,Database!$M$2:$M$3582,Analysis!$A51,Database!$P$2:$P$3582,Analysis!C$15,Database!$K$2:$K$3582,Analysis!$E$43)))</f>
        <v>0</v>
      </c>
      <c r="D51" s="12">
        <f>IF($E$43="Select All",IF($B$43="Total Invoices",COUNTIFS(Database!$C$2:$C$3582,Analysis!D$13,Database!$M$2:$M$3582,Analysis!$A51,Database!$P$2:$P$3582,Analysis!D$15),SUMIFS(Database!$U$2:$U$3582,Database!$C$2:$C$3582,Analysis!D$13,Database!$M$2:$M$3582,Analysis!$A51,Database!$P$2:$P$3582,Analysis!D$15)),IF($B$43="Total Invoices",COUNTIFS(Database!$C$2:$C$3582,Analysis!D$13,Database!$M$2:$M$3582,Analysis!$A51,Database!$P$2:$P$3582,Analysis!D$15,Database!$K$2:$K$3582,Analysis!$E$43),SUMIFS(Database!$U$2:$U$3582,Database!$C$2:$C$3582,Analysis!D$13,Database!$M$2:$M$3582,Analysis!$A51,Database!$P$2:$P$3582,Analysis!D$15,Database!$K$2:$K$3582,Analysis!$E$43)))</f>
        <v>0</v>
      </c>
      <c r="E51" s="12">
        <f>IF($E$43="Select All",IF($B$43="Total Invoices",COUNTIFS(Database!$C$2:$C$3582,Analysis!E$13,Database!$M$2:$M$3582,Analysis!$A51,Database!$P$2:$P$3582,Analysis!E$15),SUMIFS(Database!$U$2:$U$3582,Database!$C$2:$C$3582,Analysis!E$13,Database!$M$2:$M$3582,Analysis!$A51,Database!$P$2:$P$3582,Analysis!E$15)),IF($B$43="Total Invoices",COUNTIFS(Database!$C$2:$C$3582,Analysis!E$13,Database!$M$2:$M$3582,Analysis!$A51,Database!$P$2:$P$3582,Analysis!E$15,Database!$K$2:$K$3582,Analysis!$E$43),SUMIFS(Database!$U$2:$U$3582,Database!$C$2:$C$3582,Analysis!E$13,Database!$M$2:$M$3582,Analysis!$A51,Database!$P$2:$P$3582,Analysis!E$15,Database!$K$2:$K$3582,Analysis!$E$43)))</f>
        <v>0</v>
      </c>
      <c r="F51" s="12">
        <f>IF($E$43="Select All",IF($B$43="Total Invoices",COUNTIFS(Database!$C$2:$C$3582,Analysis!F$13,Database!$M$2:$M$3582,Analysis!$A51,Database!$P$2:$P$3582,Analysis!F$15),SUMIFS(Database!$U$2:$U$3582,Database!$C$2:$C$3582,Analysis!F$13,Database!$M$2:$M$3582,Analysis!$A51,Database!$P$2:$P$3582,Analysis!F$15)),IF($B$43="Total Invoices",COUNTIFS(Database!$C$2:$C$3582,Analysis!F$13,Database!$M$2:$M$3582,Analysis!$A51,Database!$P$2:$P$3582,Analysis!F$15,Database!$K$2:$K$3582,Analysis!$E$43),SUMIFS(Database!$U$2:$U$3582,Database!$C$2:$C$3582,Analysis!F$13,Database!$M$2:$M$3582,Analysis!$A51,Database!$P$2:$P$3582,Analysis!F$15,Database!$K$2:$K$3582,Analysis!$E$43)))</f>
        <v>0</v>
      </c>
      <c r="G51" s="12">
        <f>IF($E$43="Select All",IF($B$43="Total Invoices",COUNTIFS(Database!$C$2:$C$3582,Analysis!G$13,Database!$M$2:$M$3582,Analysis!$A51,Database!$P$2:$P$3582,Analysis!G$15),SUMIFS(Database!$U$2:$U$3582,Database!$C$2:$C$3582,Analysis!G$13,Database!$M$2:$M$3582,Analysis!$A51,Database!$P$2:$P$3582,Analysis!G$15)),IF($B$43="Total Invoices",COUNTIFS(Database!$C$2:$C$3582,Analysis!G$13,Database!$M$2:$M$3582,Analysis!$A51,Database!$P$2:$P$3582,Analysis!G$15,Database!$K$2:$K$3582,Analysis!$E$43),SUMIFS(Database!$U$2:$U$3582,Database!$C$2:$C$3582,Analysis!G$13,Database!$M$2:$M$3582,Analysis!$A51,Database!$P$2:$P$3582,Analysis!G$15,Database!$K$2:$K$3582,Analysis!$E$43)))</f>
        <v>0</v>
      </c>
      <c r="H51" s="12">
        <f>IF($E$43="Select All",IF($B$43="Total Invoices",COUNTIFS(Database!$C$2:$C$3582,Analysis!H$13,Database!$M$2:$M$3582,Analysis!$A51,Database!$P$2:$P$3582,Analysis!H$15),SUMIFS(Database!$U$2:$U$3582,Database!$C$2:$C$3582,Analysis!H$13,Database!$M$2:$M$3582,Analysis!$A51,Database!$P$2:$P$3582,Analysis!H$15)),IF($B$43="Total Invoices",COUNTIFS(Database!$C$2:$C$3582,Analysis!H$13,Database!$M$2:$M$3582,Analysis!$A51,Database!$P$2:$P$3582,Analysis!H$15,Database!$K$2:$K$3582,Analysis!$E$43),SUMIFS(Database!$U$2:$U$3582,Database!$C$2:$C$3582,Analysis!H$13,Database!$M$2:$M$3582,Analysis!$A51,Database!$P$2:$P$3582,Analysis!H$15,Database!$K$2:$K$3582,Analysis!$E$43)))</f>
        <v>0</v>
      </c>
      <c r="I51" s="12">
        <f>IF($E$43="Select All",IF($B$43="Total Invoices",COUNTIFS(Database!$C$2:$C$3582,Analysis!I$13,Database!$M$2:$M$3582,Analysis!$A51,Database!$P$2:$P$3582,Analysis!I$15),SUMIFS(Database!$U$2:$U$3582,Database!$C$2:$C$3582,Analysis!I$13,Database!$M$2:$M$3582,Analysis!$A51,Database!$P$2:$P$3582,Analysis!I$15)),IF($B$43="Total Invoices",COUNTIFS(Database!$C$2:$C$3582,Analysis!I$13,Database!$M$2:$M$3582,Analysis!$A51,Database!$P$2:$P$3582,Analysis!I$15,Database!$K$2:$K$3582,Analysis!$E$43),SUMIFS(Database!$U$2:$U$3582,Database!$C$2:$C$3582,Analysis!I$13,Database!$M$2:$M$3582,Analysis!$A51,Database!$P$2:$P$3582,Analysis!I$15,Database!$K$2:$K$3582,Analysis!$E$43)))</f>
        <v>4800</v>
      </c>
      <c r="J51" s="12">
        <f>IF($E$43="Select All",IF($B$43="Total Invoices",COUNTIFS(Database!$C$2:$C$3582,Analysis!J$13,Database!$M$2:$M$3582,Analysis!$A51,Database!$P$2:$P$3582,Analysis!J$15),SUMIFS(Database!$U$2:$U$3582,Database!$C$2:$C$3582,Analysis!J$13,Database!$M$2:$M$3582,Analysis!$A51,Database!$P$2:$P$3582,Analysis!J$15)),IF($B$43="Total Invoices",COUNTIFS(Database!$C$2:$C$3582,Analysis!J$13,Database!$M$2:$M$3582,Analysis!$A51,Database!$P$2:$P$3582,Analysis!J$15,Database!$K$2:$K$3582,Analysis!$E$43),SUMIFS(Database!$U$2:$U$3582,Database!$C$2:$C$3582,Analysis!J$13,Database!$M$2:$M$3582,Analysis!$A51,Database!$P$2:$P$3582,Analysis!J$15,Database!$K$2:$K$3582,Analysis!$E$43)))</f>
        <v>0</v>
      </c>
      <c r="K51" s="14">
        <f t="shared" si="1"/>
        <v>4800</v>
      </c>
    </row>
    <row r="52" spans="1:11" ht="15.75" x14ac:dyDescent="0.25">
      <c r="A52" s="39" t="s">
        <v>3629</v>
      </c>
      <c r="B52" s="12">
        <f>IF($E$43="Select All",IF($B$43="Total Invoices",COUNTIFS(Database!$C$2:$C$3582,Analysis!B$13,Database!$M$2:$M$3582,Analysis!$A52,Database!$P$2:$P$3582,Analysis!B$15),SUMIFS(Database!$U$2:$U$3582,Database!$C$2:$C$3582,Analysis!B$13,Database!$M$2:$M$3582,Analysis!$A52,Database!$P$2:$P$3582,Analysis!B$15)),IF($B$43="Total Invoices",COUNTIFS(Database!$C$2:$C$3582,Analysis!B$13,Database!$M$2:$M$3582,Analysis!$A52,Database!$P$2:$P$3582,Analysis!B$15,Database!$K$2:$K$3582,Analysis!$E$43),SUMIFS(Database!$U$2:$U$3582,Database!$C$2:$C$3582,Analysis!B$13,Database!$M$2:$M$3582,Analysis!$A52,Database!$P$2:$P$3582,Analysis!B$15,Database!$K$2:$K$3582,Analysis!$E$43)))</f>
        <v>0</v>
      </c>
      <c r="C52" s="12">
        <f>IF($E$43="Select All",IF($B$43="Total Invoices",COUNTIFS(Database!$C$2:$C$3582,Analysis!C$13,Database!$M$2:$M$3582,Analysis!$A52,Database!$P$2:$P$3582,Analysis!C$15),SUMIFS(Database!$U$2:$U$3582,Database!$C$2:$C$3582,Analysis!C$13,Database!$M$2:$M$3582,Analysis!$A52,Database!$P$2:$P$3582,Analysis!C$15)),IF($B$43="Total Invoices",COUNTIFS(Database!$C$2:$C$3582,Analysis!C$13,Database!$M$2:$M$3582,Analysis!$A52,Database!$P$2:$P$3582,Analysis!C$15,Database!$K$2:$K$3582,Analysis!$E$43),SUMIFS(Database!$U$2:$U$3582,Database!$C$2:$C$3582,Analysis!C$13,Database!$M$2:$M$3582,Analysis!$A52,Database!$P$2:$P$3582,Analysis!C$15,Database!$K$2:$K$3582,Analysis!$E$43)))</f>
        <v>8400</v>
      </c>
      <c r="D52" s="12">
        <f>IF($E$43="Select All",IF($B$43="Total Invoices",COUNTIFS(Database!$C$2:$C$3582,Analysis!D$13,Database!$M$2:$M$3582,Analysis!$A52,Database!$P$2:$P$3582,Analysis!D$15),SUMIFS(Database!$U$2:$U$3582,Database!$C$2:$C$3582,Analysis!D$13,Database!$M$2:$M$3582,Analysis!$A52,Database!$P$2:$P$3582,Analysis!D$15)),IF($B$43="Total Invoices",COUNTIFS(Database!$C$2:$C$3582,Analysis!D$13,Database!$M$2:$M$3582,Analysis!$A52,Database!$P$2:$P$3582,Analysis!D$15,Database!$K$2:$K$3582,Analysis!$E$43),SUMIFS(Database!$U$2:$U$3582,Database!$C$2:$C$3582,Analysis!D$13,Database!$M$2:$M$3582,Analysis!$A52,Database!$P$2:$P$3582,Analysis!D$15,Database!$K$2:$K$3582,Analysis!$E$43)))</f>
        <v>120</v>
      </c>
      <c r="E52" s="12">
        <f>IF($E$43="Select All",IF($B$43="Total Invoices",COUNTIFS(Database!$C$2:$C$3582,Analysis!E$13,Database!$M$2:$M$3582,Analysis!$A52,Database!$P$2:$P$3582,Analysis!E$15),SUMIFS(Database!$U$2:$U$3582,Database!$C$2:$C$3582,Analysis!E$13,Database!$M$2:$M$3582,Analysis!$A52,Database!$P$2:$P$3582,Analysis!E$15)),IF($B$43="Total Invoices",COUNTIFS(Database!$C$2:$C$3582,Analysis!E$13,Database!$M$2:$M$3582,Analysis!$A52,Database!$P$2:$P$3582,Analysis!E$15,Database!$K$2:$K$3582,Analysis!$E$43),SUMIFS(Database!$U$2:$U$3582,Database!$C$2:$C$3582,Analysis!E$13,Database!$M$2:$M$3582,Analysis!$A52,Database!$P$2:$P$3582,Analysis!E$15,Database!$K$2:$K$3582,Analysis!$E$43)))</f>
        <v>0</v>
      </c>
      <c r="F52" s="12">
        <f>IF($E$43="Select All",IF($B$43="Total Invoices",COUNTIFS(Database!$C$2:$C$3582,Analysis!F$13,Database!$M$2:$M$3582,Analysis!$A52,Database!$P$2:$P$3582,Analysis!F$15),SUMIFS(Database!$U$2:$U$3582,Database!$C$2:$C$3582,Analysis!F$13,Database!$M$2:$M$3582,Analysis!$A52,Database!$P$2:$P$3582,Analysis!F$15)),IF($B$43="Total Invoices",COUNTIFS(Database!$C$2:$C$3582,Analysis!F$13,Database!$M$2:$M$3582,Analysis!$A52,Database!$P$2:$P$3582,Analysis!F$15,Database!$K$2:$K$3582,Analysis!$E$43),SUMIFS(Database!$U$2:$U$3582,Database!$C$2:$C$3582,Analysis!F$13,Database!$M$2:$M$3582,Analysis!$A52,Database!$P$2:$P$3582,Analysis!F$15,Database!$K$2:$K$3582,Analysis!$E$43)))</f>
        <v>216000</v>
      </c>
      <c r="G52" s="12">
        <f>IF($E$43="Select All",IF($B$43="Total Invoices",COUNTIFS(Database!$C$2:$C$3582,Analysis!G$13,Database!$M$2:$M$3582,Analysis!$A52,Database!$P$2:$P$3582,Analysis!G$15),SUMIFS(Database!$U$2:$U$3582,Database!$C$2:$C$3582,Analysis!G$13,Database!$M$2:$M$3582,Analysis!$A52,Database!$P$2:$P$3582,Analysis!G$15)),IF($B$43="Total Invoices",COUNTIFS(Database!$C$2:$C$3582,Analysis!G$13,Database!$M$2:$M$3582,Analysis!$A52,Database!$P$2:$P$3582,Analysis!G$15,Database!$K$2:$K$3582,Analysis!$E$43),SUMIFS(Database!$U$2:$U$3582,Database!$C$2:$C$3582,Analysis!G$13,Database!$M$2:$M$3582,Analysis!$A52,Database!$P$2:$P$3582,Analysis!G$15,Database!$K$2:$K$3582,Analysis!$E$43)))</f>
        <v>2820</v>
      </c>
      <c r="H52" s="12">
        <f>IF($E$43="Select All",IF($B$43="Total Invoices",COUNTIFS(Database!$C$2:$C$3582,Analysis!H$13,Database!$M$2:$M$3582,Analysis!$A52,Database!$P$2:$P$3582,Analysis!H$15),SUMIFS(Database!$U$2:$U$3582,Database!$C$2:$C$3582,Analysis!H$13,Database!$M$2:$M$3582,Analysis!$A52,Database!$P$2:$P$3582,Analysis!H$15)),IF($B$43="Total Invoices",COUNTIFS(Database!$C$2:$C$3582,Analysis!H$13,Database!$M$2:$M$3582,Analysis!$A52,Database!$P$2:$P$3582,Analysis!H$15,Database!$K$2:$K$3582,Analysis!$E$43),SUMIFS(Database!$U$2:$U$3582,Database!$C$2:$C$3582,Analysis!H$13,Database!$M$2:$M$3582,Analysis!$A52,Database!$P$2:$P$3582,Analysis!H$15,Database!$K$2:$K$3582,Analysis!$E$43)))</f>
        <v>0</v>
      </c>
      <c r="I52" s="12">
        <f>IF($E$43="Select All",IF($B$43="Total Invoices",COUNTIFS(Database!$C$2:$C$3582,Analysis!I$13,Database!$M$2:$M$3582,Analysis!$A52,Database!$P$2:$P$3582,Analysis!I$15),SUMIFS(Database!$U$2:$U$3582,Database!$C$2:$C$3582,Analysis!I$13,Database!$M$2:$M$3582,Analysis!$A52,Database!$P$2:$P$3582,Analysis!I$15)),IF($B$43="Total Invoices",COUNTIFS(Database!$C$2:$C$3582,Analysis!I$13,Database!$M$2:$M$3582,Analysis!$A52,Database!$P$2:$P$3582,Analysis!I$15,Database!$K$2:$K$3582,Analysis!$E$43),SUMIFS(Database!$U$2:$U$3582,Database!$C$2:$C$3582,Analysis!I$13,Database!$M$2:$M$3582,Analysis!$A52,Database!$P$2:$P$3582,Analysis!I$15,Database!$K$2:$K$3582,Analysis!$E$43)))</f>
        <v>48000</v>
      </c>
      <c r="J52" s="12">
        <f>IF($E$43="Select All",IF($B$43="Total Invoices",COUNTIFS(Database!$C$2:$C$3582,Analysis!J$13,Database!$M$2:$M$3582,Analysis!$A52,Database!$P$2:$P$3582,Analysis!J$15),SUMIFS(Database!$U$2:$U$3582,Database!$C$2:$C$3582,Analysis!J$13,Database!$M$2:$M$3582,Analysis!$A52,Database!$P$2:$P$3582,Analysis!J$15)),IF($B$43="Total Invoices",COUNTIFS(Database!$C$2:$C$3582,Analysis!J$13,Database!$M$2:$M$3582,Analysis!$A52,Database!$P$2:$P$3582,Analysis!J$15,Database!$K$2:$K$3582,Analysis!$E$43),SUMIFS(Database!$U$2:$U$3582,Database!$C$2:$C$3582,Analysis!J$13,Database!$M$2:$M$3582,Analysis!$A52,Database!$P$2:$P$3582,Analysis!J$15,Database!$K$2:$K$3582,Analysis!$E$43)))</f>
        <v>0</v>
      </c>
      <c r="K52" s="14">
        <f t="shared" si="1"/>
        <v>275340</v>
      </c>
    </row>
    <row r="53" spans="1:11" x14ac:dyDescent="0.25">
      <c r="A53" s="47" t="s">
        <v>3636</v>
      </c>
      <c r="B53" s="14">
        <f>SUM(B48:B52)</f>
        <v>0</v>
      </c>
      <c r="C53" s="14">
        <f t="shared" ref="C53:J53" si="2">SUM(C48:C52)</f>
        <v>79200</v>
      </c>
      <c r="D53" s="14">
        <f t="shared" si="2"/>
        <v>220</v>
      </c>
      <c r="E53" s="14">
        <f t="shared" si="2"/>
        <v>0</v>
      </c>
      <c r="F53" s="14">
        <f t="shared" si="2"/>
        <v>1069200</v>
      </c>
      <c r="G53" s="14">
        <f t="shared" si="2"/>
        <v>10740</v>
      </c>
      <c r="H53" s="14">
        <f t="shared" si="2"/>
        <v>19600</v>
      </c>
      <c r="I53" s="14">
        <f t="shared" si="2"/>
        <v>484640</v>
      </c>
      <c r="J53" s="14">
        <f t="shared" si="2"/>
        <v>0</v>
      </c>
      <c r="K53" s="14">
        <f t="shared" si="1"/>
        <v>1663600</v>
      </c>
    </row>
    <row r="54" spans="1:11" x14ac:dyDescent="0.25">
      <c r="A54" s="47"/>
      <c r="B54" s="17">
        <f>SUM(B53:D53)</f>
        <v>79420</v>
      </c>
      <c r="C54" s="17"/>
      <c r="D54" s="17"/>
      <c r="E54" s="17">
        <f>SUM(E53:G53)</f>
        <v>1079940</v>
      </c>
      <c r="F54" s="17"/>
      <c r="G54" s="17"/>
      <c r="H54" s="17">
        <f>SUM(H53:J53)</f>
        <v>504240</v>
      </c>
      <c r="I54" s="17"/>
      <c r="J54" s="17"/>
      <c r="K54" s="10"/>
    </row>
    <row r="55" spans="1:11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</row>
    <row r="56" spans="1:11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</row>
    <row r="57" spans="1:11" ht="18.75" x14ac:dyDescent="0.3">
      <c r="A57" s="45" t="s">
        <v>3667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pans="1:1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pans="1:11" ht="15.75" x14ac:dyDescent="0.25">
      <c r="A59" s="39" t="s">
        <v>12</v>
      </c>
      <c r="B59" s="19">
        <f>IF($E$43="Select All",IF($B$43="Total Invoices",COUNTIFS(Database!$C$2:$C$3582,Analysis!B$13,Database!$O$2:$O$3582,Analysis!$A59,Database!$P$2:$P$3582,Analysis!B$15),SUMIFS(Database!$X$2:$X$3582,Database!$C$2:$C$3582,Analysis!B$13,Database!$O$2:$O$3582,Analysis!$A59,Database!$P$2:$P$3582,Analysis!B$15)),IF($B$43="Total Invoices",COUNTIFS(Database!$C$2:$C$3582,Analysis!B$13,Database!$O$2:$O$3582,Analysis!$A59,Database!$P$2:$P$3582,Analysis!B$15,Database!$K$2:$K$3582,Analysis!$E$43),SUMIFS(Database!$X$2:$X$3582,Database!$C$2:$C$3582,Analysis!B$13,Database!$O$2:$O$3582,Analysis!$A59,Database!$P$2:$P$3582,Analysis!B$15,Database!$K$2:$K$3582,Analysis!$E$43)))</f>
        <v>0</v>
      </c>
      <c r="C59" s="19">
        <f>IF($E$43="Select All",IF($B$43="Total Invoices",COUNTIFS(Database!$C$2:$C$3582,Analysis!C$13,Database!$O$2:$O$3582,Analysis!$A59,Database!$P$2:$P$3582,Analysis!C$15),SUMIFS(Database!$X$2:$X$3582,Database!$C$2:$C$3582,Analysis!C$13,Database!$O$2:$O$3582,Analysis!$A59,Database!$P$2:$P$3582,Analysis!C$15)),IF($B$43="Total Invoices",COUNTIFS(Database!$C$2:$C$3582,Analysis!C$13,Database!$O$2:$O$3582,Analysis!$A59,Database!$P$2:$P$3582,Analysis!C$15,Database!$K$2:$K$3582,Analysis!$E$43),SUMIFS(Database!$X$2:$X$3582,Database!$C$2:$C$3582,Analysis!C$13,Database!$O$2:$O$3582,Analysis!$A59,Database!$P$2:$P$3582,Analysis!C$15,Database!$K$2:$K$3582,Analysis!$E$43)))</f>
        <v>26700</v>
      </c>
      <c r="D59" s="19">
        <f>IF($E$43="Select All",IF($B$43="Total Invoices",COUNTIFS(Database!$C$2:$C$3582,Analysis!D$13,Database!$O$2:$O$3582,Analysis!$A59,Database!$P$2:$P$3582,Analysis!D$15),SUMIFS(Database!$X$2:$X$3582,Database!$C$2:$C$3582,Analysis!D$13,Database!$O$2:$O$3582,Analysis!$A59,Database!$P$2:$P$3582,Analysis!D$15)),IF($B$43="Total Invoices",COUNTIFS(Database!$C$2:$C$3582,Analysis!D$13,Database!$O$2:$O$3582,Analysis!$A59,Database!$P$2:$P$3582,Analysis!D$15,Database!$K$2:$K$3582,Analysis!$E$43),SUMIFS(Database!$X$2:$X$3582,Database!$C$2:$C$3582,Analysis!D$13,Database!$O$2:$O$3582,Analysis!$A59,Database!$P$2:$P$3582,Analysis!D$15,Database!$K$2:$K$3582,Analysis!$E$43)))</f>
        <v>10</v>
      </c>
      <c r="E59" s="19">
        <f>IF($E$43="Select All",IF($B$43="Total Invoices",COUNTIFS(Database!$C$2:$C$3582,Analysis!E$13,Database!$O$2:$O$3582,Analysis!$A59,Database!$P$2:$P$3582,Analysis!E$15),SUMIFS(Database!$X$2:$X$3582,Database!$C$2:$C$3582,Analysis!E$13,Database!$O$2:$O$3582,Analysis!$A59,Database!$P$2:$P$3582,Analysis!E$15)),IF($B$43="Total Invoices",COUNTIFS(Database!$C$2:$C$3582,Analysis!E$13,Database!$O$2:$O$3582,Analysis!$A59,Database!$P$2:$P$3582,Analysis!E$15,Database!$K$2:$K$3582,Analysis!$E$43),SUMIFS(Database!$X$2:$X$3582,Database!$C$2:$C$3582,Analysis!E$13,Database!$O$2:$O$3582,Analysis!$A59,Database!$P$2:$P$3582,Analysis!E$15,Database!$K$2:$K$3582,Analysis!$E$43)))</f>
        <v>0</v>
      </c>
      <c r="F59" s="19">
        <f>IF($E$43="Select All",IF($B$43="Total Invoices",COUNTIFS(Database!$C$2:$C$3582,Analysis!F$13,Database!$O$2:$O$3582,Analysis!$A59,Database!$P$2:$P$3582,Analysis!F$15),SUMIFS(Database!$X$2:$X$3582,Database!$C$2:$C$3582,Analysis!F$13,Database!$O$2:$O$3582,Analysis!$A59,Database!$P$2:$P$3582,Analysis!F$15)),IF($B$43="Total Invoices",COUNTIFS(Database!$C$2:$C$3582,Analysis!F$13,Database!$O$2:$O$3582,Analysis!$A59,Database!$P$2:$P$3582,Analysis!F$15,Database!$K$2:$K$3582,Analysis!$E$43),SUMIFS(Database!$X$2:$X$3582,Database!$C$2:$C$3582,Analysis!F$13,Database!$O$2:$O$3582,Analysis!$A59,Database!$P$2:$P$3582,Analysis!F$15,Database!$K$2:$K$3582,Analysis!$E$43)))</f>
        <v>322200</v>
      </c>
      <c r="G59" s="19">
        <f>IF($E$43="Select All",IF($B$43="Total Invoices",COUNTIFS(Database!$C$2:$C$3582,Analysis!G$13,Database!$O$2:$O$3582,Analysis!$A59,Database!$P$2:$P$3582,Analysis!G$15),SUMIFS(Database!$X$2:$X$3582,Database!$C$2:$C$3582,Analysis!G$13,Database!$O$2:$O$3582,Analysis!$A59,Database!$P$2:$P$3582,Analysis!G$15)),IF($B$43="Total Invoices",COUNTIFS(Database!$C$2:$C$3582,Analysis!G$13,Database!$O$2:$O$3582,Analysis!$A59,Database!$P$2:$P$3582,Analysis!G$15,Database!$K$2:$K$3582,Analysis!$E$43),SUMIFS(Database!$X$2:$X$3582,Database!$C$2:$C$3582,Analysis!G$13,Database!$O$2:$O$3582,Analysis!$A59,Database!$P$2:$P$3582,Analysis!G$15,Database!$K$2:$K$3582,Analysis!$E$43)))</f>
        <v>1050</v>
      </c>
      <c r="H59" s="19">
        <f>IF($E$43="Select All",IF($B$43="Total Invoices",COUNTIFS(Database!$C$2:$C$3582,Analysis!H$13,Database!$O$2:$O$3582,Analysis!$A59,Database!$P$2:$P$3582,Analysis!H$15),SUMIFS(Database!$X$2:$X$3582,Database!$C$2:$C$3582,Analysis!H$13,Database!$O$2:$O$3582,Analysis!$A59,Database!$P$2:$P$3582,Analysis!H$15)),IF($B$43="Total Invoices",COUNTIFS(Database!$C$2:$C$3582,Analysis!H$13,Database!$O$2:$O$3582,Analysis!$A59,Database!$P$2:$P$3582,Analysis!H$15,Database!$K$2:$K$3582,Analysis!$E$43),SUMIFS(Database!$X$2:$X$3582,Database!$C$2:$C$3582,Analysis!H$13,Database!$O$2:$O$3582,Analysis!$A59,Database!$P$2:$P$3582,Analysis!H$15,Database!$K$2:$K$3582,Analysis!$E$43)))</f>
        <v>14544</v>
      </c>
      <c r="I59" s="19">
        <f>IF($E$43="Select All",IF($B$43="Total Invoices",COUNTIFS(Database!$C$2:$C$3582,Analysis!I$13,Database!$O$2:$O$3582,Analysis!$A59,Database!$P$2:$P$3582,Analysis!I$15),SUMIFS(Database!$X$2:$X$3582,Database!$C$2:$C$3582,Analysis!I$13,Database!$O$2:$O$3582,Analysis!$A59,Database!$P$2:$P$3582,Analysis!I$15)),IF($B$43="Total Invoices",COUNTIFS(Database!$C$2:$C$3582,Analysis!I$13,Database!$O$2:$O$3582,Analysis!$A59,Database!$P$2:$P$3582,Analysis!I$15,Database!$K$2:$K$3582,Analysis!$E$43),SUMIFS(Database!$X$2:$X$3582,Database!$C$2:$C$3582,Analysis!I$13,Database!$O$2:$O$3582,Analysis!$A59,Database!$P$2:$P$3582,Analysis!I$15,Database!$K$2:$K$3582,Analysis!$E$43)))</f>
        <v>159540</v>
      </c>
      <c r="J59" s="19">
        <f>IF($E$43="Select All",IF($B$43="Total Invoices",COUNTIFS(Database!$C$2:$C$3582,Analysis!J$13,Database!$O$2:$O$3582,Analysis!$A59,Database!$P$2:$P$3582,Analysis!J$15),SUMIFS(Database!$X$2:$X$3582,Database!$C$2:$C$3582,Analysis!J$13,Database!$O$2:$O$3582,Analysis!$A59,Database!$P$2:$P$3582,Analysis!J$15)),IF($B$43="Total Invoices",COUNTIFS(Database!$C$2:$C$3582,Analysis!J$13,Database!$O$2:$O$3582,Analysis!$A59,Database!$P$2:$P$3582,Analysis!J$15,Database!$K$2:$K$3582,Analysis!$E$43),SUMIFS(Database!$X$2:$X$3582,Database!$C$2:$C$3582,Analysis!J$13,Database!$O$2:$O$3582,Analysis!$A59,Database!$P$2:$P$3582,Analysis!J$15,Database!$K$2:$K$3582,Analysis!$E$43)))</f>
        <v>0</v>
      </c>
      <c r="K59" s="20">
        <f>SUM(B59:J59)</f>
        <v>524044</v>
      </c>
    </row>
    <row r="60" spans="1:11" ht="15.75" x14ac:dyDescent="0.25">
      <c r="A60" s="39" t="s">
        <v>16</v>
      </c>
      <c r="B60" s="19">
        <f>IF($E$43="Select All",IF($B$43="Total Invoices",COUNTIFS(Database!$C$2:$C$3582,Analysis!B$13,Database!$O$2:$O$3582,Analysis!$A60,Database!$P$2:$P$3582,Analysis!B$15),SUMIFS(Database!$X$2:$X$3582,Database!$C$2:$C$3582,Analysis!B$13,Database!$O$2:$O$3582,Analysis!$A60,Database!$P$2:$P$3582,Analysis!B$15)),IF($B$43="Total Invoices",COUNTIFS(Database!$C$2:$C$3582,Analysis!B$13,Database!$O$2:$O$3582,Analysis!$A60,Database!$P$2:$P$3582,Analysis!B$15,Database!$K$2:$K$3582,Analysis!$E$43),SUMIFS(Database!$X$2:$X$3582,Database!$C$2:$C$3582,Analysis!B$13,Database!$O$2:$O$3582,Analysis!$A60,Database!$P$2:$P$3582,Analysis!B$15,Database!$K$2:$K$3582,Analysis!$E$43)))</f>
        <v>0</v>
      </c>
      <c r="C60" s="19">
        <f>IF($E$43="Select All",IF($B$43="Total Invoices",COUNTIFS(Database!$C$2:$C$3582,Analysis!C$13,Database!$O$2:$O$3582,Analysis!$A60,Database!$P$2:$P$3582,Analysis!C$15),SUMIFS(Database!$X$2:$X$3582,Database!$C$2:$C$3582,Analysis!C$13,Database!$O$2:$O$3582,Analysis!$A60,Database!$P$2:$P$3582,Analysis!C$15)),IF($B$43="Total Invoices",COUNTIFS(Database!$C$2:$C$3582,Analysis!C$13,Database!$O$2:$O$3582,Analysis!$A60,Database!$P$2:$P$3582,Analysis!C$15,Database!$K$2:$K$3582,Analysis!$E$43),SUMIFS(Database!$X$2:$X$3582,Database!$C$2:$C$3582,Analysis!C$13,Database!$O$2:$O$3582,Analysis!$A60,Database!$P$2:$P$3582,Analysis!C$15,Database!$K$2:$K$3582,Analysis!$E$43)))</f>
        <v>8700</v>
      </c>
      <c r="D60" s="19">
        <f>IF($E$43="Select All",IF($B$43="Total Invoices",COUNTIFS(Database!$C$2:$C$3582,Analysis!D$13,Database!$O$2:$O$3582,Analysis!$A60,Database!$P$2:$P$3582,Analysis!D$15),SUMIFS(Database!$X$2:$X$3582,Database!$C$2:$C$3582,Analysis!D$13,Database!$O$2:$O$3582,Analysis!$A60,Database!$P$2:$P$3582,Analysis!D$15)),IF($B$43="Total Invoices",COUNTIFS(Database!$C$2:$C$3582,Analysis!D$13,Database!$O$2:$O$3582,Analysis!$A60,Database!$P$2:$P$3582,Analysis!D$15,Database!$K$2:$K$3582,Analysis!$E$43),SUMIFS(Database!$X$2:$X$3582,Database!$C$2:$C$3582,Analysis!D$13,Database!$O$2:$O$3582,Analysis!$A60,Database!$P$2:$P$3582,Analysis!D$15,Database!$K$2:$K$3582,Analysis!$E$43)))</f>
        <v>20</v>
      </c>
      <c r="E60" s="19">
        <f>IF($E$43="Select All",IF($B$43="Total Invoices",COUNTIFS(Database!$C$2:$C$3582,Analysis!E$13,Database!$O$2:$O$3582,Analysis!$A60,Database!$P$2:$P$3582,Analysis!E$15),SUMIFS(Database!$X$2:$X$3582,Database!$C$2:$C$3582,Analysis!E$13,Database!$O$2:$O$3582,Analysis!$A60,Database!$P$2:$P$3582,Analysis!E$15)),IF($B$43="Total Invoices",COUNTIFS(Database!$C$2:$C$3582,Analysis!E$13,Database!$O$2:$O$3582,Analysis!$A60,Database!$P$2:$P$3582,Analysis!E$15,Database!$K$2:$K$3582,Analysis!$E$43),SUMIFS(Database!$X$2:$X$3582,Database!$C$2:$C$3582,Analysis!E$13,Database!$O$2:$O$3582,Analysis!$A60,Database!$P$2:$P$3582,Analysis!E$15,Database!$K$2:$K$3582,Analysis!$E$43)))</f>
        <v>0</v>
      </c>
      <c r="F60" s="19">
        <f>IF($E$43="Select All",IF($B$43="Total Invoices",COUNTIFS(Database!$C$2:$C$3582,Analysis!F$13,Database!$O$2:$O$3582,Analysis!$A60,Database!$P$2:$P$3582,Analysis!F$15),SUMIFS(Database!$X$2:$X$3582,Database!$C$2:$C$3582,Analysis!F$13,Database!$O$2:$O$3582,Analysis!$A60,Database!$P$2:$P$3582,Analysis!F$15)),IF($B$43="Total Invoices",COUNTIFS(Database!$C$2:$C$3582,Analysis!F$13,Database!$O$2:$O$3582,Analysis!$A60,Database!$P$2:$P$3582,Analysis!F$15,Database!$K$2:$K$3582,Analysis!$E$43),SUMIFS(Database!$X$2:$X$3582,Database!$C$2:$C$3582,Analysis!F$13,Database!$O$2:$O$3582,Analysis!$A60,Database!$P$2:$P$3582,Analysis!F$15,Database!$K$2:$K$3582,Analysis!$E$43)))</f>
        <v>127500</v>
      </c>
      <c r="G60" s="19">
        <f>IF($E$43="Select All",IF($B$43="Total Invoices",COUNTIFS(Database!$C$2:$C$3582,Analysis!G$13,Database!$O$2:$O$3582,Analysis!$A60,Database!$P$2:$P$3582,Analysis!G$15),SUMIFS(Database!$X$2:$X$3582,Database!$C$2:$C$3582,Analysis!G$13,Database!$O$2:$O$3582,Analysis!$A60,Database!$P$2:$P$3582,Analysis!G$15)),IF($B$43="Total Invoices",COUNTIFS(Database!$C$2:$C$3582,Analysis!G$13,Database!$O$2:$O$3582,Analysis!$A60,Database!$P$2:$P$3582,Analysis!G$15,Database!$K$2:$K$3582,Analysis!$E$43),SUMIFS(Database!$X$2:$X$3582,Database!$C$2:$C$3582,Analysis!G$13,Database!$O$2:$O$3582,Analysis!$A60,Database!$P$2:$P$3582,Analysis!G$15,Database!$K$2:$K$3582,Analysis!$E$43)))</f>
        <v>510</v>
      </c>
      <c r="H60" s="19">
        <f>IF($E$43="Select All",IF($B$43="Total Invoices",COUNTIFS(Database!$C$2:$C$3582,Analysis!H$13,Database!$O$2:$O$3582,Analysis!$A60,Database!$P$2:$P$3582,Analysis!H$15),SUMIFS(Database!$X$2:$X$3582,Database!$C$2:$C$3582,Analysis!H$13,Database!$O$2:$O$3582,Analysis!$A60,Database!$P$2:$P$3582,Analysis!H$15)),IF($B$43="Total Invoices",COUNTIFS(Database!$C$2:$C$3582,Analysis!H$13,Database!$O$2:$O$3582,Analysis!$A60,Database!$P$2:$P$3582,Analysis!H$15,Database!$K$2:$K$3582,Analysis!$E$43),SUMIFS(Database!$X$2:$X$3582,Database!$C$2:$C$3582,Analysis!H$13,Database!$O$2:$O$3582,Analysis!$A60,Database!$P$2:$P$3582,Analysis!H$15,Database!$K$2:$K$3582,Analysis!$E$43)))</f>
        <v>0</v>
      </c>
      <c r="I60" s="19">
        <f>IF($E$43="Select All",IF($B$43="Total Invoices",COUNTIFS(Database!$C$2:$C$3582,Analysis!I$13,Database!$O$2:$O$3582,Analysis!$A60,Database!$P$2:$P$3582,Analysis!I$15),SUMIFS(Database!$X$2:$X$3582,Database!$C$2:$C$3582,Analysis!I$13,Database!$O$2:$O$3582,Analysis!$A60,Database!$P$2:$P$3582,Analysis!I$15)),IF($B$43="Total Invoices",COUNTIFS(Database!$C$2:$C$3582,Analysis!I$13,Database!$O$2:$O$3582,Analysis!$A60,Database!$P$2:$P$3582,Analysis!I$15,Database!$K$2:$K$3582,Analysis!$E$43),SUMIFS(Database!$X$2:$X$3582,Database!$C$2:$C$3582,Analysis!I$13,Database!$O$2:$O$3582,Analysis!$A60,Database!$P$2:$P$3582,Analysis!I$15,Database!$K$2:$K$3582,Analysis!$E$43)))</f>
        <v>28200</v>
      </c>
      <c r="J60" s="19">
        <f>IF($E$43="Select All",IF($B$43="Total Invoices",COUNTIFS(Database!$C$2:$C$3582,Analysis!J$13,Database!$O$2:$O$3582,Analysis!$A60,Database!$P$2:$P$3582,Analysis!J$15),SUMIFS(Database!$X$2:$X$3582,Database!$C$2:$C$3582,Analysis!J$13,Database!$O$2:$O$3582,Analysis!$A60,Database!$P$2:$P$3582,Analysis!J$15)),IF($B$43="Total Invoices",COUNTIFS(Database!$C$2:$C$3582,Analysis!J$13,Database!$O$2:$O$3582,Analysis!$A60,Database!$P$2:$P$3582,Analysis!J$15,Database!$K$2:$K$3582,Analysis!$E$43),SUMIFS(Database!$X$2:$X$3582,Database!$C$2:$C$3582,Analysis!J$13,Database!$O$2:$O$3582,Analysis!$A60,Database!$P$2:$P$3582,Analysis!J$15,Database!$K$2:$K$3582,Analysis!$E$43)))</f>
        <v>0</v>
      </c>
      <c r="K60" s="20">
        <f t="shared" ref="K60:K64" si="3">SUM(B60:J60)</f>
        <v>164930</v>
      </c>
    </row>
    <row r="61" spans="1:11" ht="15.75" x14ac:dyDescent="0.25">
      <c r="A61" s="39" t="s">
        <v>836</v>
      </c>
      <c r="B61" s="19">
        <f>IF($E$43="Select All",IF($B$43="Total Invoices",COUNTIFS(Database!$C$2:$C$3582,Analysis!B$13,Database!$O$2:$O$3582,Analysis!$A61,Database!$P$2:$P$3582,Analysis!B$15),SUMIFS(Database!$X$2:$X$3582,Database!$C$2:$C$3582,Analysis!B$13,Database!$O$2:$O$3582,Analysis!$A61,Database!$P$2:$P$3582,Analysis!B$15)),IF($B$43="Total Invoices",COUNTIFS(Database!$C$2:$C$3582,Analysis!B$13,Database!$O$2:$O$3582,Analysis!$A61,Database!$P$2:$P$3582,Analysis!B$15,Database!$K$2:$K$3582,Analysis!$E$43),SUMIFS(Database!$X$2:$X$3582,Database!$C$2:$C$3582,Analysis!B$13,Database!$O$2:$O$3582,Analysis!$A61,Database!$P$2:$P$3582,Analysis!B$15,Database!$K$2:$K$3582,Analysis!$E$43)))</f>
        <v>0</v>
      </c>
      <c r="C61" s="19">
        <f>IF($E$43="Select All",IF($B$43="Total Invoices",COUNTIFS(Database!$C$2:$C$3582,Analysis!C$13,Database!$O$2:$O$3582,Analysis!$A61,Database!$P$2:$P$3582,Analysis!C$15),SUMIFS(Database!$X$2:$X$3582,Database!$C$2:$C$3582,Analysis!C$13,Database!$O$2:$O$3582,Analysis!$A61,Database!$P$2:$P$3582,Analysis!C$15)),IF($B$43="Total Invoices",COUNTIFS(Database!$C$2:$C$3582,Analysis!C$13,Database!$O$2:$O$3582,Analysis!$A61,Database!$P$2:$P$3582,Analysis!C$15,Database!$K$2:$K$3582,Analysis!$E$43),SUMIFS(Database!$X$2:$X$3582,Database!$C$2:$C$3582,Analysis!C$13,Database!$O$2:$O$3582,Analysis!$A61,Database!$P$2:$P$3582,Analysis!C$15,Database!$K$2:$K$3582,Analysis!$E$43)))</f>
        <v>900</v>
      </c>
      <c r="D61" s="19">
        <f>IF($E$43="Select All",IF($B$43="Total Invoices",COUNTIFS(Database!$C$2:$C$3582,Analysis!D$13,Database!$O$2:$O$3582,Analysis!$A61,Database!$P$2:$P$3582,Analysis!D$15),SUMIFS(Database!$X$2:$X$3582,Database!$C$2:$C$3582,Analysis!D$13,Database!$O$2:$O$3582,Analysis!$A61,Database!$P$2:$P$3582,Analysis!D$15)),IF($B$43="Total Invoices",COUNTIFS(Database!$C$2:$C$3582,Analysis!D$13,Database!$O$2:$O$3582,Analysis!$A61,Database!$P$2:$P$3582,Analysis!D$15,Database!$K$2:$K$3582,Analysis!$E$43),SUMIFS(Database!$X$2:$X$3582,Database!$C$2:$C$3582,Analysis!D$13,Database!$O$2:$O$3582,Analysis!$A61,Database!$P$2:$P$3582,Analysis!D$15,Database!$K$2:$K$3582,Analysis!$E$43)))</f>
        <v>0</v>
      </c>
      <c r="E61" s="19">
        <f>IF($E$43="Select All",IF($B$43="Total Invoices",COUNTIFS(Database!$C$2:$C$3582,Analysis!E$13,Database!$O$2:$O$3582,Analysis!$A61,Database!$P$2:$P$3582,Analysis!E$15),SUMIFS(Database!$X$2:$X$3582,Database!$C$2:$C$3582,Analysis!E$13,Database!$O$2:$O$3582,Analysis!$A61,Database!$P$2:$P$3582,Analysis!E$15)),IF($B$43="Total Invoices",COUNTIFS(Database!$C$2:$C$3582,Analysis!E$13,Database!$O$2:$O$3582,Analysis!$A61,Database!$P$2:$P$3582,Analysis!E$15,Database!$K$2:$K$3582,Analysis!$E$43),SUMIFS(Database!$X$2:$X$3582,Database!$C$2:$C$3582,Analysis!E$13,Database!$O$2:$O$3582,Analysis!$A61,Database!$P$2:$P$3582,Analysis!E$15,Database!$K$2:$K$3582,Analysis!$E$43)))</f>
        <v>0</v>
      </c>
      <c r="F61" s="19">
        <f>IF($E$43="Select All",IF($B$43="Total Invoices",COUNTIFS(Database!$C$2:$C$3582,Analysis!F$13,Database!$O$2:$O$3582,Analysis!$A61,Database!$P$2:$P$3582,Analysis!F$15),SUMIFS(Database!$X$2:$X$3582,Database!$C$2:$C$3582,Analysis!F$13,Database!$O$2:$O$3582,Analysis!$A61,Database!$P$2:$P$3582,Analysis!F$15)),IF($B$43="Total Invoices",COUNTIFS(Database!$C$2:$C$3582,Analysis!F$13,Database!$O$2:$O$3582,Analysis!$A61,Database!$P$2:$P$3582,Analysis!F$15,Database!$K$2:$K$3582,Analysis!$E$43),SUMIFS(Database!$X$2:$X$3582,Database!$C$2:$C$3582,Analysis!F$13,Database!$O$2:$O$3582,Analysis!$A61,Database!$P$2:$P$3582,Analysis!F$15,Database!$K$2:$K$3582,Analysis!$E$43)))</f>
        <v>900</v>
      </c>
      <c r="G61" s="19">
        <f>IF($E$43="Select All",IF($B$43="Total Invoices",COUNTIFS(Database!$C$2:$C$3582,Analysis!G$13,Database!$O$2:$O$3582,Analysis!$A61,Database!$P$2:$P$3582,Analysis!G$15),SUMIFS(Database!$X$2:$X$3582,Database!$C$2:$C$3582,Analysis!G$13,Database!$O$2:$O$3582,Analysis!$A61,Database!$P$2:$P$3582,Analysis!G$15)),IF($B$43="Total Invoices",COUNTIFS(Database!$C$2:$C$3582,Analysis!G$13,Database!$O$2:$O$3582,Analysis!$A61,Database!$P$2:$P$3582,Analysis!G$15,Database!$K$2:$K$3582,Analysis!$E$43),SUMIFS(Database!$X$2:$X$3582,Database!$C$2:$C$3582,Analysis!G$13,Database!$O$2:$O$3582,Analysis!$A61,Database!$P$2:$P$3582,Analysis!G$15,Database!$K$2:$K$3582,Analysis!$E$43)))</f>
        <v>0</v>
      </c>
      <c r="H61" s="19">
        <f>IF($E$43="Select All",IF($B$43="Total Invoices",COUNTIFS(Database!$C$2:$C$3582,Analysis!H$13,Database!$O$2:$O$3582,Analysis!$A61,Database!$P$2:$P$3582,Analysis!H$15),SUMIFS(Database!$X$2:$X$3582,Database!$C$2:$C$3582,Analysis!H$13,Database!$O$2:$O$3582,Analysis!$A61,Database!$P$2:$P$3582,Analysis!H$15)),IF($B$43="Total Invoices",COUNTIFS(Database!$C$2:$C$3582,Analysis!H$13,Database!$O$2:$O$3582,Analysis!$A61,Database!$P$2:$P$3582,Analysis!H$15,Database!$K$2:$K$3582,Analysis!$E$43),SUMIFS(Database!$X$2:$X$3582,Database!$C$2:$C$3582,Analysis!H$13,Database!$O$2:$O$3582,Analysis!$A61,Database!$P$2:$P$3582,Analysis!H$15,Database!$K$2:$K$3582,Analysis!$E$43)))</f>
        <v>0</v>
      </c>
      <c r="I61" s="19">
        <f>IF($E$43="Select All",IF($B$43="Total Invoices",COUNTIFS(Database!$C$2:$C$3582,Analysis!I$13,Database!$O$2:$O$3582,Analysis!$A61,Database!$P$2:$P$3582,Analysis!I$15),SUMIFS(Database!$X$2:$X$3582,Database!$C$2:$C$3582,Analysis!I$13,Database!$O$2:$O$3582,Analysis!$A61,Database!$P$2:$P$3582,Analysis!I$15)),IF($B$43="Total Invoices",COUNTIFS(Database!$C$2:$C$3582,Analysis!I$13,Database!$O$2:$O$3582,Analysis!$A61,Database!$P$2:$P$3582,Analysis!I$15,Database!$K$2:$K$3582,Analysis!$E$43),SUMIFS(Database!$X$2:$X$3582,Database!$C$2:$C$3582,Analysis!I$13,Database!$O$2:$O$3582,Analysis!$A61,Database!$P$2:$P$3582,Analysis!I$15,Database!$K$2:$K$3582,Analysis!$E$43)))</f>
        <v>7800</v>
      </c>
      <c r="J61" s="19">
        <f>IF($E$43="Select All",IF($B$43="Total Invoices",COUNTIFS(Database!$C$2:$C$3582,Analysis!J$13,Database!$O$2:$O$3582,Analysis!$A61,Database!$P$2:$P$3582,Analysis!J$15),SUMIFS(Database!$X$2:$X$3582,Database!$C$2:$C$3582,Analysis!J$13,Database!$O$2:$O$3582,Analysis!$A61,Database!$P$2:$P$3582,Analysis!J$15)),IF($B$43="Total Invoices",COUNTIFS(Database!$C$2:$C$3582,Analysis!J$13,Database!$O$2:$O$3582,Analysis!$A61,Database!$P$2:$P$3582,Analysis!J$15,Database!$K$2:$K$3582,Analysis!$E$43),SUMIFS(Database!$X$2:$X$3582,Database!$C$2:$C$3582,Analysis!J$13,Database!$O$2:$O$3582,Analysis!$A61,Database!$P$2:$P$3582,Analysis!J$15,Database!$K$2:$K$3582,Analysis!$E$43)))</f>
        <v>0</v>
      </c>
      <c r="K61" s="20">
        <f t="shared" si="3"/>
        <v>9600</v>
      </c>
    </row>
    <row r="62" spans="1:11" ht="15.75" x14ac:dyDescent="0.25">
      <c r="A62" s="39" t="s">
        <v>583</v>
      </c>
      <c r="B62" s="19">
        <f>IF($E$43="Select All",IF($B$43="Total Invoices",COUNTIFS(Database!$C$2:$C$3582,Analysis!B$13,Database!$O$2:$O$3582,Analysis!$A62,Database!$P$2:$P$3582,Analysis!B$15),SUMIFS(Database!$X$2:$X$3582,Database!$C$2:$C$3582,Analysis!B$13,Database!$O$2:$O$3582,Analysis!$A62,Database!$P$2:$P$3582,Analysis!B$15)),IF($B$43="Total Invoices",COUNTIFS(Database!$C$2:$C$3582,Analysis!B$13,Database!$O$2:$O$3582,Analysis!$A62,Database!$P$2:$P$3582,Analysis!B$15,Database!$K$2:$K$3582,Analysis!$E$43),SUMIFS(Database!$X$2:$X$3582,Database!$C$2:$C$3582,Analysis!B$13,Database!$O$2:$O$3582,Analysis!$A62,Database!$P$2:$P$3582,Analysis!B$15,Database!$K$2:$K$3582,Analysis!$E$43)))</f>
        <v>0</v>
      </c>
      <c r="C62" s="19">
        <f>IF($E$43="Select All",IF($B$43="Total Invoices",COUNTIFS(Database!$C$2:$C$3582,Analysis!C$13,Database!$O$2:$O$3582,Analysis!$A62,Database!$P$2:$P$3582,Analysis!C$15),SUMIFS(Database!$X$2:$X$3582,Database!$C$2:$C$3582,Analysis!C$13,Database!$O$2:$O$3582,Analysis!$A62,Database!$P$2:$P$3582,Analysis!C$15)),IF($B$43="Total Invoices",COUNTIFS(Database!$C$2:$C$3582,Analysis!C$13,Database!$O$2:$O$3582,Analysis!$A62,Database!$P$2:$P$3582,Analysis!C$15,Database!$K$2:$K$3582,Analysis!$E$43),SUMIFS(Database!$X$2:$X$3582,Database!$C$2:$C$3582,Analysis!C$13,Database!$O$2:$O$3582,Analysis!$A62,Database!$P$2:$P$3582,Analysis!C$15,Database!$K$2:$K$3582,Analysis!$E$43)))</f>
        <v>0</v>
      </c>
      <c r="D62" s="19">
        <f>IF($E$43="Select All",IF($B$43="Total Invoices",COUNTIFS(Database!$C$2:$C$3582,Analysis!D$13,Database!$O$2:$O$3582,Analysis!$A62,Database!$P$2:$P$3582,Analysis!D$15),SUMIFS(Database!$X$2:$X$3582,Database!$C$2:$C$3582,Analysis!D$13,Database!$O$2:$O$3582,Analysis!$A62,Database!$P$2:$P$3582,Analysis!D$15)),IF($B$43="Total Invoices",COUNTIFS(Database!$C$2:$C$3582,Analysis!D$13,Database!$O$2:$O$3582,Analysis!$A62,Database!$P$2:$P$3582,Analysis!D$15,Database!$K$2:$K$3582,Analysis!$E$43),SUMIFS(Database!$X$2:$X$3582,Database!$C$2:$C$3582,Analysis!D$13,Database!$O$2:$O$3582,Analysis!$A62,Database!$P$2:$P$3582,Analysis!D$15,Database!$K$2:$K$3582,Analysis!$E$43)))</f>
        <v>0</v>
      </c>
      <c r="E62" s="19">
        <f>IF($E$43="Select All",IF($B$43="Total Invoices",COUNTIFS(Database!$C$2:$C$3582,Analysis!E$13,Database!$O$2:$O$3582,Analysis!$A62,Database!$P$2:$P$3582,Analysis!E$15),SUMIFS(Database!$X$2:$X$3582,Database!$C$2:$C$3582,Analysis!E$13,Database!$O$2:$O$3582,Analysis!$A62,Database!$P$2:$P$3582,Analysis!E$15)),IF($B$43="Total Invoices",COUNTIFS(Database!$C$2:$C$3582,Analysis!E$13,Database!$O$2:$O$3582,Analysis!$A62,Database!$P$2:$P$3582,Analysis!E$15,Database!$K$2:$K$3582,Analysis!$E$43),SUMIFS(Database!$X$2:$X$3582,Database!$C$2:$C$3582,Analysis!E$13,Database!$O$2:$O$3582,Analysis!$A62,Database!$P$2:$P$3582,Analysis!E$15,Database!$K$2:$K$3582,Analysis!$E$43)))</f>
        <v>0</v>
      </c>
      <c r="F62" s="19">
        <f>IF($E$43="Select All",IF($B$43="Total Invoices",COUNTIFS(Database!$C$2:$C$3582,Analysis!F$13,Database!$O$2:$O$3582,Analysis!$A62,Database!$P$2:$P$3582,Analysis!F$15),SUMIFS(Database!$X$2:$X$3582,Database!$C$2:$C$3582,Analysis!F$13,Database!$O$2:$O$3582,Analysis!$A62,Database!$P$2:$P$3582,Analysis!F$15)),IF($B$43="Total Invoices",COUNTIFS(Database!$C$2:$C$3582,Analysis!F$13,Database!$O$2:$O$3582,Analysis!$A62,Database!$P$2:$P$3582,Analysis!F$15,Database!$K$2:$K$3582,Analysis!$E$43),SUMIFS(Database!$X$2:$X$3582,Database!$C$2:$C$3582,Analysis!F$13,Database!$O$2:$O$3582,Analysis!$A62,Database!$P$2:$P$3582,Analysis!F$15,Database!$K$2:$K$3582,Analysis!$E$43)))</f>
        <v>30600</v>
      </c>
      <c r="G62" s="19">
        <f>IF($E$43="Select All",IF($B$43="Total Invoices",COUNTIFS(Database!$C$2:$C$3582,Analysis!G$13,Database!$O$2:$O$3582,Analysis!$A62,Database!$P$2:$P$3582,Analysis!G$15),SUMIFS(Database!$X$2:$X$3582,Database!$C$2:$C$3582,Analysis!G$13,Database!$O$2:$O$3582,Analysis!$A62,Database!$P$2:$P$3582,Analysis!G$15)),IF($B$43="Total Invoices",COUNTIFS(Database!$C$2:$C$3582,Analysis!G$13,Database!$O$2:$O$3582,Analysis!$A62,Database!$P$2:$P$3582,Analysis!G$15,Database!$K$2:$K$3582,Analysis!$E$43),SUMIFS(Database!$X$2:$X$3582,Database!$C$2:$C$3582,Analysis!G$13,Database!$O$2:$O$3582,Analysis!$A62,Database!$P$2:$P$3582,Analysis!G$15,Database!$K$2:$K$3582,Analysis!$E$43)))</f>
        <v>0</v>
      </c>
      <c r="H62" s="19">
        <f>IF($E$43="Select All",IF($B$43="Total Invoices",COUNTIFS(Database!$C$2:$C$3582,Analysis!H$13,Database!$O$2:$O$3582,Analysis!$A62,Database!$P$2:$P$3582,Analysis!H$15),SUMIFS(Database!$X$2:$X$3582,Database!$C$2:$C$3582,Analysis!H$13,Database!$O$2:$O$3582,Analysis!$A62,Database!$P$2:$P$3582,Analysis!H$15)),IF($B$43="Total Invoices",COUNTIFS(Database!$C$2:$C$3582,Analysis!H$13,Database!$O$2:$O$3582,Analysis!$A62,Database!$P$2:$P$3582,Analysis!H$15,Database!$K$2:$K$3582,Analysis!$E$43),SUMIFS(Database!$X$2:$X$3582,Database!$C$2:$C$3582,Analysis!H$13,Database!$O$2:$O$3582,Analysis!$A62,Database!$P$2:$P$3582,Analysis!H$15,Database!$K$2:$K$3582,Analysis!$E$43)))</f>
        <v>0</v>
      </c>
      <c r="I62" s="19">
        <f>IF($E$43="Select All",IF($B$43="Total Invoices",COUNTIFS(Database!$C$2:$C$3582,Analysis!I$13,Database!$O$2:$O$3582,Analysis!$A62,Database!$P$2:$P$3582,Analysis!I$15),SUMIFS(Database!$X$2:$X$3582,Database!$C$2:$C$3582,Analysis!I$13,Database!$O$2:$O$3582,Analysis!$A62,Database!$P$2:$P$3582,Analysis!I$15)),IF($B$43="Total Invoices",COUNTIFS(Database!$C$2:$C$3582,Analysis!I$13,Database!$O$2:$O$3582,Analysis!$A62,Database!$P$2:$P$3582,Analysis!I$15,Database!$K$2:$K$3582,Analysis!$E$43),SUMIFS(Database!$X$2:$X$3582,Database!$C$2:$C$3582,Analysis!I$13,Database!$O$2:$O$3582,Analysis!$A62,Database!$P$2:$P$3582,Analysis!I$15,Database!$K$2:$K$3582,Analysis!$E$43)))</f>
        <v>0</v>
      </c>
      <c r="J62" s="19">
        <f>IF($E$43="Select All",IF($B$43="Total Invoices",COUNTIFS(Database!$C$2:$C$3582,Analysis!J$13,Database!$O$2:$O$3582,Analysis!$A62,Database!$P$2:$P$3582,Analysis!J$15),SUMIFS(Database!$X$2:$X$3582,Database!$C$2:$C$3582,Analysis!J$13,Database!$O$2:$O$3582,Analysis!$A62,Database!$P$2:$P$3582,Analysis!J$15)),IF($B$43="Total Invoices",COUNTIFS(Database!$C$2:$C$3582,Analysis!J$13,Database!$O$2:$O$3582,Analysis!$A62,Database!$P$2:$P$3582,Analysis!J$15,Database!$K$2:$K$3582,Analysis!$E$43),SUMIFS(Database!$X$2:$X$3582,Database!$C$2:$C$3582,Analysis!J$13,Database!$O$2:$O$3582,Analysis!$A62,Database!$P$2:$P$3582,Analysis!J$15,Database!$K$2:$K$3582,Analysis!$E$43)))</f>
        <v>0</v>
      </c>
      <c r="K62" s="20">
        <f t="shared" si="3"/>
        <v>30600</v>
      </c>
    </row>
    <row r="63" spans="1:11" ht="15.75" x14ac:dyDescent="0.25">
      <c r="A63" s="39" t="s">
        <v>3629</v>
      </c>
      <c r="B63" s="19">
        <f>IF($E$43="Select All",IF($B$43="Total Invoices",COUNTIFS(Database!$C$2:$C$3582,Analysis!B$13,Database!$O$2:$O$3582,Analysis!$A63,Database!$P$2:$P$3582,Analysis!B$15),SUMIFS(Database!$X$2:$X$3582,Database!$C$2:$C$3582,Analysis!B$13,Database!$O$2:$O$3582,Analysis!$A63,Database!$P$2:$P$3582,Analysis!B$15)),IF($B$43="Total Invoices",COUNTIFS(Database!$C$2:$C$3582,Analysis!B$13,Database!$O$2:$O$3582,Analysis!$A63,Database!$P$2:$P$3582,Analysis!B$15,Database!$K$2:$K$3582,Analysis!$E$43),SUMIFS(Database!$X$2:$X$3582,Database!$C$2:$C$3582,Analysis!B$13,Database!$O$2:$O$3582,Analysis!$A63,Database!$P$2:$P$3582,Analysis!B$15,Database!$K$2:$K$3582,Analysis!$E$43)))</f>
        <v>0</v>
      </c>
      <c r="C63" s="19">
        <f>IF($E$43="Select All",IF($B$43="Total Invoices",COUNTIFS(Database!$C$2:$C$3582,Analysis!C$13,Database!$O$2:$O$3582,Analysis!$A63,Database!$P$2:$P$3582,Analysis!C$15),SUMIFS(Database!$X$2:$X$3582,Database!$C$2:$C$3582,Analysis!C$13,Database!$O$2:$O$3582,Analysis!$A63,Database!$P$2:$P$3582,Analysis!C$15)),IF($B$43="Total Invoices",COUNTIFS(Database!$C$2:$C$3582,Analysis!C$13,Database!$O$2:$O$3582,Analysis!$A63,Database!$P$2:$P$3582,Analysis!C$15,Database!$K$2:$K$3582,Analysis!$E$43),SUMIFS(Database!$X$2:$X$3582,Database!$C$2:$C$3582,Analysis!C$13,Database!$O$2:$O$3582,Analysis!$A63,Database!$P$2:$P$3582,Analysis!C$15,Database!$K$2:$K$3582,Analysis!$E$43)))</f>
        <v>3300</v>
      </c>
      <c r="D63" s="19">
        <f>IF($E$43="Select All",IF($B$43="Total Invoices",COUNTIFS(Database!$C$2:$C$3582,Analysis!D$13,Database!$O$2:$O$3582,Analysis!$A63,Database!$P$2:$P$3582,Analysis!D$15),SUMIFS(Database!$X$2:$X$3582,Database!$C$2:$C$3582,Analysis!D$13,Database!$O$2:$O$3582,Analysis!$A63,Database!$P$2:$P$3582,Analysis!D$15)),IF($B$43="Total Invoices",COUNTIFS(Database!$C$2:$C$3582,Analysis!D$13,Database!$O$2:$O$3582,Analysis!$A63,Database!$P$2:$P$3582,Analysis!D$15,Database!$K$2:$K$3582,Analysis!$E$43),SUMIFS(Database!$X$2:$X$3582,Database!$C$2:$C$3582,Analysis!D$13,Database!$O$2:$O$3582,Analysis!$A63,Database!$P$2:$P$3582,Analysis!D$15,Database!$K$2:$K$3582,Analysis!$E$43)))</f>
        <v>80</v>
      </c>
      <c r="E63" s="19">
        <f>IF($E$43="Select All",IF($B$43="Total Invoices",COUNTIFS(Database!$C$2:$C$3582,Analysis!E$13,Database!$O$2:$O$3582,Analysis!$A63,Database!$P$2:$P$3582,Analysis!E$15),SUMIFS(Database!$X$2:$X$3582,Database!$C$2:$C$3582,Analysis!E$13,Database!$O$2:$O$3582,Analysis!$A63,Database!$P$2:$P$3582,Analysis!E$15)),IF($B$43="Total Invoices",COUNTIFS(Database!$C$2:$C$3582,Analysis!E$13,Database!$O$2:$O$3582,Analysis!$A63,Database!$P$2:$P$3582,Analysis!E$15,Database!$K$2:$K$3582,Analysis!$E$43),SUMIFS(Database!$X$2:$X$3582,Database!$C$2:$C$3582,Analysis!E$13,Database!$O$2:$O$3582,Analysis!$A63,Database!$P$2:$P$3582,Analysis!E$15,Database!$K$2:$K$3582,Analysis!$E$43)))</f>
        <v>0</v>
      </c>
      <c r="F63" s="19">
        <f>IF($E$43="Select All",IF($B$43="Total Invoices",COUNTIFS(Database!$C$2:$C$3582,Analysis!F$13,Database!$O$2:$O$3582,Analysis!$A63,Database!$P$2:$P$3582,Analysis!F$15),SUMIFS(Database!$X$2:$X$3582,Database!$C$2:$C$3582,Analysis!F$13,Database!$O$2:$O$3582,Analysis!$A63,Database!$P$2:$P$3582,Analysis!F$15)),IF($B$43="Total Invoices",COUNTIFS(Database!$C$2:$C$3582,Analysis!F$13,Database!$O$2:$O$3582,Analysis!$A63,Database!$P$2:$P$3582,Analysis!F$15,Database!$K$2:$K$3582,Analysis!$E$43),SUMIFS(Database!$X$2:$X$3582,Database!$C$2:$C$3582,Analysis!F$13,Database!$O$2:$O$3582,Analysis!$A63,Database!$P$2:$P$3582,Analysis!F$15,Database!$K$2:$K$3582,Analysis!$E$43)))</f>
        <v>53400</v>
      </c>
      <c r="G63" s="19">
        <f>IF($E$43="Select All",IF($B$43="Total Invoices",COUNTIFS(Database!$C$2:$C$3582,Analysis!G$13,Database!$O$2:$O$3582,Analysis!$A63,Database!$P$2:$P$3582,Analysis!G$15),SUMIFS(Database!$X$2:$X$3582,Database!$C$2:$C$3582,Analysis!G$13,Database!$O$2:$O$3582,Analysis!$A63,Database!$P$2:$P$3582,Analysis!G$15)),IF($B$43="Total Invoices",COUNTIFS(Database!$C$2:$C$3582,Analysis!G$13,Database!$O$2:$O$3582,Analysis!$A63,Database!$P$2:$P$3582,Analysis!G$15,Database!$K$2:$K$3582,Analysis!$E$43),SUMIFS(Database!$X$2:$X$3582,Database!$C$2:$C$3582,Analysis!G$13,Database!$O$2:$O$3582,Analysis!$A63,Database!$P$2:$P$3582,Analysis!G$15,Database!$K$2:$K$3582,Analysis!$E$43)))</f>
        <v>3810</v>
      </c>
      <c r="H63" s="19">
        <f>IF($E$43="Select All",IF($B$43="Total Invoices",COUNTIFS(Database!$C$2:$C$3582,Analysis!H$13,Database!$O$2:$O$3582,Analysis!$A63,Database!$P$2:$P$3582,Analysis!H$15),SUMIFS(Database!$X$2:$X$3582,Database!$C$2:$C$3582,Analysis!H$13,Database!$O$2:$O$3582,Analysis!$A63,Database!$P$2:$P$3582,Analysis!H$15)),IF($B$43="Total Invoices",COUNTIFS(Database!$C$2:$C$3582,Analysis!H$13,Database!$O$2:$O$3582,Analysis!$A63,Database!$P$2:$P$3582,Analysis!H$15,Database!$K$2:$K$3582,Analysis!$E$43),SUMIFS(Database!$X$2:$X$3582,Database!$C$2:$C$3582,Analysis!H$13,Database!$O$2:$O$3582,Analysis!$A63,Database!$P$2:$P$3582,Analysis!H$15,Database!$K$2:$K$3582,Analysis!$E$43)))</f>
        <v>2480</v>
      </c>
      <c r="I63" s="19">
        <f>IF($E$43="Select All",IF($B$43="Total Invoices",COUNTIFS(Database!$C$2:$C$3582,Analysis!I$13,Database!$O$2:$O$3582,Analysis!$A63,Database!$P$2:$P$3582,Analysis!I$15),SUMIFS(Database!$X$2:$X$3582,Database!$C$2:$C$3582,Analysis!I$13,Database!$O$2:$O$3582,Analysis!$A63,Database!$P$2:$P$3582,Analysis!I$15)),IF($B$43="Total Invoices",COUNTIFS(Database!$C$2:$C$3582,Analysis!I$13,Database!$O$2:$O$3582,Analysis!$A63,Database!$P$2:$P$3582,Analysis!I$15,Database!$K$2:$K$3582,Analysis!$E$43),SUMIFS(Database!$X$2:$X$3582,Database!$C$2:$C$3582,Analysis!I$13,Database!$O$2:$O$3582,Analysis!$A63,Database!$P$2:$P$3582,Analysis!I$15,Database!$K$2:$K$3582,Analysis!$E$43)))</f>
        <v>51330</v>
      </c>
      <c r="J63" s="19">
        <f>IF($E$43="Select All",IF($B$43="Total Invoices",COUNTIFS(Database!$C$2:$C$3582,Analysis!J$13,Database!$O$2:$O$3582,Analysis!$A63,Database!$P$2:$P$3582,Analysis!J$15),SUMIFS(Database!$X$2:$X$3582,Database!$C$2:$C$3582,Analysis!J$13,Database!$O$2:$O$3582,Analysis!$A63,Database!$P$2:$P$3582,Analysis!J$15)),IF($B$43="Total Invoices",COUNTIFS(Database!$C$2:$C$3582,Analysis!J$13,Database!$O$2:$O$3582,Analysis!$A63,Database!$P$2:$P$3582,Analysis!J$15,Database!$K$2:$K$3582,Analysis!$E$43),SUMIFS(Database!$X$2:$X$3582,Database!$C$2:$C$3582,Analysis!J$13,Database!$O$2:$O$3582,Analysis!$A63,Database!$P$2:$P$3582,Analysis!J$15,Database!$K$2:$K$3582,Analysis!$E$43)))</f>
        <v>0</v>
      </c>
      <c r="K63" s="20">
        <f t="shared" si="3"/>
        <v>114400</v>
      </c>
    </row>
    <row r="64" spans="1:11" x14ac:dyDescent="0.25">
      <c r="A64" s="47" t="s">
        <v>3636</v>
      </c>
      <c r="B64" s="20">
        <f>SUM(B59:B63)</f>
        <v>0</v>
      </c>
      <c r="C64" s="20">
        <f t="shared" ref="C64" si="4">SUM(C59:C63)</f>
        <v>39600</v>
      </c>
      <c r="D64" s="20">
        <f t="shared" ref="D64" si="5">SUM(D59:D63)</f>
        <v>110</v>
      </c>
      <c r="E64" s="20">
        <f t="shared" ref="E64" si="6">SUM(E59:E63)</f>
        <v>0</v>
      </c>
      <c r="F64" s="20">
        <f t="shared" ref="F64" si="7">SUM(F59:F63)</f>
        <v>534600</v>
      </c>
      <c r="G64" s="20">
        <f t="shared" ref="G64" si="8">SUM(G59:G63)</f>
        <v>5370</v>
      </c>
      <c r="H64" s="20">
        <f t="shared" ref="H64" si="9">SUM(H59:H63)</f>
        <v>17024</v>
      </c>
      <c r="I64" s="20">
        <f t="shared" ref="I64" si="10">SUM(I59:I63)</f>
        <v>246870</v>
      </c>
      <c r="J64" s="20">
        <f t="shared" ref="J64" si="11">SUM(J59:J63)</f>
        <v>0</v>
      </c>
      <c r="K64" s="20">
        <f t="shared" si="3"/>
        <v>843574</v>
      </c>
    </row>
    <row r="65" spans="1:11" x14ac:dyDescent="0.25">
      <c r="A65" s="47"/>
      <c r="B65" s="21">
        <f>SUM(B64:D64)</f>
        <v>39710</v>
      </c>
      <c r="C65" s="21"/>
      <c r="D65" s="21"/>
      <c r="E65" s="21">
        <f>SUM(E64:G64)</f>
        <v>539970</v>
      </c>
      <c r="F65" s="21"/>
      <c r="G65" s="21"/>
      <c r="H65" s="21">
        <f>SUM(H64:J64)</f>
        <v>263894</v>
      </c>
      <c r="I65" s="21"/>
      <c r="J65" s="21"/>
      <c r="K65" s="18"/>
    </row>
    <row r="69" spans="1:11" s="30" customFormat="1" ht="28.5" x14ac:dyDescent="0.45">
      <c r="A69" s="72" t="s">
        <v>3670</v>
      </c>
    </row>
    <row r="72" spans="1:11" ht="18.75" x14ac:dyDescent="0.3">
      <c r="A72" s="31" t="s">
        <v>3631</v>
      </c>
      <c r="B72" s="41" t="s">
        <v>3629</v>
      </c>
      <c r="C72" s="41"/>
      <c r="D72" s="31" t="s">
        <v>3632</v>
      </c>
      <c r="E72" s="48">
        <v>3</v>
      </c>
      <c r="G72" s="68" t="s">
        <v>3701</v>
      </c>
    </row>
    <row r="73" spans="1:11" x14ac:dyDescent="0.25">
      <c r="B73" s="5" t="s">
        <v>11</v>
      </c>
      <c r="C73" s="5" t="s">
        <v>11</v>
      </c>
      <c r="D73" s="5" t="s">
        <v>11</v>
      </c>
      <c r="E73" s="5" t="s">
        <v>68</v>
      </c>
      <c r="F73" s="5" t="s">
        <v>68</v>
      </c>
      <c r="G73" s="5" t="s">
        <v>68</v>
      </c>
      <c r="H73" s="5" t="s">
        <v>56</v>
      </c>
      <c r="I73" s="5" t="s">
        <v>56</v>
      </c>
      <c r="J73" s="5" t="s">
        <v>56</v>
      </c>
    </row>
    <row r="74" spans="1:11" ht="15.75" x14ac:dyDescent="0.25">
      <c r="A74" s="15"/>
      <c r="B74" s="49" t="s">
        <v>11</v>
      </c>
      <c r="C74" s="49"/>
      <c r="D74" s="49"/>
      <c r="E74" s="49" t="s">
        <v>68</v>
      </c>
      <c r="F74" s="49"/>
      <c r="G74" s="49"/>
      <c r="H74" s="49" t="s">
        <v>56</v>
      </c>
      <c r="I74" s="49"/>
      <c r="J74" s="49"/>
      <c r="K74" s="43"/>
    </row>
    <row r="75" spans="1:11" ht="31.5" x14ac:dyDescent="0.25">
      <c r="A75" s="15"/>
      <c r="B75" s="42" t="s">
        <v>57</v>
      </c>
      <c r="C75" s="42" t="s">
        <v>13</v>
      </c>
      <c r="D75" s="42" t="s">
        <v>69</v>
      </c>
      <c r="E75" s="42" t="s">
        <v>57</v>
      </c>
      <c r="F75" s="42" t="s">
        <v>13</v>
      </c>
      <c r="G75" s="42" t="s">
        <v>69</v>
      </c>
      <c r="H75" s="42" t="s">
        <v>57</v>
      </c>
      <c r="I75" s="42" t="s">
        <v>13</v>
      </c>
      <c r="J75" s="42" t="s">
        <v>69</v>
      </c>
      <c r="K75" s="43"/>
    </row>
    <row r="76" spans="1:11" ht="15.75" x14ac:dyDescent="0.25">
      <c r="A76" s="39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5.75" x14ac:dyDescent="0.25">
      <c r="A77" s="39" t="s">
        <v>3621</v>
      </c>
      <c r="B77" s="23">
        <f>IFERROR(IF($B$72="Select All", IF($E$72="Select All",AVERAGEIFS(Database!$Z$2:$Z$3582,Database!$P$2:$P$3582,Analysis!B$75,Database!$C$2:$C$3582,Analysis!B$73),AVERAGEIFS(Database!$Z$2:$Z$3582,Database!$P$2:$P$3582,Analysis!B$75,Database!$C$2:$C$3582,Analysis!B$73,Database!$K$2:$K$3582,Analysis!$E$72)),IF($E$72="Select All",AVERAGEIFS(Database!$Z$2:$Z$3582,Database!$P$2:$P$3582,Analysis!B$75,Database!$C$2:$C$3582,Analysis!B$73,Database!$M$2:$M$3582,Analysis!$B$72),AVERAGEIFS(Database!$Z$2:$Z$3582,Database!$P$2:$P$3582,Analysis!B$75,Database!$C$2:$C$3582,Analysis!B$73,Database!$K$2:$K$3582,Analysis!$E$72,Database!$M$2:$M$3582,Analysis!$B$72))),0)</f>
        <v>0</v>
      </c>
      <c r="C77" s="23">
        <f>IFERROR(IF($B$72="Select All", IF($E$72="Select All",AVERAGEIFS(Database!$Z$2:$Z$3582,Database!$P$2:$P$3582,Analysis!C$75,Database!$C$2:$C$3582,Analysis!C$73),AVERAGEIFS(Database!$Z$2:$Z$3582,Database!$P$2:$P$3582,Analysis!C$75,Database!$C$2:$C$3582,Analysis!C$73,Database!$K$2:$K$3582,Analysis!$E$72)),IF($E$72="Select All",AVERAGEIFS(Database!$Z$2:$Z$3582,Database!$P$2:$P$3582,Analysis!C$75,Database!$C$2:$C$3582,Analysis!C$73,Database!$M$2:$M$3582,Analysis!$B$72),AVERAGEIFS(Database!$Z$2:$Z$3582,Database!$P$2:$P$3582,Analysis!C$75,Database!$C$2:$C$3582,Analysis!C$73,Database!$K$2:$K$3582,Analysis!$E$72,Database!$M$2:$M$3582,Analysis!$B$72))),0)</f>
        <v>0</v>
      </c>
      <c r="D77" s="23">
        <f>IFERROR(IF($B$72="Select All", IF($E$72="Select All",AVERAGEIFS(Database!$Z$2:$Z$3582,Database!$P$2:$P$3582,Analysis!D$75,Database!$C$2:$C$3582,Analysis!D$73),AVERAGEIFS(Database!$Z$2:$Z$3582,Database!$P$2:$P$3582,Analysis!D$75,Database!$C$2:$C$3582,Analysis!D$73,Database!$K$2:$K$3582,Analysis!$E$72)),IF($E$72="Select All",AVERAGEIFS(Database!$Z$2:$Z$3582,Database!$P$2:$P$3582,Analysis!D$75,Database!$C$2:$C$3582,Analysis!D$73,Database!$M$2:$M$3582,Analysis!$B$72),AVERAGEIFS(Database!$Z$2:$Z$3582,Database!$P$2:$P$3582,Analysis!D$75,Database!$C$2:$C$3582,Analysis!D$73,Database!$K$2:$K$3582,Analysis!$E$72,Database!$M$2:$M$3582,Analysis!$B$72))),0)</f>
        <v>0</v>
      </c>
      <c r="E77" s="23">
        <f>IFERROR(IF($B$72="Select All", IF($E$72="Select All",AVERAGEIFS(Database!$Z$2:$Z$3582,Database!$P$2:$P$3582,Analysis!E$75,Database!$C$2:$C$3582,Analysis!E$73),AVERAGEIFS(Database!$Z$2:$Z$3582,Database!$P$2:$P$3582,Analysis!E$75,Database!$C$2:$C$3582,Analysis!E$73,Database!$K$2:$K$3582,Analysis!$E$72)),IF($E$72="Select All",AVERAGEIFS(Database!$Z$2:$Z$3582,Database!$P$2:$P$3582,Analysis!E$75,Database!$C$2:$C$3582,Analysis!E$73,Database!$M$2:$M$3582,Analysis!$B$72),AVERAGEIFS(Database!$Z$2:$Z$3582,Database!$P$2:$P$3582,Analysis!E$75,Database!$C$2:$C$3582,Analysis!E$73,Database!$K$2:$K$3582,Analysis!$E$72,Database!$M$2:$M$3582,Analysis!$B$72))),0)</f>
        <v>0</v>
      </c>
      <c r="F77" s="23">
        <f>IFERROR(IF($B$72="Select All", IF($E$72="Select All",AVERAGEIFS(Database!$Z$2:$Z$3582,Database!$P$2:$P$3582,Analysis!F$75,Database!$C$2:$C$3582,Analysis!F$73),AVERAGEIFS(Database!$Z$2:$Z$3582,Database!$P$2:$P$3582,Analysis!F$75,Database!$C$2:$C$3582,Analysis!F$73,Database!$K$2:$K$3582,Analysis!$E$72)),IF($E$72="Select All",AVERAGEIFS(Database!$Z$2:$Z$3582,Database!$P$2:$P$3582,Analysis!F$75,Database!$C$2:$C$3582,Analysis!F$73,Database!$M$2:$M$3582,Analysis!$B$72),AVERAGEIFS(Database!$Z$2:$Z$3582,Database!$P$2:$P$3582,Analysis!F$75,Database!$C$2:$C$3582,Analysis!F$73,Database!$K$2:$K$3582,Analysis!$E$72,Database!$M$2:$M$3582,Analysis!$B$72))),0)</f>
        <v>9.2662499999999994</v>
      </c>
      <c r="G77" s="23">
        <f>IFERROR(IF($B$72="Select All", IF($E$72="Select All",AVERAGEIFS(Database!$Z$2:$Z$3582,Database!$P$2:$P$3582,Analysis!G$75,Database!$C$2:$C$3582,Analysis!G$73),AVERAGEIFS(Database!$Z$2:$Z$3582,Database!$P$2:$P$3582,Analysis!G$75,Database!$C$2:$C$3582,Analysis!G$73,Database!$K$2:$K$3582,Analysis!$E$72)),IF($E$72="Select All",AVERAGEIFS(Database!$Z$2:$Z$3582,Database!$P$2:$P$3582,Analysis!G$75,Database!$C$2:$C$3582,Analysis!G$73,Database!$M$2:$M$3582,Analysis!$B$72),AVERAGEIFS(Database!$Z$2:$Z$3582,Database!$P$2:$P$3582,Analysis!G$75,Database!$C$2:$C$3582,Analysis!G$73,Database!$K$2:$K$3582,Analysis!$E$72,Database!$M$2:$M$3582,Analysis!$B$72))),0)</f>
        <v>0</v>
      </c>
      <c r="H77" s="23">
        <f>IFERROR(IF($B$72="Select All", IF($E$72="Select All",AVERAGEIFS(Database!$Z$2:$Z$3582,Database!$P$2:$P$3582,Analysis!H$75,Database!$C$2:$C$3582,Analysis!H$73),AVERAGEIFS(Database!$Z$2:$Z$3582,Database!$P$2:$P$3582,Analysis!H$75,Database!$C$2:$C$3582,Analysis!H$73,Database!$K$2:$K$3582,Analysis!$E$72)),IF($E$72="Select All",AVERAGEIFS(Database!$Z$2:$Z$3582,Database!$P$2:$P$3582,Analysis!H$75,Database!$C$2:$C$3582,Analysis!H$73,Database!$M$2:$M$3582,Analysis!$B$72),AVERAGEIFS(Database!$Z$2:$Z$3582,Database!$P$2:$P$3582,Analysis!H$75,Database!$C$2:$C$3582,Analysis!H$73,Database!$K$2:$K$3582,Analysis!$E$72,Database!$M$2:$M$3582,Analysis!$B$72))),0)</f>
        <v>0</v>
      </c>
      <c r="I77" s="23">
        <f>IFERROR(IF($B$72="Select All", IF($E$72="Select All",AVERAGEIFS(Database!$Z$2:$Z$3582,Database!$P$2:$P$3582,Analysis!I$75,Database!$C$2:$C$3582,Analysis!I$73),AVERAGEIFS(Database!$Z$2:$Z$3582,Database!$P$2:$P$3582,Analysis!I$75,Database!$C$2:$C$3582,Analysis!I$73,Database!$K$2:$K$3582,Analysis!$E$72)),IF($E$72="Select All",AVERAGEIFS(Database!$Z$2:$Z$3582,Database!$P$2:$P$3582,Analysis!I$75,Database!$C$2:$C$3582,Analysis!I$73,Database!$M$2:$M$3582,Analysis!$B$72),AVERAGEIFS(Database!$Z$2:$Z$3582,Database!$P$2:$P$3582,Analysis!I$75,Database!$C$2:$C$3582,Analysis!I$73,Database!$K$2:$K$3582,Analysis!$E$72,Database!$M$2:$M$3582,Analysis!$B$72))),0)</f>
        <v>0</v>
      </c>
      <c r="J77" s="23">
        <f>IFERROR(IF($B$72="Select All", IF($E$72="Select All",AVERAGEIFS(Database!$Z$2:$Z$3582,Database!$P$2:$P$3582,Analysis!J$75,Database!$C$2:$C$3582,Analysis!J$73),AVERAGEIFS(Database!$Z$2:$Z$3582,Database!$P$2:$P$3582,Analysis!J$75,Database!$C$2:$C$3582,Analysis!J$73,Database!$K$2:$K$3582,Analysis!$E$72)),IF($E$72="Select All",AVERAGEIFS(Database!$Z$2:$Z$3582,Database!$P$2:$P$3582,Analysis!J$75,Database!$C$2:$C$3582,Analysis!J$73,Database!$M$2:$M$3582,Analysis!$B$72),AVERAGEIFS(Database!$Z$2:$Z$3582,Database!$P$2:$P$3582,Analysis!J$75,Database!$C$2:$C$3582,Analysis!J$73,Database!$K$2:$K$3582,Analysis!$E$72,Database!$M$2:$M$3582,Analysis!$B$72))),0)</f>
        <v>0</v>
      </c>
      <c r="K77" s="23">
        <f>AVERAGE(B77:J77)</f>
        <v>1.0295833333333333</v>
      </c>
    </row>
    <row r="78" spans="1:11" ht="15.75" x14ac:dyDescent="0.25">
      <c r="A78" s="39" t="s">
        <v>3622</v>
      </c>
      <c r="B78" s="23">
        <f>IFERROR(IF($B$72="Select All", IF($E$72="Select All",AVERAGEIFS(Database!$AA$2:$AA$3582,Database!$P$2:$P$3582,Analysis!B$75,Database!$C$2:$C$3582,Analysis!B$73),AVERAGEIFS(Database!$AA$2:$AA$3582,Database!$P$2:$P$3582,Analysis!B$75,Database!$C$2:$C$3582,Analysis!B$73,Database!$K$2:$K$3582,Analysis!$E$72)),IF($E$72="Select All",AVERAGEIFS(Database!$AA$2:$AA$3582,Database!$P$2:$P$3582,Analysis!B$75,Database!$C$2:$C$3582,Analysis!B$73,Database!$M$2:$M$3582,Analysis!$B$72),AVERAGEIFS(Database!$AA$2:$AA$3582,Database!$P$2:$P$3582,Analysis!B$75,Database!$C$2:$C$3582,Analysis!B$73,Database!$K$2:$K$3582,Analysis!$E$72,Database!$M$2:$M$3582,Analysis!$B$72))),0)</f>
        <v>0</v>
      </c>
      <c r="C78" s="23">
        <f>IFERROR(IF($B$72="Select All", IF($E$72="Select All",AVERAGEIFS(Database!$AA$2:$AA$3582,Database!$P$2:$P$3582,Analysis!C$75,Database!$C$2:$C$3582,Analysis!C$73),AVERAGEIFS(Database!$AA$2:$AA$3582,Database!$P$2:$P$3582,Analysis!C$75,Database!$C$2:$C$3582,Analysis!C$73,Database!$K$2:$K$3582,Analysis!$E$72)),IF($E$72="Select All",AVERAGEIFS(Database!$AA$2:$AA$3582,Database!$P$2:$P$3582,Analysis!C$75,Database!$C$2:$C$3582,Analysis!C$73,Database!$M$2:$M$3582,Analysis!$B$72),AVERAGEIFS(Database!$AA$2:$AA$3582,Database!$P$2:$P$3582,Analysis!C$75,Database!$C$2:$C$3582,Analysis!C$73,Database!$K$2:$K$3582,Analysis!$E$72,Database!$M$2:$M$3582,Analysis!$B$72))),0)</f>
        <v>0</v>
      </c>
      <c r="D78" s="23">
        <f>IFERROR(IF($B$72="Select All", IF($E$72="Select All",AVERAGEIFS(Database!$AA$2:$AA$3582,Database!$P$2:$P$3582,Analysis!D$75,Database!$C$2:$C$3582,Analysis!D$73),AVERAGEIFS(Database!$AA$2:$AA$3582,Database!$P$2:$P$3582,Analysis!D$75,Database!$C$2:$C$3582,Analysis!D$73,Database!$K$2:$K$3582,Analysis!$E$72)),IF($E$72="Select All",AVERAGEIFS(Database!$AA$2:$AA$3582,Database!$P$2:$P$3582,Analysis!D$75,Database!$C$2:$C$3582,Analysis!D$73,Database!$M$2:$M$3582,Analysis!$B$72),AVERAGEIFS(Database!$AA$2:$AA$3582,Database!$P$2:$P$3582,Analysis!D$75,Database!$C$2:$C$3582,Analysis!D$73,Database!$K$2:$K$3582,Analysis!$E$72,Database!$M$2:$M$3582,Analysis!$B$72))),0)</f>
        <v>0</v>
      </c>
      <c r="E78" s="23">
        <f>IFERROR(IF($B$72="Select All", IF($E$72="Select All",AVERAGEIFS(Database!$AA$2:$AA$3582,Database!$P$2:$P$3582,Analysis!E$75,Database!$C$2:$C$3582,Analysis!E$73),AVERAGEIFS(Database!$AA$2:$AA$3582,Database!$P$2:$P$3582,Analysis!E$75,Database!$C$2:$C$3582,Analysis!E$73,Database!$K$2:$K$3582,Analysis!$E$72)),IF($E$72="Select All",AVERAGEIFS(Database!$AA$2:$AA$3582,Database!$P$2:$P$3582,Analysis!E$75,Database!$C$2:$C$3582,Analysis!E$73,Database!$M$2:$M$3582,Analysis!$B$72),AVERAGEIFS(Database!$AA$2:$AA$3582,Database!$P$2:$P$3582,Analysis!E$75,Database!$C$2:$C$3582,Analysis!E$73,Database!$K$2:$K$3582,Analysis!$E$72,Database!$M$2:$M$3582,Analysis!$B$72))),0)</f>
        <v>0</v>
      </c>
      <c r="F78" s="23">
        <f>IFERROR(IF($B$72="Select All", IF($E$72="Select All",AVERAGEIFS(Database!$AA$2:$AA$3582,Database!$P$2:$P$3582,Analysis!F$75,Database!$C$2:$C$3582,Analysis!F$73),AVERAGEIFS(Database!$AA$2:$AA$3582,Database!$P$2:$P$3582,Analysis!F$75,Database!$C$2:$C$3582,Analysis!F$73,Database!$K$2:$K$3582,Analysis!$E$72)),IF($E$72="Select All",AVERAGEIFS(Database!$AA$2:$AA$3582,Database!$P$2:$P$3582,Analysis!F$75,Database!$C$2:$C$3582,Analysis!F$73,Database!$M$2:$M$3582,Analysis!$B$72),AVERAGEIFS(Database!$AA$2:$AA$3582,Database!$P$2:$P$3582,Analysis!F$75,Database!$C$2:$C$3582,Analysis!F$73,Database!$K$2:$K$3582,Analysis!$E$72,Database!$M$2:$M$3582,Analysis!$B$72))),0)</f>
        <v>6.177500000000002</v>
      </c>
      <c r="G78" s="23">
        <f>IFERROR(IF($B$72="Select All", IF($E$72="Select All",AVERAGEIFS(Database!$AA$2:$AA$3582,Database!$P$2:$P$3582,Analysis!G$75,Database!$C$2:$C$3582,Analysis!G$73),AVERAGEIFS(Database!$AA$2:$AA$3582,Database!$P$2:$P$3582,Analysis!G$75,Database!$C$2:$C$3582,Analysis!G$73,Database!$K$2:$K$3582,Analysis!$E$72)),IF($E$72="Select All",AVERAGEIFS(Database!$AA$2:$AA$3582,Database!$P$2:$P$3582,Analysis!G$75,Database!$C$2:$C$3582,Analysis!G$73,Database!$M$2:$M$3582,Analysis!$B$72),AVERAGEIFS(Database!$AA$2:$AA$3582,Database!$P$2:$P$3582,Analysis!G$75,Database!$C$2:$C$3582,Analysis!G$73,Database!$K$2:$K$3582,Analysis!$E$72,Database!$M$2:$M$3582,Analysis!$B$72))),0)</f>
        <v>0</v>
      </c>
      <c r="H78" s="23">
        <f>IFERROR(IF($B$72="Select All", IF($E$72="Select All",AVERAGEIFS(Database!$AA$2:$AA$3582,Database!$P$2:$P$3582,Analysis!H$75,Database!$C$2:$C$3582,Analysis!H$73),AVERAGEIFS(Database!$AA$2:$AA$3582,Database!$P$2:$P$3582,Analysis!H$75,Database!$C$2:$C$3582,Analysis!H$73,Database!$K$2:$K$3582,Analysis!$E$72)),IF($E$72="Select All",AVERAGEIFS(Database!$AA$2:$AA$3582,Database!$P$2:$P$3582,Analysis!H$75,Database!$C$2:$C$3582,Analysis!H$73,Database!$M$2:$M$3582,Analysis!$B$72),AVERAGEIFS(Database!$AA$2:$AA$3582,Database!$P$2:$P$3582,Analysis!H$75,Database!$C$2:$C$3582,Analysis!H$73,Database!$K$2:$K$3582,Analysis!$E$72,Database!$M$2:$M$3582,Analysis!$B$72))),0)</f>
        <v>0</v>
      </c>
      <c r="I78" s="23">
        <f>IFERROR(IF($B$72="Select All", IF($E$72="Select All",AVERAGEIFS(Database!$AA$2:$AA$3582,Database!$P$2:$P$3582,Analysis!I$75,Database!$C$2:$C$3582,Analysis!I$73),AVERAGEIFS(Database!$AA$2:$AA$3582,Database!$P$2:$P$3582,Analysis!I$75,Database!$C$2:$C$3582,Analysis!I$73,Database!$K$2:$K$3582,Analysis!$E$72)),IF($E$72="Select All",AVERAGEIFS(Database!$AA$2:$AA$3582,Database!$P$2:$P$3582,Analysis!I$75,Database!$C$2:$C$3582,Analysis!I$73,Database!$M$2:$M$3582,Analysis!$B$72),AVERAGEIFS(Database!$AA$2:$AA$3582,Database!$P$2:$P$3582,Analysis!I$75,Database!$C$2:$C$3582,Analysis!I$73,Database!$K$2:$K$3582,Analysis!$E$72,Database!$M$2:$M$3582,Analysis!$B$72))),0)</f>
        <v>0</v>
      </c>
      <c r="J78" s="23">
        <f>IFERROR(IF($B$72="Select All", IF($E$72="Select All",AVERAGEIFS(Database!$AA$2:$AA$3582,Database!$P$2:$P$3582,Analysis!J$75,Database!$C$2:$C$3582,Analysis!J$73),AVERAGEIFS(Database!$AA$2:$AA$3582,Database!$P$2:$P$3582,Analysis!J$75,Database!$C$2:$C$3582,Analysis!J$73,Database!$K$2:$K$3582,Analysis!$E$72)),IF($E$72="Select All",AVERAGEIFS(Database!$AA$2:$AA$3582,Database!$P$2:$P$3582,Analysis!J$75,Database!$C$2:$C$3582,Analysis!J$73,Database!$M$2:$M$3582,Analysis!$B$72),AVERAGEIFS(Database!$AA$2:$AA$3582,Database!$P$2:$P$3582,Analysis!J$75,Database!$C$2:$C$3582,Analysis!J$73,Database!$K$2:$K$3582,Analysis!$E$72,Database!$M$2:$M$3582,Analysis!$B$72))),0)</f>
        <v>0</v>
      </c>
      <c r="K78" s="23">
        <f t="shared" ref="K78:K80" si="12">AVERAGE(B78:J78)</f>
        <v>0.68638888888888916</v>
      </c>
    </row>
    <row r="79" spans="1:11" ht="15.75" x14ac:dyDescent="0.25">
      <c r="A79" s="39" t="s">
        <v>3623</v>
      </c>
      <c r="B79" s="23">
        <f>IFERROR(IF($B$72="Select All", IF($E$72="Select All",AVERAGEIFS(Database!$AB$2:$AB$3582,Database!$P$2:$P$3582,Analysis!B$75,Database!$C$2:$C$3582,Analysis!B$73),AVERAGEIFS(Database!$AB$2:$AB$3582,Database!$P$2:$P$3582,Analysis!B$75,Database!$C$2:$C$3582,Analysis!B$73,Database!$K$2:$K$3582,Analysis!$E$72)),IF($E$72="Select All",AVERAGEIFS(Database!$AB$2:$AB$3582,Database!$P$2:$P$3582,Analysis!B$75,Database!$C$2:$C$3582,Analysis!B$73,Database!$M$2:$M$3582,Analysis!$B$72),AVERAGEIFS(Database!$AB$2:$AB$3582,Database!$P$2:$P$3582,Analysis!B$75,Database!$C$2:$C$3582,Analysis!B$73,Database!$K$2:$K$3582,Analysis!$E$72,Database!$M$2:$M$3582,Analysis!$B$72))),0)</f>
        <v>0</v>
      </c>
      <c r="C79" s="23">
        <f>IFERROR(IF($B$72="Select All", IF($E$72="Select All",AVERAGEIFS(Database!$AB$2:$AB$3582,Database!$P$2:$P$3582,Analysis!C$75,Database!$C$2:$C$3582,Analysis!C$73),AVERAGEIFS(Database!$AB$2:$AB$3582,Database!$P$2:$P$3582,Analysis!C$75,Database!$C$2:$C$3582,Analysis!C$73,Database!$K$2:$K$3582,Analysis!$E$72)),IF($E$72="Select All",AVERAGEIFS(Database!$AB$2:$AB$3582,Database!$P$2:$P$3582,Analysis!C$75,Database!$C$2:$C$3582,Analysis!C$73,Database!$M$2:$M$3582,Analysis!$B$72),AVERAGEIFS(Database!$AB$2:$AB$3582,Database!$P$2:$P$3582,Analysis!C$75,Database!$C$2:$C$3582,Analysis!C$73,Database!$K$2:$K$3582,Analysis!$E$72,Database!$M$2:$M$3582,Analysis!$B$72))),0)</f>
        <v>0</v>
      </c>
      <c r="D79" s="23">
        <f>IFERROR(IF($B$72="Select All", IF($E$72="Select All",AVERAGEIFS(Database!$AB$2:$AB$3582,Database!$P$2:$P$3582,Analysis!D$75,Database!$C$2:$C$3582,Analysis!D$73),AVERAGEIFS(Database!$AB$2:$AB$3582,Database!$P$2:$P$3582,Analysis!D$75,Database!$C$2:$C$3582,Analysis!D$73,Database!$K$2:$K$3582,Analysis!$E$72)),IF($E$72="Select All",AVERAGEIFS(Database!$AB$2:$AB$3582,Database!$P$2:$P$3582,Analysis!D$75,Database!$C$2:$C$3582,Analysis!D$73,Database!$M$2:$M$3582,Analysis!$B$72),AVERAGEIFS(Database!$AB$2:$AB$3582,Database!$P$2:$P$3582,Analysis!D$75,Database!$C$2:$C$3582,Analysis!D$73,Database!$K$2:$K$3582,Analysis!$E$72,Database!$M$2:$M$3582,Analysis!$B$72))),0)</f>
        <v>0</v>
      </c>
      <c r="E79" s="23">
        <f>IFERROR(IF($B$72="Select All", IF($E$72="Select All",AVERAGEIFS(Database!$AB$2:$AB$3582,Database!$P$2:$P$3582,Analysis!E$75,Database!$C$2:$C$3582,Analysis!E$73),AVERAGEIFS(Database!$AB$2:$AB$3582,Database!$P$2:$P$3582,Analysis!E$75,Database!$C$2:$C$3582,Analysis!E$73,Database!$K$2:$K$3582,Analysis!$E$72)),IF($E$72="Select All",AVERAGEIFS(Database!$AB$2:$AB$3582,Database!$P$2:$P$3582,Analysis!E$75,Database!$C$2:$C$3582,Analysis!E$73,Database!$M$2:$M$3582,Analysis!$B$72),AVERAGEIFS(Database!$AB$2:$AB$3582,Database!$P$2:$P$3582,Analysis!E$75,Database!$C$2:$C$3582,Analysis!E$73,Database!$K$2:$K$3582,Analysis!$E$72,Database!$M$2:$M$3582,Analysis!$B$72))),0)</f>
        <v>0</v>
      </c>
      <c r="F79" s="23">
        <f>IFERROR(IF($B$72="Select All", IF($E$72="Select All",AVERAGEIFS(Database!$AB$2:$AB$3582,Database!$P$2:$P$3582,Analysis!F$75,Database!$C$2:$C$3582,Analysis!F$73),AVERAGEIFS(Database!$AB$2:$AB$3582,Database!$P$2:$P$3582,Analysis!F$75,Database!$C$2:$C$3582,Analysis!F$73,Database!$K$2:$K$3582,Analysis!$E$72)),IF($E$72="Select All",AVERAGEIFS(Database!$AB$2:$AB$3582,Database!$P$2:$P$3582,Analysis!F$75,Database!$C$2:$C$3582,Analysis!F$73,Database!$M$2:$M$3582,Analysis!$B$72),AVERAGEIFS(Database!$AB$2:$AB$3582,Database!$P$2:$P$3582,Analysis!F$75,Database!$C$2:$C$3582,Analysis!F$73,Database!$K$2:$K$3582,Analysis!$E$72,Database!$M$2:$M$3582,Analysis!$B$72))),0)</f>
        <v>7.7218749999999998</v>
      </c>
      <c r="G79" s="23">
        <f>IFERROR(IF($B$72="Select All", IF($E$72="Select All",AVERAGEIFS(Database!$AB$2:$AB$3582,Database!$P$2:$P$3582,Analysis!G$75,Database!$C$2:$C$3582,Analysis!G$73),AVERAGEIFS(Database!$AB$2:$AB$3582,Database!$P$2:$P$3582,Analysis!G$75,Database!$C$2:$C$3582,Analysis!G$73,Database!$K$2:$K$3582,Analysis!$E$72)),IF($E$72="Select All",AVERAGEIFS(Database!$AB$2:$AB$3582,Database!$P$2:$P$3582,Analysis!G$75,Database!$C$2:$C$3582,Analysis!G$73,Database!$M$2:$M$3582,Analysis!$B$72),AVERAGEIFS(Database!$AB$2:$AB$3582,Database!$P$2:$P$3582,Analysis!G$75,Database!$C$2:$C$3582,Analysis!G$73,Database!$K$2:$K$3582,Analysis!$E$72,Database!$M$2:$M$3582,Analysis!$B$72))),0)</f>
        <v>0</v>
      </c>
      <c r="H79" s="23">
        <f>IFERROR(IF($B$72="Select All", IF($E$72="Select All",AVERAGEIFS(Database!$AB$2:$AB$3582,Database!$P$2:$P$3582,Analysis!H$75,Database!$C$2:$C$3582,Analysis!H$73),AVERAGEIFS(Database!$AB$2:$AB$3582,Database!$P$2:$P$3582,Analysis!H$75,Database!$C$2:$C$3582,Analysis!H$73,Database!$K$2:$K$3582,Analysis!$E$72)),IF($E$72="Select All",AVERAGEIFS(Database!$AB$2:$AB$3582,Database!$P$2:$P$3582,Analysis!H$75,Database!$C$2:$C$3582,Analysis!H$73,Database!$M$2:$M$3582,Analysis!$B$72),AVERAGEIFS(Database!$AB$2:$AB$3582,Database!$P$2:$P$3582,Analysis!H$75,Database!$C$2:$C$3582,Analysis!H$73,Database!$K$2:$K$3582,Analysis!$E$72,Database!$M$2:$M$3582,Analysis!$B$72))),0)</f>
        <v>0</v>
      </c>
      <c r="I79" s="23">
        <f>IFERROR(IF($B$72="Select All", IF($E$72="Select All",AVERAGEIFS(Database!$AB$2:$AB$3582,Database!$P$2:$P$3582,Analysis!I$75,Database!$C$2:$C$3582,Analysis!I$73),AVERAGEIFS(Database!$AB$2:$AB$3582,Database!$P$2:$P$3582,Analysis!I$75,Database!$C$2:$C$3582,Analysis!I$73,Database!$K$2:$K$3582,Analysis!$E$72)),IF($E$72="Select All",AVERAGEIFS(Database!$AB$2:$AB$3582,Database!$P$2:$P$3582,Analysis!I$75,Database!$C$2:$C$3582,Analysis!I$73,Database!$M$2:$M$3582,Analysis!$B$72),AVERAGEIFS(Database!$AB$2:$AB$3582,Database!$P$2:$P$3582,Analysis!I$75,Database!$C$2:$C$3582,Analysis!I$73,Database!$K$2:$K$3582,Analysis!$E$72,Database!$M$2:$M$3582,Analysis!$B$72))),0)</f>
        <v>0</v>
      </c>
      <c r="J79" s="23">
        <f>IFERROR(IF($B$72="Select All", IF($E$72="Select All",AVERAGEIFS(Database!$AB$2:$AB$3582,Database!$P$2:$P$3582,Analysis!J$75,Database!$C$2:$C$3582,Analysis!J$73),AVERAGEIFS(Database!$AB$2:$AB$3582,Database!$P$2:$P$3582,Analysis!J$75,Database!$C$2:$C$3582,Analysis!J$73,Database!$K$2:$K$3582,Analysis!$E$72)),IF($E$72="Select All",AVERAGEIFS(Database!$AB$2:$AB$3582,Database!$P$2:$P$3582,Analysis!J$75,Database!$C$2:$C$3582,Analysis!J$73,Database!$M$2:$M$3582,Analysis!$B$72),AVERAGEIFS(Database!$AB$2:$AB$3582,Database!$P$2:$P$3582,Analysis!J$75,Database!$C$2:$C$3582,Analysis!J$73,Database!$K$2:$K$3582,Analysis!$E$72,Database!$M$2:$M$3582,Analysis!$B$72))),0)</f>
        <v>0</v>
      </c>
      <c r="K79" s="23">
        <f t="shared" si="12"/>
        <v>0.85798611111111112</v>
      </c>
    </row>
    <row r="80" spans="1:11" ht="15.75" x14ac:dyDescent="0.25">
      <c r="A80" s="39"/>
      <c r="B80" s="23">
        <f>AVERAGE(B77:B79)</f>
        <v>0</v>
      </c>
      <c r="C80" s="23">
        <f t="shared" ref="C80:J80" si="13">AVERAGE(C77:C79)</f>
        <v>0</v>
      </c>
      <c r="D80" s="23">
        <f t="shared" si="13"/>
        <v>0</v>
      </c>
      <c r="E80" s="23">
        <f t="shared" si="13"/>
        <v>0</v>
      </c>
      <c r="F80" s="23">
        <f t="shared" si="13"/>
        <v>7.7218750000000007</v>
      </c>
      <c r="G80" s="23">
        <f t="shared" si="13"/>
        <v>0</v>
      </c>
      <c r="H80" s="23">
        <f t="shared" si="13"/>
        <v>0</v>
      </c>
      <c r="I80" s="23">
        <f t="shared" si="13"/>
        <v>0</v>
      </c>
      <c r="J80" s="23">
        <f t="shared" si="13"/>
        <v>0</v>
      </c>
      <c r="K80" s="23">
        <f t="shared" si="12"/>
        <v>0.85798611111111123</v>
      </c>
    </row>
    <row r="81" spans="1:11" ht="15.75" x14ac:dyDescent="0.25">
      <c r="A81" s="39"/>
      <c r="B81" s="24"/>
      <c r="C81" s="24"/>
      <c r="D81" s="24"/>
      <c r="E81" s="24"/>
      <c r="F81" s="24"/>
      <c r="G81" s="24"/>
      <c r="H81" s="24"/>
      <c r="I81" s="24"/>
      <c r="J81" s="24"/>
      <c r="K81" s="22"/>
    </row>
    <row r="83" spans="1:11" ht="18.75" x14ac:dyDescent="0.3">
      <c r="A83" s="31" t="s">
        <v>3639</v>
      </c>
      <c r="B83" s="41" t="s">
        <v>3630</v>
      </c>
      <c r="C83" s="41"/>
      <c r="D83" s="31" t="s">
        <v>3700</v>
      </c>
      <c r="E83" s="48" t="s">
        <v>3676</v>
      </c>
      <c r="G83" s="69" t="s">
        <v>3702</v>
      </c>
    </row>
    <row r="84" spans="1:11" x14ac:dyDescent="0.25">
      <c r="B84" s="5" t="s">
        <v>11</v>
      </c>
      <c r="C84" s="5" t="s">
        <v>11</v>
      </c>
      <c r="D84" s="5" t="s">
        <v>11</v>
      </c>
      <c r="E84" s="5" t="s">
        <v>68</v>
      </c>
      <c r="F84" s="5" t="s">
        <v>68</v>
      </c>
      <c r="G84" s="5" t="s">
        <v>68</v>
      </c>
      <c r="H84" s="5" t="s">
        <v>56</v>
      </c>
      <c r="I84" s="5" t="s">
        <v>56</v>
      </c>
      <c r="J84" s="5" t="s">
        <v>56</v>
      </c>
    </row>
    <row r="85" spans="1:11" ht="15.75" x14ac:dyDescent="0.25">
      <c r="A85" s="15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5.75" x14ac:dyDescent="0.25">
      <c r="A86" s="39" t="s">
        <v>3621</v>
      </c>
      <c r="B86" s="23">
        <f>IFERROR(IF($B$83="Select All", IF($E$83="Select All",AVERAGEIFS(Database!$Z$2:$Z$3582,Database!$P$2:$P$3582,Analysis!B$75,Database!$C$2:$C$3582,Analysis!B$73),AVERAGEIFS(Database!$Z$2:$Z$3582,Database!$P$2:$P$3582,Analysis!B$75,Database!$C$2:$C$3582,Analysis!B$73,Database!$R$2:$R$3582,Analysis!$E$83)),IF($E$83="Select All",AVERAGEIFS(Database!$Z$2:$Z$3582,Database!$P$2:$P$3582,Analysis!B$75,Database!$C$2:$C$3582,Analysis!B$73,Database!$F$2:$F$3582,Analysis!$B$83),AVERAGEIFS(Database!$Z$2:$Z$3582,Database!$P$2:$P$3582,Analysis!B$75,Database!$C$2:$C$3582,Analysis!B$73,Database!$R$2:$R$3582,Analysis!$E$83,Database!$F$2:$F$3582,Analysis!$B$83))),0)</f>
        <v>0</v>
      </c>
      <c r="C86" s="23">
        <f>IFERROR(IF($B$83="Select All", IF($E$83="Select All",AVERAGEIFS(Database!$Z$2:$Z$3582,Database!$P$2:$P$3582,Analysis!C$75,Database!$C$2:$C$3582,Analysis!C$73),AVERAGEIFS(Database!$Z$2:$Z$3582,Database!$P$2:$P$3582,Analysis!C$75,Database!$C$2:$C$3582,Analysis!C$73,Database!$R$2:$R$3582,Analysis!$E$83)),IF($E$83="Select All",AVERAGEIFS(Database!$Z$2:$Z$3582,Database!$P$2:$P$3582,Analysis!C$75,Database!$C$2:$C$3582,Analysis!C$73,Database!$F$2:$F$3582,Analysis!$B$83),AVERAGEIFS(Database!$Z$2:$Z$3582,Database!$P$2:$P$3582,Analysis!C$75,Database!$C$2:$C$3582,Analysis!C$73,Database!$R$2:$R$3582,Analysis!$E$83,Database!$F$2:$F$3582,Analysis!$B$83))),0)</f>
        <v>3.7600000000000002</v>
      </c>
      <c r="D86" s="23">
        <f>IFERROR(IF($B$83="Select All", IF($E$83="Select All",AVERAGEIFS(Database!$Z$2:$Z$3582,Database!$P$2:$P$3582,Analysis!D$75,Database!$C$2:$C$3582,Analysis!D$73),AVERAGEIFS(Database!$Z$2:$Z$3582,Database!$P$2:$P$3582,Analysis!D$75,Database!$C$2:$C$3582,Analysis!D$73,Database!$R$2:$R$3582,Analysis!$E$83)),IF($E$83="Select All",AVERAGEIFS(Database!$Z$2:$Z$3582,Database!$P$2:$P$3582,Analysis!D$75,Database!$C$2:$C$3582,Analysis!D$73,Database!$F$2:$F$3582,Analysis!$B$83),AVERAGEIFS(Database!$Z$2:$Z$3582,Database!$P$2:$P$3582,Analysis!D$75,Database!$C$2:$C$3582,Analysis!D$73,Database!$R$2:$R$3582,Analysis!$E$83,Database!$F$2:$F$3582,Analysis!$B$83))),0)</f>
        <v>0</v>
      </c>
      <c r="E86" s="23">
        <f>IFERROR(IF($B$83="Select All", IF($E$83="Select All",AVERAGEIFS(Database!$Z$2:$Z$3582,Database!$P$2:$P$3582,Analysis!E$75,Database!$C$2:$C$3582,Analysis!E$73),AVERAGEIFS(Database!$Z$2:$Z$3582,Database!$P$2:$P$3582,Analysis!E$75,Database!$C$2:$C$3582,Analysis!E$73,Database!$R$2:$R$3582,Analysis!$E$83)),IF($E$83="Select All",AVERAGEIFS(Database!$Z$2:$Z$3582,Database!$P$2:$P$3582,Analysis!E$75,Database!$C$2:$C$3582,Analysis!E$73,Database!$F$2:$F$3582,Analysis!$B$83),AVERAGEIFS(Database!$Z$2:$Z$3582,Database!$P$2:$P$3582,Analysis!E$75,Database!$C$2:$C$3582,Analysis!E$73,Database!$R$2:$R$3582,Analysis!$E$83,Database!$F$2:$F$3582,Analysis!$B$83))),0)</f>
        <v>0</v>
      </c>
      <c r="F86" s="23">
        <f>IFERROR(IF($B$83="Select All", IF($E$83="Select All",AVERAGEIFS(Database!$Z$2:$Z$3582,Database!$P$2:$P$3582,Analysis!F$75,Database!$C$2:$C$3582,Analysis!F$73),AVERAGEIFS(Database!$Z$2:$Z$3582,Database!$P$2:$P$3582,Analysis!F$75,Database!$C$2:$C$3582,Analysis!F$73,Database!$R$2:$R$3582,Analysis!$E$83)),IF($E$83="Select All",AVERAGEIFS(Database!$Z$2:$Z$3582,Database!$P$2:$P$3582,Analysis!F$75,Database!$C$2:$C$3582,Analysis!F$73,Database!$F$2:$F$3582,Analysis!$B$83),AVERAGEIFS(Database!$Z$2:$Z$3582,Database!$P$2:$P$3582,Analysis!F$75,Database!$C$2:$C$3582,Analysis!F$73,Database!$R$2:$R$3582,Analysis!$E$83,Database!$F$2:$F$3582,Analysis!$B$83))),0)</f>
        <v>4.6781249999999988</v>
      </c>
      <c r="G86" s="23">
        <f>IFERROR(IF($B$83="Select All", IF($E$83="Select All",AVERAGEIFS(Database!$Z$2:$Z$3582,Database!$P$2:$P$3582,Analysis!G$75,Database!$C$2:$C$3582,Analysis!G$73),AVERAGEIFS(Database!$Z$2:$Z$3582,Database!$P$2:$P$3582,Analysis!G$75,Database!$C$2:$C$3582,Analysis!G$73,Database!$R$2:$R$3582,Analysis!$E$83)),IF($E$83="Select All",AVERAGEIFS(Database!$Z$2:$Z$3582,Database!$P$2:$P$3582,Analysis!G$75,Database!$C$2:$C$3582,Analysis!G$73,Database!$F$2:$F$3582,Analysis!$B$83),AVERAGEIFS(Database!$Z$2:$Z$3582,Database!$P$2:$P$3582,Analysis!G$75,Database!$C$2:$C$3582,Analysis!G$73,Database!$R$2:$R$3582,Analysis!$E$83,Database!$F$2:$F$3582,Analysis!$B$83))),0)</f>
        <v>0</v>
      </c>
      <c r="H86" s="23">
        <f>IFERROR(IF($B$83="Select All", IF($E$83="Select All",AVERAGEIFS(Database!$Z$2:$Z$3582,Database!$P$2:$P$3582,Analysis!H$75,Database!$C$2:$C$3582,Analysis!H$73),AVERAGEIFS(Database!$Z$2:$Z$3582,Database!$P$2:$P$3582,Analysis!H$75,Database!$C$2:$C$3582,Analysis!H$73,Database!$R$2:$R$3582,Analysis!$E$83)),IF($E$83="Select All",AVERAGEIFS(Database!$Z$2:$Z$3582,Database!$P$2:$P$3582,Analysis!H$75,Database!$C$2:$C$3582,Analysis!H$73,Database!$F$2:$F$3582,Analysis!$B$83),AVERAGEIFS(Database!$Z$2:$Z$3582,Database!$P$2:$P$3582,Analysis!H$75,Database!$C$2:$C$3582,Analysis!H$73,Database!$R$2:$R$3582,Analysis!$E$83,Database!$F$2:$F$3582,Analysis!$B$83))),0)</f>
        <v>0</v>
      </c>
      <c r="I86" s="23">
        <f>IFERROR(IF($B$83="Select All", IF($E$83="Select All",AVERAGEIFS(Database!$Z$2:$Z$3582,Database!$P$2:$P$3582,Analysis!I$75,Database!$C$2:$C$3582,Analysis!I$73),AVERAGEIFS(Database!$Z$2:$Z$3582,Database!$P$2:$P$3582,Analysis!I$75,Database!$C$2:$C$3582,Analysis!I$73,Database!$R$2:$R$3582,Analysis!$E$83)),IF($E$83="Select All",AVERAGEIFS(Database!$Z$2:$Z$3582,Database!$P$2:$P$3582,Analysis!I$75,Database!$C$2:$C$3582,Analysis!I$73,Database!$F$2:$F$3582,Analysis!$B$83),AVERAGEIFS(Database!$Z$2:$Z$3582,Database!$P$2:$P$3582,Analysis!I$75,Database!$C$2:$C$3582,Analysis!I$73,Database!$R$2:$R$3582,Analysis!$E$83,Database!$F$2:$F$3582,Analysis!$B$83))),0)</f>
        <v>3.75</v>
      </c>
      <c r="J86" s="23">
        <f>IFERROR(IF($B$83="Select All", IF($E$83="Select All",AVERAGEIFS(Database!$Z$2:$Z$3582,Database!$P$2:$P$3582,Analysis!J$75,Database!$C$2:$C$3582,Analysis!J$73),AVERAGEIFS(Database!$Z$2:$Z$3582,Database!$P$2:$P$3582,Analysis!J$75,Database!$C$2:$C$3582,Analysis!J$73,Database!$R$2:$R$3582,Analysis!$E$83)),IF($E$83="Select All",AVERAGEIFS(Database!$Z$2:$Z$3582,Database!$P$2:$P$3582,Analysis!J$75,Database!$C$2:$C$3582,Analysis!J$73,Database!$F$2:$F$3582,Analysis!$B$83),AVERAGEIFS(Database!$Z$2:$Z$3582,Database!$P$2:$P$3582,Analysis!J$75,Database!$C$2:$C$3582,Analysis!J$73,Database!$R$2:$R$3582,Analysis!$E$83,Database!$F$2:$F$3582,Analysis!$B$83))),0)</f>
        <v>0</v>
      </c>
      <c r="K86" s="25">
        <f>AVERAGE(B86:J86)</f>
        <v>1.354236111111111</v>
      </c>
    </row>
    <row r="87" spans="1:11" ht="15.75" x14ac:dyDescent="0.25">
      <c r="A87" s="39" t="s">
        <v>3622</v>
      </c>
      <c r="B87" s="23">
        <f>IFERROR(IF($B$83="Select All", IF($E$83="Select All",AVERAGEIFS(Database!$AA$2:$AA$3582,Database!$P$2:$P$3582,Analysis!B$75,Database!$C$2:$C$3582,Analysis!B$73),AVERAGEIFS(Database!$AA$2:$AA$3582,Database!$P$2:$P$3582,Analysis!B$75,Database!$C$2:$C$3582,Analysis!B$73,Database!$R$2:$R$3582,Analysis!$E$83)),IF($E$83="Select All",AVERAGEIFS(Database!$AA$2:$AA$3582,Database!$P$2:$P$3582,Analysis!B$75,Database!$C$2:$C$3582,Analysis!B$73,Database!$F$2:$F$3582,Analysis!$B$83),AVERAGEIFS(Database!$AA$2:$AA$3582,Database!$P$2:$P$3582,Analysis!B$75,Database!$C$2:$C$3582,Analysis!B$73,Database!$R$2:$R$3582,Analysis!$E$83,Database!$F$2:$F$3582,Analysis!$B$83))),0)</f>
        <v>0</v>
      </c>
      <c r="C87" s="23">
        <f>IFERROR(IF($B$83="Select All", IF($E$83="Select All",AVERAGEIFS(Database!$AA$2:$AA$3582,Database!$P$2:$P$3582,Analysis!C$75,Database!$C$2:$C$3582,Analysis!C$73),AVERAGEIFS(Database!$AA$2:$AA$3582,Database!$P$2:$P$3582,Analysis!C$75,Database!$C$2:$C$3582,Analysis!C$73,Database!$R$2:$R$3582,Analysis!$E$83)),IF($E$83="Select All",AVERAGEIFS(Database!$AA$2:$AA$3582,Database!$P$2:$P$3582,Analysis!C$75,Database!$C$2:$C$3582,Analysis!C$73,Database!$F$2:$F$3582,Analysis!$B$83),AVERAGEIFS(Database!$AA$2:$AA$3582,Database!$P$2:$P$3582,Analysis!C$75,Database!$C$2:$C$3582,Analysis!C$73,Database!$R$2:$R$3582,Analysis!$E$83,Database!$F$2:$F$3582,Analysis!$B$83))),0)</f>
        <v>2.6900000000000004</v>
      </c>
      <c r="D87" s="23">
        <f>IFERROR(IF($B$83="Select All", IF($E$83="Select All",AVERAGEIFS(Database!$AA$2:$AA$3582,Database!$P$2:$P$3582,Analysis!D$75,Database!$C$2:$C$3582,Analysis!D$73),AVERAGEIFS(Database!$AA$2:$AA$3582,Database!$P$2:$P$3582,Analysis!D$75,Database!$C$2:$C$3582,Analysis!D$73,Database!$R$2:$R$3582,Analysis!$E$83)),IF($E$83="Select All",AVERAGEIFS(Database!$AA$2:$AA$3582,Database!$P$2:$P$3582,Analysis!D$75,Database!$C$2:$C$3582,Analysis!D$73,Database!$F$2:$F$3582,Analysis!$B$83),AVERAGEIFS(Database!$AA$2:$AA$3582,Database!$P$2:$P$3582,Analysis!D$75,Database!$C$2:$C$3582,Analysis!D$73,Database!$R$2:$R$3582,Analysis!$E$83,Database!$F$2:$F$3582,Analysis!$B$83))),0)</f>
        <v>0</v>
      </c>
      <c r="E87" s="23">
        <f>IFERROR(IF($B$83="Select All", IF($E$83="Select All",AVERAGEIFS(Database!$AA$2:$AA$3582,Database!$P$2:$P$3582,Analysis!E$75,Database!$C$2:$C$3582,Analysis!E$73),AVERAGEIFS(Database!$AA$2:$AA$3582,Database!$P$2:$P$3582,Analysis!E$75,Database!$C$2:$C$3582,Analysis!E$73,Database!$R$2:$R$3582,Analysis!$E$83)),IF($E$83="Select All",AVERAGEIFS(Database!$AA$2:$AA$3582,Database!$P$2:$P$3582,Analysis!E$75,Database!$C$2:$C$3582,Analysis!E$73,Database!$F$2:$F$3582,Analysis!$B$83),AVERAGEIFS(Database!$AA$2:$AA$3582,Database!$P$2:$P$3582,Analysis!E$75,Database!$C$2:$C$3582,Analysis!E$73,Database!$R$2:$R$3582,Analysis!$E$83,Database!$F$2:$F$3582,Analysis!$B$83))),0)</f>
        <v>0</v>
      </c>
      <c r="F87" s="23">
        <f>IFERROR(IF($B$83="Select All", IF($E$83="Select All",AVERAGEIFS(Database!$AA$2:$AA$3582,Database!$P$2:$P$3582,Analysis!F$75,Database!$C$2:$C$3582,Analysis!F$73),AVERAGEIFS(Database!$AA$2:$AA$3582,Database!$P$2:$P$3582,Analysis!F$75,Database!$C$2:$C$3582,Analysis!F$73,Database!$R$2:$R$3582,Analysis!$E$83)),IF($E$83="Select All",AVERAGEIFS(Database!$AA$2:$AA$3582,Database!$P$2:$P$3582,Analysis!F$75,Database!$C$2:$C$3582,Analysis!F$73,Database!$F$2:$F$3582,Analysis!$B$83),AVERAGEIFS(Database!$AA$2:$AA$3582,Database!$P$2:$P$3582,Analysis!F$75,Database!$C$2:$C$3582,Analysis!F$73,Database!$R$2:$R$3582,Analysis!$E$83,Database!$F$2:$F$3582,Analysis!$B$83))),0)</f>
        <v>3.1187500000000004</v>
      </c>
      <c r="G87" s="23">
        <f>IFERROR(IF($B$83="Select All", IF($E$83="Select All",AVERAGEIFS(Database!$AA$2:$AA$3582,Database!$P$2:$P$3582,Analysis!G$75,Database!$C$2:$C$3582,Analysis!G$73),AVERAGEIFS(Database!$AA$2:$AA$3582,Database!$P$2:$P$3582,Analysis!G$75,Database!$C$2:$C$3582,Analysis!G$73,Database!$R$2:$R$3582,Analysis!$E$83)),IF($E$83="Select All",AVERAGEIFS(Database!$AA$2:$AA$3582,Database!$P$2:$P$3582,Analysis!G$75,Database!$C$2:$C$3582,Analysis!G$73,Database!$F$2:$F$3582,Analysis!$B$83),AVERAGEIFS(Database!$AA$2:$AA$3582,Database!$P$2:$P$3582,Analysis!G$75,Database!$C$2:$C$3582,Analysis!G$73,Database!$R$2:$R$3582,Analysis!$E$83,Database!$F$2:$F$3582,Analysis!$B$83))),0)</f>
        <v>0</v>
      </c>
      <c r="H87" s="23">
        <f>IFERROR(IF($B$83="Select All", IF($E$83="Select All",AVERAGEIFS(Database!$AA$2:$AA$3582,Database!$P$2:$P$3582,Analysis!H$75,Database!$C$2:$C$3582,Analysis!H$73),AVERAGEIFS(Database!$AA$2:$AA$3582,Database!$P$2:$P$3582,Analysis!H$75,Database!$C$2:$C$3582,Analysis!H$73,Database!$R$2:$R$3582,Analysis!$E$83)),IF($E$83="Select All",AVERAGEIFS(Database!$AA$2:$AA$3582,Database!$P$2:$P$3582,Analysis!H$75,Database!$C$2:$C$3582,Analysis!H$73,Database!$F$2:$F$3582,Analysis!$B$83),AVERAGEIFS(Database!$AA$2:$AA$3582,Database!$P$2:$P$3582,Analysis!H$75,Database!$C$2:$C$3582,Analysis!H$73,Database!$R$2:$R$3582,Analysis!$E$83,Database!$F$2:$F$3582,Analysis!$B$83))),0)</f>
        <v>0</v>
      </c>
      <c r="I87" s="23">
        <f>IFERROR(IF($B$83="Select All", IF($E$83="Select All",AVERAGEIFS(Database!$AA$2:$AA$3582,Database!$P$2:$P$3582,Analysis!I$75,Database!$C$2:$C$3582,Analysis!I$73),AVERAGEIFS(Database!$AA$2:$AA$3582,Database!$P$2:$P$3582,Analysis!I$75,Database!$C$2:$C$3582,Analysis!I$73,Database!$R$2:$R$3582,Analysis!$E$83)),IF($E$83="Select All",AVERAGEIFS(Database!$AA$2:$AA$3582,Database!$P$2:$P$3582,Analysis!I$75,Database!$C$2:$C$3582,Analysis!I$73,Database!$F$2:$F$3582,Analysis!$B$83),AVERAGEIFS(Database!$AA$2:$AA$3582,Database!$P$2:$P$3582,Analysis!I$75,Database!$C$2:$C$3582,Analysis!I$73,Database!$R$2:$R$3582,Analysis!$E$83,Database!$F$2:$F$3582,Analysis!$B$83))),0)</f>
        <v>2.5</v>
      </c>
      <c r="J87" s="23">
        <f>IFERROR(IF($B$83="Select All", IF($E$83="Select All",AVERAGEIFS(Database!$AA$2:$AA$3582,Database!$P$2:$P$3582,Analysis!J$75,Database!$C$2:$C$3582,Analysis!J$73),AVERAGEIFS(Database!$AA$2:$AA$3582,Database!$P$2:$P$3582,Analysis!J$75,Database!$C$2:$C$3582,Analysis!J$73,Database!$R$2:$R$3582,Analysis!$E$83)),IF($E$83="Select All",AVERAGEIFS(Database!$AA$2:$AA$3582,Database!$P$2:$P$3582,Analysis!J$75,Database!$C$2:$C$3582,Analysis!J$73,Database!$F$2:$F$3582,Analysis!$B$83),AVERAGEIFS(Database!$AA$2:$AA$3582,Database!$P$2:$P$3582,Analysis!J$75,Database!$C$2:$C$3582,Analysis!J$73,Database!$R$2:$R$3582,Analysis!$E$83,Database!$F$2:$F$3582,Analysis!$B$83))),0)</f>
        <v>0</v>
      </c>
      <c r="K87" s="25">
        <f>AVERAGE(B87:J87)</f>
        <v>0.92319444444444443</v>
      </c>
    </row>
    <row r="88" spans="1:11" ht="15.75" x14ac:dyDescent="0.25">
      <c r="A88" s="39" t="s">
        <v>3623</v>
      </c>
      <c r="B88" s="23">
        <f>IFERROR(IF($B$83="Select All", IF($E$83="Select All",AVERAGEIFS(Database!$AB$2:$AB$3582,Database!$P$2:$P$3582,Analysis!B$75,Database!$C$2:$C$3582,Analysis!B$73),AVERAGEIFS(Database!$AB$2:$AB$3582,Database!$P$2:$P$3582,Analysis!B$75,Database!$C$2:$C$3582,Analysis!B$73,Database!$F$2:$F$3582,Analysis!$E$83)),IF($E$83="Select All",AVERAGEIFS(Database!$AB$2:$AB$3582,Database!$P$2:$P$3582,Analysis!B$75,Database!$C$2:$C$3582,Analysis!B$73,Database!$F$2:$F$3582,Analysis!$B$83),AVERAGEIFS(Database!$AB$2:$AB$3582,Database!$P$2:$P$3582,Analysis!B$75,Database!$C$2:$C$3582,Analysis!B$73,Database!$R$2:$R$3582,Analysis!$E$83,Database!$F$2:$F$3582,Analysis!$B$83))),0)</f>
        <v>0</v>
      </c>
      <c r="C88" s="23">
        <f>IFERROR(IF($B$83="Select All", IF($E$83="Select All",AVERAGEIFS(Database!$AB$2:$AB$3582,Database!$P$2:$P$3582,Analysis!C$75,Database!$C$2:$C$3582,Analysis!C$73),AVERAGEIFS(Database!$AB$2:$AB$3582,Database!$P$2:$P$3582,Analysis!C$75,Database!$C$2:$C$3582,Analysis!C$73,Database!$F$2:$F$3582,Analysis!$E$83)),IF($E$83="Select All",AVERAGEIFS(Database!$AB$2:$AB$3582,Database!$P$2:$P$3582,Analysis!C$75,Database!$C$2:$C$3582,Analysis!C$73,Database!$F$2:$F$3582,Analysis!$B$83),AVERAGEIFS(Database!$AB$2:$AB$3582,Database!$P$2:$P$3582,Analysis!C$75,Database!$C$2:$C$3582,Analysis!C$73,Database!$R$2:$R$3582,Analysis!$E$83,Database!$F$2:$F$3582,Analysis!$B$83))),0)</f>
        <v>0</v>
      </c>
      <c r="D88" s="23">
        <f>IFERROR(IF($B$83="Select All", IF($E$83="Select All",AVERAGEIFS(Database!$AB$2:$AB$3582,Database!$P$2:$P$3582,Analysis!D$75,Database!$C$2:$C$3582,Analysis!D$73),AVERAGEIFS(Database!$AB$2:$AB$3582,Database!$P$2:$P$3582,Analysis!D$75,Database!$C$2:$C$3582,Analysis!D$73,Database!$F$2:$F$3582,Analysis!$E$83)),IF($E$83="Select All",AVERAGEIFS(Database!$AB$2:$AB$3582,Database!$P$2:$P$3582,Analysis!D$75,Database!$C$2:$C$3582,Analysis!D$73,Database!$F$2:$F$3582,Analysis!$B$83),AVERAGEIFS(Database!$AB$2:$AB$3582,Database!$P$2:$P$3582,Analysis!D$75,Database!$C$2:$C$3582,Analysis!D$73,Database!$R$2:$R$3582,Analysis!$E$83,Database!$F$2:$F$3582,Analysis!$B$83))),0)</f>
        <v>0</v>
      </c>
      <c r="E88" s="23">
        <f>IFERROR(IF($B$83="Select All", IF($E$83="Select All",AVERAGEIFS(Database!$AB$2:$AB$3582,Database!$P$2:$P$3582,Analysis!E$75,Database!$C$2:$C$3582,Analysis!E$73),AVERAGEIFS(Database!$AB$2:$AB$3582,Database!$P$2:$P$3582,Analysis!E$75,Database!$C$2:$C$3582,Analysis!E$73,Database!$F$2:$F$3582,Analysis!$E$83)),IF($E$83="Select All",AVERAGEIFS(Database!$AB$2:$AB$3582,Database!$P$2:$P$3582,Analysis!E$75,Database!$C$2:$C$3582,Analysis!E$73,Database!$F$2:$F$3582,Analysis!$B$83),AVERAGEIFS(Database!$AB$2:$AB$3582,Database!$P$2:$P$3582,Analysis!E$75,Database!$C$2:$C$3582,Analysis!E$73,Database!$R$2:$R$3582,Analysis!$E$83,Database!$F$2:$F$3582,Analysis!$B$83))),0)</f>
        <v>0</v>
      </c>
      <c r="F88" s="23">
        <f>IFERROR(IF($B$83="Select All", IF($E$83="Select All",AVERAGEIFS(Database!$AB$2:$AB$3582,Database!$P$2:$P$3582,Analysis!F$75,Database!$C$2:$C$3582,Analysis!F$73),AVERAGEIFS(Database!$AB$2:$AB$3582,Database!$P$2:$P$3582,Analysis!F$75,Database!$C$2:$C$3582,Analysis!F$73,Database!$F$2:$F$3582,Analysis!$E$83)),IF($E$83="Select All",AVERAGEIFS(Database!$AB$2:$AB$3582,Database!$P$2:$P$3582,Analysis!F$75,Database!$C$2:$C$3582,Analysis!F$73,Database!$F$2:$F$3582,Analysis!$B$83),AVERAGEIFS(Database!$AB$2:$AB$3582,Database!$P$2:$P$3582,Analysis!F$75,Database!$C$2:$C$3582,Analysis!F$73,Database!$R$2:$R$3582,Analysis!$E$83,Database!$F$2:$F$3582,Analysis!$B$83))),0)</f>
        <v>0</v>
      </c>
      <c r="G88" s="23">
        <f>IFERROR(IF($B$83="Select All", IF($E$83="Select All",AVERAGEIFS(Database!$AB$2:$AB$3582,Database!$P$2:$P$3582,Analysis!G$75,Database!$C$2:$C$3582,Analysis!G$73),AVERAGEIFS(Database!$AB$2:$AB$3582,Database!$P$2:$P$3582,Analysis!G$75,Database!$C$2:$C$3582,Analysis!G$73,Database!$F$2:$F$3582,Analysis!$E$83)),IF($E$83="Select All",AVERAGEIFS(Database!$AB$2:$AB$3582,Database!$P$2:$P$3582,Analysis!G$75,Database!$C$2:$C$3582,Analysis!G$73,Database!$F$2:$F$3582,Analysis!$B$83),AVERAGEIFS(Database!$AB$2:$AB$3582,Database!$P$2:$P$3582,Analysis!G$75,Database!$C$2:$C$3582,Analysis!G$73,Database!$R$2:$R$3582,Analysis!$E$83,Database!$F$2:$F$3582,Analysis!$B$83))),0)</f>
        <v>0</v>
      </c>
      <c r="H88" s="23">
        <f>IFERROR(IF($B$83="Select All", IF($E$83="Select All",AVERAGEIFS(Database!$AB$2:$AB$3582,Database!$P$2:$P$3582,Analysis!H$75,Database!$C$2:$C$3582,Analysis!H$73),AVERAGEIFS(Database!$AB$2:$AB$3582,Database!$P$2:$P$3582,Analysis!H$75,Database!$C$2:$C$3582,Analysis!H$73,Database!$F$2:$F$3582,Analysis!$E$83)),IF($E$83="Select All",AVERAGEIFS(Database!$AB$2:$AB$3582,Database!$P$2:$P$3582,Analysis!H$75,Database!$C$2:$C$3582,Analysis!H$73,Database!$F$2:$F$3582,Analysis!$B$83),AVERAGEIFS(Database!$AB$2:$AB$3582,Database!$P$2:$P$3582,Analysis!H$75,Database!$C$2:$C$3582,Analysis!H$73,Database!$R$2:$R$3582,Analysis!$E$83,Database!$F$2:$F$3582,Analysis!$B$83))),0)</f>
        <v>0</v>
      </c>
      <c r="I88" s="23">
        <f>IFERROR(IF($B$83="Select All", IF($E$83="Select All",AVERAGEIFS(Database!$AB$2:$AB$3582,Database!$P$2:$P$3582,Analysis!I$75,Database!$C$2:$C$3582,Analysis!I$73),AVERAGEIFS(Database!$AB$2:$AB$3582,Database!$P$2:$P$3582,Analysis!I$75,Database!$C$2:$C$3582,Analysis!I$73,Database!$F$2:$F$3582,Analysis!$E$83)),IF($E$83="Select All",AVERAGEIFS(Database!$AB$2:$AB$3582,Database!$P$2:$P$3582,Analysis!I$75,Database!$C$2:$C$3582,Analysis!I$73,Database!$F$2:$F$3582,Analysis!$B$83),AVERAGEIFS(Database!$AB$2:$AB$3582,Database!$P$2:$P$3582,Analysis!I$75,Database!$C$2:$C$3582,Analysis!I$73,Database!$R$2:$R$3582,Analysis!$E$83,Database!$F$2:$F$3582,Analysis!$B$83))),0)</f>
        <v>0</v>
      </c>
      <c r="J88" s="23">
        <f>IFERROR(IF($B$83="Select All", IF($E$83="Select All",AVERAGEIFS(Database!$AB$2:$AB$3582,Database!$P$2:$P$3582,Analysis!J$75,Database!$C$2:$C$3582,Analysis!J$73),AVERAGEIFS(Database!$AB$2:$AB$3582,Database!$P$2:$P$3582,Analysis!J$75,Database!$C$2:$C$3582,Analysis!J$73,Database!$F$2:$F$3582,Analysis!$E$83)),IF($E$83="Select All",AVERAGEIFS(Database!$AB$2:$AB$3582,Database!$P$2:$P$3582,Analysis!J$75,Database!$C$2:$C$3582,Analysis!J$73,Database!$F$2:$F$3582,Analysis!$B$83),AVERAGEIFS(Database!$AB$2:$AB$3582,Database!$P$2:$P$3582,Analysis!J$75,Database!$C$2:$C$3582,Analysis!J$73,Database!$R$2:$R$3582,Analysis!$E$83,Database!$F$2:$F$3582,Analysis!$B$83))),0)</f>
        <v>0</v>
      </c>
      <c r="K88" s="25">
        <f>AVERAGE(B88:J88)</f>
        <v>0</v>
      </c>
    </row>
    <row r="89" spans="1:11" ht="15.75" x14ac:dyDescent="0.25">
      <c r="A89" s="39"/>
      <c r="B89" s="23">
        <f>AVERAGE(B86:B88)</f>
        <v>0</v>
      </c>
      <c r="C89" s="23">
        <f t="shared" ref="C89" si="14">AVERAGE(C86:C88)</f>
        <v>2.1500000000000004</v>
      </c>
      <c r="D89" s="23">
        <f t="shared" ref="D89" si="15">AVERAGE(D86:D88)</f>
        <v>0</v>
      </c>
      <c r="E89" s="23">
        <f t="shared" ref="E89" si="16">AVERAGE(E86:E88)</f>
        <v>0</v>
      </c>
      <c r="F89" s="23">
        <f t="shared" ref="F89" si="17">AVERAGE(F86:F88)</f>
        <v>2.598958333333333</v>
      </c>
      <c r="G89" s="23">
        <f t="shared" ref="G89" si="18">AVERAGE(G86:G88)</f>
        <v>0</v>
      </c>
      <c r="H89" s="23">
        <f t="shared" ref="H89" si="19">AVERAGE(H86:H88)</f>
        <v>0</v>
      </c>
      <c r="I89" s="23">
        <f t="shared" ref="I89" si="20">AVERAGE(I86:I88)</f>
        <v>2.0833333333333335</v>
      </c>
      <c r="J89" s="23">
        <f t="shared" ref="J89" si="21">AVERAGE(J86:J88)</f>
        <v>0</v>
      </c>
      <c r="K89" s="25">
        <f t="shared" ref="K89" si="22">AVERAGE(B89:J89)</f>
        <v>0.75914351851851847</v>
      </c>
    </row>
    <row r="90" spans="1:11" ht="15.75" x14ac:dyDescent="0.25">
      <c r="A90" s="39"/>
      <c r="B90" s="26"/>
      <c r="C90" s="26"/>
      <c r="D90" s="26"/>
      <c r="E90" s="26"/>
      <c r="F90" s="26"/>
      <c r="G90" s="26"/>
      <c r="H90" s="26"/>
      <c r="I90" s="26"/>
      <c r="J90" s="26"/>
      <c r="K90" s="10"/>
    </row>
    <row r="93" spans="1:11" ht="36" customHeight="1" x14ac:dyDescent="0.3">
      <c r="A93" s="50" t="s">
        <v>3677</v>
      </c>
      <c r="B93" s="41" t="s">
        <v>3630</v>
      </c>
      <c r="C93" s="41"/>
      <c r="D93" s="70" t="s">
        <v>3678</v>
      </c>
      <c r="E93" s="48" t="s">
        <v>3630</v>
      </c>
      <c r="G93" s="71" t="s">
        <v>3703</v>
      </c>
      <c r="H93" s="71"/>
      <c r="I93" s="71"/>
      <c r="J93" s="71"/>
      <c r="K93" s="71"/>
    </row>
    <row r="94" spans="1:11" x14ac:dyDescent="0.25">
      <c r="B94" s="5" t="s">
        <v>11</v>
      </c>
      <c r="C94" s="5" t="s">
        <v>11</v>
      </c>
      <c r="D94" s="5" t="s">
        <v>11</v>
      </c>
      <c r="E94" s="5" t="s">
        <v>68</v>
      </c>
      <c r="F94" s="5" t="s">
        <v>68</v>
      </c>
      <c r="G94" s="5" t="s">
        <v>68</v>
      </c>
      <c r="H94" s="5" t="s">
        <v>56</v>
      </c>
      <c r="I94" s="5" t="s">
        <v>56</v>
      </c>
      <c r="J94" s="5" t="s">
        <v>56</v>
      </c>
    </row>
    <row r="95" spans="1:11" ht="15.75" x14ac:dyDescent="0.25">
      <c r="A95" s="15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5.75" x14ac:dyDescent="0.25">
      <c r="A96" s="39" t="s">
        <v>3621</v>
      </c>
      <c r="B96" s="23">
        <f>IFERROR(IF($B$93="Select All", IF($E$93="Select All",AVERAGEIFS(Database!$Z$2:$Z$3582,Database!$P$2:$P$3582,Analysis!B$75,Database!$C$2:$C$3582,Analysis!B$73),AVERAGEIFS(Database!$Z$2:$Z$3582,Database!$P$2:$P$3582,Analysis!B$75,Database!$C$2:$C$3582,Analysis!B$73,Database!$W$2:$W$3582,Analysis!$E$93)),IF($E$93="Select All",AVERAGEIFS(Database!$Z$2:$Z$3582,Database!$P$2:$P$3582,Analysis!B$75,Database!$C$2:$C$3582,Analysis!B$73,Database!$T$2:$T$3582,Analysis!$B$93),AVERAGEIFS(Database!$Z$2:$Z$3582,Database!$P$2:$P$3582,Analysis!B$75,Database!$C$2:$C$3582,Analysis!B$73,Database!$W$2:$W$3582,Analysis!$E$93,Database!$T$2:$T$3582,Analysis!$B$93))),0)</f>
        <v>0</v>
      </c>
      <c r="C96" s="23">
        <f>IFERROR(IF($B$93="Select All", IF($E$93="Select All",AVERAGEIFS(Database!$Z$2:$Z$3582,Database!$P$2:$P$3582,Analysis!C$75,Database!$C$2:$C$3582,Analysis!C$73),AVERAGEIFS(Database!$Z$2:$Z$3582,Database!$P$2:$P$3582,Analysis!C$75,Database!$C$2:$C$3582,Analysis!C$73,Database!$W$2:$W$3582,Analysis!$E$93)),IF($E$93="Select All",AVERAGEIFS(Database!$Z$2:$Z$3582,Database!$P$2:$P$3582,Analysis!C$75,Database!$C$2:$C$3582,Analysis!C$73,Database!$T$2:$T$3582,Analysis!$B$93),AVERAGEIFS(Database!$Z$2:$Z$3582,Database!$P$2:$P$3582,Analysis!C$75,Database!$C$2:$C$3582,Analysis!C$73,Database!$W$2:$W$3582,Analysis!$E$93,Database!$T$2:$T$3582,Analysis!$B$93))),0)</f>
        <v>2.7386178861788633</v>
      </c>
      <c r="D96" s="23">
        <f>IFERROR(IF($B$93="Select All", IF($E$93="Select All",AVERAGEIFS(Database!$Z$2:$Z$3582,Database!$P$2:$P$3582,Analysis!D$75,Database!$C$2:$C$3582,Analysis!D$73),AVERAGEIFS(Database!$Z$2:$Z$3582,Database!$P$2:$P$3582,Analysis!D$75,Database!$C$2:$C$3582,Analysis!D$73,Database!$W$2:$W$3582,Analysis!$E$93)),IF($E$93="Select All",AVERAGEIFS(Database!$Z$2:$Z$3582,Database!$P$2:$P$3582,Analysis!D$75,Database!$C$2:$C$3582,Analysis!D$73,Database!$T$2:$T$3582,Analysis!$B$93),AVERAGEIFS(Database!$Z$2:$Z$3582,Database!$P$2:$P$3582,Analysis!D$75,Database!$C$2:$C$3582,Analysis!D$73,Database!$W$2:$W$3582,Analysis!$E$93,Database!$T$2:$T$3582,Analysis!$B$93))),0)</f>
        <v>3.05</v>
      </c>
      <c r="E96" s="23">
        <f>IFERROR(IF($B$93="Select All", IF($E$93="Select All",AVERAGEIFS(Database!$Z$2:$Z$3582,Database!$P$2:$P$3582,Analysis!E$75,Database!$C$2:$C$3582,Analysis!E$73),AVERAGEIFS(Database!$Z$2:$Z$3582,Database!$P$2:$P$3582,Analysis!E$75,Database!$C$2:$C$3582,Analysis!E$73,Database!$W$2:$W$3582,Analysis!$E$93)),IF($E$93="Select All",AVERAGEIFS(Database!$Z$2:$Z$3582,Database!$P$2:$P$3582,Analysis!E$75,Database!$C$2:$C$3582,Analysis!E$73,Database!$T$2:$T$3582,Analysis!$B$93),AVERAGEIFS(Database!$Z$2:$Z$3582,Database!$P$2:$P$3582,Analysis!E$75,Database!$C$2:$C$3582,Analysis!E$73,Database!$W$2:$W$3582,Analysis!$E$93,Database!$T$2:$T$3582,Analysis!$B$93))),0)</f>
        <v>0</v>
      </c>
      <c r="F96" s="23">
        <f>IFERROR(IF($B$93="Select All", IF($E$93="Select All",AVERAGEIFS(Database!$Z$2:$Z$3582,Database!$P$2:$P$3582,Analysis!F$75,Database!$C$2:$C$3582,Analysis!F$73),AVERAGEIFS(Database!$Z$2:$Z$3582,Database!$P$2:$P$3582,Analysis!F$75,Database!$C$2:$C$3582,Analysis!F$73,Database!$W$2:$W$3582,Analysis!$E$93)),IF($E$93="Select All",AVERAGEIFS(Database!$Z$2:$Z$3582,Database!$P$2:$P$3582,Analysis!F$75,Database!$C$2:$C$3582,Analysis!F$73,Database!$T$2:$T$3582,Analysis!$B$93),AVERAGEIFS(Database!$Z$2:$Z$3582,Database!$P$2:$P$3582,Analysis!F$75,Database!$C$2:$C$3582,Analysis!F$73,Database!$W$2:$W$3582,Analysis!$E$93,Database!$T$2:$T$3582,Analysis!$B$93))),0)</f>
        <v>3.7730395136778023</v>
      </c>
      <c r="G96" s="23">
        <f>IFERROR(IF($B$93="Select All", IF($E$93="Select All",AVERAGEIFS(Database!$Z$2:$Z$3582,Database!$P$2:$P$3582,Analysis!G$75,Database!$C$2:$C$3582,Analysis!G$73),AVERAGEIFS(Database!$Z$2:$Z$3582,Database!$P$2:$P$3582,Analysis!G$75,Database!$C$2:$C$3582,Analysis!G$73,Database!$W$2:$W$3582,Analysis!$E$93)),IF($E$93="Select All",AVERAGEIFS(Database!$Z$2:$Z$3582,Database!$P$2:$P$3582,Analysis!G$75,Database!$C$2:$C$3582,Analysis!G$73,Database!$T$2:$T$3582,Analysis!$B$93),AVERAGEIFS(Database!$Z$2:$Z$3582,Database!$P$2:$P$3582,Analysis!G$75,Database!$C$2:$C$3582,Analysis!G$73,Database!$W$2:$W$3582,Analysis!$E$93,Database!$T$2:$T$3582,Analysis!$B$93))),0)</f>
        <v>3.232799145299146</v>
      </c>
      <c r="H96" s="23">
        <f>IFERROR(IF($B$93="Select All", IF($E$93="Select All",AVERAGEIFS(Database!$Z$2:$Z$3582,Database!$P$2:$P$3582,Analysis!H$75,Database!$C$2:$C$3582,Analysis!H$73),AVERAGEIFS(Database!$Z$2:$Z$3582,Database!$P$2:$P$3582,Analysis!H$75,Database!$C$2:$C$3582,Analysis!H$73,Database!$W$2:$W$3582,Analysis!$E$93)),IF($E$93="Select All",AVERAGEIFS(Database!$Z$2:$Z$3582,Database!$P$2:$P$3582,Analysis!H$75,Database!$C$2:$C$3582,Analysis!H$73,Database!$T$2:$T$3582,Analysis!$B$93),AVERAGEIFS(Database!$Z$2:$Z$3582,Database!$P$2:$P$3582,Analysis!H$75,Database!$C$2:$C$3582,Analysis!H$73,Database!$W$2:$W$3582,Analysis!$E$93,Database!$T$2:$T$3582,Analysis!$B$93))),0)</f>
        <v>0.42321428571428582</v>
      </c>
      <c r="I96" s="23">
        <f>IFERROR(IF($B$93="Select All", IF($E$93="Select All",AVERAGEIFS(Database!$Z$2:$Z$3582,Database!$P$2:$P$3582,Analysis!I$75,Database!$C$2:$C$3582,Analysis!I$73),AVERAGEIFS(Database!$Z$2:$Z$3582,Database!$P$2:$P$3582,Analysis!I$75,Database!$C$2:$C$3582,Analysis!I$73,Database!$W$2:$W$3582,Analysis!$E$93)),IF($E$93="Select All",AVERAGEIFS(Database!$Z$2:$Z$3582,Database!$P$2:$P$3582,Analysis!I$75,Database!$C$2:$C$3582,Analysis!I$73,Database!$T$2:$T$3582,Analysis!$B$93),AVERAGEIFS(Database!$Z$2:$Z$3582,Database!$P$2:$P$3582,Analysis!I$75,Database!$C$2:$C$3582,Analysis!I$73,Database!$W$2:$W$3582,Analysis!$E$93,Database!$T$2:$T$3582,Analysis!$B$93))),0)</f>
        <v>1.7031179138322008</v>
      </c>
      <c r="J96" s="23">
        <f>IFERROR(IF($B$93="Select All", IF($E$93="Select All",AVERAGEIFS(Database!$Z$2:$Z$3582,Database!$P$2:$P$3582,Analysis!J$75,Database!$C$2:$C$3582,Analysis!J$73),AVERAGEIFS(Database!$Z$2:$Z$3582,Database!$P$2:$P$3582,Analysis!J$75,Database!$C$2:$C$3582,Analysis!J$73,Database!$W$2:$W$3582,Analysis!$E$93)),IF($E$93="Select All",AVERAGEIFS(Database!$Z$2:$Z$3582,Database!$P$2:$P$3582,Analysis!J$75,Database!$C$2:$C$3582,Analysis!J$73,Database!$T$2:$T$3582,Analysis!$B$93),AVERAGEIFS(Database!$Z$2:$Z$3582,Database!$P$2:$P$3582,Analysis!J$75,Database!$C$2:$C$3582,Analysis!J$73,Database!$W$2:$W$3582,Analysis!$E$93,Database!$T$2:$T$3582,Analysis!$B$93))),0)</f>
        <v>0</v>
      </c>
      <c r="K96" s="27">
        <f>AVERAGE(B96:J96)</f>
        <v>1.6578654160780328</v>
      </c>
    </row>
    <row r="97" spans="1:11" ht="15.75" x14ac:dyDescent="0.25">
      <c r="A97" s="39" t="s">
        <v>3622</v>
      </c>
      <c r="B97" s="23">
        <f>IFERROR(IF($B$93="Select All", IF($E$93="Select All",AVERAGEIFS(Database!$AA$2:$AA$3582,Database!$P$2:$P$3582,Analysis!B$75,Database!$C$2:$C$3582,Analysis!B$73),AVERAGEIFS(Database!$AA$2:$AA$3582,Database!$P$2:$P$3582,Analysis!B$75,Database!$C$2:$C$3582,Analysis!B$73,Database!$W$2:$W$3582,Analysis!$E$93)),IF($E$93="Select All",AVERAGEIFS(Database!$AA$2:$AA$3582,Database!$P$2:$P$3582,Analysis!B$75,Database!$C$2:$C$3582,Analysis!B$73,Database!$T$2:$T$3582,Analysis!$B$93),AVERAGEIFS(Database!$AA$2:$AA$3582,Database!$P$2:$P$3582,Analysis!B$75,Database!$C$2:$C$3582,Analysis!B$73,Database!$W$2:$W$3582,Analysis!$E$93,Database!$T$2:$T$3582,Analysis!$B$93))),0)</f>
        <v>0</v>
      </c>
      <c r="C97" s="23">
        <f>IFERROR(IF($B$93="Select All", IF($E$93="Select All",AVERAGEIFS(Database!$AA$2:$AA$3582,Database!$P$2:$P$3582,Analysis!C$75,Database!$C$2:$C$3582,Analysis!C$73),AVERAGEIFS(Database!$AA$2:$AA$3582,Database!$P$2:$P$3582,Analysis!C$75,Database!$C$2:$C$3582,Analysis!C$73,Database!$W$2:$W$3582,Analysis!$E$93)),IF($E$93="Select All",AVERAGEIFS(Database!$AA$2:$AA$3582,Database!$P$2:$P$3582,Analysis!C$75,Database!$C$2:$C$3582,Analysis!C$73,Database!$T$2:$T$3582,Analysis!$B$93),AVERAGEIFS(Database!$AA$2:$AA$3582,Database!$P$2:$P$3582,Analysis!C$75,Database!$C$2:$C$3582,Analysis!C$73,Database!$W$2:$W$3582,Analysis!$E$93,Database!$T$2:$T$3582,Analysis!$B$93))),0)</f>
        <v>2.3406504065040639</v>
      </c>
      <c r="D97" s="23">
        <f>IFERROR(IF($B$93="Select All", IF($E$93="Select All",AVERAGEIFS(Database!$AA$2:$AA$3582,Database!$P$2:$P$3582,Analysis!D$75,Database!$C$2:$C$3582,Analysis!D$73),AVERAGEIFS(Database!$AA$2:$AA$3582,Database!$P$2:$P$3582,Analysis!D$75,Database!$C$2:$C$3582,Analysis!D$73,Database!$W$2:$W$3582,Analysis!$E$93)),IF($E$93="Select All",AVERAGEIFS(Database!$AA$2:$AA$3582,Database!$P$2:$P$3582,Analysis!D$75,Database!$C$2:$C$3582,Analysis!D$73,Database!$T$2:$T$3582,Analysis!$B$93),AVERAGEIFS(Database!$AA$2:$AA$3582,Database!$P$2:$P$3582,Analysis!D$75,Database!$C$2:$C$3582,Analysis!D$73,Database!$W$2:$W$3582,Analysis!$E$93,Database!$T$2:$T$3582,Analysis!$B$93))),0)</f>
        <v>2.4500000000000002</v>
      </c>
      <c r="E97" s="23">
        <f>IFERROR(IF($B$93="Select All", IF($E$93="Select All",AVERAGEIFS(Database!$AA$2:$AA$3582,Database!$P$2:$P$3582,Analysis!E$75,Database!$C$2:$C$3582,Analysis!E$73),AVERAGEIFS(Database!$AA$2:$AA$3582,Database!$P$2:$P$3582,Analysis!E$75,Database!$C$2:$C$3582,Analysis!E$73,Database!$W$2:$W$3582,Analysis!$E$93)),IF($E$93="Select All",AVERAGEIFS(Database!$AA$2:$AA$3582,Database!$P$2:$P$3582,Analysis!E$75,Database!$C$2:$C$3582,Analysis!E$73,Database!$T$2:$T$3582,Analysis!$B$93),AVERAGEIFS(Database!$AA$2:$AA$3582,Database!$P$2:$P$3582,Analysis!E$75,Database!$C$2:$C$3582,Analysis!E$73,Database!$W$2:$W$3582,Analysis!$E$93,Database!$T$2:$T$3582,Analysis!$B$93))),0)</f>
        <v>0</v>
      </c>
      <c r="F97" s="23">
        <f>IFERROR(IF($B$93="Select All", IF($E$93="Select All",AVERAGEIFS(Database!$AA$2:$AA$3582,Database!$P$2:$P$3582,Analysis!F$75,Database!$C$2:$C$3582,Analysis!F$73),AVERAGEIFS(Database!$AA$2:$AA$3582,Database!$P$2:$P$3582,Analysis!F$75,Database!$C$2:$C$3582,Analysis!F$73,Database!$W$2:$W$3582,Analysis!$E$93)),IF($E$93="Select All",AVERAGEIFS(Database!$AA$2:$AA$3582,Database!$P$2:$P$3582,Analysis!F$75,Database!$C$2:$C$3582,Analysis!F$73,Database!$T$2:$T$3582,Analysis!$B$93),AVERAGEIFS(Database!$AA$2:$AA$3582,Database!$P$2:$P$3582,Analysis!F$75,Database!$C$2:$C$3582,Analysis!F$73,Database!$W$2:$W$3582,Analysis!$E$93,Database!$T$2:$T$3582,Analysis!$B$93))),0)</f>
        <v>3.0248328267477103</v>
      </c>
      <c r="G97" s="23">
        <f>IFERROR(IF($B$93="Select All", IF($E$93="Select All",AVERAGEIFS(Database!$AA$2:$AA$3582,Database!$P$2:$P$3582,Analysis!G$75,Database!$C$2:$C$3582,Analysis!G$73),AVERAGEIFS(Database!$AA$2:$AA$3582,Database!$P$2:$P$3582,Analysis!G$75,Database!$C$2:$C$3582,Analysis!G$73,Database!$W$2:$W$3582,Analysis!$E$93)),IF($E$93="Select All",AVERAGEIFS(Database!$AA$2:$AA$3582,Database!$P$2:$P$3582,Analysis!G$75,Database!$C$2:$C$3582,Analysis!G$73,Database!$T$2:$T$3582,Analysis!$B$93),AVERAGEIFS(Database!$AA$2:$AA$3582,Database!$P$2:$P$3582,Analysis!G$75,Database!$C$2:$C$3582,Analysis!G$73,Database!$W$2:$W$3582,Analysis!$E$93,Database!$T$2:$T$3582,Analysis!$B$93))),0)</f>
        <v>2.9354700854700861</v>
      </c>
      <c r="H97" s="23">
        <f>IFERROR(IF($B$93="Select All", IF($E$93="Select All",AVERAGEIFS(Database!$AA$2:$AA$3582,Database!$P$2:$P$3582,Analysis!H$75,Database!$C$2:$C$3582,Analysis!H$73),AVERAGEIFS(Database!$AA$2:$AA$3582,Database!$P$2:$P$3582,Analysis!H$75,Database!$C$2:$C$3582,Analysis!H$73,Database!$W$2:$W$3582,Analysis!$E$93)),IF($E$93="Select All",AVERAGEIFS(Database!$AA$2:$AA$3582,Database!$P$2:$P$3582,Analysis!H$75,Database!$C$2:$C$3582,Analysis!H$73,Database!$T$2:$T$3582,Analysis!$B$93),AVERAGEIFS(Database!$AA$2:$AA$3582,Database!$P$2:$P$3582,Analysis!H$75,Database!$C$2:$C$3582,Analysis!H$73,Database!$W$2:$W$3582,Analysis!$E$93,Database!$T$2:$T$3582,Analysis!$B$93))),0)</f>
        <v>0.35102040816326524</v>
      </c>
      <c r="I97" s="23">
        <f>IFERROR(IF($B$93="Select All", IF($E$93="Select All",AVERAGEIFS(Database!$AA$2:$AA$3582,Database!$P$2:$P$3582,Analysis!I$75,Database!$C$2:$C$3582,Analysis!I$73),AVERAGEIFS(Database!$AA$2:$AA$3582,Database!$P$2:$P$3582,Analysis!I$75,Database!$C$2:$C$3582,Analysis!I$73,Database!$W$2:$W$3582,Analysis!$E$93)),IF($E$93="Select All",AVERAGEIFS(Database!$AA$2:$AA$3582,Database!$P$2:$P$3582,Analysis!I$75,Database!$C$2:$C$3582,Analysis!I$73,Database!$T$2:$T$3582,Analysis!$B$93),AVERAGEIFS(Database!$AA$2:$AA$3582,Database!$P$2:$P$3582,Analysis!I$75,Database!$C$2:$C$3582,Analysis!I$73,Database!$W$2:$W$3582,Analysis!$E$93,Database!$T$2:$T$3582,Analysis!$B$93))),0)</f>
        <v>1.1863378684807253</v>
      </c>
      <c r="J97" s="23">
        <f>IFERROR(IF($B$93="Select All", IF($E$93="Select All",AVERAGEIFS(Database!$AA$2:$AA$3582,Database!$P$2:$P$3582,Analysis!J$75,Database!$C$2:$C$3582,Analysis!J$73),AVERAGEIFS(Database!$AA$2:$AA$3582,Database!$P$2:$P$3582,Analysis!J$75,Database!$C$2:$C$3582,Analysis!J$73,Database!$W$2:$W$3582,Analysis!$E$93)),IF($E$93="Select All",AVERAGEIFS(Database!$AA$2:$AA$3582,Database!$P$2:$P$3582,Analysis!J$75,Database!$C$2:$C$3582,Analysis!J$73,Database!$T$2:$T$3582,Analysis!$B$93),AVERAGEIFS(Database!$AA$2:$AA$3582,Database!$P$2:$P$3582,Analysis!J$75,Database!$C$2:$C$3582,Analysis!J$73,Database!$W$2:$W$3582,Analysis!$E$93,Database!$T$2:$T$3582,Analysis!$B$93))),0)</f>
        <v>0</v>
      </c>
      <c r="K97" s="27">
        <f>AVERAGE(B97:J97)</f>
        <v>1.3653679550406501</v>
      </c>
    </row>
    <row r="98" spans="1:11" ht="15.75" x14ac:dyDescent="0.25">
      <c r="A98" s="39" t="s">
        <v>3623</v>
      </c>
      <c r="B98" s="23">
        <f>IFERROR(IF($B$93="Select All", IF($E$93="Select All",AVERAGEIFS(Database!$AB$2:$AB$3582,Database!$P$2:$P$3582,Analysis!B$75,Database!$C$2:$C$3582,Analysis!B$73),AVERAGEIFS(Database!$AB$2:$AB$3582,Database!$P$2:$P$3582,Analysis!B$75,Database!$C$2:$C$3582,Analysis!B$73,Database!$W$2:$W$3582,Analysis!$E$93)),IF($E$93="Select All",AVERAGEIFS(Database!$AB$2:$AB$3582,Database!$P$2:$P$3582,Analysis!B$75,Database!$C$2:$C$3582,Analysis!B$73,Database!$T$2:$T$3582,Analysis!$B$93),AVERAGEIFS(Database!$AB$2:$AB$3582,Database!$P$2:$P$3582,Analysis!B$75,Database!$C$2:$C$3582,Analysis!B$73,Database!$W$2:$W$3582,Analysis!$E$93,Database!$T$2:$T$3582,Analysis!$B$93))),0)</f>
        <v>0</v>
      </c>
      <c r="C98" s="23">
        <f>IFERROR(IF($B$93="Select All", IF($E$93="Select All",AVERAGEIFS(Database!$AB$2:$AB$3582,Database!$P$2:$P$3582,Analysis!C$75,Database!$C$2:$C$3582,Analysis!C$73),AVERAGEIFS(Database!$AB$2:$AB$3582,Database!$P$2:$P$3582,Analysis!C$75,Database!$C$2:$C$3582,Analysis!C$73,Database!$W$2:$W$3582,Analysis!$E$93)),IF($E$93="Select All",AVERAGEIFS(Database!$AB$2:$AB$3582,Database!$P$2:$P$3582,Analysis!C$75,Database!$C$2:$C$3582,Analysis!C$73,Database!$T$2:$T$3582,Analysis!$B$93),AVERAGEIFS(Database!$AB$2:$AB$3582,Database!$P$2:$P$3582,Analysis!C$75,Database!$C$2:$C$3582,Analysis!C$73,Database!$W$2:$W$3582,Analysis!$E$93,Database!$T$2:$T$3582,Analysis!$B$93))),0)</f>
        <v>2.5396341463414633</v>
      </c>
      <c r="D98" s="23">
        <f>IFERROR(IF($B$93="Select All", IF($E$93="Select All",AVERAGEIFS(Database!$AB$2:$AB$3582,Database!$P$2:$P$3582,Analysis!D$75,Database!$C$2:$C$3582,Analysis!D$73),AVERAGEIFS(Database!$AB$2:$AB$3582,Database!$P$2:$P$3582,Analysis!D$75,Database!$C$2:$C$3582,Analysis!D$73,Database!$W$2:$W$3582,Analysis!$E$93)),IF($E$93="Select All",AVERAGEIFS(Database!$AB$2:$AB$3582,Database!$P$2:$P$3582,Analysis!D$75,Database!$C$2:$C$3582,Analysis!D$73,Database!$T$2:$T$3582,Analysis!$B$93),AVERAGEIFS(Database!$AB$2:$AB$3582,Database!$P$2:$P$3582,Analysis!D$75,Database!$C$2:$C$3582,Analysis!D$73,Database!$W$2:$W$3582,Analysis!$E$93,Database!$T$2:$T$3582,Analysis!$B$93))),0)</f>
        <v>2.75</v>
      </c>
      <c r="E98" s="23">
        <f>IFERROR(IF($B$93="Select All", IF($E$93="Select All",AVERAGEIFS(Database!$AB$2:$AB$3582,Database!$P$2:$P$3582,Analysis!E$75,Database!$C$2:$C$3582,Analysis!E$73),AVERAGEIFS(Database!$AB$2:$AB$3582,Database!$P$2:$P$3582,Analysis!E$75,Database!$C$2:$C$3582,Analysis!E$73,Database!$W$2:$W$3582,Analysis!$E$93)),IF($E$93="Select All",AVERAGEIFS(Database!$AB$2:$AB$3582,Database!$P$2:$P$3582,Analysis!E$75,Database!$C$2:$C$3582,Analysis!E$73,Database!$T$2:$T$3582,Analysis!$B$93),AVERAGEIFS(Database!$AB$2:$AB$3582,Database!$P$2:$P$3582,Analysis!E$75,Database!$C$2:$C$3582,Analysis!E$73,Database!$W$2:$W$3582,Analysis!$E$93,Database!$T$2:$T$3582,Analysis!$B$93))),0)</f>
        <v>0</v>
      </c>
      <c r="F98" s="23">
        <f>IFERROR(IF($B$93="Select All", IF($E$93="Select All",AVERAGEIFS(Database!$AB$2:$AB$3582,Database!$P$2:$P$3582,Analysis!F$75,Database!$C$2:$C$3582,Analysis!F$73),AVERAGEIFS(Database!$AB$2:$AB$3582,Database!$P$2:$P$3582,Analysis!F$75,Database!$C$2:$C$3582,Analysis!F$73,Database!$W$2:$W$3582,Analysis!$E$93)),IF($E$93="Select All",AVERAGEIFS(Database!$AB$2:$AB$3582,Database!$P$2:$P$3582,Analysis!F$75,Database!$C$2:$C$3582,Analysis!F$73,Database!$T$2:$T$3582,Analysis!$B$93),AVERAGEIFS(Database!$AB$2:$AB$3582,Database!$P$2:$P$3582,Analysis!F$75,Database!$C$2:$C$3582,Analysis!F$73,Database!$W$2:$W$3582,Analysis!$E$93,Database!$T$2:$T$3582,Analysis!$B$93))),0)</f>
        <v>3.3989361702127661</v>
      </c>
      <c r="G98" s="23">
        <f>IFERROR(IF($B$93="Select All", IF($E$93="Select All",AVERAGEIFS(Database!$AB$2:$AB$3582,Database!$P$2:$P$3582,Analysis!G$75,Database!$C$2:$C$3582,Analysis!G$73),AVERAGEIFS(Database!$AB$2:$AB$3582,Database!$P$2:$P$3582,Analysis!G$75,Database!$C$2:$C$3582,Analysis!G$73,Database!$W$2:$W$3582,Analysis!$E$93)),IF($E$93="Select All",AVERAGEIFS(Database!$AB$2:$AB$3582,Database!$P$2:$P$3582,Analysis!G$75,Database!$C$2:$C$3582,Analysis!G$73,Database!$T$2:$T$3582,Analysis!$B$93),AVERAGEIFS(Database!$AB$2:$AB$3582,Database!$P$2:$P$3582,Analysis!G$75,Database!$C$2:$C$3582,Analysis!G$73,Database!$W$2:$W$3582,Analysis!$E$93,Database!$T$2:$T$3582,Analysis!$B$93))),0)</f>
        <v>3.0841346153846154</v>
      </c>
      <c r="H98" s="23">
        <f>IFERROR(IF($B$93="Select All", IF($E$93="Select All",AVERAGEIFS(Database!$AB$2:$AB$3582,Database!$P$2:$P$3582,Analysis!H$75,Database!$C$2:$C$3582,Analysis!H$73),AVERAGEIFS(Database!$AB$2:$AB$3582,Database!$P$2:$P$3582,Analysis!H$75,Database!$C$2:$C$3582,Analysis!H$73,Database!$W$2:$W$3582,Analysis!$E$93)),IF($E$93="Select All",AVERAGEIFS(Database!$AB$2:$AB$3582,Database!$P$2:$P$3582,Analysis!H$75,Database!$C$2:$C$3582,Analysis!H$73,Database!$T$2:$T$3582,Analysis!$B$93),AVERAGEIFS(Database!$AB$2:$AB$3582,Database!$P$2:$P$3582,Analysis!H$75,Database!$C$2:$C$3582,Analysis!H$73,Database!$W$2:$W$3582,Analysis!$E$93,Database!$T$2:$T$3582,Analysis!$B$93))),0)</f>
        <v>0.38711734693877553</v>
      </c>
      <c r="I98" s="23">
        <f>IFERROR(IF($B$93="Select All", IF($E$93="Select All",AVERAGEIFS(Database!$AB$2:$AB$3582,Database!$P$2:$P$3582,Analysis!I$75,Database!$C$2:$C$3582,Analysis!I$73),AVERAGEIFS(Database!$AB$2:$AB$3582,Database!$P$2:$P$3582,Analysis!I$75,Database!$C$2:$C$3582,Analysis!I$73,Database!$W$2:$W$3582,Analysis!$E$93)),IF($E$93="Select All",AVERAGEIFS(Database!$AB$2:$AB$3582,Database!$P$2:$P$3582,Analysis!I$75,Database!$C$2:$C$3582,Analysis!I$73,Database!$T$2:$T$3582,Analysis!$B$93),AVERAGEIFS(Database!$AB$2:$AB$3582,Database!$P$2:$P$3582,Analysis!I$75,Database!$C$2:$C$3582,Analysis!I$73,Database!$W$2:$W$3582,Analysis!$E$93,Database!$T$2:$T$3582,Analysis!$B$93))),0)</f>
        <v>1.4447278911564625</v>
      </c>
      <c r="J98" s="23">
        <f>IFERROR(IF($B$93="Select All", IF($E$93="Select All",AVERAGEIFS(Database!$AB$2:$AB$3582,Database!$P$2:$P$3582,Analysis!J$75,Database!$C$2:$C$3582,Analysis!J$73),AVERAGEIFS(Database!$AB$2:$AB$3582,Database!$P$2:$P$3582,Analysis!J$75,Database!$C$2:$C$3582,Analysis!J$73,Database!$W$2:$W$3582,Analysis!$E$93)),IF($E$93="Select All",AVERAGEIFS(Database!$AB$2:$AB$3582,Database!$P$2:$P$3582,Analysis!J$75,Database!$C$2:$C$3582,Analysis!J$73,Database!$T$2:$T$3582,Analysis!$B$93),AVERAGEIFS(Database!$AB$2:$AB$3582,Database!$P$2:$P$3582,Analysis!J$75,Database!$C$2:$C$3582,Analysis!J$73,Database!$W$2:$W$3582,Analysis!$E$93,Database!$T$2:$T$3582,Analysis!$B$93))),0)</f>
        <v>0</v>
      </c>
      <c r="K98" s="27">
        <f t="shared" ref="K98:K99" si="23">AVERAGE(B98:J98)</f>
        <v>1.5116166855593425</v>
      </c>
    </row>
    <row r="99" spans="1:11" ht="15.75" x14ac:dyDescent="0.25">
      <c r="A99" s="39"/>
      <c r="B99" s="23">
        <f>AVERAGE(B96:B98)</f>
        <v>0</v>
      </c>
      <c r="C99" s="23">
        <f t="shared" ref="C99" si="24">AVERAGE(C96:C98)</f>
        <v>2.5396341463414633</v>
      </c>
      <c r="D99" s="23">
        <f t="shared" ref="D99" si="25">AVERAGE(D96:D98)</f>
        <v>2.75</v>
      </c>
      <c r="E99" s="23">
        <f t="shared" ref="E99" si="26">AVERAGE(E96:E98)</f>
        <v>0</v>
      </c>
      <c r="F99" s="23">
        <f t="shared" ref="F99" si="27">AVERAGE(F96:F98)</f>
        <v>3.3989361702127598</v>
      </c>
      <c r="G99" s="23">
        <f t="shared" ref="G99" si="28">AVERAGE(G96:G98)</f>
        <v>3.0841346153846154</v>
      </c>
      <c r="H99" s="23">
        <f t="shared" ref="H99" si="29">AVERAGE(H96:H98)</f>
        <v>0.38711734693877559</v>
      </c>
      <c r="I99" s="23">
        <f t="shared" ref="I99" si="30">AVERAGE(I96:I98)</f>
        <v>1.4447278911564629</v>
      </c>
      <c r="J99" s="23">
        <f t="shared" ref="J99" si="31">AVERAGE(J96:J98)</f>
        <v>0</v>
      </c>
      <c r="K99" s="27">
        <f t="shared" si="23"/>
        <v>1.5116166855593418</v>
      </c>
    </row>
    <row r="100" spans="1:11" x14ac:dyDescent="0.25">
      <c r="A100" s="51"/>
      <c r="B100" s="28"/>
      <c r="C100" s="28"/>
      <c r="D100" s="28"/>
      <c r="E100" s="28"/>
      <c r="F100" s="28"/>
      <c r="G100" s="28"/>
      <c r="H100" s="28"/>
      <c r="I100" s="28"/>
      <c r="J100" s="28"/>
      <c r="K100" s="27"/>
    </row>
  </sheetData>
  <mergeCells count="39">
    <mergeCell ref="A5:G5"/>
    <mergeCell ref="G93:K93"/>
    <mergeCell ref="B100:D100"/>
    <mergeCell ref="E100:G100"/>
    <mergeCell ref="H100:J100"/>
    <mergeCell ref="B90:D90"/>
    <mergeCell ref="E90:G90"/>
    <mergeCell ref="H90:J90"/>
    <mergeCell ref="B74:D74"/>
    <mergeCell ref="E74:G74"/>
    <mergeCell ref="H74:J74"/>
    <mergeCell ref="B81:D81"/>
    <mergeCell ref="E81:G81"/>
    <mergeCell ref="H81:J81"/>
    <mergeCell ref="A53:A54"/>
    <mergeCell ref="A64:A65"/>
    <mergeCell ref="B65:D65"/>
    <mergeCell ref="E65:G65"/>
    <mergeCell ref="H65:J65"/>
    <mergeCell ref="B45:D45"/>
    <mergeCell ref="E45:G45"/>
    <mergeCell ref="H45:J45"/>
    <mergeCell ref="B54:D54"/>
    <mergeCell ref="E54:G54"/>
    <mergeCell ref="H54:J54"/>
    <mergeCell ref="N14:P14"/>
    <mergeCell ref="Q14:S14"/>
    <mergeCell ref="T14:V14"/>
    <mergeCell ref="A21:A22"/>
    <mergeCell ref="A31:A32"/>
    <mergeCell ref="E32:G32"/>
    <mergeCell ref="H32:J32"/>
    <mergeCell ref="B32:D32"/>
    <mergeCell ref="B14:D14"/>
    <mergeCell ref="E14:G14"/>
    <mergeCell ref="H14:J14"/>
    <mergeCell ref="B22:D22"/>
    <mergeCell ref="E22:G22"/>
    <mergeCell ref="H22:J22"/>
  </mergeCells>
  <conditionalFormatting sqref="B96:J99">
    <cfRule type="colorScale" priority="3">
      <colorScale>
        <cfvo type="num" val="0"/>
        <cfvo type="num" val="5"/>
        <color theme="9" tint="-0.249977111117893"/>
        <color rgb="FFFF0000"/>
      </colorScale>
    </cfRule>
  </conditionalFormatting>
  <conditionalFormatting sqref="B86:J89">
    <cfRule type="colorScale" priority="2">
      <colorScale>
        <cfvo type="num" val="0"/>
        <cfvo type="num" val="5"/>
        <color theme="9" tint="-0.249977111117893"/>
        <color rgb="FFFF0000"/>
      </colorScale>
    </cfRule>
  </conditionalFormatting>
  <conditionalFormatting sqref="B77:J80">
    <cfRule type="colorScale" priority="1">
      <colorScale>
        <cfvo type="num" val="0"/>
        <cfvo type="num" val="5"/>
        <color theme="9" tint="-0.249977111117893"/>
        <color rgb="FFFF0000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58243029-9593-4AB8-B061-328F9050AEE1}">
          <x14:formula1>
            <xm:f>'Support Sheet'!$A$3:$A$4</xm:f>
          </x14:formula1>
          <xm:sqref>B12</xm:sqref>
        </x14:dataValidation>
        <x14:dataValidation type="list" showInputMessage="1" showErrorMessage="1" xr:uid="{FE1CA4D7-19C1-4519-9493-8DD5146F96B4}">
          <x14:formula1>
            <xm:f>'Support Sheet'!$B$3:$B$12</xm:f>
          </x14:formula1>
          <xm:sqref>E72</xm:sqref>
        </x14:dataValidation>
        <x14:dataValidation type="list" showInputMessage="1" showErrorMessage="1" xr:uid="{273AC6D0-B383-4A4B-9D77-D1286C1F16C2}">
          <x14:formula1>
            <xm:f>'Support Sheet'!$C$3:$C$4</xm:f>
          </x14:formula1>
          <xm:sqref>B43</xm:sqref>
        </x14:dataValidation>
        <x14:dataValidation type="list" allowBlank="1" showInputMessage="1" showErrorMessage="1" xr:uid="{5EF9BFA9-C5A1-44D8-A869-629629955BDE}">
          <x14:formula1>
            <xm:f>'Support Sheet'!$D$3:$D$8</xm:f>
          </x14:formula1>
          <xm:sqref>B72</xm:sqref>
        </x14:dataValidation>
        <x14:dataValidation type="list" allowBlank="1" showInputMessage="1" showErrorMessage="1" xr:uid="{36F0E943-F3C1-4E08-9E39-39C196EBACFF}">
          <x14:formula1>
            <xm:f>'Support Sheet'!$F$3:$F$28</xm:f>
          </x14:formula1>
          <xm:sqref>B83</xm:sqref>
        </x14:dataValidation>
        <x14:dataValidation type="list" showInputMessage="1" showErrorMessage="1" xr:uid="{24B2278F-9307-45A1-9606-9B0DF70D5637}">
          <x14:formula1>
            <xm:f>'Support Sheet'!$G$3:$G$7</xm:f>
          </x14:formula1>
          <xm:sqref>E83</xm:sqref>
        </x14:dataValidation>
        <x14:dataValidation type="list" allowBlank="1" showInputMessage="1" showErrorMessage="1" xr:uid="{93E07364-9047-4AA5-AE46-C92CC0A22A8C}">
          <x14:formula1>
            <xm:f>'Support Sheet'!$E$3:$E$5</xm:f>
          </x14:formula1>
          <xm:sqref>B93</xm:sqref>
        </x14:dataValidation>
        <x14:dataValidation type="list" showInputMessage="1" showErrorMessage="1" xr:uid="{FF27A0D5-EF2F-49C0-B869-766A49A97057}">
          <x14:formula1>
            <xm:f>'Support Sheet'!$E$3:$E$5</xm:f>
          </x14:formula1>
          <xm:sqref>E93</xm:sqref>
        </x14:dataValidation>
        <x14:dataValidation type="list" showInputMessage="1" showErrorMessage="1" xr:uid="{386AADDA-644F-4314-A31B-6BE8DEFD200F}">
          <x14:formula1>
            <xm:f>'Support Sheet'!$B$3:$B$12</xm:f>
          </x14:formula1>
          <xm:sqref>E12 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623A-3960-4360-B283-292CE93126AF}">
  <dimension ref="A1:AC3582"/>
  <sheetViews>
    <sheetView topLeftCell="K3561" workbookViewId="0">
      <selection activeCell="R2" sqref="R2:R3582"/>
    </sheetView>
  </sheetViews>
  <sheetFormatPr defaultColWidth="10.85546875" defaultRowHeight="15" x14ac:dyDescent="0.25"/>
  <cols>
    <col min="1" max="1" width="7.5703125" bestFit="1" customWidth="1"/>
    <col min="2" max="2" width="22.28515625" customWidth="1"/>
    <col min="3" max="3" width="42.42578125" style="3" customWidth="1"/>
    <col min="4" max="4" width="11.42578125" bestFit="1" customWidth="1"/>
    <col min="5" max="5" width="8.42578125" bestFit="1" customWidth="1"/>
    <col min="6" max="6" width="16.140625" bestFit="1" customWidth="1"/>
    <col min="7" max="7" width="30.42578125" style="1" bestFit="1" customWidth="1"/>
    <col min="8" max="8" width="17.42578125" style="1" bestFit="1" customWidth="1"/>
    <col min="9" max="9" width="17.42578125" style="1" customWidth="1"/>
    <col min="10" max="11" width="14" style="1" customWidth="1"/>
    <col min="12" max="12" width="17.5703125" bestFit="1" customWidth="1"/>
    <col min="13" max="13" width="17.5703125" customWidth="1"/>
    <col min="14" max="14" width="22.85546875" bestFit="1" customWidth="1"/>
    <col min="15" max="15" width="22.85546875" customWidth="1"/>
    <col min="16" max="16" width="28" bestFit="1" customWidth="1"/>
    <col min="17" max="17" width="13.85546875" bestFit="1" customWidth="1"/>
    <col min="18" max="18" width="13.85546875" customWidth="1"/>
    <col min="19" max="19" width="14.140625" bestFit="1" customWidth="1"/>
    <col min="20" max="20" width="13.5703125" bestFit="1" customWidth="1"/>
    <col min="21" max="21" width="13.5703125" customWidth="1"/>
    <col min="22" max="22" width="16.28515625" bestFit="1" customWidth="1"/>
    <col min="23" max="23" width="15.5703125" bestFit="1" customWidth="1"/>
    <col min="24" max="24" width="15.5703125" customWidth="1"/>
    <col min="25" max="25" width="12.42578125" bestFit="1" customWidth="1"/>
    <col min="26" max="26" width="14.7109375" bestFit="1" customWidth="1"/>
    <col min="27" max="27" width="16.42578125" bestFit="1" customWidth="1"/>
    <col min="28" max="28" width="13.85546875" bestFit="1" customWidth="1"/>
    <col min="29" max="29" width="9.140625" customWidth="1"/>
  </cols>
  <sheetData>
    <row r="1" spans="1:29" x14ac:dyDescent="0.25">
      <c r="A1" t="s">
        <v>0</v>
      </c>
      <c r="B1" t="s">
        <v>1</v>
      </c>
      <c r="C1" t="s">
        <v>3608</v>
      </c>
      <c r="D1" t="s">
        <v>3609</v>
      </c>
      <c r="E1" t="s">
        <v>3610</v>
      </c>
      <c r="F1" t="s">
        <v>3639</v>
      </c>
      <c r="G1" t="s">
        <v>2</v>
      </c>
      <c r="H1" t="s">
        <v>3</v>
      </c>
      <c r="I1" t="s">
        <v>3671</v>
      </c>
      <c r="J1" t="s">
        <v>3626</v>
      </c>
      <c r="K1" t="s">
        <v>3633</v>
      </c>
      <c r="L1" t="s">
        <v>4</v>
      </c>
      <c r="M1" t="s">
        <v>3627</v>
      </c>
      <c r="N1" t="s">
        <v>5</v>
      </c>
      <c r="O1" t="s">
        <v>3628</v>
      </c>
      <c r="P1" t="s">
        <v>6</v>
      </c>
      <c r="Q1" t="s">
        <v>7</v>
      </c>
      <c r="R1" t="s">
        <v>3672</v>
      </c>
      <c r="S1" t="s">
        <v>3606</v>
      </c>
      <c r="T1" t="s">
        <v>3604</v>
      </c>
      <c r="U1" t="s">
        <v>3624</v>
      </c>
      <c r="V1" t="s">
        <v>3607</v>
      </c>
      <c r="W1" t="s">
        <v>3605</v>
      </c>
      <c r="X1" t="s">
        <v>3625</v>
      </c>
      <c r="Y1" t="s">
        <v>8</v>
      </c>
      <c r="Z1" t="s">
        <v>3621</v>
      </c>
      <c r="AA1" t="s">
        <v>3622</v>
      </c>
      <c r="AB1" t="s">
        <v>3623</v>
      </c>
    </row>
    <row r="2" spans="1:29" x14ac:dyDescent="0.25">
      <c r="A2" t="s">
        <v>1531</v>
      </c>
      <c r="B2" t="s">
        <v>10</v>
      </c>
      <c r="C2" t="s">
        <v>56</v>
      </c>
      <c r="D2" t="s">
        <v>3620</v>
      </c>
      <c r="E2" t="s">
        <v>3614</v>
      </c>
      <c r="F2" t="str">
        <f>_xlfn.CONCAT(D2:D2,"-",E2)</f>
        <v>Zanzibar-Alger</v>
      </c>
      <c r="G2" s="1">
        <v>44680</v>
      </c>
      <c r="H2" s="1">
        <v>44764</v>
      </c>
      <c r="I2" s="8">
        <f>IF(H2&lt;&gt;"",_xlfn.DAYS(H2,G2),"N/A")</f>
        <v>84</v>
      </c>
      <c r="J2" s="1">
        <f>IF(H2&lt;&gt;"",H2,"N/A")</f>
        <v>44764</v>
      </c>
      <c r="K2">
        <v>4</v>
      </c>
      <c r="L2" t="s">
        <v>16</v>
      </c>
      <c r="M2" t="str">
        <f>IF(L2&lt;&gt;"",L2,"N/A")</f>
        <v>Paid</v>
      </c>
      <c r="N2" t="s">
        <v>12</v>
      </c>
      <c r="O2" t="str">
        <f>IF(N2&lt;&gt;"",N2,"N/A")</f>
        <v>Invoiced</v>
      </c>
      <c r="P2" t="s">
        <v>13</v>
      </c>
      <c r="Q2" s="9">
        <v>28.338000000000001</v>
      </c>
      <c r="R2" t="str">
        <f>IF(Q2&lt;=10,"1-10",IF(Q2&lt;=20,"10-20",IF(Q2&lt;=30,"20-30",IF(Q2&lt;=40,"30+"))))</f>
        <v>20-30</v>
      </c>
      <c r="S2">
        <v>600</v>
      </c>
      <c r="T2" t="s">
        <v>14</v>
      </c>
      <c r="U2">
        <f>IF(T2="USD",S2,S2*0.055)</f>
        <v>600</v>
      </c>
      <c r="V2">
        <v>300</v>
      </c>
      <c r="W2" t="s">
        <v>14</v>
      </c>
      <c r="X2">
        <f>IF(W2="USD",V2,V2*0.054)</f>
        <v>300</v>
      </c>
      <c r="Y2">
        <v>1</v>
      </c>
      <c r="Z2">
        <v>12.6</v>
      </c>
      <c r="AA2" s="9">
        <v>8.4</v>
      </c>
      <c r="AB2">
        <v>10.5</v>
      </c>
      <c r="AC2">
        <v>8.4</v>
      </c>
    </row>
    <row r="3" spans="1:29" x14ac:dyDescent="0.25">
      <c r="A3" t="s">
        <v>1078</v>
      </c>
      <c r="B3" t="s">
        <v>10</v>
      </c>
      <c r="C3" t="s">
        <v>68</v>
      </c>
      <c r="D3" t="s">
        <v>3616</v>
      </c>
      <c r="E3" t="s">
        <v>3613</v>
      </c>
      <c r="F3" t="str">
        <f>_xlfn.CONCAT(D3:D3,"-",E3)</f>
        <v>Marrakech-Sanaa</v>
      </c>
      <c r="G3" s="1">
        <v>44637</v>
      </c>
      <c r="H3" s="1">
        <v>44714</v>
      </c>
      <c r="I3" s="8">
        <f>IF(H3&lt;&gt;"",_xlfn.DAYS(H3,G3),"N/A")</f>
        <v>77</v>
      </c>
      <c r="J3" s="1">
        <f>IF(H3&lt;&gt;"",H3,"N/A")</f>
        <v>44714</v>
      </c>
      <c r="K3">
        <v>3</v>
      </c>
      <c r="M3" t="str">
        <f>IF(L3&lt;&gt;"",L3,"N/A")</f>
        <v>N/A</v>
      </c>
      <c r="N3" t="s">
        <v>16</v>
      </c>
      <c r="O3" t="str">
        <f>IF(N3&lt;&gt;"",N3,"N/A")</f>
        <v>Paid</v>
      </c>
      <c r="P3" t="s">
        <v>13</v>
      </c>
      <c r="Q3" s="9">
        <v>27.971</v>
      </c>
      <c r="R3" t="str">
        <f t="shared" ref="R3:R66" si="0">IF(Q3&lt;=10,"1-10",IF(Q3&lt;=20,"10-20",IF(Q3&lt;=30,"20-30",IF(Q3&lt;=40,"30+"))))</f>
        <v>20-30</v>
      </c>
      <c r="S3">
        <v>600</v>
      </c>
      <c r="T3" t="s">
        <v>14</v>
      </c>
      <c r="U3">
        <f>IF(T3="USD",S3,S3*0.055)</f>
        <v>600</v>
      </c>
      <c r="V3">
        <v>300</v>
      </c>
      <c r="W3" t="s">
        <v>14</v>
      </c>
      <c r="X3">
        <f>IF(W3="USD",V3,V3*0.054)</f>
        <v>300</v>
      </c>
      <c r="Y3">
        <v>1</v>
      </c>
      <c r="Z3">
        <v>11.549999999999999</v>
      </c>
      <c r="AA3" s="9">
        <v>7.7</v>
      </c>
      <c r="AB3">
        <v>9.625</v>
      </c>
      <c r="AC3">
        <v>7.7</v>
      </c>
    </row>
    <row r="4" spans="1:29" x14ac:dyDescent="0.25">
      <c r="A4" t="s">
        <v>1082</v>
      </c>
      <c r="B4" t="s">
        <v>10</v>
      </c>
      <c r="C4" t="s">
        <v>68</v>
      </c>
      <c r="D4" t="s">
        <v>3615</v>
      </c>
      <c r="E4" t="s">
        <v>3613</v>
      </c>
      <c r="F4" t="str">
        <f>_xlfn.CONCAT(D4:D4,"-",E4)</f>
        <v>Mombasa-Sanaa</v>
      </c>
      <c r="G4" s="1">
        <v>44635</v>
      </c>
      <c r="H4" s="1">
        <v>44708</v>
      </c>
      <c r="I4" s="8">
        <f>IF(H4&lt;&gt;"",_xlfn.DAYS(H4,G4),"N/A")</f>
        <v>73</v>
      </c>
      <c r="J4" s="1">
        <f>IF(H4&lt;&gt;"",H4,"N/A")</f>
        <v>44708</v>
      </c>
      <c r="K4">
        <v>3</v>
      </c>
      <c r="M4" t="str">
        <f>IF(L4&lt;&gt;"",L4,"N/A")</f>
        <v>N/A</v>
      </c>
      <c r="N4" t="s">
        <v>12</v>
      </c>
      <c r="O4" t="str">
        <f>IF(N4&lt;&gt;"",N4,"N/A")</f>
        <v>Invoiced</v>
      </c>
      <c r="P4" t="s">
        <v>13</v>
      </c>
      <c r="Q4" s="9">
        <v>33.314999999999998</v>
      </c>
      <c r="R4" t="str">
        <f t="shared" si="0"/>
        <v>30+</v>
      </c>
      <c r="S4">
        <v>600</v>
      </c>
      <c r="T4" t="s">
        <v>14</v>
      </c>
      <c r="U4">
        <f>IF(T4="USD",S4,S4*0.055)</f>
        <v>600</v>
      </c>
      <c r="V4">
        <v>300</v>
      </c>
      <c r="W4" t="s">
        <v>14</v>
      </c>
      <c r="X4">
        <f>IF(W4="USD",V4,V4*0.054)</f>
        <v>300</v>
      </c>
      <c r="Y4">
        <v>1</v>
      </c>
      <c r="Z4">
        <v>10.95</v>
      </c>
      <c r="AA4" s="9">
        <v>7.3000000000000007</v>
      </c>
      <c r="AB4">
        <v>9.125</v>
      </c>
      <c r="AC4">
        <v>7.3000000000000007</v>
      </c>
    </row>
    <row r="5" spans="1:29" x14ac:dyDescent="0.25">
      <c r="A5" t="s">
        <v>1091</v>
      </c>
      <c r="B5" t="s">
        <v>10</v>
      </c>
      <c r="C5" t="s">
        <v>68</v>
      </c>
      <c r="D5" t="s">
        <v>3611</v>
      </c>
      <c r="E5" t="s">
        <v>3618</v>
      </c>
      <c r="F5" t="str">
        <f>_xlfn.CONCAT(D5:D5,"-",E5)</f>
        <v>Mogadishu-Tripoli</v>
      </c>
      <c r="G5" s="1">
        <v>44636</v>
      </c>
      <c r="H5" s="1">
        <v>44708</v>
      </c>
      <c r="I5" s="8">
        <f>IF(H5&lt;&gt;"",_xlfn.DAYS(H5,G5),"N/A")</f>
        <v>72</v>
      </c>
      <c r="J5" s="1">
        <f>IF(H5&lt;&gt;"",H5,"N/A")</f>
        <v>44708</v>
      </c>
      <c r="K5">
        <v>3</v>
      </c>
      <c r="M5" t="str">
        <f>IF(L5&lt;&gt;"",L5,"N/A")</f>
        <v>N/A</v>
      </c>
      <c r="N5" t="s">
        <v>12</v>
      </c>
      <c r="O5" t="str">
        <f>IF(N5&lt;&gt;"",N5,"N/A")</f>
        <v>Invoiced</v>
      </c>
      <c r="P5" t="s">
        <v>13</v>
      </c>
      <c r="Q5" s="9">
        <v>28.577000000000002</v>
      </c>
      <c r="R5" t="str">
        <f t="shared" si="0"/>
        <v>20-30</v>
      </c>
      <c r="S5">
        <v>600</v>
      </c>
      <c r="T5" t="s">
        <v>14</v>
      </c>
      <c r="U5">
        <f>IF(T5="USD",S5,S5*0.055)</f>
        <v>600</v>
      </c>
      <c r="V5">
        <v>300</v>
      </c>
      <c r="W5" t="s">
        <v>14</v>
      </c>
      <c r="X5">
        <f>IF(W5="USD",V5,V5*0.054)</f>
        <v>300</v>
      </c>
      <c r="Y5">
        <v>1</v>
      </c>
      <c r="Z5">
        <v>10.799999999999999</v>
      </c>
      <c r="AA5" s="9">
        <v>7.2</v>
      </c>
      <c r="AB5">
        <v>9</v>
      </c>
      <c r="AC5">
        <v>7.2</v>
      </c>
    </row>
    <row r="6" spans="1:29" x14ac:dyDescent="0.25">
      <c r="A6" t="s">
        <v>1088</v>
      </c>
      <c r="B6" t="s">
        <v>10</v>
      </c>
      <c r="C6" t="s">
        <v>68</v>
      </c>
      <c r="D6" t="s">
        <v>3619</v>
      </c>
      <c r="E6" t="s">
        <v>3613</v>
      </c>
      <c r="F6" t="str">
        <f>_xlfn.CONCAT(D6:D6,"-",E6)</f>
        <v>Addis Ababa-Sanaa</v>
      </c>
      <c r="G6" s="1">
        <v>44636</v>
      </c>
      <c r="H6" s="1">
        <v>44708</v>
      </c>
      <c r="I6" s="8">
        <f>IF(H6&lt;&gt;"",_xlfn.DAYS(H6,G6),"N/A")</f>
        <v>72</v>
      </c>
      <c r="J6" s="1">
        <f>IF(H6&lt;&gt;"",H6,"N/A")</f>
        <v>44708</v>
      </c>
      <c r="K6">
        <v>3</v>
      </c>
      <c r="M6" t="str">
        <f>IF(L6&lt;&gt;"",L6,"N/A")</f>
        <v>N/A</v>
      </c>
      <c r="N6" t="s">
        <v>12</v>
      </c>
      <c r="O6" t="str">
        <f>IF(N6&lt;&gt;"",N6,"N/A")</f>
        <v>Invoiced</v>
      </c>
      <c r="P6" t="s">
        <v>13</v>
      </c>
      <c r="Q6" s="9">
        <v>28.093</v>
      </c>
      <c r="R6" t="str">
        <f t="shared" si="0"/>
        <v>20-30</v>
      </c>
      <c r="S6">
        <v>600</v>
      </c>
      <c r="T6" t="s">
        <v>14</v>
      </c>
      <c r="U6">
        <f>IF(T6="USD",S6,S6*0.055)</f>
        <v>600</v>
      </c>
      <c r="V6">
        <v>300</v>
      </c>
      <c r="W6" t="s">
        <v>14</v>
      </c>
      <c r="X6">
        <f>IF(W6="USD",V6,V6*0.054)</f>
        <v>300</v>
      </c>
      <c r="Y6">
        <v>1</v>
      </c>
      <c r="Z6">
        <v>10.799999999999999</v>
      </c>
      <c r="AA6" s="9">
        <v>7.2</v>
      </c>
      <c r="AB6">
        <v>9</v>
      </c>
      <c r="AC6">
        <v>7.2</v>
      </c>
    </row>
    <row r="7" spans="1:29" x14ac:dyDescent="0.25">
      <c r="A7" t="s">
        <v>1098</v>
      </c>
      <c r="B7" t="s">
        <v>10</v>
      </c>
      <c r="C7" t="s">
        <v>68</v>
      </c>
      <c r="D7" t="s">
        <v>3616</v>
      </c>
      <c r="E7" t="s">
        <v>3614</v>
      </c>
      <c r="F7" t="str">
        <f>_xlfn.CONCAT(D7:D7,"-",E7)</f>
        <v>Marrakech-Alger</v>
      </c>
      <c r="G7" s="1">
        <v>44635</v>
      </c>
      <c r="H7" s="1">
        <v>44705</v>
      </c>
      <c r="I7" s="8">
        <f>IF(H7&lt;&gt;"",_xlfn.DAYS(H7,G7),"N/A")</f>
        <v>70</v>
      </c>
      <c r="J7" s="1">
        <f>IF(H7&lt;&gt;"",H7,"N/A")</f>
        <v>44705</v>
      </c>
      <c r="K7">
        <v>3</v>
      </c>
      <c r="M7" t="str">
        <f>IF(L7&lt;&gt;"",L7,"N/A")</f>
        <v>N/A</v>
      </c>
      <c r="N7" t="s">
        <v>12</v>
      </c>
      <c r="O7" t="str">
        <f>IF(N7&lt;&gt;"",N7,"N/A")</f>
        <v>Invoiced</v>
      </c>
      <c r="P7" t="s">
        <v>13</v>
      </c>
      <c r="Q7" s="9">
        <v>32.96</v>
      </c>
      <c r="R7" t="str">
        <f t="shared" si="0"/>
        <v>30+</v>
      </c>
      <c r="S7">
        <v>600</v>
      </c>
      <c r="T7" t="s">
        <v>14</v>
      </c>
      <c r="U7">
        <f>IF(T7="USD",S7,S7*0.055)</f>
        <v>600</v>
      </c>
      <c r="V7">
        <v>300</v>
      </c>
      <c r="W7" t="s">
        <v>14</v>
      </c>
      <c r="X7">
        <f>IF(W7="USD",V7,V7*0.054)</f>
        <v>300</v>
      </c>
      <c r="Y7">
        <v>1</v>
      </c>
      <c r="Z7">
        <v>10.5</v>
      </c>
      <c r="AA7" s="9">
        <v>7</v>
      </c>
      <c r="AB7">
        <v>8.75</v>
      </c>
      <c r="AC7">
        <v>7</v>
      </c>
    </row>
    <row r="8" spans="1:29" x14ac:dyDescent="0.25">
      <c r="A8" t="s">
        <v>1101</v>
      </c>
      <c r="B8" t="s">
        <v>10</v>
      </c>
      <c r="C8" t="s">
        <v>68</v>
      </c>
      <c r="D8" t="s">
        <v>3619</v>
      </c>
      <c r="E8" t="s">
        <v>3614</v>
      </c>
      <c r="F8" t="str">
        <f>_xlfn.CONCAT(D8:D8,"-",E8)</f>
        <v>Addis Ababa-Alger</v>
      </c>
      <c r="G8" s="1">
        <v>44639</v>
      </c>
      <c r="H8" s="1">
        <v>44709</v>
      </c>
      <c r="I8" s="8">
        <f>IF(H8&lt;&gt;"",_xlfn.DAYS(H8,G8),"N/A")</f>
        <v>70</v>
      </c>
      <c r="J8" s="1">
        <f>IF(H8&lt;&gt;"",H8,"N/A")</f>
        <v>44709</v>
      </c>
      <c r="K8">
        <v>3</v>
      </c>
      <c r="M8" t="str">
        <f>IF(L8&lt;&gt;"",L8,"N/A")</f>
        <v>N/A</v>
      </c>
      <c r="N8" t="s">
        <v>12</v>
      </c>
      <c r="O8" t="str">
        <f>IF(N8&lt;&gt;"",N8,"N/A")</f>
        <v>Invoiced</v>
      </c>
      <c r="P8" t="s">
        <v>13</v>
      </c>
      <c r="Q8" s="9">
        <v>30.137</v>
      </c>
      <c r="R8" t="str">
        <f t="shared" si="0"/>
        <v>30+</v>
      </c>
      <c r="S8">
        <v>600</v>
      </c>
      <c r="T8" t="s">
        <v>14</v>
      </c>
      <c r="U8">
        <f>IF(T8="USD",S8,S8*0.055)</f>
        <v>600</v>
      </c>
      <c r="V8">
        <v>300</v>
      </c>
      <c r="W8" t="s">
        <v>14</v>
      </c>
      <c r="X8">
        <f>IF(W8="USD",V8,V8*0.054)</f>
        <v>300</v>
      </c>
      <c r="Y8">
        <v>1</v>
      </c>
      <c r="Z8">
        <v>10.5</v>
      </c>
      <c r="AA8" s="9">
        <v>7</v>
      </c>
      <c r="AB8">
        <v>8.75</v>
      </c>
      <c r="AC8">
        <v>7</v>
      </c>
    </row>
    <row r="9" spans="1:29" x14ac:dyDescent="0.25">
      <c r="A9" t="s">
        <v>1095</v>
      </c>
      <c r="B9" t="s">
        <v>10</v>
      </c>
      <c r="C9" t="s">
        <v>68</v>
      </c>
      <c r="D9" t="s">
        <v>3611</v>
      </c>
      <c r="E9" t="s">
        <v>3618</v>
      </c>
      <c r="F9" t="str">
        <f>_xlfn.CONCAT(D9:D9,"-",E9)</f>
        <v>Mogadishu-Tripoli</v>
      </c>
      <c r="G9" s="1">
        <v>44636</v>
      </c>
      <c r="H9" s="1">
        <v>44706</v>
      </c>
      <c r="I9" s="8">
        <f>IF(H9&lt;&gt;"",_xlfn.DAYS(H9,G9),"N/A")</f>
        <v>70</v>
      </c>
      <c r="J9" s="1">
        <f>IF(H9&lt;&gt;"",H9,"N/A")</f>
        <v>44706</v>
      </c>
      <c r="K9">
        <v>3</v>
      </c>
      <c r="M9" t="str">
        <f>IF(L9&lt;&gt;"",L9,"N/A")</f>
        <v>N/A</v>
      </c>
      <c r="N9" t="s">
        <v>12</v>
      </c>
      <c r="O9" t="str">
        <f>IF(N9&lt;&gt;"",N9,"N/A")</f>
        <v>Invoiced</v>
      </c>
      <c r="P9" t="s">
        <v>13</v>
      </c>
      <c r="Q9" s="9">
        <v>28.228999999999999</v>
      </c>
      <c r="R9" t="str">
        <f t="shared" si="0"/>
        <v>20-30</v>
      </c>
      <c r="S9">
        <v>600</v>
      </c>
      <c r="T9" t="s">
        <v>14</v>
      </c>
      <c r="U9">
        <f>IF(T9="USD",S9,S9*0.055)</f>
        <v>600</v>
      </c>
      <c r="V9">
        <v>300</v>
      </c>
      <c r="W9" t="s">
        <v>14</v>
      </c>
      <c r="X9">
        <f>IF(W9="USD",V9,V9*0.054)</f>
        <v>300</v>
      </c>
      <c r="Y9">
        <v>1</v>
      </c>
      <c r="Z9">
        <v>10.5</v>
      </c>
      <c r="AA9" s="9">
        <v>7</v>
      </c>
      <c r="AB9">
        <v>8.75</v>
      </c>
      <c r="AC9">
        <v>7</v>
      </c>
    </row>
    <row r="10" spans="1:29" x14ac:dyDescent="0.25">
      <c r="A10" t="s">
        <v>1093</v>
      </c>
      <c r="B10" t="s">
        <v>10</v>
      </c>
      <c r="C10" t="s">
        <v>68</v>
      </c>
      <c r="D10" t="s">
        <v>3620</v>
      </c>
      <c r="E10" t="s">
        <v>3617</v>
      </c>
      <c r="F10" t="str">
        <f>_xlfn.CONCAT(D10:D10,"-",E10)</f>
        <v>Zanzibar-Lagos</v>
      </c>
      <c r="G10" s="1">
        <v>44636</v>
      </c>
      <c r="H10" s="1">
        <v>44706</v>
      </c>
      <c r="I10" s="8">
        <f>IF(H10&lt;&gt;"",_xlfn.DAYS(H10,G10),"N/A")</f>
        <v>70</v>
      </c>
      <c r="J10" s="1">
        <f>IF(H10&lt;&gt;"",H10,"N/A")</f>
        <v>44706</v>
      </c>
      <c r="K10">
        <v>3</v>
      </c>
      <c r="M10" t="str">
        <f>IF(L10&lt;&gt;"",L10,"N/A")</f>
        <v>N/A</v>
      </c>
      <c r="N10" t="s">
        <v>12</v>
      </c>
      <c r="O10" t="str">
        <f>IF(N10&lt;&gt;"",N10,"N/A")</f>
        <v>Invoiced</v>
      </c>
      <c r="P10" t="s">
        <v>13</v>
      </c>
      <c r="Q10" s="9">
        <v>28.058</v>
      </c>
      <c r="R10" t="str">
        <f t="shared" si="0"/>
        <v>20-30</v>
      </c>
      <c r="S10">
        <v>600</v>
      </c>
      <c r="T10" t="s">
        <v>14</v>
      </c>
      <c r="U10">
        <f>IF(T10="USD",S10,S10*0.055)</f>
        <v>600</v>
      </c>
      <c r="V10">
        <v>300</v>
      </c>
      <c r="W10" t="s">
        <v>14</v>
      </c>
      <c r="X10">
        <f>IF(W10="USD",V10,V10*0.054)</f>
        <v>300</v>
      </c>
      <c r="Y10">
        <v>1</v>
      </c>
      <c r="Z10">
        <v>10.5</v>
      </c>
      <c r="AA10" s="9">
        <v>7</v>
      </c>
      <c r="AB10">
        <v>8.75</v>
      </c>
      <c r="AC10">
        <v>7</v>
      </c>
    </row>
    <row r="11" spans="1:29" x14ac:dyDescent="0.25">
      <c r="A11" t="s">
        <v>1096</v>
      </c>
      <c r="B11" t="s">
        <v>10</v>
      </c>
      <c r="C11" t="s">
        <v>68</v>
      </c>
      <c r="D11" t="s">
        <v>3619</v>
      </c>
      <c r="E11" t="s">
        <v>3617</v>
      </c>
      <c r="F11" t="str">
        <f>_xlfn.CONCAT(D11:D11,"-",E11)</f>
        <v>Addis Ababa-Lagos</v>
      </c>
      <c r="G11" s="1">
        <v>44636</v>
      </c>
      <c r="H11" s="1">
        <v>44705</v>
      </c>
      <c r="I11" s="8">
        <f>IF(H11&lt;&gt;"",_xlfn.DAYS(H11,G11),"N/A")</f>
        <v>69</v>
      </c>
      <c r="J11" s="1">
        <f>IF(H11&lt;&gt;"",H11,"N/A")</f>
        <v>44705</v>
      </c>
      <c r="K11">
        <v>3</v>
      </c>
      <c r="M11" t="str">
        <f>IF(L11&lt;&gt;"",L11,"N/A")</f>
        <v>N/A</v>
      </c>
      <c r="N11" t="s">
        <v>12</v>
      </c>
      <c r="O11" t="str">
        <f>IF(N11&lt;&gt;"",N11,"N/A")</f>
        <v>Invoiced</v>
      </c>
      <c r="P11" t="s">
        <v>13</v>
      </c>
      <c r="Q11" s="9">
        <v>33.228000000000002</v>
      </c>
      <c r="R11" t="str">
        <f t="shared" si="0"/>
        <v>30+</v>
      </c>
      <c r="S11">
        <v>600</v>
      </c>
      <c r="T11" t="s">
        <v>14</v>
      </c>
      <c r="U11">
        <f>IF(T11="USD",S11,S11*0.055)</f>
        <v>600</v>
      </c>
      <c r="V11">
        <v>300</v>
      </c>
      <c r="W11" t="s">
        <v>14</v>
      </c>
      <c r="X11">
        <f>IF(W11="USD",V11,V11*0.054)</f>
        <v>300</v>
      </c>
      <c r="Y11">
        <v>1</v>
      </c>
      <c r="Z11">
        <v>10.35</v>
      </c>
      <c r="AA11" s="9">
        <v>6.9</v>
      </c>
      <c r="AB11">
        <v>8.625</v>
      </c>
      <c r="AC11">
        <v>6.9</v>
      </c>
    </row>
    <row r="12" spans="1:29" x14ac:dyDescent="0.25">
      <c r="A12" t="s">
        <v>1077</v>
      </c>
      <c r="B12" t="s">
        <v>10</v>
      </c>
      <c r="C12" t="s">
        <v>68</v>
      </c>
      <c r="D12" t="s">
        <v>3615</v>
      </c>
      <c r="E12" t="s">
        <v>3618</v>
      </c>
      <c r="F12" t="str">
        <f>_xlfn.CONCAT(D12:D12,"-",E12)</f>
        <v>Mombasa-Tripoli</v>
      </c>
      <c r="G12" s="1">
        <v>44638</v>
      </c>
      <c r="H12" s="1">
        <v>44707</v>
      </c>
      <c r="I12" s="8">
        <f>IF(H12&lt;&gt;"",_xlfn.DAYS(H12,G12),"N/A")</f>
        <v>69</v>
      </c>
      <c r="J12" s="1">
        <f>IF(H12&lt;&gt;"",H12,"N/A")</f>
        <v>44707</v>
      </c>
      <c r="K12">
        <v>3</v>
      </c>
      <c r="M12" t="str">
        <f>IF(L12&lt;&gt;"",L12,"N/A")</f>
        <v>N/A</v>
      </c>
      <c r="N12" t="s">
        <v>12</v>
      </c>
      <c r="O12" t="str">
        <f>IF(N12&lt;&gt;"",N12,"N/A")</f>
        <v>Invoiced</v>
      </c>
      <c r="P12" t="s">
        <v>13</v>
      </c>
      <c r="Q12" s="9">
        <v>32.615000000000002</v>
      </c>
      <c r="R12" t="str">
        <f t="shared" si="0"/>
        <v>30+</v>
      </c>
      <c r="S12">
        <v>600</v>
      </c>
      <c r="T12" t="s">
        <v>14</v>
      </c>
      <c r="U12">
        <f>IF(T12="USD",S12,S12*0.055)</f>
        <v>600</v>
      </c>
      <c r="V12">
        <v>300</v>
      </c>
      <c r="W12" t="s">
        <v>14</v>
      </c>
      <c r="X12">
        <f>IF(W12="USD",V12,V12*0.054)</f>
        <v>300</v>
      </c>
      <c r="Y12">
        <v>1</v>
      </c>
      <c r="Z12">
        <v>10.35</v>
      </c>
      <c r="AA12" s="9">
        <v>6.9</v>
      </c>
      <c r="AB12">
        <v>8.625</v>
      </c>
      <c r="AC12">
        <v>6.9</v>
      </c>
    </row>
    <row r="13" spans="1:29" x14ac:dyDescent="0.25">
      <c r="A13" t="s">
        <v>1089</v>
      </c>
      <c r="B13" t="s">
        <v>10</v>
      </c>
      <c r="C13" t="s">
        <v>68</v>
      </c>
      <c r="D13" t="s">
        <v>3616</v>
      </c>
      <c r="E13" t="s">
        <v>3618</v>
      </c>
      <c r="F13" t="str">
        <f>_xlfn.CONCAT(D13:D13,"-",E13)</f>
        <v>Marrakech-Tripoli</v>
      </c>
      <c r="G13" s="1">
        <v>44636</v>
      </c>
      <c r="H13" s="1">
        <v>44705</v>
      </c>
      <c r="I13" s="8">
        <f>IF(H13&lt;&gt;"",_xlfn.DAYS(H13,G13),"N/A")</f>
        <v>69</v>
      </c>
      <c r="J13" s="1">
        <f>IF(H13&lt;&gt;"",H13,"N/A")</f>
        <v>44705</v>
      </c>
      <c r="K13">
        <v>3</v>
      </c>
      <c r="M13" t="str">
        <f>IF(L13&lt;&gt;"",L13,"N/A")</f>
        <v>N/A</v>
      </c>
      <c r="N13" t="s">
        <v>12</v>
      </c>
      <c r="O13" t="str">
        <f>IF(N13&lt;&gt;"",N13,"N/A")</f>
        <v>Invoiced</v>
      </c>
      <c r="P13" t="s">
        <v>13</v>
      </c>
      <c r="Q13" s="9">
        <v>28.623000000000001</v>
      </c>
      <c r="R13" t="str">
        <f t="shared" si="0"/>
        <v>20-30</v>
      </c>
      <c r="S13">
        <v>600</v>
      </c>
      <c r="T13" t="s">
        <v>14</v>
      </c>
      <c r="U13">
        <f>IF(T13="USD",S13,S13*0.055)</f>
        <v>600</v>
      </c>
      <c r="V13">
        <v>300</v>
      </c>
      <c r="W13" t="s">
        <v>14</v>
      </c>
      <c r="X13">
        <f>IF(W13="USD",V13,V13*0.054)</f>
        <v>300</v>
      </c>
      <c r="Y13">
        <v>1</v>
      </c>
      <c r="Z13">
        <v>10.35</v>
      </c>
      <c r="AA13" s="9">
        <v>6.9</v>
      </c>
      <c r="AB13">
        <v>8.625</v>
      </c>
      <c r="AC13">
        <v>6.9</v>
      </c>
    </row>
    <row r="14" spans="1:29" x14ac:dyDescent="0.25">
      <c r="A14" t="s">
        <v>1102</v>
      </c>
      <c r="B14" t="s">
        <v>10</v>
      </c>
      <c r="C14" t="s">
        <v>68</v>
      </c>
      <c r="D14" t="s">
        <v>3611</v>
      </c>
      <c r="E14" t="s">
        <v>3618</v>
      </c>
      <c r="F14" t="str">
        <f>_xlfn.CONCAT(D14:D14,"-",E14)</f>
        <v>Mogadishu-Tripoli</v>
      </c>
      <c r="G14" s="1">
        <v>44640</v>
      </c>
      <c r="H14" s="1">
        <v>44709</v>
      </c>
      <c r="I14" s="8">
        <f>IF(H14&lt;&gt;"",_xlfn.DAYS(H14,G14),"N/A")</f>
        <v>69</v>
      </c>
      <c r="J14" s="1">
        <f>IF(H14&lt;&gt;"",H14,"N/A")</f>
        <v>44709</v>
      </c>
      <c r="K14">
        <v>3</v>
      </c>
      <c r="M14" t="str">
        <f>IF(L14&lt;&gt;"",L14,"N/A")</f>
        <v>N/A</v>
      </c>
      <c r="N14" t="s">
        <v>12</v>
      </c>
      <c r="O14" t="str">
        <f>IF(N14&lt;&gt;"",N14,"N/A")</f>
        <v>Invoiced</v>
      </c>
      <c r="P14" t="s">
        <v>13</v>
      </c>
      <c r="Q14" s="9">
        <v>28.457000000000001</v>
      </c>
      <c r="R14" t="str">
        <f t="shared" si="0"/>
        <v>20-30</v>
      </c>
      <c r="S14">
        <v>600</v>
      </c>
      <c r="T14" t="s">
        <v>14</v>
      </c>
      <c r="U14">
        <f>IF(T14="USD",S14,S14*0.055)</f>
        <v>600</v>
      </c>
      <c r="V14">
        <v>300</v>
      </c>
      <c r="W14" t="s">
        <v>14</v>
      </c>
      <c r="X14">
        <f>IF(W14="USD",V14,V14*0.054)</f>
        <v>300</v>
      </c>
      <c r="Y14">
        <v>1</v>
      </c>
      <c r="Z14">
        <v>10.35</v>
      </c>
      <c r="AA14" s="9">
        <v>6.9</v>
      </c>
      <c r="AB14">
        <v>8.625</v>
      </c>
      <c r="AC14">
        <v>6.9</v>
      </c>
    </row>
    <row r="15" spans="1:29" x14ac:dyDescent="0.25">
      <c r="A15" t="s">
        <v>1109</v>
      </c>
      <c r="B15" t="s">
        <v>10</v>
      </c>
      <c r="C15" t="s">
        <v>68</v>
      </c>
      <c r="D15" t="s">
        <v>3619</v>
      </c>
      <c r="E15" t="s">
        <v>3614</v>
      </c>
      <c r="F15" t="str">
        <f>_xlfn.CONCAT(D15:D15,"-",E15)</f>
        <v>Addis Ababa-Alger</v>
      </c>
      <c r="G15" s="1">
        <v>44643</v>
      </c>
      <c r="H15" s="1">
        <v>44712</v>
      </c>
      <c r="I15" s="8">
        <f>IF(H15&lt;&gt;"",_xlfn.DAYS(H15,G15),"N/A")</f>
        <v>69</v>
      </c>
      <c r="J15" s="1">
        <f>IF(H15&lt;&gt;"",H15,"N/A")</f>
        <v>44712</v>
      </c>
      <c r="K15">
        <v>3</v>
      </c>
      <c r="M15" t="str">
        <f>IF(L15&lt;&gt;"",L15,"N/A")</f>
        <v>N/A</v>
      </c>
      <c r="N15" t="s">
        <v>12</v>
      </c>
      <c r="O15" t="str">
        <f>IF(N15&lt;&gt;"",N15,"N/A")</f>
        <v>Invoiced</v>
      </c>
      <c r="P15" t="s">
        <v>13</v>
      </c>
      <c r="Q15" s="9">
        <v>27.728000000000002</v>
      </c>
      <c r="R15" t="str">
        <f t="shared" si="0"/>
        <v>20-30</v>
      </c>
      <c r="S15">
        <v>600</v>
      </c>
      <c r="T15" t="s">
        <v>14</v>
      </c>
      <c r="U15">
        <f>IF(T15="USD",S15,S15*0.055)</f>
        <v>600</v>
      </c>
      <c r="V15">
        <v>300</v>
      </c>
      <c r="W15" t="s">
        <v>14</v>
      </c>
      <c r="X15">
        <f>IF(W15="USD",V15,V15*0.054)</f>
        <v>300</v>
      </c>
      <c r="Y15">
        <v>1</v>
      </c>
      <c r="Z15">
        <v>10.35</v>
      </c>
      <c r="AA15" s="9">
        <v>6.9</v>
      </c>
      <c r="AB15">
        <v>8.625</v>
      </c>
      <c r="AC15">
        <v>6.9</v>
      </c>
    </row>
    <row r="16" spans="1:29" x14ac:dyDescent="0.25">
      <c r="A16" t="s">
        <v>1115</v>
      </c>
      <c r="B16" t="s">
        <v>10</v>
      </c>
      <c r="C16" t="s">
        <v>68</v>
      </c>
      <c r="D16" t="s">
        <v>3611</v>
      </c>
      <c r="E16" t="s">
        <v>3617</v>
      </c>
      <c r="F16" t="str">
        <f>_xlfn.CONCAT(D16:D16,"-",E16)</f>
        <v>Mogadishu-Lagos</v>
      </c>
      <c r="G16" s="1">
        <v>44639</v>
      </c>
      <c r="H16" s="1">
        <v>44707</v>
      </c>
      <c r="I16" s="8">
        <f>IF(H16&lt;&gt;"",_xlfn.DAYS(H16,G16),"N/A")</f>
        <v>68</v>
      </c>
      <c r="J16" s="1">
        <f>IF(H16&lt;&gt;"",H16,"N/A")</f>
        <v>44707</v>
      </c>
      <c r="K16">
        <v>3</v>
      </c>
      <c r="M16" t="str">
        <f>IF(L16&lt;&gt;"",L16,"N/A")</f>
        <v>N/A</v>
      </c>
      <c r="N16" t="s">
        <v>12</v>
      </c>
      <c r="O16" t="str">
        <f>IF(N16&lt;&gt;"",N16,"N/A")</f>
        <v>Invoiced</v>
      </c>
      <c r="P16" t="s">
        <v>13</v>
      </c>
      <c r="Q16" s="9">
        <v>28.216999999999999</v>
      </c>
      <c r="R16" t="str">
        <f t="shared" si="0"/>
        <v>20-30</v>
      </c>
      <c r="S16">
        <v>600</v>
      </c>
      <c r="T16" t="s">
        <v>14</v>
      </c>
      <c r="U16">
        <f>IF(T16="USD",S16,S16*0.055)</f>
        <v>600</v>
      </c>
      <c r="V16">
        <v>300</v>
      </c>
      <c r="W16" t="s">
        <v>14</v>
      </c>
      <c r="X16">
        <f>IF(W16="USD",V16,V16*0.054)</f>
        <v>300</v>
      </c>
      <c r="Y16">
        <v>1</v>
      </c>
      <c r="Z16">
        <v>10.199999999999999</v>
      </c>
      <c r="AA16" s="9">
        <v>6.8000000000000007</v>
      </c>
      <c r="AB16">
        <v>8.5</v>
      </c>
      <c r="AC16">
        <v>6.8000000000000007</v>
      </c>
    </row>
    <row r="17" spans="1:29" x14ac:dyDescent="0.25">
      <c r="A17" t="s">
        <v>1100</v>
      </c>
      <c r="B17" t="s">
        <v>10</v>
      </c>
      <c r="C17" t="s">
        <v>68</v>
      </c>
      <c r="D17" t="s">
        <v>3611</v>
      </c>
      <c r="E17" t="s">
        <v>3612</v>
      </c>
      <c r="F17" t="str">
        <f>_xlfn.CONCAT(D17:D17,"-",E17)</f>
        <v>Mogadishu-Victoria</v>
      </c>
      <c r="G17" s="1">
        <v>44641</v>
      </c>
      <c r="H17" s="1">
        <v>44707</v>
      </c>
      <c r="I17" s="8">
        <f>IF(H17&lt;&gt;"",_xlfn.DAYS(H17,G17),"N/A")</f>
        <v>66</v>
      </c>
      <c r="J17" s="1">
        <f>IF(H17&lt;&gt;"",H17,"N/A")</f>
        <v>44707</v>
      </c>
      <c r="K17">
        <v>3</v>
      </c>
      <c r="M17" t="str">
        <f>IF(L17&lt;&gt;"",L17,"N/A")</f>
        <v>N/A</v>
      </c>
      <c r="N17" t="s">
        <v>12</v>
      </c>
      <c r="O17" t="str">
        <f>IF(N17&lt;&gt;"",N17,"N/A")</f>
        <v>Invoiced</v>
      </c>
      <c r="P17" t="s">
        <v>13</v>
      </c>
      <c r="Q17" s="9">
        <v>32.558</v>
      </c>
      <c r="R17" t="str">
        <f t="shared" si="0"/>
        <v>30+</v>
      </c>
      <c r="S17">
        <v>600</v>
      </c>
      <c r="T17" t="s">
        <v>14</v>
      </c>
      <c r="U17">
        <f>IF(T17="USD",S17,S17*0.055)</f>
        <v>600</v>
      </c>
      <c r="V17">
        <v>300</v>
      </c>
      <c r="W17" t="s">
        <v>14</v>
      </c>
      <c r="X17">
        <f>IF(W17="USD",V17,V17*0.054)</f>
        <v>300</v>
      </c>
      <c r="Y17">
        <v>1</v>
      </c>
      <c r="Z17">
        <v>9.9</v>
      </c>
      <c r="AA17" s="9">
        <v>6.6000000000000005</v>
      </c>
      <c r="AB17">
        <v>8.25</v>
      </c>
      <c r="AC17">
        <v>6.6000000000000005</v>
      </c>
    </row>
    <row r="18" spans="1:29" x14ac:dyDescent="0.25">
      <c r="A18" t="s">
        <v>1080</v>
      </c>
      <c r="B18" t="s">
        <v>10</v>
      </c>
      <c r="C18" t="s">
        <v>68</v>
      </c>
      <c r="D18" t="s">
        <v>3611</v>
      </c>
      <c r="E18" t="s">
        <v>3614</v>
      </c>
      <c r="F18" t="str">
        <f>_xlfn.CONCAT(D18:D18,"-",E18)</f>
        <v>Mogadishu-Alger</v>
      </c>
      <c r="G18" s="1">
        <v>44640</v>
      </c>
      <c r="H18" s="1">
        <v>44706</v>
      </c>
      <c r="I18" s="8">
        <f>IF(H18&lt;&gt;"",_xlfn.DAYS(H18,G18),"N/A")</f>
        <v>66</v>
      </c>
      <c r="J18" s="1">
        <f>IF(H18&lt;&gt;"",H18,"N/A")</f>
        <v>44706</v>
      </c>
      <c r="K18">
        <v>3</v>
      </c>
      <c r="M18" t="str">
        <f>IF(L18&lt;&gt;"",L18,"N/A")</f>
        <v>N/A</v>
      </c>
      <c r="N18" t="s">
        <v>12</v>
      </c>
      <c r="O18" t="str">
        <f>IF(N18&lt;&gt;"",N18,"N/A")</f>
        <v>Invoiced</v>
      </c>
      <c r="P18" t="s">
        <v>13</v>
      </c>
      <c r="Q18" s="9">
        <v>26.946999999999999</v>
      </c>
      <c r="R18" t="str">
        <f t="shared" si="0"/>
        <v>20-30</v>
      </c>
      <c r="S18">
        <v>600</v>
      </c>
      <c r="T18" t="s">
        <v>14</v>
      </c>
      <c r="U18">
        <f>IF(T18="USD",S18,S18*0.055)</f>
        <v>600</v>
      </c>
      <c r="V18">
        <v>300</v>
      </c>
      <c r="W18" t="s">
        <v>14</v>
      </c>
      <c r="X18">
        <f>IF(W18="USD",V18,V18*0.054)</f>
        <v>300</v>
      </c>
      <c r="Y18">
        <v>1</v>
      </c>
      <c r="Z18">
        <v>9.9</v>
      </c>
      <c r="AA18" s="9">
        <v>6.6000000000000005</v>
      </c>
      <c r="AB18">
        <v>8.25</v>
      </c>
      <c r="AC18">
        <v>6.6000000000000005</v>
      </c>
    </row>
    <row r="19" spans="1:29" x14ac:dyDescent="0.25">
      <c r="A19" t="s">
        <v>3139</v>
      </c>
      <c r="B19" t="s">
        <v>10</v>
      </c>
      <c r="C19" t="s">
        <v>68</v>
      </c>
      <c r="D19" t="s">
        <v>3619</v>
      </c>
      <c r="E19" t="s">
        <v>3618</v>
      </c>
      <c r="F19" t="str">
        <f>_xlfn.CONCAT(D19:D19,"-",E19)</f>
        <v>Addis Ababa-Tripoli</v>
      </c>
      <c r="G19" s="1">
        <v>44694</v>
      </c>
      <c r="H19" s="1">
        <v>44759</v>
      </c>
      <c r="I19" s="8">
        <f>IF(H19&lt;&gt;"",_xlfn.DAYS(H19,G19),"N/A")</f>
        <v>65</v>
      </c>
      <c r="J19" s="1">
        <f>IF(H19&lt;&gt;"",H19,"N/A")</f>
        <v>44759</v>
      </c>
      <c r="K19">
        <v>5</v>
      </c>
      <c r="L19" t="s">
        <v>16</v>
      </c>
      <c r="M19" t="str">
        <f>IF(L19&lt;&gt;"",L19,"N/A")</f>
        <v>Paid</v>
      </c>
      <c r="N19" t="s">
        <v>12</v>
      </c>
      <c r="O19" t="str">
        <f>IF(N19&lt;&gt;"",N19,"N/A")</f>
        <v>Invoiced</v>
      </c>
      <c r="P19" t="s">
        <v>13</v>
      </c>
      <c r="Q19" s="9">
        <v>34.067999999999998</v>
      </c>
      <c r="R19" t="str">
        <f t="shared" si="0"/>
        <v>30+</v>
      </c>
      <c r="S19">
        <v>600</v>
      </c>
      <c r="T19" t="s">
        <v>14</v>
      </c>
      <c r="U19">
        <f>IF(T19="USD",S19,S19*0.055)</f>
        <v>600</v>
      </c>
      <c r="V19">
        <v>300</v>
      </c>
      <c r="W19" t="s">
        <v>14</v>
      </c>
      <c r="X19">
        <f>IF(W19="USD",V19,V19*0.054)</f>
        <v>300</v>
      </c>
      <c r="Y19">
        <v>1</v>
      </c>
      <c r="Z19">
        <v>9.75</v>
      </c>
      <c r="AA19" s="9">
        <v>6.5</v>
      </c>
      <c r="AB19">
        <v>8.125</v>
      </c>
      <c r="AC19">
        <v>6.5</v>
      </c>
    </row>
    <row r="20" spans="1:29" x14ac:dyDescent="0.25">
      <c r="A20" t="s">
        <v>1099</v>
      </c>
      <c r="B20" t="s">
        <v>10</v>
      </c>
      <c r="C20" t="s">
        <v>68</v>
      </c>
      <c r="D20" t="s">
        <v>3616</v>
      </c>
      <c r="E20" t="s">
        <v>3613</v>
      </c>
      <c r="F20" t="str">
        <f>_xlfn.CONCAT(D20:D20,"-",E20)</f>
        <v>Marrakech-Sanaa</v>
      </c>
      <c r="G20" s="1">
        <v>44642</v>
      </c>
      <c r="H20" s="1">
        <v>44707</v>
      </c>
      <c r="I20" s="8">
        <f>IF(H20&lt;&gt;"",_xlfn.DAYS(H20,G20),"N/A")</f>
        <v>65</v>
      </c>
      <c r="J20" s="1">
        <f>IF(H20&lt;&gt;"",H20,"N/A")</f>
        <v>44707</v>
      </c>
      <c r="K20">
        <v>3</v>
      </c>
      <c r="M20" t="str">
        <f>IF(L20&lt;&gt;"",L20,"N/A")</f>
        <v>N/A</v>
      </c>
      <c r="N20" t="s">
        <v>12</v>
      </c>
      <c r="O20" t="str">
        <f>IF(N20&lt;&gt;"",N20,"N/A")</f>
        <v>Invoiced</v>
      </c>
      <c r="P20" t="s">
        <v>13</v>
      </c>
      <c r="Q20" s="9">
        <v>33.591000000000001</v>
      </c>
      <c r="R20" t="str">
        <f t="shared" si="0"/>
        <v>30+</v>
      </c>
      <c r="S20">
        <v>600</v>
      </c>
      <c r="T20" t="s">
        <v>14</v>
      </c>
      <c r="U20">
        <f>IF(T20="USD",S20,S20*0.055)</f>
        <v>600</v>
      </c>
      <c r="V20">
        <v>300</v>
      </c>
      <c r="W20" t="s">
        <v>14</v>
      </c>
      <c r="X20">
        <f>IF(W20="USD",V20,V20*0.054)</f>
        <v>300</v>
      </c>
      <c r="Y20">
        <v>1</v>
      </c>
      <c r="Z20">
        <v>9.75</v>
      </c>
      <c r="AA20" s="9">
        <v>6.5</v>
      </c>
      <c r="AB20">
        <v>8.125</v>
      </c>
      <c r="AC20">
        <v>6.5</v>
      </c>
    </row>
    <row r="21" spans="1:29" x14ac:dyDescent="0.25">
      <c r="A21" t="s">
        <v>1084</v>
      </c>
      <c r="B21" t="s">
        <v>10</v>
      </c>
      <c r="C21" t="s">
        <v>68</v>
      </c>
      <c r="D21" t="s">
        <v>3620</v>
      </c>
      <c r="E21" t="s">
        <v>3613</v>
      </c>
      <c r="F21" t="str">
        <f>_xlfn.CONCAT(D21:D21,"-",E21)</f>
        <v>Zanzibar-Sanaa</v>
      </c>
      <c r="G21" s="1">
        <v>44644</v>
      </c>
      <c r="H21" s="1">
        <v>44709</v>
      </c>
      <c r="I21" s="8">
        <f>IF(H21&lt;&gt;"",_xlfn.DAYS(H21,G21),"N/A")</f>
        <v>65</v>
      </c>
      <c r="J21" s="1">
        <f>IF(H21&lt;&gt;"",H21,"N/A")</f>
        <v>44709</v>
      </c>
      <c r="K21">
        <v>3</v>
      </c>
      <c r="M21" t="str">
        <f>IF(L21&lt;&gt;"",L21,"N/A")</f>
        <v>N/A</v>
      </c>
      <c r="N21" t="s">
        <v>12</v>
      </c>
      <c r="O21" t="str">
        <f>IF(N21&lt;&gt;"",N21,"N/A")</f>
        <v>Invoiced</v>
      </c>
      <c r="P21" t="s">
        <v>13</v>
      </c>
      <c r="Q21" s="9">
        <v>33.454999999999998</v>
      </c>
      <c r="R21" t="str">
        <f t="shared" si="0"/>
        <v>30+</v>
      </c>
      <c r="S21">
        <v>600</v>
      </c>
      <c r="T21" t="s">
        <v>14</v>
      </c>
      <c r="U21">
        <f>IF(T21="USD",S21,S21*0.055)</f>
        <v>600</v>
      </c>
      <c r="V21">
        <v>300</v>
      </c>
      <c r="W21" t="s">
        <v>14</v>
      </c>
      <c r="X21">
        <f>IF(W21="USD",V21,V21*0.054)</f>
        <v>300</v>
      </c>
      <c r="Y21">
        <v>1</v>
      </c>
      <c r="Z21">
        <v>9.75</v>
      </c>
      <c r="AA21" s="9">
        <v>6.5</v>
      </c>
      <c r="AB21">
        <v>8.125</v>
      </c>
      <c r="AC21">
        <v>6.5</v>
      </c>
    </row>
    <row r="22" spans="1:29" x14ac:dyDescent="0.25">
      <c r="A22" t="s">
        <v>1105</v>
      </c>
      <c r="B22" t="s">
        <v>10</v>
      </c>
      <c r="C22" t="s">
        <v>68</v>
      </c>
      <c r="D22" t="s">
        <v>3615</v>
      </c>
      <c r="E22" t="s">
        <v>3614</v>
      </c>
      <c r="F22" t="str">
        <f>_xlfn.CONCAT(D22:D22,"-",E22)</f>
        <v>Mombasa-Alger</v>
      </c>
      <c r="G22" s="1">
        <v>44643</v>
      </c>
      <c r="H22" s="1">
        <v>44708</v>
      </c>
      <c r="I22" s="8">
        <f>IF(H22&lt;&gt;"",_xlfn.DAYS(H22,G22),"N/A")</f>
        <v>65</v>
      </c>
      <c r="J22" s="1">
        <f>IF(H22&lt;&gt;"",H22,"N/A")</f>
        <v>44708</v>
      </c>
      <c r="K22">
        <v>3</v>
      </c>
      <c r="M22" t="str">
        <f>IF(L22&lt;&gt;"",L22,"N/A")</f>
        <v>N/A</v>
      </c>
      <c r="N22" t="s">
        <v>12</v>
      </c>
      <c r="O22" t="str">
        <f>IF(N22&lt;&gt;"",N22,"N/A")</f>
        <v>Invoiced</v>
      </c>
      <c r="P22" t="s">
        <v>13</v>
      </c>
      <c r="Q22" s="9">
        <v>28.800999999999998</v>
      </c>
      <c r="R22" t="str">
        <f t="shared" si="0"/>
        <v>20-30</v>
      </c>
      <c r="S22">
        <v>600</v>
      </c>
      <c r="T22" t="s">
        <v>14</v>
      </c>
      <c r="U22">
        <f>IF(T22="USD",S22,S22*0.055)</f>
        <v>600</v>
      </c>
      <c r="V22">
        <v>300</v>
      </c>
      <c r="W22" t="s">
        <v>14</v>
      </c>
      <c r="X22">
        <f>IF(W22="USD",V22,V22*0.054)</f>
        <v>300</v>
      </c>
      <c r="Y22">
        <v>1</v>
      </c>
      <c r="Z22">
        <v>9.75</v>
      </c>
      <c r="AA22" s="9">
        <v>6.5</v>
      </c>
      <c r="AB22">
        <v>8.125</v>
      </c>
      <c r="AC22">
        <v>6.5</v>
      </c>
    </row>
    <row r="23" spans="1:29" x14ac:dyDescent="0.25">
      <c r="A23" t="s">
        <v>1081</v>
      </c>
      <c r="B23" t="s">
        <v>10</v>
      </c>
      <c r="C23" t="s">
        <v>68</v>
      </c>
      <c r="D23" t="s">
        <v>3616</v>
      </c>
      <c r="E23" t="s">
        <v>3613</v>
      </c>
      <c r="F23" t="str">
        <f>_xlfn.CONCAT(D23:D23,"-",E23)</f>
        <v>Marrakech-Sanaa</v>
      </c>
      <c r="G23" s="1">
        <v>44640</v>
      </c>
      <c r="H23" s="1">
        <v>44705</v>
      </c>
      <c r="I23" s="8">
        <f>IF(H23&lt;&gt;"",_xlfn.DAYS(H23,G23),"N/A")</f>
        <v>65</v>
      </c>
      <c r="J23" s="1">
        <f>IF(H23&lt;&gt;"",H23,"N/A")</f>
        <v>44705</v>
      </c>
      <c r="K23">
        <v>3</v>
      </c>
      <c r="M23" t="str">
        <f>IF(L23&lt;&gt;"",L23,"N/A")</f>
        <v>N/A</v>
      </c>
      <c r="N23" t="s">
        <v>16</v>
      </c>
      <c r="O23" t="str">
        <f>IF(N23&lt;&gt;"",N23,"N/A")</f>
        <v>Paid</v>
      </c>
      <c r="P23" t="s">
        <v>13</v>
      </c>
      <c r="Q23" s="9">
        <v>28.494</v>
      </c>
      <c r="R23" t="str">
        <f t="shared" si="0"/>
        <v>20-30</v>
      </c>
      <c r="S23">
        <v>600</v>
      </c>
      <c r="T23" t="s">
        <v>14</v>
      </c>
      <c r="U23">
        <f>IF(T23="USD",S23,S23*0.055)</f>
        <v>600</v>
      </c>
      <c r="V23">
        <v>300</v>
      </c>
      <c r="W23" t="s">
        <v>14</v>
      </c>
      <c r="X23">
        <f>IF(W23="USD",V23,V23*0.054)</f>
        <v>300</v>
      </c>
      <c r="Y23">
        <v>1</v>
      </c>
      <c r="Z23">
        <v>9.75</v>
      </c>
      <c r="AA23" s="9">
        <v>6.5</v>
      </c>
      <c r="AB23">
        <v>8.125</v>
      </c>
      <c r="AC23">
        <v>6.5</v>
      </c>
    </row>
    <row r="24" spans="1:29" x14ac:dyDescent="0.25">
      <c r="A24" t="s">
        <v>1092</v>
      </c>
      <c r="B24" t="s">
        <v>10</v>
      </c>
      <c r="C24" t="s">
        <v>68</v>
      </c>
      <c r="D24" t="s">
        <v>3616</v>
      </c>
      <c r="E24" t="s">
        <v>3613</v>
      </c>
      <c r="F24" t="str">
        <f>_xlfn.CONCAT(D24:D24,"-",E24)</f>
        <v>Marrakech-Sanaa</v>
      </c>
      <c r="G24" s="1">
        <v>44636</v>
      </c>
      <c r="H24" s="1">
        <v>44701</v>
      </c>
      <c r="I24" s="8">
        <f>IF(H24&lt;&gt;"",_xlfn.DAYS(H24,G24),"N/A")</f>
        <v>65</v>
      </c>
      <c r="J24" s="1">
        <f>IF(H24&lt;&gt;"",H24,"N/A")</f>
        <v>44701</v>
      </c>
      <c r="K24">
        <v>3</v>
      </c>
      <c r="M24" t="str">
        <f>IF(L24&lt;&gt;"",L24,"N/A")</f>
        <v>N/A</v>
      </c>
      <c r="N24" t="s">
        <v>12</v>
      </c>
      <c r="O24" t="str">
        <f>IF(N24&lt;&gt;"",N24,"N/A")</f>
        <v>Invoiced</v>
      </c>
      <c r="P24" t="s">
        <v>13</v>
      </c>
      <c r="Q24" s="9">
        <v>27.513999999999999</v>
      </c>
      <c r="R24" t="str">
        <f t="shared" si="0"/>
        <v>20-30</v>
      </c>
      <c r="S24">
        <v>600</v>
      </c>
      <c r="T24" t="s">
        <v>14</v>
      </c>
      <c r="U24">
        <f>IF(T24="USD",S24,S24*0.055)</f>
        <v>600</v>
      </c>
      <c r="V24">
        <v>300</v>
      </c>
      <c r="W24" t="s">
        <v>14</v>
      </c>
      <c r="X24">
        <f>IF(W24="USD",V24,V24*0.054)</f>
        <v>300</v>
      </c>
      <c r="Y24">
        <v>1</v>
      </c>
      <c r="Z24">
        <v>9.75</v>
      </c>
      <c r="AA24" s="9">
        <v>6.5</v>
      </c>
      <c r="AB24">
        <v>8.125</v>
      </c>
      <c r="AC24">
        <v>6.5</v>
      </c>
    </row>
    <row r="25" spans="1:29" x14ac:dyDescent="0.25">
      <c r="A25" t="s">
        <v>1104</v>
      </c>
      <c r="B25" t="s">
        <v>10</v>
      </c>
      <c r="C25" t="s">
        <v>68</v>
      </c>
      <c r="D25" t="s">
        <v>3616</v>
      </c>
      <c r="E25" t="s">
        <v>3617</v>
      </c>
      <c r="F25" t="str">
        <f>_xlfn.CONCAT(D25:D25,"-",E25)</f>
        <v>Marrakech-Lagos</v>
      </c>
      <c r="G25" s="1">
        <v>44644</v>
      </c>
      <c r="H25" s="1">
        <v>44708</v>
      </c>
      <c r="I25" s="8">
        <f>IF(H25&lt;&gt;"",_xlfn.DAYS(H25,G25),"N/A")</f>
        <v>64</v>
      </c>
      <c r="J25" s="1">
        <f>IF(H25&lt;&gt;"",H25,"N/A")</f>
        <v>44708</v>
      </c>
      <c r="K25">
        <v>3</v>
      </c>
      <c r="M25" t="str">
        <f>IF(L25&lt;&gt;"",L25,"N/A")</f>
        <v>N/A</v>
      </c>
      <c r="N25" t="s">
        <v>16</v>
      </c>
      <c r="O25" t="str">
        <f>IF(N25&lt;&gt;"",N25,"N/A")</f>
        <v>Paid</v>
      </c>
      <c r="P25" t="s">
        <v>13</v>
      </c>
      <c r="Q25" s="9">
        <v>33.878999999999998</v>
      </c>
      <c r="R25" t="str">
        <f t="shared" si="0"/>
        <v>30+</v>
      </c>
      <c r="S25">
        <v>600</v>
      </c>
      <c r="T25" t="s">
        <v>14</v>
      </c>
      <c r="U25">
        <f>IF(T25="USD",S25,S25*0.055)</f>
        <v>600</v>
      </c>
      <c r="V25">
        <v>300</v>
      </c>
      <c r="W25" t="s">
        <v>14</v>
      </c>
      <c r="X25">
        <f>IF(W25="USD",V25,V25*0.054)</f>
        <v>300</v>
      </c>
      <c r="Y25">
        <v>1</v>
      </c>
      <c r="Z25">
        <v>9.6</v>
      </c>
      <c r="AA25" s="9">
        <v>6.4</v>
      </c>
      <c r="AB25">
        <v>8</v>
      </c>
      <c r="AC25">
        <v>6.4</v>
      </c>
    </row>
    <row r="26" spans="1:29" x14ac:dyDescent="0.25">
      <c r="A26" t="s">
        <v>1107</v>
      </c>
      <c r="B26" t="s">
        <v>10</v>
      </c>
      <c r="C26" t="s">
        <v>68</v>
      </c>
      <c r="D26" t="s">
        <v>3611</v>
      </c>
      <c r="E26" t="s">
        <v>3612</v>
      </c>
      <c r="F26" t="str">
        <f>_xlfn.CONCAT(D26:D26,"-",E26)</f>
        <v>Mogadishu-Victoria</v>
      </c>
      <c r="G26" s="1">
        <v>44644</v>
      </c>
      <c r="H26" s="1">
        <v>44708</v>
      </c>
      <c r="I26" s="8">
        <f>IF(H26&lt;&gt;"",_xlfn.DAYS(H26,G26),"N/A")</f>
        <v>64</v>
      </c>
      <c r="J26" s="1">
        <f>IF(H26&lt;&gt;"",H26,"N/A")</f>
        <v>44708</v>
      </c>
      <c r="K26">
        <v>3</v>
      </c>
      <c r="M26" t="str">
        <f>IF(L26&lt;&gt;"",L26,"N/A")</f>
        <v>N/A</v>
      </c>
      <c r="N26" t="s">
        <v>12</v>
      </c>
      <c r="O26" t="str">
        <f>IF(N26&lt;&gt;"",N26,"N/A")</f>
        <v>Invoiced</v>
      </c>
      <c r="P26" t="s">
        <v>13</v>
      </c>
      <c r="Q26" s="9">
        <v>32.906999999999996</v>
      </c>
      <c r="R26" t="str">
        <f t="shared" si="0"/>
        <v>30+</v>
      </c>
      <c r="S26">
        <v>600</v>
      </c>
      <c r="T26" t="s">
        <v>14</v>
      </c>
      <c r="U26">
        <f>IF(T26="USD",S26,S26*0.055)</f>
        <v>600</v>
      </c>
      <c r="V26">
        <v>300</v>
      </c>
      <c r="W26" t="s">
        <v>14</v>
      </c>
      <c r="X26">
        <f>IF(W26="USD",V26,V26*0.054)</f>
        <v>300</v>
      </c>
      <c r="Y26">
        <v>1</v>
      </c>
      <c r="Z26">
        <v>9.6</v>
      </c>
      <c r="AA26" s="9">
        <v>6.4</v>
      </c>
      <c r="AB26">
        <v>8</v>
      </c>
      <c r="AC26">
        <v>6.4</v>
      </c>
    </row>
    <row r="27" spans="1:29" x14ac:dyDescent="0.25">
      <c r="A27" t="s">
        <v>1114</v>
      </c>
      <c r="B27" t="s">
        <v>10</v>
      </c>
      <c r="C27" t="s">
        <v>68</v>
      </c>
      <c r="D27" t="s">
        <v>3620</v>
      </c>
      <c r="E27" t="s">
        <v>3618</v>
      </c>
      <c r="F27" t="str">
        <f>_xlfn.CONCAT(D27:D27,"-",E27)</f>
        <v>Zanzibar-Tripoli</v>
      </c>
      <c r="G27" s="1">
        <v>44644</v>
      </c>
      <c r="H27" s="1">
        <v>44708</v>
      </c>
      <c r="I27" s="8">
        <f>IF(H27&lt;&gt;"",_xlfn.DAYS(H27,G27),"N/A")</f>
        <v>64</v>
      </c>
      <c r="J27" s="1">
        <f>IF(H27&lt;&gt;"",H27,"N/A")</f>
        <v>44708</v>
      </c>
      <c r="K27">
        <v>3</v>
      </c>
      <c r="M27" t="str">
        <f>IF(L27&lt;&gt;"",L27,"N/A")</f>
        <v>N/A</v>
      </c>
      <c r="N27" t="s">
        <v>12</v>
      </c>
      <c r="O27" t="str">
        <f>IF(N27&lt;&gt;"",N27,"N/A")</f>
        <v>Invoiced</v>
      </c>
      <c r="P27" t="s">
        <v>13</v>
      </c>
      <c r="Q27" s="9">
        <v>32.893000000000001</v>
      </c>
      <c r="R27" t="str">
        <f t="shared" si="0"/>
        <v>30+</v>
      </c>
      <c r="S27">
        <v>600</v>
      </c>
      <c r="T27" t="s">
        <v>14</v>
      </c>
      <c r="U27">
        <f>IF(T27="USD",S27,S27*0.055)</f>
        <v>600</v>
      </c>
      <c r="V27">
        <v>300</v>
      </c>
      <c r="W27" t="s">
        <v>14</v>
      </c>
      <c r="X27">
        <f>IF(W27="USD",V27,V27*0.054)</f>
        <v>300</v>
      </c>
      <c r="Y27">
        <v>1</v>
      </c>
      <c r="Z27">
        <v>9.6</v>
      </c>
      <c r="AA27" s="9">
        <v>6.4</v>
      </c>
      <c r="AB27">
        <v>8</v>
      </c>
      <c r="AC27">
        <v>6.4</v>
      </c>
    </row>
    <row r="28" spans="1:29" x14ac:dyDescent="0.25">
      <c r="A28" t="s">
        <v>1113</v>
      </c>
      <c r="B28" t="s">
        <v>10</v>
      </c>
      <c r="C28" t="s">
        <v>68</v>
      </c>
      <c r="D28" t="s">
        <v>3620</v>
      </c>
      <c r="E28" t="s">
        <v>3613</v>
      </c>
      <c r="F28" t="str">
        <f>_xlfn.CONCAT(D28:D28,"-",E28)</f>
        <v>Zanzibar-Sanaa</v>
      </c>
      <c r="G28" s="1">
        <v>44644</v>
      </c>
      <c r="H28" s="1">
        <v>44708</v>
      </c>
      <c r="I28" s="8">
        <f>IF(H28&lt;&gt;"",_xlfn.DAYS(H28,G28),"N/A")</f>
        <v>64</v>
      </c>
      <c r="J28" s="1">
        <f>IF(H28&lt;&gt;"",H28,"N/A")</f>
        <v>44708</v>
      </c>
      <c r="K28">
        <v>3</v>
      </c>
      <c r="M28" t="str">
        <f>IF(L28&lt;&gt;"",L28,"N/A")</f>
        <v>N/A</v>
      </c>
      <c r="N28" t="s">
        <v>12</v>
      </c>
      <c r="O28" t="str">
        <f>IF(N28&lt;&gt;"",N28,"N/A")</f>
        <v>Invoiced</v>
      </c>
      <c r="P28" t="s">
        <v>13</v>
      </c>
      <c r="Q28" s="9">
        <v>32.005000000000003</v>
      </c>
      <c r="R28" t="str">
        <f t="shared" si="0"/>
        <v>30+</v>
      </c>
      <c r="S28">
        <v>600</v>
      </c>
      <c r="T28" t="s">
        <v>14</v>
      </c>
      <c r="U28">
        <f>IF(T28="USD",S28,S28*0.055)</f>
        <v>600</v>
      </c>
      <c r="V28">
        <v>300</v>
      </c>
      <c r="W28" t="s">
        <v>14</v>
      </c>
      <c r="X28">
        <f>IF(W28="USD",V28,V28*0.054)</f>
        <v>300</v>
      </c>
      <c r="Y28">
        <v>1</v>
      </c>
      <c r="Z28">
        <v>9.6</v>
      </c>
      <c r="AA28" s="9">
        <v>6.4</v>
      </c>
      <c r="AB28">
        <v>8</v>
      </c>
      <c r="AC28">
        <v>6.4</v>
      </c>
    </row>
    <row r="29" spans="1:29" x14ac:dyDescent="0.25">
      <c r="A29" t="s">
        <v>1094</v>
      </c>
      <c r="B29" t="s">
        <v>10</v>
      </c>
      <c r="C29" t="s">
        <v>68</v>
      </c>
      <c r="D29" t="s">
        <v>3620</v>
      </c>
      <c r="E29" t="s">
        <v>3618</v>
      </c>
      <c r="F29" t="str">
        <f>_xlfn.CONCAT(D29:D29,"-",E29)</f>
        <v>Zanzibar-Tripoli</v>
      </c>
      <c r="G29" s="1">
        <v>44644</v>
      </c>
      <c r="H29" s="1">
        <v>44708</v>
      </c>
      <c r="I29" s="8">
        <f>IF(H29&lt;&gt;"",_xlfn.DAYS(H29,G29),"N/A")</f>
        <v>64</v>
      </c>
      <c r="J29" s="1">
        <f>IF(H29&lt;&gt;"",H29,"N/A")</f>
        <v>44708</v>
      </c>
      <c r="K29">
        <v>3</v>
      </c>
      <c r="M29" t="str">
        <f>IF(L29&lt;&gt;"",L29,"N/A")</f>
        <v>N/A</v>
      </c>
      <c r="N29" t="s">
        <v>12</v>
      </c>
      <c r="O29" t="str">
        <f>IF(N29&lt;&gt;"",N29,"N/A")</f>
        <v>Invoiced</v>
      </c>
      <c r="P29" t="s">
        <v>13</v>
      </c>
      <c r="Q29" s="9">
        <v>28.629000000000001</v>
      </c>
      <c r="R29" t="str">
        <f t="shared" si="0"/>
        <v>20-30</v>
      </c>
      <c r="S29">
        <v>600</v>
      </c>
      <c r="T29" t="s">
        <v>14</v>
      </c>
      <c r="U29">
        <f>IF(T29="USD",S29,S29*0.055)</f>
        <v>600</v>
      </c>
      <c r="V29">
        <v>300</v>
      </c>
      <c r="W29" t="s">
        <v>14</v>
      </c>
      <c r="X29">
        <f>IF(W29="USD",V29,V29*0.054)</f>
        <v>300</v>
      </c>
      <c r="Y29">
        <v>1</v>
      </c>
      <c r="Z29">
        <v>9.6</v>
      </c>
      <c r="AA29" s="9">
        <v>6.4</v>
      </c>
      <c r="AB29">
        <v>8</v>
      </c>
      <c r="AC29">
        <v>6.4</v>
      </c>
    </row>
    <row r="30" spans="1:29" x14ac:dyDescent="0.25">
      <c r="A30" t="s">
        <v>1108</v>
      </c>
      <c r="B30" t="s">
        <v>10</v>
      </c>
      <c r="C30" t="s">
        <v>68</v>
      </c>
      <c r="D30" t="s">
        <v>3611</v>
      </c>
      <c r="E30" t="s">
        <v>3612</v>
      </c>
      <c r="F30" t="str">
        <f>_xlfn.CONCAT(D30:D30,"-",E30)</f>
        <v>Mogadishu-Victoria</v>
      </c>
      <c r="G30" s="1">
        <v>44643</v>
      </c>
      <c r="H30" s="1">
        <v>44707</v>
      </c>
      <c r="I30" s="8">
        <f>IF(H30&lt;&gt;"",_xlfn.DAYS(H30,G30),"N/A")</f>
        <v>64</v>
      </c>
      <c r="J30" s="1">
        <f>IF(H30&lt;&gt;"",H30,"N/A")</f>
        <v>44707</v>
      </c>
      <c r="K30">
        <v>3</v>
      </c>
      <c r="M30" t="str">
        <f>IF(L30&lt;&gt;"",L30,"N/A")</f>
        <v>N/A</v>
      </c>
      <c r="N30" t="s">
        <v>12</v>
      </c>
      <c r="O30" t="str">
        <f>IF(N30&lt;&gt;"",N30,"N/A")</f>
        <v>Invoiced</v>
      </c>
      <c r="P30" t="s">
        <v>13</v>
      </c>
      <c r="Q30" s="9">
        <v>28.321000000000002</v>
      </c>
      <c r="R30" t="str">
        <f t="shared" si="0"/>
        <v>20-30</v>
      </c>
      <c r="S30">
        <v>600</v>
      </c>
      <c r="T30" t="s">
        <v>14</v>
      </c>
      <c r="U30">
        <f>IF(T30="USD",S30,S30*0.055)</f>
        <v>600</v>
      </c>
      <c r="V30">
        <v>300</v>
      </c>
      <c r="W30" t="s">
        <v>14</v>
      </c>
      <c r="X30">
        <f>IF(W30="USD",V30,V30*0.054)</f>
        <v>300</v>
      </c>
      <c r="Y30">
        <v>1</v>
      </c>
      <c r="Z30">
        <v>9.6</v>
      </c>
      <c r="AA30" s="9">
        <v>6.4</v>
      </c>
      <c r="AB30">
        <v>8</v>
      </c>
      <c r="AC30">
        <v>6.4</v>
      </c>
    </row>
    <row r="31" spans="1:29" x14ac:dyDescent="0.25">
      <c r="A31" t="s">
        <v>1110</v>
      </c>
      <c r="B31" t="s">
        <v>10</v>
      </c>
      <c r="C31" t="s">
        <v>68</v>
      </c>
      <c r="D31" t="s">
        <v>3616</v>
      </c>
      <c r="E31" t="s">
        <v>3614</v>
      </c>
      <c r="F31" t="str">
        <f>_xlfn.CONCAT(D31:D31,"-",E31)</f>
        <v>Marrakech-Alger</v>
      </c>
      <c r="G31" s="1">
        <v>44643</v>
      </c>
      <c r="H31" s="1">
        <v>44707</v>
      </c>
      <c r="I31" s="8">
        <f>IF(H31&lt;&gt;"",_xlfn.DAYS(H31,G31),"N/A")</f>
        <v>64</v>
      </c>
      <c r="J31" s="1">
        <f>IF(H31&lt;&gt;"",H31,"N/A")</f>
        <v>44707</v>
      </c>
      <c r="K31">
        <v>3</v>
      </c>
      <c r="M31" t="str">
        <f>IF(L31&lt;&gt;"",L31,"N/A")</f>
        <v>N/A</v>
      </c>
      <c r="N31" t="s">
        <v>12</v>
      </c>
      <c r="O31" t="str">
        <f>IF(N31&lt;&gt;"",N31,"N/A")</f>
        <v>Invoiced</v>
      </c>
      <c r="P31" t="s">
        <v>13</v>
      </c>
      <c r="Q31" s="9">
        <v>27.088999999999999</v>
      </c>
      <c r="R31" t="str">
        <f t="shared" si="0"/>
        <v>20-30</v>
      </c>
      <c r="S31">
        <v>600</v>
      </c>
      <c r="T31" t="s">
        <v>14</v>
      </c>
      <c r="U31">
        <f>IF(T31="USD",S31,S31*0.055)</f>
        <v>600</v>
      </c>
      <c r="V31">
        <v>300</v>
      </c>
      <c r="W31" t="s">
        <v>14</v>
      </c>
      <c r="X31">
        <f>IF(W31="USD",V31,V31*0.054)</f>
        <v>300</v>
      </c>
      <c r="Y31">
        <v>1</v>
      </c>
      <c r="Z31">
        <v>9.6</v>
      </c>
      <c r="AA31" s="9">
        <v>6.4</v>
      </c>
      <c r="AB31">
        <v>8</v>
      </c>
      <c r="AC31">
        <v>6.4</v>
      </c>
    </row>
    <row r="32" spans="1:29" x14ac:dyDescent="0.25">
      <c r="A32" t="s">
        <v>1103</v>
      </c>
      <c r="B32" t="s">
        <v>10</v>
      </c>
      <c r="C32" t="s">
        <v>68</v>
      </c>
      <c r="D32" t="s">
        <v>3620</v>
      </c>
      <c r="E32" t="s">
        <v>3613</v>
      </c>
      <c r="F32" t="str">
        <f>_xlfn.CONCAT(D32:D32,"-",E32)</f>
        <v>Zanzibar-Sanaa</v>
      </c>
      <c r="G32" s="1">
        <v>44646</v>
      </c>
      <c r="H32" s="1">
        <v>44709</v>
      </c>
      <c r="I32" s="8">
        <f>IF(H32&lt;&gt;"",_xlfn.DAYS(H32,G32),"N/A")</f>
        <v>63</v>
      </c>
      <c r="J32" s="1">
        <f>IF(H32&lt;&gt;"",H32,"N/A")</f>
        <v>44709</v>
      </c>
      <c r="K32">
        <v>3</v>
      </c>
      <c r="M32" t="str">
        <f>IF(L32&lt;&gt;"",L32,"N/A")</f>
        <v>N/A</v>
      </c>
      <c r="N32" t="s">
        <v>12</v>
      </c>
      <c r="O32" t="str">
        <f>IF(N32&lt;&gt;"",N32,"N/A")</f>
        <v>Invoiced</v>
      </c>
      <c r="P32" t="s">
        <v>13</v>
      </c>
      <c r="Q32" s="9">
        <v>32.966999999999999</v>
      </c>
      <c r="R32" t="str">
        <f t="shared" si="0"/>
        <v>30+</v>
      </c>
      <c r="S32">
        <v>600</v>
      </c>
      <c r="T32" t="s">
        <v>14</v>
      </c>
      <c r="U32">
        <f>IF(T32="USD",S32,S32*0.055)</f>
        <v>600</v>
      </c>
      <c r="V32">
        <v>300</v>
      </c>
      <c r="W32" t="s">
        <v>14</v>
      </c>
      <c r="X32">
        <f>IF(W32="USD",V32,V32*0.054)</f>
        <v>300</v>
      </c>
      <c r="Y32">
        <v>1</v>
      </c>
      <c r="Z32">
        <v>9.4499999999999993</v>
      </c>
      <c r="AA32" s="9">
        <v>6.3000000000000007</v>
      </c>
      <c r="AB32">
        <v>7.875</v>
      </c>
      <c r="AC32">
        <v>6.3000000000000007</v>
      </c>
    </row>
    <row r="33" spans="1:29" x14ac:dyDescent="0.25">
      <c r="A33" t="s">
        <v>1534</v>
      </c>
      <c r="B33" t="s">
        <v>10</v>
      </c>
      <c r="C33" t="s">
        <v>56</v>
      </c>
      <c r="D33" t="s">
        <v>3611</v>
      </c>
      <c r="E33" t="s">
        <v>3617</v>
      </c>
      <c r="F33" t="str">
        <f>_xlfn.CONCAT(D33:D33,"-",E33)</f>
        <v>Mogadishu-Lagos</v>
      </c>
      <c r="G33" s="1">
        <v>44685</v>
      </c>
      <c r="H33" s="1">
        <v>44748</v>
      </c>
      <c r="I33" s="8">
        <f>IF(H33&lt;&gt;"",_xlfn.DAYS(H33,G33),"N/A")</f>
        <v>63</v>
      </c>
      <c r="J33" s="1">
        <f>IF(H33&lt;&gt;"",H33,"N/A")</f>
        <v>44748</v>
      </c>
      <c r="K33">
        <v>5</v>
      </c>
      <c r="L33" t="s">
        <v>16</v>
      </c>
      <c r="M33" t="str">
        <f>IF(L33&lt;&gt;"",L33,"N/A")</f>
        <v>Paid</v>
      </c>
      <c r="N33" t="s">
        <v>12</v>
      </c>
      <c r="O33" t="str">
        <f>IF(N33&lt;&gt;"",N33,"N/A")</f>
        <v>Invoiced</v>
      </c>
      <c r="P33" t="s">
        <v>13</v>
      </c>
      <c r="Q33" s="9">
        <v>28.792999999999999</v>
      </c>
      <c r="R33" t="str">
        <f t="shared" si="0"/>
        <v>20-30</v>
      </c>
      <c r="S33">
        <v>600</v>
      </c>
      <c r="T33" t="s">
        <v>14</v>
      </c>
      <c r="U33">
        <f>IF(T33="USD",S33,S33*0.055)</f>
        <v>600</v>
      </c>
      <c r="V33">
        <v>300</v>
      </c>
      <c r="W33" t="s">
        <v>14</v>
      </c>
      <c r="X33">
        <f>IF(W33="USD",V33,V33*0.054)</f>
        <v>300</v>
      </c>
      <c r="Y33">
        <v>1</v>
      </c>
      <c r="Z33">
        <v>9.4499999999999993</v>
      </c>
      <c r="AA33" s="9">
        <v>6.3000000000000007</v>
      </c>
      <c r="AB33">
        <v>7.875</v>
      </c>
      <c r="AC33">
        <v>6.3000000000000007</v>
      </c>
    </row>
    <row r="34" spans="1:29" x14ac:dyDescent="0.25">
      <c r="A34" t="s">
        <v>1533</v>
      </c>
      <c r="B34" t="s">
        <v>10</v>
      </c>
      <c r="C34" t="s">
        <v>56</v>
      </c>
      <c r="D34" t="s">
        <v>3620</v>
      </c>
      <c r="E34" t="s">
        <v>3618</v>
      </c>
      <c r="F34" t="str">
        <f>_xlfn.CONCAT(D34:D34,"-",E34)</f>
        <v>Zanzibar-Tripoli</v>
      </c>
      <c r="G34" s="1">
        <v>44685</v>
      </c>
      <c r="H34" s="1">
        <v>44748</v>
      </c>
      <c r="I34" s="8">
        <f>IF(H34&lt;&gt;"",_xlfn.DAYS(H34,G34),"N/A")</f>
        <v>63</v>
      </c>
      <c r="J34" s="1">
        <f>IF(H34&lt;&gt;"",H34,"N/A")</f>
        <v>44748</v>
      </c>
      <c r="K34">
        <v>5</v>
      </c>
      <c r="L34" t="s">
        <v>16</v>
      </c>
      <c r="M34" t="str">
        <f>IF(L34&lt;&gt;"",L34,"N/A")</f>
        <v>Paid</v>
      </c>
      <c r="N34" t="s">
        <v>12</v>
      </c>
      <c r="O34" t="str">
        <f>IF(N34&lt;&gt;"",N34,"N/A")</f>
        <v>Invoiced</v>
      </c>
      <c r="P34" t="s">
        <v>13</v>
      </c>
      <c r="Q34" s="9">
        <v>28.594999999999999</v>
      </c>
      <c r="R34" t="str">
        <f t="shared" si="0"/>
        <v>20-30</v>
      </c>
      <c r="S34">
        <v>600</v>
      </c>
      <c r="T34" t="s">
        <v>14</v>
      </c>
      <c r="U34">
        <f>IF(T34="USD",S34,S34*0.055)</f>
        <v>600</v>
      </c>
      <c r="V34">
        <v>300</v>
      </c>
      <c r="W34" t="s">
        <v>14</v>
      </c>
      <c r="X34">
        <f>IF(W34="USD",V34,V34*0.054)</f>
        <v>300</v>
      </c>
      <c r="Y34">
        <v>1</v>
      </c>
      <c r="Z34">
        <v>9.4499999999999993</v>
      </c>
      <c r="AA34" s="9">
        <v>6.3000000000000007</v>
      </c>
      <c r="AB34">
        <v>7.875</v>
      </c>
      <c r="AC34">
        <v>6.3000000000000007</v>
      </c>
    </row>
    <row r="35" spans="1:29" x14ac:dyDescent="0.25">
      <c r="A35" t="s">
        <v>1106</v>
      </c>
      <c r="B35" t="s">
        <v>10</v>
      </c>
      <c r="C35" t="s">
        <v>68</v>
      </c>
      <c r="D35" t="s">
        <v>3616</v>
      </c>
      <c r="E35" t="s">
        <v>3614</v>
      </c>
      <c r="F35" t="str">
        <f>_xlfn.CONCAT(D35:D35,"-",E35)</f>
        <v>Marrakech-Alger</v>
      </c>
      <c r="G35" s="1">
        <v>44643</v>
      </c>
      <c r="H35" s="1">
        <v>44706</v>
      </c>
      <c r="I35" s="8">
        <f>IF(H35&lt;&gt;"",_xlfn.DAYS(H35,G35),"N/A")</f>
        <v>63</v>
      </c>
      <c r="J35" s="1">
        <f>IF(H35&lt;&gt;"",H35,"N/A")</f>
        <v>44706</v>
      </c>
      <c r="K35">
        <v>3</v>
      </c>
      <c r="M35" t="str">
        <f>IF(L35&lt;&gt;"",L35,"N/A")</f>
        <v>N/A</v>
      </c>
      <c r="N35" t="s">
        <v>12</v>
      </c>
      <c r="O35" t="str">
        <f>IF(N35&lt;&gt;"",N35,"N/A")</f>
        <v>Invoiced</v>
      </c>
      <c r="P35" t="s">
        <v>13</v>
      </c>
      <c r="Q35" s="9">
        <v>28.48</v>
      </c>
      <c r="R35" t="str">
        <f t="shared" si="0"/>
        <v>20-30</v>
      </c>
      <c r="S35">
        <v>600</v>
      </c>
      <c r="T35" t="s">
        <v>14</v>
      </c>
      <c r="U35">
        <f>IF(T35="USD",S35,S35*0.055)</f>
        <v>600</v>
      </c>
      <c r="V35">
        <v>300</v>
      </c>
      <c r="W35" t="s">
        <v>14</v>
      </c>
      <c r="X35">
        <f>IF(W35="USD",V35,V35*0.054)</f>
        <v>300</v>
      </c>
      <c r="Y35">
        <v>1</v>
      </c>
      <c r="Z35">
        <v>9.4499999999999993</v>
      </c>
      <c r="AA35" s="9">
        <v>6.3000000000000007</v>
      </c>
      <c r="AB35">
        <v>7.875</v>
      </c>
      <c r="AC35">
        <v>6.3000000000000007</v>
      </c>
    </row>
    <row r="36" spans="1:29" x14ac:dyDescent="0.25">
      <c r="A36" t="s">
        <v>2759</v>
      </c>
      <c r="B36" t="s">
        <v>10</v>
      </c>
      <c r="C36" t="s">
        <v>68</v>
      </c>
      <c r="D36" t="s">
        <v>3611</v>
      </c>
      <c r="E36" t="s">
        <v>3617</v>
      </c>
      <c r="F36" t="str">
        <f>_xlfn.CONCAT(D36:D36,"-",E36)</f>
        <v>Mogadishu-Lagos</v>
      </c>
      <c r="G36" s="1">
        <v>44677</v>
      </c>
      <c r="H36" s="1">
        <v>44740</v>
      </c>
      <c r="I36" s="8">
        <f>IF(H36&lt;&gt;"",_xlfn.DAYS(H36,G36),"N/A")</f>
        <v>63</v>
      </c>
      <c r="J36" s="1">
        <f>IF(H36&lt;&gt;"",H36,"N/A")</f>
        <v>44740</v>
      </c>
      <c r="K36">
        <v>4</v>
      </c>
      <c r="L36" t="s">
        <v>16</v>
      </c>
      <c r="M36" t="str">
        <f>IF(L36&lt;&gt;"",L36,"N/A")</f>
        <v>Paid</v>
      </c>
      <c r="N36" t="s">
        <v>12</v>
      </c>
      <c r="O36" t="str">
        <f>IF(N36&lt;&gt;"",N36,"N/A")</f>
        <v>Invoiced</v>
      </c>
      <c r="P36" t="s">
        <v>13</v>
      </c>
      <c r="Q36" s="9">
        <v>14.64</v>
      </c>
      <c r="R36" t="str">
        <f t="shared" si="0"/>
        <v>10-20</v>
      </c>
      <c r="S36">
        <v>600</v>
      </c>
      <c r="T36" t="s">
        <v>14</v>
      </c>
      <c r="U36">
        <f>IF(T36="USD",S36,S36*0.055)</f>
        <v>600</v>
      </c>
      <c r="V36">
        <v>300</v>
      </c>
      <c r="W36" t="s">
        <v>14</v>
      </c>
      <c r="X36">
        <f>IF(W36="USD",V36,V36*0.054)</f>
        <v>300</v>
      </c>
      <c r="Y36">
        <v>1</v>
      </c>
      <c r="Z36">
        <v>9.4499999999999993</v>
      </c>
      <c r="AA36" s="9">
        <v>6.3000000000000007</v>
      </c>
      <c r="AB36">
        <v>7.875</v>
      </c>
      <c r="AC36">
        <v>6.3000000000000007</v>
      </c>
    </row>
    <row r="37" spans="1:29" x14ac:dyDescent="0.25">
      <c r="A37" t="s">
        <v>3129</v>
      </c>
      <c r="B37" t="s">
        <v>10</v>
      </c>
      <c r="C37" t="s">
        <v>68</v>
      </c>
      <c r="D37" t="s">
        <v>3611</v>
      </c>
      <c r="E37" t="s">
        <v>3617</v>
      </c>
      <c r="F37" t="str">
        <f>_xlfn.CONCAT(D37:D37,"-",E37)</f>
        <v>Mogadishu-Lagos</v>
      </c>
      <c r="G37" s="1">
        <v>44688</v>
      </c>
      <c r="H37" s="1">
        <v>44750</v>
      </c>
      <c r="I37" s="8">
        <f>IF(H37&lt;&gt;"",_xlfn.DAYS(H37,G37),"N/A")</f>
        <v>62</v>
      </c>
      <c r="J37" s="1">
        <f>IF(H37&lt;&gt;"",H37,"N/A")</f>
        <v>44750</v>
      </c>
      <c r="K37">
        <v>5</v>
      </c>
      <c r="L37" t="s">
        <v>16</v>
      </c>
      <c r="M37" t="str">
        <f>IF(L37&lt;&gt;"",L37,"N/A")</f>
        <v>Paid</v>
      </c>
      <c r="N37" t="s">
        <v>12</v>
      </c>
      <c r="O37" t="str">
        <f>IF(N37&lt;&gt;"",N37,"N/A")</f>
        <v>Invoiced</v>
      </c>
      <c r="P37" t="s">
        <v>13</v>
      </c>
      <c r="Q37" s="9">
        <v>34.067999999999998</v>
      </c>
      <c r="R37" t="str">
        <f t="shared" si="0"/>
        <v>30+</v>
      </c>
      <c r="S37">
        <v>600</v>
      </c>
      <c r="T37" t="s">
        <v>14</v>
      </c>
      <c r="U37">
        <f>IF(T37="USD",S37,S37*0.055)</f>
        <v>600</v>
      </c>
      <c r="V37">
        <v>300</v>
      </c>
      <c r="W37" t="s">
        <v>14</v>
      </c>
      <c r="X37">
        <f>IF(W37="USD",V37,V37*0.054)</f>
        <v>300</v>
      </c>
      <c r="Y37">
        <v>1</v>
      </c>
      <c r="Z37">
        <v>9.2999999999999989</v>
      </c>
      <c r="AA37" s="9">
        <v>6.2</v>
      </c>
      <c r="AB37">
        <v>7.75</v>
      </c>
      <c r="AC37">
        <v>6.2</v>
      </c>
    </row>
    <row r="38" spans="1:29" x14ac:dyDescent="0.25">
      <c r="A38" t="s">
        <v>1087</v>
      </c>
      <c r="B38" t="s">
        <v>10</v>
      </c>
      <c r="C38" t="s">
        <v>68</v>
      </c>
      <c r="D38" t="s">
        <v>3619</v>
      </c>
      <c r="E38" t="s">
        <v>3618</v>
      </c>
      <c r="F38" t="str">
        <f>_xlfn.CONCAT(D38:D38,"-",E38)</f>
        <v>Addis Ababa-Tripoli</v>
      </c>
      <c r="G38" s="1">
        <v>44646</v>
      </c>
      <c r="H38" s="1">
        <v>44708</v>
      </c>
      <c r="I38" s="8">
        <f>IF(H38&lt;&gt;"",_xlfn.DAYS(H38,G38),"N/A")</f>
        <v>62</v>
      </c>
      <c r="J38" s="1">
        <f>IF(H38&lt;&gt;"",H38,"N/A")</f>
        <v>44708</v>
      </c>
      <c r="K38">
        <v>3</v>
      </c>
      <c r="M38" t="str">
        <f>IF(L38&lt;&gt;"",L38,"N/A")</f>
        <v>N/A</v>
      </c>
      <c r="N38" t="s">
        <v>12</v>
      </c>
      <c r="O38" t="str">
        <f>IF(N38&lt;&gt;"",N38,"N/A")</f>
        <v>Invoiced</v>
      </c>
      <c r="P38" t="s">
        <v>13</v>
      </c>
      <c r="Q38" s="9">
        <v>33.268999999999998</v>
      </c>
      <c r="R38" t="str">
        <f t="shared" si="0"/>
        <v>30+</v>
      </c>
      <c r="S38">
        <v>600</v>
      </c>
      <c r="T38" t="s">
        <v>14</v>
      </c>
      <c r="U38">
        <f>IF(T38="USD",S38,S38*0.055)</f>
        <v>600</v>
      </c>
      <c r="V38">
        <v>300</v>
      </c>
      <c r="W38" t="s">
        <v>14</v>
      </c>
      <c r="X38">
        <f>IF(W38="USD",V38,V38*0.054)</f>
        <v>300</v>
      </c>
      <c r="Y38">
        <v>1</v>
      </c>
      <c r="Z38">
        <v>9.2999999999999989</v>
      </c>
      <c r="AA38" s="9">
        <v>6.2</v>
      </c>
      <c r="AB38">
        <v>7.75</v>
      </c>
      <c r="AC38">
        <v>6.2</v>
      </c>
    </row>
    <row r="39" spans="1:29" x14ac:dyDescent="0.25">
      <c r="A39" t="s">
        <v>1536</v>
      </c>
      <c r="B39" t="s">
        <v>10</v>
      </c>
      <c r="C39" t="s">
        <v>56</v>
      </c>
      <c r="D39" t="s">
        <v>3611</v>
      </c>
      <c r="E39" t="s">
        <v>3618</v>
      </c>
      <c r="F39" t="str">
        <f>_xlfn.CONCAT(D39:D39,"-",E39)</f>
        <v>Mogadishu-Tripoli</v>
      </c>
      <c r="G39" s="1">
        <v>44686</v>
      </c>
      <c r="H39" s="1">
        <v>44748</v>
      </c>
      <c r="I39" s="8">
        <f>IF(H39&lt;&gt;"",_xlfn.DAYS(H39,G39),"N/A")</f>
        <v>62</v>
      </c>
      <c r="J39" s="1">
        <f>IF(H39&lt;&gt;"",H39,"N/A")</f>
        <v>44748</v>
      </c>
      <c r="K39">
        <v>5</v>
      </c>
      <c r="L39" t="s">
        <v>16</v>
      </c>
      <c r="M39" t="str">
        <f>IF(L39&lt;&gt;"",L39,"N/A")</f>
        <v>Paid</v>
      </c>
      <c r="N39" t="s">
        <v>12</v>
      </c>
      <c r="O39" t="str">
        <f>IF(N39&lt;&gt;"",N39,"N/A")</f>
        <v>Invoiced</v>
      </c>
      <c r="P39" t="s">
        <v>13</v>
      </c>
      <c r="Q39" s="9">
        <v>28.652000000000001</v>
      </c>
      <c r="R39" t="str">
        <f t="shared" si="0"/>
        <v>20-30</v>
      </c>
      <c r="S39">
        <v>600</v>
      </c>
      <c r="T39" t="s">
        <v>14</v>
      </c>
      <c r="U39">
        <f>IF(T39="USD",S39,S39*0.055)</f>
        <v>600</v>
      </c>
      <c r="V39">
        <v>300</v>
      </c>
      <c r="W39" t="s">
        <v>14</v>
      </c>
      <c r="X39">
        <f>IF(W39="USD",V39,V39*0.054)</f>
        <v>300</v>
      </c>
      <c r="Y39">
        <v>1</v>
      </c>
      <c r="Z39">
        <v>9.2999999999999989</v>
      </c>
      <c r="AA39" s="9">
        <v>6.2</v>
      </c>
      <c r="AB39">
        <v>7.75</v>
      </c>
      <c r="AC39">
        <v>6.2</v>
      </c>
    </row>
    <row r="40" spans="1:29" x14ac:dyDescent="0.25">
      <c r="A40" t="s">
        <v>1535</v>
      </c>
      <c r="B40" t="s">
        <v>10</v>
      </c>
      <c r="C40" t="s">
        <v>56</v>
      </c>
      <c r="D40" t="s">
        <v>3620</v>
      </c>
      <c r="E40" t="s">
        <v>3613</v>
      </c>
      <c r="F40" t="str">
        <f>_xlfn.CONCAT(D40:D40,"-",E40)</f>
        <v>Zanzibar-Sanaa</v>
      </c>
      <c r="G40" s="1">
        <v>44686</v>
      </c>
      <c r="H40" s="1">
        <v>44748</v>
      </c>
      <c r="I40" s="8">
        <f>IF(H40&lt;&gt;"",_xlfn.DAYS(H40,G40),"N/A")</f>
        <v>62</v>
      </c>
      <c r="J40" s="1">
        <f>IF(H40&lt;&gt;"",H40,"N/A")</f>
        <v>44748</v>
      </c>
      <c r="K40">
        <v>5</v>
      </c>
      <c r="L40" t="s">
        <v>16</v>
      </c>
      <c r="M40" t="str">
        <f>IF(L40&lt;&gt;"",L40,"N/A")</f>
        <v>Paid</v>
      </c>
      <c r="N40" t="s">
        <v>12</v>
      </c>
      <c r="O40" t="str">
        <f>IF(N40&lt;&gt;"",N40,"N/A")</f>
        <v>Invoiced</v>
      </c>
      <c r="P40" t="s">
        <v>13</v>
      </c>
      <c r="Q40" s="9">
        <v>28.494</v>
      </c>
      <c r="R40" t="str">
        <f t="shared" si="0"/>
        <v>20-30</v>
      </c>
      <c r="S40">
        <v>600</v>
      </c>
      <c r="T40" t="s">
        <v>14</v>
      </c>
      <c r="U40">
        <f>IF(T40="USD",S40,S40*0.055)</f>
        <v>600</v>
      </c>
      <c r="V40">
        <v>300</v>
      </c>
      <c r="W40" t="s">
        <v>14</v>
      </c>
      <c r="X40">
        <f>IF(W40="USD",V40,V40*0.054)</f>
        <v>300</v>
      </c>
      <c r="Y40">
        <v>1</v>
      </c>
      <c r="Z40">
        <v>9.2999999999999989</v>
      </c>
      <c r="AA40" s="9">
        <v>6.2</v>
      </c>
      <c r="AB40">
        <v>7.75</v>
      </c>
      <c r="AC40">
        <v>6.2</v>
      </c>
    </row>
    <row r="41" spans="1:29" x14ac:dyDescent="0.25">
      <c r="A41" t="s">
        <v>2782</v>
      </c>
      <c r="B41" t="s">
        <v>10</v>
      </c>
      <c r="C41" t="s">
        <v>68</v>
      </c>
      <c r="D41" t="s">
        <v>3611</v>
      </c>
      <c r="E41" t="s">
        <v>3613</v>
      </c>
      <c r="F41" t="str">
        <f>_xlfn.CONCAT(D41:D41,"-",E41)</f>
        <v>Mogadishu-Sanaa</v>
      </c>
      <c r="G41" s="1">
        <v>44720</v>
      </c>
      <c r="H41" s="1">
        <v>44782</v>
      </c>
      <c r="I41" s="8">
        <f>IF(H41&lt;&gt;"",_xlfn.DAYS(H41,G41),"N/A")</f>
        <v>62</v>
      </c>
      <c r="J41" s="1">
        <f>IF(H41&lt;&gt;"",H41,"N/A")</f>
        <v>44782</v>
      </c>
      <c r="K41">
        <v>6</v>
      </c>
      <c r="L41" t="s">
        <v>12</v>
      </c>
      <c r="M41" t="str">
        <f>IF(L41&lt;&gt;"",L41,"N/A")</f>
        <v>Invoiced</v>
      </c>
      <c r="N41" t="s">
        <v>12</v>
      </c>
      <c r="O41" t="str">
        <f>IF(N41&lt;&gt;"",N41,"N/A")</f>
        <v>Invoiced</v>
      </c>
      <c r="P41" t="s">
        <v>13</v>
      </c>
      <c r="Q41" s="9">
        <v>26.19</v>
      </c>
      <c r="R41" t="str">
        <f t="shared" si="0"/>
        <v>20-30</v>
      </c>
      <c r="S41">
        <v>600</v>
      </c>
      <c r="T41" t="s">
        <v>14</v>
      </c>
      <c r="U41">
        <f>IF(T41="USD",S41,S41*0.055)</f>
        <v>600</v>
      </c>
      <c r="V41">
        <v>300</v>
      </c>
      <c r="W41" t="s">
        <v>14</v>
      </c>
      <c r="X41">
        <f>IF(W41="USD",V41,V41*0.054)</f>
        <v>300</v>
      </c>
      <c r="Y41">
        <v>1</v>
      </c>
      <c r="Z41">
        <v>9.2999999999999989</v>
      </c>
      <c r="AA41" s="9">
        <v>6.2</v>
      </c>
      <c r="AB41">
        <v>7.75</v>
      </c>
      <c r="AC41">
        <v>6.2</v>
      </c>
    </row>
    <row r="42" spans="1:29" x14ac:dyDescent="0.25">
      <c r="A42" t="s">
        <v>2742</v>
      </c>
      <c r="B42" t="s">
        <v>10</v>
      </c>
      <c r="C42" t="s">
        <v>68</v>
      </c>
      <c r="D42" t="s">
        <v>3616</v>
      </c>
      <c r="E42" t="s">
        <v>3614</v>
      </c>
      <c r="F42" t="str">
        <f>_xlfn.CONCAT(D42:D42,"-",E42)</f>
        <v>Marrakech-Alger</v>
      </c>
      <c r="G42" s="1">
        <v>44678</v>
      </c>
      <c r="H42" s="1">
        <v>44740</v>
      </c>
      <c r="I42" s="8">
        <f>IF(H42&lt;&gt;"",_xlfn.DAYS(H42,G42),"N/A")</f>
        <v>62</v>
      </c>
      <c r="J42" s="1">
        <f>IF(H42&lt;&gt;"",H42,"N/A")</f>
        <v>44740</v>
      </c>
      <c r="K42">
        <v>4</v>
      </c>
      <c r="L42" t="s">
        <v>16</v>
      </c>
      <c r="M42" t="str">
        <f>IF(L42&lt;&gt;"",L42,"N/A")</f>
        <v>Paid</v>
      </c>
      <c r="N42" t="s">
        <v>12</v>
      </c>
      <c r="O42" t="str">
        <f>IF(N42&lt;&gt;"",N42,"N/A")</f>
        <v>Invoiced</v>
      </c>
      <c r="P42" t="s">
        <v>13</v>
      </c>
      <c r="Q42" s="9">
        <v>14.64</v>
      </c>
      <c r="R42" t="str">
        <f t="shared" si="0"/>
        <v>10-20</v>
      </c>
      <c r="S42">
        <v>600</v>
      </c>
      <c r="T42" t="s">
        <v>14</v>
      </c>
      <c r="U42">
        <f>IF(T42="USD",S42,S42*0.055)</f>
        <v>600</v>
      </c>
      <c r="V42">
        <v>300</v>
      </c>
      <c r="W42" t="s">
        <v>14</v>
      </c>
      <c r="X42">
        <f>IF(W42="USD",V42,V42*0.054)</f>
        <v>300</v>
      </c>
      <c r="Y42">
        <v>1</v>
      </c>
      <c r="Z42">
        <v>9.2999999999999989</v>
      </c>
      <c r="AA42" s="9">
        <v>6.2</v>
      </c>
      <c r="AB42">
        <v>7.75</v>
      </c>
      <c r="AC42">
        <v>6.2</v>
      </c>
    </row>
    <row r="43" spans="1:29" x14ac:dyDescent="0.25">
      <c r="A43" t="s">
        <v>1111</v>
      </c>
      <c r="B43" t="s">
        <v>10</v>
      </c>
      <c r="C43" t="s">
        <v>68</v>
      </c>
      <c r="D43" t="s">
        <v>3611</v>
      </c>
      <c r="E43" t="s">
        <v>3617</v>
      </c>
      <c r="F43" t="str">
        <f>_xlfn.CONCAT(D43:D43,"-",E43)</f>
        <v>Mogadishu-Lagos</v>
      </c>
      <c r="G43" s="1">
        <v>44646</v>
      </c>
      <c r="H43" s="1">
        <v>44707</v>
      </c>
      <c r="I43" s="8">
        <f>IF(H43&lt;&gt;"",_xlfn.DAYS(H43,G43),"N/A")</f>
        <v>61</v>
      </c>
      <c r="J43" s="1">
        <f>IF(H43&lt;&gt;"",H43,"N/A")</f>
        <v>44707</v>
      </c>
      <c r="K43">
        <v>3</v>
      </c>
      <c r="M43" t="str">
        <f>IF(L43&lt;&gt;"",L43,"N/A")</f>
        <v>N/A</v>
      </c>
      <c r="N43" t="s">
        <v>16</v>
      </c>
      <c r="O43" t="str">
        <f>IF(N43&lt;&gt;"",N43,"N/A")</f>
        <v>Paid</v>
      </c>
      <c r="P43" t="s">
        <v>13</v>
      </c>
      <c r="Q43" s="9">
        <v>28.887</v>
      </c>
      <c r="R43" t="str">
        <f t="shared" si="0"/>
        <v>20-30</v>
      </c>
      <c r="S43">
        <v>600</v>
      </c>
      <c r="T43" t="s">
        <v>14</v>
      </c>
      <c r="U43">
        <f>IF(T43="USD",S43,S43*0.055)</f>
        <v>600</v>
      </c>
      <c r="V43">
        <v>300</v>
      </c>
      <c r="W43" t="s">
        <v>14</v>
      </c>
      <c r="X43">
        <f>IF(W43="USD",V43,V43*0.054)</f>
        <v>300</v>
      </c>
      <c r="Y43">
        <v>1</v>
      </c>
      <c r="Z43">
        <v>9.15</v>
      </c>
      <c r="AA43" s="9">
        <v>6.1000000000000005</v>
      </c>
      <c r="AB43">
        <v>7.625</v>
      </c>
      <c r="AC43">
        <v>6.1000000000000005</v>
      </c>
    </row>
    <row r="44" spans="1:29" x14ac:dyDescent="0.25">
      <c r="A44" t="s">
        <v>1079</v>
      </c>
      <c r="B44" t="s">
        <v>10</v>
      </c>
      <c r="C44" t="s">
        <v>68</v>
      </c>
      <c r="D44" t="s">
        <v>3616</v>
      </c>
      <c r="E44" t="s">
        <v>3618</v>
      </c>
      <c r="F44" t="str">
        <f>_xlfn.CONCAT(D44:D44,"-",E44)</f>
        <v>Marrakech-Tripoli</v>
      </c>
      <c r="G44" s="1">
        <v>44640</v>
      </c>
      <c r="H44" s="1">
        <v>44700</v>
      </c>
      <c r="I44" s="8">
        <f>IF(H44&lt;&gt;"",_xlfn.DAYS(H44,G44),"N/A")</f>
        <v>60</v>
      </c>
      <c r="J44" s="1">
        <f>IF(H44&lt;&gt;"",H44,"N/A")</f>
        <v>44700</v>
      </c>
      <c r="K44">
        <v>3</v>
      </c>
      <c r="M44" t="str">
        <f>IF(L44&lt;&gt;"",L44,"N/A")</f>
        <v>N/A</v>
      </c>
      <c r="N44" t="s">
        <v>12</v>
      </c>
      <c r="O44" t="str">
        <f>IF(N44&lt;&gt;"",N44,"N/A")</f>
        <v>Invoiced</v>
      </c>
      <c r="P44" t="s">
        <v>13</v>
      </c>
      <c r="Q44" s="9">
        <v>28.234999999999999</v>
      </c>
      <c r="R44" t="str">
        <f t="shared" si="0"/>
        <v>20-30</v>
      </c>
      <c r="S44">
        <v>600</v>
      </c>
      <c r="T44" t="s">
        <v>14</v>
      </c>
      <c r="U44">
        <f>IF(T44="USD",S44,S44*0.055)</f>
        <v>600</v>
      </c>
      <c r="V44">
        <v>300</v>
      </c>
      <c r="W44" t="s">
        <v>14</v>
      </c>
      <c r="X44">
        <f>IF(W44="USD",V44,V44*0.054)</f>
        <v>300</v>
      </c>
      <c r="Y44">
        <v>1</v>
      </c>
      <c r="Z44">
        <v>9</v>
      </c>
      <c r="AA44" s="9">
        <v>6</v>
      </c>
      <c r="AB44">
        <v>7.5</v>
      </c>
      <c r="AC44">
        <v>6</v>
      </c>
    </row>
    <row r="45" spans="1:29" x14ac:dyDescent="0.25">
      <c r="A45" t="s">
        <v>2068</v>
      </c>
      <c r="B45" t="s">
        <v>10</v>
      </c>
      <c r="C45" t="s">
        <v>11</v>
      </c>
      <c r="D45" t="s">
        <v>3611</v>
      </c>
      <c r="E45" t="s">
        <v>3614</v>
      </c>
      <c r="F45" t="str">
        <f>_xlfn.CONCAT(D45:D45,"-",E45)</f>
        <v>Mogadishu-Alger</v>
      </c>
      <c r="G45" s="1">
        <v>44596</v>
      </c>
      <c r="H45" s="1">
        <v>44656</v>
      </c>
      <c r="I45" s="8">
        <f>IF(H45&lt;&gt;"",_xlfn.DAYS(H45,G45),"N/A")</f>
        <v>60</v>
      </c>
      <c r="J45" s="1">
        <f>IF(H45&lt;&gt;"",H45,"N/A")</f>
        <v>44656</v>
      </c>
      <c r="K45">
        <v>2</v>
      </c>
      <c r="L45" t="s">
        <v>12</v>
      </c>
      <c r="M45" t="str">
        <f>IF(L45&lt;&gt;"",L45,"N/A")</f>
        <v>Invoiced</v>
      </c>
      <c r="N45" t="s">
        <v>16</v>
      </c>
      <c r="O45" t="str">
        <f>IF(N45&lt;&gt;"",N45,"N/A")</f>
        <v>Paid</v>
      </c>
      <c r="P45" t="s">
        <v>13</v>
      </c>
      <c r="Q45" s="9">
        <v>14.05</v>
      </c>
      <c r="R45" t="str">
        <f t="shared" si="0"/>
        <v>10-20</v>
      </c>
      <c r="S45">
        <v>600</v>
      </c>
      <c r="T45" t="s">
        <v>14</v>
      </c>
      <c r="U45">
        <f>IF(T45="USD",S45,S45*0.055)</f>
        <v>600</v>
      </c>
      <c r="V45">
        <v>300</v>
      </c>
      <c r="W45" t="s">
        <v>14</v>
      </c>
      <c r="X45">
        <f>IF(W45="USD",V45,V45*0.054)</f>
        <v>300</v>
      </c>
      <c r="Y45">
        <v>1</v>
      </c>
      <c r="Z45">
        <v>9</v>
      </c>
      <c r="AA45" s="9">
        <v>6</v>
      </c>
      <c r="AB45">
        <v>7.5</v>
      </c>
      <c r="AC45">
        <v>6</v>
      </c>
    </row>
    <row r="46" spans="1:29" x14ac:dyDescent="0.25">
      <c r="A46" t="s">
        <v>1112</v>
      </c>
      <c r="B46" t="s">
        <v>10</v>
      </c>
      <c r="C46" t="s">
        <v>68</v>
      </c>
      <c r="D46" t="s">
        <v>3611</v>
      </c>
      <c r="E46" t="s">
        <v>3617</v>
      </c>
      <c r="F46" t="str">
        <f>_xlfn.CONCAT(D46:D46,"-",E46)</f>
        <v>Mogadishu-Lagos</v>
      </c>
      <c r="G46" s="1">
        <v>44641</v>
      </c>
      <c r="H46" s="1">
        <v>44700</v>
      </c>
      <c r="I46" s="8">
        <f>IF(H46&lt;&gt;"",_xlfn.DAYS(H46,G46),"N/A")</f>
        <v>59</v>
      </c>
      <c r="J46" s="1">
        <f>IF(H46&lt;&gt;"",H46,"N/A")</f>
        <v>44700</v>
      </c>
      <c r="K46">
        <v>3</v>
      </c>
      <c r="M46" t="str">
        <f>IF(L46&lt;&gt;"",L46,"N/A")</f>
        <v>N/A</v>
      </c>
      <c r="N46" t="s">
        <v>12</v>
      </c>
      <c r="O46" t="str">
        <f>IF(N46&lt;&gt;"",N46,"N/A")</f>
        <v>Invoiced</v>
      </c>
      <c r="P46" t="s">
        <v>13</v>
      </c>
      <c r="Q46" s="9">
        <v>30.241</v>
      </c>
      <c r="R46" t="str">
        <f t="shared" si="0"/>
        <v>30+</v>
      </c>
      <c r="S46">
        <v>600</v>
      </c>
      <c r="T46" t="s">
        <v>14</v>
      </c>
      <c r="U46">
        <f>IF(T46="USD",S46,S46*0.055)</f>
        <v>600</v>
      </c>
      <c r="V46">
        <v>300</v>
      </c>
      <c r="W46" t="s">
        <v>14</v>
      </c>
      <c r="X46">
        <f>IF(W46="USD",V46,V46*0.054)</f>
        <v>300</v>
      </c>
      <c r="Y46">
        <v>1</v>
      </c>
      <c r="Z46">
        <v>8.85</v>
      </c>
      <c r="AA46" s="9">
        <v>5.9</v>
      </c>
      <c r="AB46">
        <v>7.375</v>
      </c>
      <c r="AC46">
        <v>5.9</v>
      </c>
    </row>
    <row r="47" spans="1:29" x14ac:dyDescent="0.25">
      <c r="A47" t="s">
        <v>2067</v>
      </c>
      <c r="B47" t="s">
        <v>10</v>
      </c>
      <c r="C47" t="s">
        <v>11</v>
      </c>
      <c r="D47" t="s">
        <v>3616</v>
      </c>
      <c r="E47" t="s">
        <v>3614</v>
      </c>
      <c r="F47" t="str">
        <f>_xlfn.CONCAT(D47:D47,"-",E47)</f>
        <v>Marrakech-Alger</v>
      </c>
      <c r="G47" s="1">
        <v>44598</v>
      </c>
      <c r="H47" s="1">
        <v>44656</v>
      </c>
      <c r="I47" s="8">
        <f>IF(H47&lt;&gt;"",_xlfn.DAYS(H47,G47),"N/A")</f>
        <v>58</v>
      </c>
      <c r="J47" s="1">
        <f>IF(H47&lt;&gt;"",H47,"N/A")</f>
        <v>44656</v>
      </c>
      <c r="K47">
        <v>2</v>
      </c>
      <c r="L47" t="s">
        <v>12</v>
      </c>
      <c r="M47" t="str">
        <f>IF(L47&lt;&gt;"",L47,"N/A")</f>
        <v>Invoiced</v>
      </c>
      <c r="N47" t="s">
        <v>16</v>
      </c>
      <c r="O47" t="str">
        <f>IF(N47&lt;&gt;"",N47,"N/A")</f>
        <v>Paid</v>
      </c>
      <c r="P47" t="s">
        <v>13</v>
      </c>
      <c r="Q47" s="9">
        <v>4.2</v>
      </c>
      <c r="R47" t="str">
        <f t="shared" si="0"/>
        <v>1-10</v>
      </c>
      <c r="S47">
        <v>600</v>
      </c>
      <c r="T47" t="s">
        <v>14</v>
      </c>
      <c r="U47">
        <f>IF(T47="USD",S47,S47*0.055)</f>
        <v>600</v>
      </c>
      <c r="V47">
        <v>300</v>
      </c>
      <c r="W47" t="s">
        <v>14</v>
      </c>
      <c r="X47">
        <f>IF(W47="USD",V47,V47*0.054)</f>
        <v>300</v>
      </c>
      <c r="Y47">
        <v>1</v>
      </c>
      <c r="Z47">
        <v>8.6999999999999993</v>
      </c>
      <c r="AA47" s="9">
        <v>5.8000000000000007</v>
      </c>
      <c r="AB47">
        <v>7.25</v>
      </c>
      <c r="AC47">
        <v>5.8000000000000007</v>
      </c>
    </row>
    <row r="48" spans="1:29" x14ac:dyDescent="0.25">
      <c r="A48" t="s">
        <v>3140</v>
      </c>
      <c r="B48" t="s">
        <v>10</v>
      </c>
      <c r="C48" t="s">
        <v>68</v>
      </c>
      <c r="D48" t="s">
        <v>3616</v>
      </c>
      <c r="E48" t="s">
        <v>3614</v>
      </c>
      <c r="F48" t="str">
        <f>_xlfn.CONCAT(D48:D48,"-",E48)</f>
        <v>Marrakech-Alger</v>
      </c>
      <c r="G48" s="1">
        <v>44700</v>
      </c>
      <c r="H48" s="1">
        <v>44757</v>
      </c>
      <c r="I48" s="8">
        <f>IF(H48&lt;&gt;"",_xlfn.DAYS(H48,G48),"N/A")</f>
        <v>57</v>
      </c>
      <c r="J48" s="1">
        <f>IF(H48&lt;&gt;"",H48,"N/A")</f>
        <v>44757</v>
      </c>
      <c r="K48">
        <v>5</v>
      </c>
      <c r="L48" t="s">
        <v>16</v>
      </c>
      <c r="M48" t="str">
        <f>IF(L48&lt;&gt;"",L48,"N/A")</f>
        <v>Paid</v>
      </c>
      <c r="N48" t="s">
        <v>12</v>
      </c>
      <c r="O48" t="str">
        <f>IF(N48&lt;&gt;"",N48,"N/A")</f>
        <v>Invoiced</v>
      </c>
      <c r="P48" t="s">
        <v>13</v>
      </c>
      <c r="Q48" s="9">
        <v>34.067999999999998</v>
      </c>
      <c r="R48" t="str">
        <f t="shared" si="0"/>
        <v>30+</v>
      </c>
      <c r="S48">
        <v>600</v>
      </c>
      <c r="T48" t="s">
        <v>14</v>
      </c>
      <c r="U48">
        <f>IF(T48="USD",S48,S48*0.055)</f>
        <v>600</v>
      </c>
      <c r="V48">
        <v>300</v>
      </c>
      <c r="W48" t="s">
        <v>14</v>
      </c>
      <c r="X48">
        <f>IF(W48="USD",V48,V48*0.054)</f>
        <v>300</v>
      </c>
      <c r="Y48">
        <v>1</v>
      </c>
      <c r="Z48">
        <v>8.5499999999999989</v>
      </c>
      <c r="AA48" s="9">
        <v>5.7</v>
      </c>
      <c r="AB48">
        <v>7.125</v>
      </c>
      <c r="AC48">
        <v>5.7</v>
      </c>
    </row>
    <row r="49" spans="1:29" x14ac:dyDescent="0.25">
      <c r="A49" t="s">
        <v>1562</v>
      </c>
      <c r="B49" t="s">
        <v>10</v>
      </c>
      <c r="C49" t="s">
        <v>56</v>
      </c>
      <c r="D49" t="s">
        <v>3611</v>
      </c>
      <c r="E49" t="s">
        <v>3617</v>
      </c>
      <c r="F49" t="str">
        <f>_xlfn.CONCAT(D49:D49,"-",E49)</f>
        <v>Mogadishu-Lagos</v>
      </c>
      <c r="G49" s="1">
        <v>44698</v>
      </c>
      <c r="H49" s="1">
        <v>44754</v>
      </c>
      <c r="I49" s="8">
        <f>IF(H49&lt;&gt;"",_xlfn.DAYS(H49,G49),"N/A")</f>
        <v>56</v>
      </c>
      <c r="J49" s="1">
        <f>IF(H49&lt;&gt;"",H49,"N/A")</f>
        <v>44754</v>
      </c>
      <c r="K49">
        <v>5</v>
      </c>
      <c r="L49" t="s">
        <v>16</v>
      </c>
      <c r="M49" t="str">
        <f>IF(L49&lt;&gt;"",L49,"N/A")</f>
        <v>Paid</v>
      </c>
      <c r="N49" t="s">
        <v>12</v>
      </c>
      <c r="O49" t="str">
        <f>IF(N49&lt;&gt;"",N49,"N/A")</f>
        <v>Invoiced</v>
      </c>
      <c r="P49" t="s">
        <v>13</v>
      </c>
      <c r="Q49" s="9">
        <v>36.084000000000003</v>
      </c>
      <c r="R49" t="str">
        <f t="shared" si="0"/>
        <v>30+</v>
      </c>
      <c r="S49">
        <v>600</v>
      </c>
      <c r="T49" t="s">
        <v>14</v>
      </c>
      <c r="U49">
        <f>IF(T49="USD",S49,S49*0.055)</f>
        <v>600</v>
      </c>
      <c r="V49">
        <v>300</v>
      </c>
      <c r="W49" t="s">
        <v>14</v>
      </c>
      <c r="X49">
        <f>IF(W49="USD",V49,V49*0.054)</f>
        <v>300</v>
      </c>
      <c r="Y49">
        <v>1</v>
      </c>
      <c r="Z49">
        <v>8.4</v>
      </c>
      <c r="AA49" s="9">
        <v>5.6000000000000005</v>
      </c>
      <c r="AB49">
        <v>7</v>
      </c>
      <c r="AC49">
        <v>5.6000000000000005</v>
      </c>
    </row>
    <row r="50" spans="1:29" x14ac:dyDescent="0.25">
      <c r="A50" t="s">
        <v>3156</v>
      </c>
      <c r="B50" t="s">
        <v>10</v>
      </c>
      <c r="C50" t="s">
        <v>68</v>
      </c>
      <c r="D50" t="s">
        <v>3615</v>
      </c>
      <c r="E50" t="s">
        <v>3618</v>
      </c>
      <c r="F50" t="str">
        <f>_xlfn.CONCAT(D50:D50,"-",E50)</f>
        <v>Mombasa-Tripoli</v>
      </c>
      <c r="G50" s="1">
        <v>44703</v>
      </c>
      <c r="H50" s="1">
        <v>44759</v>
      </c>
      <c r="I50" s="8">
        <f>IF(H50&lt;&gt;"",_xlfn.DAYS(H50,G50),"N/A")</f>
        <v>56</v>
      </c>
      <c r="J50" s="1">
        <f>IF(H50&lt;&gt;"",H50,"N/A")</f>
        <v>44759</v>
      </c>
      <c r="K50">
        <v>5</v>
      </c>
      <c r="L50" t="s">
        <v>16</v>
      </c>
      <c r="M50" t="str">
        <f>IF(L50&lt;&gt;"",L50,"N/A")</f>
        <v>Paid</v>
      </c>
      <c r="N50" t="s">
        <v>12</v>
      </c>
      <c r="O50" t="str">
        <f>IF(N50&lt;&gt;"",N50,"N/A")</f>
        <v>Invoiced</v>
      </c>
      <c r="P50" t="s">
        <v>13</v>
      </c>
      <c r="Q50" s="9">
        <v>29.058</v>
      </c>
      <c r="R50" t="str">
        <f t="shared" si="0"/>
        <v>20-30</v>
      </c>
      <c r="S50">
        <v>600</v>
      </c>
      <c r="T50" t="s">
        <v>14</v>
      </c>
      <c r="U50">
        <f>IF(T50="USD",S50,S50*0.055)</f>
        <v>600</v>
      </c>
      <c r="V50">
        <v>300</v>
      </c>
      <c r="W50" t="s">
        <v>14</v>
      </c>
      <c r="X50">
        <f>IF(W50="USD",V50,V50*0.054)</f>
        <v>300</v>
      </c>
      <c r="Y50">
        <v>1</v>
      </c>
      <c r="Z50">
        <v>8.4</v>
      </c>
      <c r="AA50" s="9">
        <v>5.6000000000000005</v>
      </c>
      <c r="AB50">
        <v>7</v>
      </c>
      <c r="AC50">
        <v>5.6000000000000005</v>
      </c>
    </row>
    <row r="51" spans="1:29" x14ac:dyDescent="0.25">
      <c r="A51" t="s">
        <v>1564</v>
      </c>
      <c r="B51" t="s">
        <v>10</v>
      </c>
      <c r="C51" t="s">
        <v>56</v>
      </c>
      <c r="D51" t="s">
        <v>3616</v>
      </c>
      <c r="E51" t="s">
        <v>3614</v>
      </c>
      <c r="F51" t="str">
        <f>_xlfn.CONCAT(D51:D51,"-",E51)</f>
        <v>Marrakech-Alger</v>
      </c>
      <c r="G51" s="1">
        <v>44698</v>
      </c>
      <c r="H51" s="1">
        <v>44754</v>
      </c>
      <c r="I51" s="8">
        <f>IF(H51&lt;&gt;"",_xlfn.DAYS(H51,G51),"N/A")</f>
        <v>56</v>
      </c>
      <c r="J51" s="1">
        <f>IF(H51&lt;&gt;"",H51,"N/A")</f>
        <v>44754</v>
      </c>
      <c r="K51">
        <v>5</v>
      </c>
      <c r="L51" t="s">
        <v>16</v>
      </c>
      <c r="M51" t="str">
        <f>IF(L51&lt;&gt;"",L51,"N/A")</f>
        <v>Paid</v>
      </c>
      <c r="N51" t="s">
        <v>12</v>
      </c>
      <c r="O51" t="str">
        <f>IF(N51&lt;&gt;"",N51,"N/A")</f>
        <v>Invoiced</v>
      </c>
      <c r="P51" t="s">
        <v>13</v>
      </c>
      <c r="Q51" s="9">
        <v>27.335000000000001</v>
      </c>
      <c r="R51" t="str">
        <f t="shared" si="0"/>
        <v>20-30</v>
      </c>
      <c r="S51">
        <v>600</v>
      </c>
      <c r="T51" t="s">
        <v>14</v>
      </c>
      <c r="U51">
        <f>IF(T51="USD",S51,S51*0.055)</f>
        <v>600</v>
      </c>
      <c r="V51">
        <v>300</v>
      </c>
      <c r="W51" t="s">
        <v>14</v>
      </c>
      <c r="X51">
        <f>IF(W51="USD",V51,V51*0.054)</f>
        <v>300</v>
      </c>
      <c r="Y51">
        <v>1</v>
      </c>
      <c r="Z51">
        <v>8.4</v>
      </c>
      <c r="AA51" s="9">
        <v>5.6000000000000005</v>
      </c>
      <c r="AB51">
        <v>7</v>
      </c>
      <c r="AC51">
        <v>5.6000000000000005</v>
      </c>
    </row>
    <row r="52" spans="1:29" x14ac:dyDescent="0.25">
      <c r="A52" t="s">
        <v>1553</v>
      </c>
      <c r="B52" t="s">
        <v>10</v>
      </c>
      <c r="C52" t="s">
        <v>56</v>
      </c>
      <c r="D52" t="s">
        <v>3611</v>
      </c>
      <c r="E52" t="s">
        <v>3618</v>
      </c>
      <c r="F52" t="str">
        <f>_xlfn.CONCAT(D52:D52,"-",E52)</f>
        <v>Mogadishu-Tripoli</v>
      </c>
      <c r="G52" s="1">
        <v>44700</v>
      </c>
      <c r="H52" s="1">
        <v>44754</v>
      </c>
      <c r="I52" s="8">
        <f>IF(H52&lt;&gt;"",_xlfn.DAYS(H52,G52),"N/A")</f>
        <v>54</v>
      </c>
      <c r="J52" s="1">
        <f>IF(H52&lt;&gt;"",H52,"N/A")</f>
        <v>44754</v>
      </c>
      <c r="K52">
        <v>5</v>
      </c>
      <c r="L52" t="s">
        <v>16</v>
      </c>
      <c r="M52" t="str">
        <f>IF(L52&lt;&gt;"",L52,"N/A")</f>
        <v>Paid</v>
      </c>
      <c r="N52" t="s">
        <v>12</v>
      </c>
      <c r="O52" t="str">
        <f>IF(N52&lt;&gt;"",N52,"N/A")</f>
        <v>Invoiced</v>
      </c>
      <c r="P52" t="s">
        <v>13</v>
      </c>
      <c r="Q52" s="9">
        <v>35.598999999999997</v>
      </c>
      <c r="R52" t="str">
        <f t="shared" si="0"/>
        <v>30+</v>
      </c>
      <c r="S52">
        <v>600</v>
      </c>
      <c r="T52" t="s">
        <v>14</v>
      </c>
      <c r="U52">
        <f>IF(T52="USD",S52,S52*0.055)</f>
        <v>600</v>
      </c>
      <c r="V52">
        <v>300</v>
      </c>
      <c r="W52" t="s">
        <v>14</v>
      </c>
      <c r="X52">
        <f>IF(W52="USD",V52,V52*0.054)</f>
        <v>300</v>
      </c>
      <c r="Y52">
        <v>1</v>
      </c>
      <c r="Z52">
        <v>8.1</v>
      </c>
      <c r="AA52" s="9">
        <v>5.4</v>
      </c>
      <c r="AB52">
        <v>6.75</v>
      </c>
      <c r="AC52">
        <v>5.4</v>
      </c>
    </row>
    <row r="53" spans="1:29" x14ac:dyDescent="0.25">
      <c r="A53" t="s">
        <v>1559</v>
      </c>
      <c r="B53" t="s">
        <v>10</v>
      </c>
      <c r="C53" t="s">
        <v>56</v>
      </c>
      <c r="D53" t="s">
        <v>3620</v>
      </c>
      <c r="E53" t="s">
        <v>3617</v>
      </c>
      <c r="F53" t="str">
        <f>_xlfn.CONCAT(D53:D53,"-",E53)</f>
        <v>Zanzibar-Lagos</v>
      </c>
      <c r="G53" s="1">
        <v>44696</v>
      </c>
      <c r="H53" s="1">
        <v>44750</v>
      </c>
      <c r="I53" s="8">
        <f>IF(H53&lt;&gt;"",_xlfn.DAYS(H53,G53),"N/A")</f>
        <v>54</v>
      </c>
      <c r="J53" s="1">
        <f>IF(H53&lt;&gt;"",H53,"N/A")</f>
        <v>44750</v>
      </c>
      <c r="K53">
        <v>5</v>
      </c>
      <c r="L53" t="s">
        <v>16</v>
      </c>
      <c r="M53" t="str">
        <f>IF(L53&lt;&gt;"",L53,"N/A")</f>
        <v>Paid</v>
      </c>
      <c r="N53" t="s">
        <v>12</v>
      </c>
      <c r="O53" t="str">
        <f>IF(N53&lt;&gt;"",N53,"N/A")</f>
        <v>Invoiced</v>
      </c>
      <c r="P53" t="s">
        <v>13</v>
      </c>
      <c r="Q53" s="9">
        <v>28.279</v>
      </c>
      <c r="R53" t="str">
        <f t="shared" si="0"/>
        <v>20-30</v>
      </c>
      <c r="S53">
        <v>600</v>
      </c>
      <c r="T53" t="s">
        <v>14</v>
      </c>
      <c r="U53">
        <f>IF(T53="USD",S53,S53*0.055)</f>
        <v>600</v>
      </c>
      <c r="V53">
        <v>300</v>
      </c>
      <c r="W53" t="s">
        <v>14</v>
      </c>
      <c r="X53">
        <f>IF(W53="USD",V53,V53*0.054)</f>
        <v>300</v>
      </c>
      <c r="Y53">
        <v>1</v>
      </c>
      <c r="Z53">
        <v>8.1</v>
      </c>
      <c r="AA53" s="9">
        <v>5.4</v>
      </c>
      <c r="AB53">
        <v>6.75</v>
      </c>
      <c r="AC53">
        <v>5.4</v>
      </c>
    </row>
    <row r="54" spans="1:29" x14ac:dyDescent="0.25">
      <c r="A54" t="s">
        <v>1566</v>
      </c>
      <c r="B54" t="s">
        <v>10</v>
      </c>
      <c r="C54" t="s">
        <v>56</v>
      </c>
      <c r="D54" t="s">
        <v>3616</v>
      </c>
      <c r="E54" t="s">
        <v>3613</v>
      </c>
      <c r="F54" t="str">
        <f>_xlfn.CONCAT(D54:D54,"-",E54)</f>
        <v>Marrakech-Sanaa</v>
      </c>
      <c r="G54" s="1">
        <v>44700</v>
      </c>
      <c r="H54" s="1">
        <v>44754</v>
      </c>
      <c r="I54" s="8">
        <f>IF(H54&lt;&gt;"",_xlfn.DAYS(H54,G54),"N/A")</f>
        <v>54</v>
      </c>
      <c r="J54" s="1">
        <f>IF(H54&lt;&gt;"",H54,"N/A")</f>
        <v>44754</v>
      </c>
      <c r="K54">
        <v>5</v>
      </c>
      <c r="L54" t="s">
        <v>16</v>
      </c>
      <c r="M54" t="str">
        <f>IF(L54&lt;&gt;"",L54,"N/A")</f>
        <v>Paid</v>
      </c>
      <c r="N54" t="s">
        <v>12</v>
      </c>
      <c r="O54" t="str">
        <f>IF(N54&lt;&gt;"",N54,"N/A")</f>
        <v>Invoiced</v>
      </c>
      <c r="P54" t="s">
        <v>13</v>
      </c>
      <c r="Q54" s="9">
        <v>28.109000000000002</v>
      </c>
      <c r="R54" t="str">
        <f t="shared" si="0"/>
        <v>20-30</v>
      </c>
      <c r="S54">
        <v>600</v>
      </c>
      <c r="T54" t="s">
        <v>14</v>
      </c>
      <c r="U54">
        <f>IF(T54="USD",S54,S54*0.055)</f>
        <v>600</v>
      </c>
      <c r="V54">
        <v>300</v>
      </c>
      <c r="W54" t="s">
        <v>14</v>
      </c>
      <c r="X54">
        <f>IF(W54="USD",V54,V54*0.054)</f>
        <v>300</v>
      </c>
      <c r="Y54">
        <v>1</v>
      </c>
      <c r="Z54">
        <v>8.1</v>
      </c>
      <c r="AA54" s="9">
        <v>5.4</v>
      </c>
      <c r="AB54">
        <v>6.75</v>
      </c>
      <c r="AC54">
        <v>5.4</v>
      </c>
    </row>
    <row r="55" spans="1:29" x14ac:dyDescent="0.25">
      <c r="A55" t="s">
        <v>1563</v>
      </c>
      <c r="B55" t="s">
        <v>10</v>
      </c>
      <c r="C55" t="s">
        <v>56</v>
      </c>
      <c r="D55" t="s">
        <v>3611</v>
      </c>
      <c r="E55" t="s">
        <v>3614</v>
      </c>
      <c r="F55" t="str">
        <f>_xlfn.CONCAT(D55:D55,"-",E55)</f>
        <v>Mogadishu-Alger</v>
      </c>
      <c r="G55" s="1">
        <v>44696</v>
      </c>
      <c r="H55" s="1">
        <v>44750</v>
      </c>
      <c r="I55" s="8">
        <f>IF(H55&lt;&gt;"",_xlfn.DAYS(H55,G55),"N/A")</f>
        <v>54</v>
      </c>
      <c r="J55" s="1">
        <f>IF(H55&lt;&gt;"",H55,"N/A")</f>
        <v>44750</v>
      </c>
      <c r="K55">
        <v>5</v>
      </c>
      <c r="L55" t="s">
        <v>16</v>
      </c>
      <c r="M55" t="str">
        <f>IF(L55&lt;&gt;"",L55,"N/A")</f>
        <v>Paid</v>
      </c>
      <c r="N55" t="s">
        <v>12</v>
      </c>
      <c r="O55" t="str">
        <f>IF(N55&lt;&gt;"",N55,"N/A")</f>
        <v>Invoiced</v>
      </c>
      <c r="P55" t="s">
        <v>13</v>
      </c>
      <c r="Q55" s="9">
        <v>27.811</v>
      </c>
      <c r="R55" t="str">
        <f t="shared" si="0"/>
        <v>20-30</v>
      </c>
      <c r="S55">
        <v>600</v>
      </c>
      <c r="T55" t="s">
        <v>14</v>
      </c>
      <c r="U55">
        <f>IF(T55="USD",S55,S55*0.055)</f>
        <v>600</v>
      </c>
      <c r="V55">
        <v>300</v>
      </c>
      <c r="W55" t="s">
        <v>14</v>
      </c>
      <c r="X55">
        <f>IF(W55="USD",V55,V55*0.054)</f>
        <v>300</v>
      </c>
      <c r="Y55">
        <v>1</v>
      </c>
      <c r="Z55">
        <v>8.1</v>
      </c>
      <c r="AA55" s="9">
        <v>5.4</v>
      </c>
      <c r="AB55">
        <v>6.75</v>
      </c>
      <c r="AC55">
        <v>5.4</v>
      </c>
    </row>
    <row r="56" spans="1:29" x14ac:dyDescent="0.25">
      <c r="A56" t="s">
        <v>1560</v>
      </c>
      <c r="B56" t="s">
        <v>10</v>
      </c>
      <c r="C56" t="s">
        <v>56</v>
      </c>
      <c r="D56" t="s">
        <v>3611</v>
      </c>
      <c r="E56" t="s">
        <v>3618</v>
      </c>
      <c r="F56" t="str">
        <f>_xlfn.CONCAT(D56:D56,"-",E56)</f>
        <v>Mogadishu-Tripoli</v>
      </c>
      <c r="G56" s="1">
        <v>44700</v>
      </c>
      <c r="H56" s="1">
        <v>44754</v>
      </c>
      <c r="I56" s="8">
        <f>IF(H56&lt;&gt;"",_xlfn.DAYS(H56,G56),"N/A")</f>
        <v>54</v>
      </c>
      <c r="J56" s="1">
        <f>IF(H56&lt;&gt;"",H56,"N/A")</f>
        <v>44754</v>
      </c>
      <c r="K56">
        <v>5</v>
      </c>
      <c r="L56" t="s">
        <v>16</v>
      </c>
      <c r="M56" t="str">
        <f>IF(L56&lt;&gt;"",L56,"N/A")</f>
        <v>Paid</v>
      </c>
      <c r="N56" t="s">
        <v>12</v>
      </c>
      <c r="O56" t="str">
        <f>IF(N56&lt;&gt;"",N56,"N/A")</f>
        <v>Invoiced</v>
      </c>
      <c r="P56" t="s">
        <v>13</v>
      </c>
      <c r="Q56" s="9">
        <v>27.710999999999999</v>
      </c>
      <c r="R56" t="str">
        <f t="shared" si="0"/>
        <v>20-30</v>
      </c>
      <c r="S56">
        <v>600</v>
      </c>
      <c r="T56" t="s">
        <v>14</v>
      </c>
      <c r="U56">
        <f>IF(T56="USD",S56,S56*0.055)</f>
        <v>600</v>
      </c>
      <c r="V56">
        <v>300</v>
      </c>
      <c r="W56" t="s">
        <v>14</v>
      </c>
      <c r="X56">
        <f>IF(W56="USD",V56,V56*0.054)</f>
        <v>300</v>
      </c>
      <c r="Y56">
        <v>1</v>
      </c>
      <c r="Z56">
        <v>8.1</v>
      </c>
      <c r="AA56" s="9">
        <v>5.4</v>
      </c>
      <c r="AB56">
        <v>6.75</v>
      </c>
      <c r="AC56">
        <v>5.4</v>
      </c>
    </row>
    <row r="57" spans="1:29" x14ac:dyDescent="0.25">
      <c r="A57" t="s">
        <v>2780</v>
      </c>
      <c r="B57" t="s">
        <v>10</v>
      </c>
      <c r="C57" t="s">
        <v>68</v>
      </c>
      <c r="D57" t="s">
        <v>3616</v>
      </c>
      <c r="E57" t="s">
        <v>3613</v>
      </c>
      <c r="F57" t="str">
        <f>_xlfn.CONCAT(D57:D57,"-",E57)</f>
        <v>Marrakech-Sanaa</v>
      </c>
      <c r="G57" s="1">
        <v>44673</v>
      </c>
      <c r="H57" s="1">
        <v>44727</v>
      </c>
      <c r="I57" s="8">
        <f>IF(H57&lt;&gt;"",_xlfn.DAYS(H57,G57),"N/A")</f>
        <v>54</v>
      </c>
      <c r="J57" s="1">
        <f>IF(H57&lt;&gt;"",H57,"N/A")</f>
        <v>44727</v>
      </c>
      <c r="K57">
        <v>4</v>
      </c>
      <c r="L57" t="s">
        <v>16</v>
      </c>
      <c r="M57" t="str">
        <f>IF(L57&lt;&gt;"",L57,"N/A")</f>
        <v>Paid</v>
      </c>
      <c r="N57" t="s">
        <v>12</v>
      </c>
      <c r="O57" t="str">
        <f>IF(N57&lt;&gt;"",N57,"N/A")</f>
        <v>Invoiced</v>
      </c>
      <c r="P57" t="s">
        <v>13</v>
      </c>
      <c r="Q57" s="9">
        <v>14.64</v>
      </c>
      <c r="R57" t="str">
        <f t="shared" si="0"/>
        <v>10-20</v>
      </c>
      <c r="S57">
        <v>600</v>
      </c>
      <c r="T57" t="s">
        <v>14</v>
      </c>
      <c r="U57">
        <f>IF(T57="USD",S57,S57*0.055)</f>
        <v>600</v>
      </c>
      <c r="V57">
        <v>300</v>
      </c>
      <c r="W57" t="s">
        <v>14</v>
      </c>
      <c r="X57">
        <f>IF(W57="USD",V57,V57*0.054)</f>
        <v>300</v>
      </c>
      <c r="Y57">
        <v>1</v>
      </c>
      <c r="Z57">
        <v>8.1</v>
      </c>
      <c r="AA57" s="9">
        <v>5.4</v>
      </c>
      <c r="AB57">
        <v>6.75</v>
      </c>
      <c r="AC57">
        <v>5.4</v>
      </c>
    </row>
    <row r="58" spans="1:29" x14ac:dyDescent="0.25">
      <c r="A58" t="s">
        <v>1554</v>
      </c>
      <c r="B58" t="s">
        <v>10</v>
      </c>
      <c r="C58" t="s">
        <v>56</v>
      </c>
      <c r="D58" t="s">
        <v>3619</v>
      </c>
      <c r="E58" t="s">
        <v>3617</v>
      </c>
      <c r="F58" t="str">
        <f>_xlfn.CONCAT(D58:D58,"-",E58)</f>
        <v>Addis Ababa-Lagos</v>
      </c>
      <c r="G58" s="1">
        <v>44701</v>
      </c>
      <c r="H58" s="1">
        <v>44754</v>
      </c>
      <c r="I58" s="8">
        <f>IF(H58&lt;&gt;"",_xlfn.DAYS(H58,G58),"N/A")</f>
        <v>53</v>
      </c>
      <c r="J58" s="1">
        <f>IF(H58&lt;&gt;"",H58,"N/A")</f>
        <v>44754</v>
      </c>
      <c r="K58">
        <v>5</v>
      </c>
      <c r="L58" t="s">
        <v>16</v>
      </c>
      <c r="M58" t="str">
        <f>IF(L58&lt;&gt;"",L58,"N/A")</f>
        <v>Paid</v>
      </c>
      <c r="N58" t="s">
        <v>12</v>
      </c>
      <c r="O58" t="str">
        <f>IF(N58&lt;&gt;"",N58,"N/A")</f>
        <v>Invoiced</v>
      </c>
      <c r="P58" t="s">
        <v>13</v>
      </c>
      <c r="Q58" s="9">
        <v>35.595999999999997</v>
      </c>
      <c r="R58" t="str">
        <f t="shared" si="0"/>
        <v>30+</v>
      </c>
      <c r="S58">
        <v>600</v>
      </c>
      <c r="T58" t="s">
        <v>14</v>
      </c>
      <c r="U58">
        <f>IF(T58="USD",S58,S58*0.055)</f>
        <v>600</v>
      </c>
      <c r="V58">
        <v>300</v>
      </c>
      <c r="W58" t="s">
        <v>14</v>
      </c>
      <c r="X58">
        <f>IF(W58="USD",V58,V58*0.054)</f>
        <v>300</v>
      </c>
      <c r="Y58">
        <v>1</v>
      </c>
      <c r="Z58">
        <v>7.9499999999999993</v>
      </c>
      <c r="AA58" s="9">
        <v>5.3000000000000007</v>
      </c>
      <c r="AB58">
        <v>6.625</v>
      </c>
      <c r="AC58">
        <v>5.3000000000000007</v>
      </c>
    </row>
    <row r="59" spans="1:29" x14ac:dyDescent="0.25">
      <c r="A59" t="s">
        <v>1555</v>
      </c>
      <c r="B59" t="s">
        <v>10</v>
      </c>
      <c r="C59" t="s">
        <v>56</v>
      </c>
      <c r="D59" t="s">
        <v>3616</v>
      </c>
      <c r="E59" t="s">
        <v>3617</v>
      </c>
      <c r="F59" t="str">
        <f>_xlfn.CONCAT(D59:D59,"-",E59)</f>
        <v>Marrakech-Lagos</v>
      </c>
      <c r="G59" s="1">
        <v>44701</v>
      </c>
      <c r="H59" s="1">
        <v>44754</v>
      </c>
      <c r="I59" s="8">
        <f>IF(H59&lt;&gt;"",_xlfn.DAYS(H59,G59),"N/A")</f>
        <v>53</v>
      </c>
      <c r="J59" s="1">
        <f>IF(H59&lt;&gt;"",H59,"N/A")</f>
        <v>44754</v>
      </c>
      <c r="K59">
        <v>5</v>
      </c>
      <c r="L59" t="s">
        <v>16</v>
      </c>
      <c r="M59" t="str">
        <f>IF(L59&lt;&gt;"",L59,"N/A")</f>
        <v>Paid</v>
      </c>
      <c r="N59" t="s">
        <v>12</v>
      </c>
      <c r="O59" t="str">
        <f>IF(N59&lt;&gt;"",N59,"N/A")</f>
        <v>Invoiced</v>
      </c>
      <c r="P59" t="s">
        <v>13</v>
      </c>
      <c r="Q59" s="9">
        <v>35.555</v>
      </c>
      <c r="R59" t="str">
        <f t="shared" si="0"/>
        <v>30+</v>
      </c>
      <c r="S59">
        <v>600</v>
      </c>
      <c r="T59" t="s">
        <v>14</v>
      </c>
      <c r="U59">
        <f>IF(T59="USD",S59,S59*0.055)</f>
        <v>600</v>
      </c>
      <c r="V59">
        <v>300</v>
      </c>
      <c r="W59" t="s">
        <v>14</v>
      </c>
      <c r="X59">
        <f>IF(W59="USD",V59,V59*0.054)</f>
        <v>300</v>
      </c>
      <c r="Y59">
        <v>1</v>
      </c>
      <c r="Z59">
        <v>7.9499999999999993</v>
      </c>
      <c r="AA59" s="9">
        <v>5.3000000000000007</v>
      </c>
      <c r="AB59">
        <v>6.625</v>
      </c>
      <c r="AC59">
        <v>5.3000000000000007</v>
      </c>
    </row>
    <row r="60" spans="1:29" x14ac:dyDescent="0.25">
      <c r="A60" t="s">
        <v>1567</v>
      </c>
      <c r="B60" t="s">
        <v>10</v>
      </c>
      <c r="C60" t="s">
        <v>56</v>
      </c>
      <c r="D60" t="s">
        <v>3619</v>
      </c>
      <c r="E60" t="s">
        <v>3612</v>
      </c>
      <c r="F60" t="str">
        <f>_xlfn.CONCAT(D60:D60,"-",E60)</f>
        <v>Addis Ababa-Victoria</v>
      </c>
      <c r="G60" s="1">
        <v>44701</v>
      </c>
      <c r="H60" s="1">
        <v>44754</v>
      </c>
      <c r="I60" s="8">
        <f>IF(H60&lt;&gt;"",_xlfn.DAYS(H60,G60),"N/A")</f>
        <v>53</v>
      </c>
      <c r="J60" s="1">
        <f>IF(H60&lt;&gt;"",H60,"N/A")</f>
        <v>44754</v>
      </c>
      <c r="K60">
        <v>5</v>
      </c>
      <c r="L60" t="s">
        <v>16</v>
      </c>
      <c r="M60" t="str">
        <f>IF(L60&lt;&gt;"",L60,"N/A")</f>
        <v>Paid</v>
      </c>
      <c r="N60" t="s">
        <v>12</v>
      </c>
      <c r="O60" t="str">
        <f>IF(N60&lt;&gt;"",N60,"N/A")</f>
        <v>Invoiced</v>
      </c>
      <c r="P60" t="s">
        <v>13</v>
      </c>
      <c r="Q60" s="9">
        <v>35.453000000000003</v>
      </c>
      <c r="R60" t="str">
        <f t="shared" si="0"/>
        <v>30+</v>
      </c>
      <c r="S60">
        <v>600</v>
      </c>
      <c r="T60" t="s">
        <v>14</v>
      </c>
      <c r="U60">
        <f>IF(T60="USD",S60,S60*0.055)</f>
        <v>600</v>
      </c>
      <c r="V60">
        <v>300</v>
      </c>
      <c r="W60" t="s">
        <v>14</v>
      </c>
      <c r="X60">
        <f>IF(W60="USD",V60,V60*0.054)</f>
        <v>300</v>
      </c>
      <c r="Y60">
        <v>1</v>
      </c>
      <c r="Z60">
        <v>7.9499999999999993</v>
      </c>
      <c r="AA60" s="9">
        <v>5.3000000000000007</v>
      </c>
      <c r="AB60">
        <v>6.625</v>
      </c>
      <c r="AC60">
        <v>5.3000000000000007</v>
      </c>
    </row>
    <row r="61" spans="1:29" x14ac:dyDescent="0.25">
      <c r="A61" t="s">
        <v>1537</v>
      </c>
      <c r="B61" t="s">
        <v>10</v>
      </c>
      <c r="C61" t="s">
        <v>56</v>
      </c>
      <c r="D61" t="s">
        <v>3611</v>
      </c>
      <c r="E61" t="s">
        <v>3612</v>
      </c>
      <c r="F61" t="str">
        <f>_xlfn.CONCAT(D61:D61,"-",E61)</f>
        <v>Mogadishu-Victoria</v>
      </c>
      <c r="G61" s="1">
        <v>44696</v>
      </c>
      <c r="H61" s="1">
        <v>44749</v>
      </c>
      <c r="I61" s="8">
        <f>IF(H61&lt;&gt;"",_xlfn.DAYS(H61,G61),"N/A")</f>
        <v>53</v>
      </c>
      <c r="J61" s="1">
        <f>IF(H61&lt;&gt;"",H61,"N/A")</f>
        <v>44749</v>
      </c>
      <c r="K61">
        <v>5</v>
      </c>
      <c r="L61" t="s">
        <v>16</v>
      </c>
      <c r="M61" t="str">
        <f>IF(L61&lt;&gt;"",L61,"N/A")</f>
        <v>Paid</v>
      </c>
      <c r="N61" t="s">
        <v>12</v>
      </c>
      <c r="O61" t="str">
        <f>IF(N61&lt;&gt;"",N61,"N/A")</f>
        <v>Invoiced</v>
      </c>
      <c r="P61" t="s">
        <v>13</v>
      </c>
      <c r="Q61" s="9">
        <v>28.773</v>
      </c>
      <c r="R61" t="str">
        <f t="shared" si="0"/>
        <v>20-30</v>
      </c>
      <c r="S61">
        <v>600</v>
      </c>
      <c r="T61" t="s">
        <v>14</v>
      </c>
      <c r="U61">
        <f>IF(T61="USD",S61,S61*0.055)</f>
        <v>600</v>
      </c>
      <c r="V61">
        <v>300</v>
      </c>
      <c r="W61" t="s">
        <v>14</v>
      </c>
      <c r="X61">
        <f>IF(W61="USD",V61,V61*0.054)</f>
        <v>300</v>
      </c>
      <c r="Y61">
        <v>1</v>
      </c>
      <c r="Z61">
        <v>7.9499999999999993</v>
      </c>
      <c r="AA61" s="9">
        <v>5.3000000000000007</v>
      </c>
      <c r="AB61">
        <v>6.625</v>
      </c>
      <c r="AC61">
        <v>5.3000000000000007</v>
      </c>
    </row>
    <row r="62" spans="1:29" x14ac:dyDescent="0.25">
      <c r="A62" t="s">
        <v>1538</v>
      </c>
      <c r="B62" t="s">
        <v>10</v>
      </c>
      <c r="C62" t="s">
        <v>56</v>
      </c>
      <c r="D62" t="s">
        <v>3620</v>
      </c>
      <c r="E62" t="s">
        <v>3614</v>
      </c>
      <c r="F62" t="str">
        <f>_xlfn.CONCAT(D62:D62,"-",E62)</f>
        <v>Zanzibar-Alger</v>
      </c>
      <c r="G62" s="1">
        <v>44696</v>
      </c>
      <c r="H62" s="1">
        <v>44749</v>
      </c>
      <c r="I62" s="8">
        <f>IF(H62&lt;&gt;"",_xlfn.DAYS(H62,G62),"N/A")</f>
        <v>53</v>
      </c>
      <c r="J62" s="1">
        <f>IF(H62&lt;&gt;"",H62,"N/A")</f>
        <v>44749</v>
      </c>
      <c r="K62">
        <v>5</v>
      </c>
      <c r="L62" t="s">
        <v>16</v>
      </c>
      <c r="M62" t="str">
        <f>IF(L62&lt;&gt;"",L62,"N/A")</f>
        <v>Paid</v>
      </c>
      <c r="N62" t="s">
        <v>12</v>
      </c>
      <c r="O62" t="str">
        <f>IF(N62&lt;&gt;"",N62,"N/A")</f>
        <v>Invoiced</v>
      </c>
      <c r="P62" t="s">
        <v>13</v>
      </c>
      <c r="Q62" s="9">
        <v>28.625</v>
      </c>
      <c r="R62" t="str">
        <f t="shared" si="0"/>
        <v>20-30</v>
      </c>
      <c r="S62">
        <v>600</v>
      </c>
      <c r="T62" t="s">
        <v>14</v>
      </c>
      <c r="U62">
        <f>IF(T62="USD",S62,S62*0.055)</f>
        <v>600</v>
      </c>
      <c r="V62">
        <v>300</v>
      </c>
      <c r="W62" t="s">
        <v>14</v>
      </c>
      <c r="X62">
        <f>IF(W62="USD",V62,V62*0.054)</f>
        <v>300</v>
      </c>
      <c r="Y62">
        <v>1</v>
      </c>
      <c r="Z62">
        <v>7.9499999999999993</v>
      </c>
      <c r="AA62" s="9">
        <v>5.3000000000000007</v>
      </c>
      <c r="AB62">
        <v>6.625</v>
      </c>
      <c r="AC62">
        <v>5.3000000000000007</v>
      </c>
    </row>
    <row r="63" spans="1:29" x14ac:dyDescent="0.25">
      <c r="A63" t="s">
        <v>1565</v>
      </c>
      <c r="B63" t="s">
        <v>10</v>
      </c>
      <c r="C63" t="s">
        <v>56</v>
      </c>
      <c r="D63" t="s">
        <v>3611</v>
      </c>
      <c r="E63" t="s">
        <v>3617</v>
      </c>
      <c r="F63" t="str">
        <f>_xlfn.CONCAT(D63:D63,"-",E63)</f>
        <v>Mogadishu-Lagos</v>
      </c>
      <c r="G63" s="1">
        <v>44701</v>
      </c>
      <c r="H63" s="1">
        <v>44754</v>
      </c>
      <c r="I63" s="8">
        <f>IF(H63&lt;&gt;"",_xlfn.DAYS(H63,G63),"N/A")</f>
        <v>53</v>
      </c>
      <c r="J63" s="1">
        <f>IF(H63&lt;&gt;"",H63,"N/A")</f>
        <v>44754</v>
      </c>
      <c r="K63">
        <v>5</v>
      </c>
      <c r="L63" t="s">
        <v>16</v>
      </c>
      <c r="M63" t="str">
        <f>IF(L63&lt;&gt;"",L63,"N/A")</f>
        <v>Paid</v>
      </c>
      <c r="N63" t="s">
        <v>12</v>
      </c>
      <c r="O63" t="str">
        <f>IF(N63&lt;&gt;"",N63,"N/A")</f>
        <v>Invoiced</v>
      </c>
      <c r="P63" t="s">
        <v>13</v>
      </c>
      <c r="Q63" s="9">
        <v>28.082999999999998</v>
      </c>
      <c r="R63" t="str">
        <f t="shared" si="0"/>
        <v>20-30</v>
      </c>
      <c r="S63">
        <v>600</v>
      </c>
      <c r="T63" t="s">
        <v>14</v>
      </c>
      <c r="U63">
        <f>IF(T63="USD",S63,S63*0.055)</f>
        <v>600</v>
      </c>
      <c r="V63">
        <v>300</v>
      </c>
      <c r="W63" t="s">
        <v>14</v>
      </c>
      <c r="X63">
        <f>IF(W63="USD",V63,V63*0.054)</f>
        <v>300</v>
      </c>
      <c r="Y63">
        <v>1</v>
      </c>
      <c r="Z63">
        <v>7.9499999999999993</v>
      </c>
      <c r="AA63" s="9">
        <v>5.3000000000000007</v>
      </c>
      <c r="AB63">
        <v>6.625</v>
      </c>
      <c r="AC63">
        <v>5.3000000000000007</v>
      </c>
    </row>
    <row r="64" spans="1:29" x14ac:dyDescent="0.25">
      <c r="A64" t="s">
        <v>1539</v>
      </c>
      <c r="B64" t="s">
        <v>10</v>
      </c>
      <c r="C64" t="s">
        <v>56</v>
      </c>
      <c r="D64" t="s">
        <v>3615</v>
      </c>
      <c r="E64" t="s">
        <v>3618</v>
      </c>
      <c r="F64" t="str">
        <f>_xlfn.CONCAT(D64:D64,"-",E64)</f>
        <v>Mombasa-Tripoli</v>
      </c>
      <c r="G64" s="1">
        <v>44698</v>
      </c>
      <c r="H64" s="1">
        <v>44749</v>
      </c>
      <c r="I64" s="8">
        <f>IF(H64&lt;&gt;"",_xlfn.DAYS(H64,G64),"N/A")</f>
        <v>51</v>
      </c>
      <c r="J64" s="1">
        <f>IF(H64&lt;&gt;"",H64,"N/A")</f>
        <v>44749</v>
      </c>
      <c r="K64">
        <v>5</v>
      </c>
      <c r="L64" t="s">
        <v>16</v>
      </c>
      <c r="M64" t="str">
        <f>IF(L64&lt;&gt;"",L64,"N/A")</f>
        <v>Paid</v>
      </c>
      <c r="N64" t="s">
        <v>12</v>
      </c>
      <c r="O64" t="str">
        <f>IF(N64&lt;&gt;"",N64,"N/A")</f>
        <v>Invoiced</v>
      </c>
      <c r="P64" t="s">
        <v>13</v>
      </c>
      <c r="Q64" s="9">
        <v>28.593</v>
      </c>
      <c r="R64" t="str">
        <f t="shared" si="0"/>
        <v>20-30</v>
      </c>
      <c r="S64">
        <v>600</v>
      </c>
      <c r="T64" t="s">
        <v>14</v>
      </c>
      <c r="U64">
        <f>IF(T64="USD",S64,S64*0.055)</f>
        <v>600</v>
      </c>
      <c r="V64">
        <v>300</v>
      </c>
      <c r="W64" t="s">
        <v>14</v>
      </c>
      <c r="X64">
        <f>IF(W64="USD",V64,V64*0.054)</f>
        <v>300</v>
      </c>
      <c r="Y64">
        <v>1</v>
      </c>
      <c r="Z64">
        <v>7.6499999999999995</v>
      </c>
      <c r="AA64" s="9">
        <v>5.1000000000000005</v>
      </c>
      <c r="AB64">
        <v>6.375</v>
      </c>
      <c r="AC64">
        <v>5.1000000000000005</v>
      </c>
    </row>
    <row r="65" spans="1:29" x14ac:dyDescent="0.25">
      <c r="A65" t="s">
        <v>1552</v>
      </c>
      <c r="B65" t="s">
        <v>10</v>
      </c>
      <c r="C65" t="s">
        <v>56</v>
      </c>
      <c r="D65" t="s">
        <v>3620</v>
      </c>
      <c r="E65" t="s">
        <v>3613</v>
      </c>
      <c r="F65" t="str">
        <f>_xlfn.CONCAT(D65:D65,"-",E65)</f>
        <v>Zanzibar-Sanaa</v>
      </c>
      <c r="G65" s="1">
        <v>44701</v>
      </c>
      <c r="H65" s="1">
        <v>44750</v>
      </c>
      <c r="I65" s="8">
        <f>IF(H65&lt;&gt;"",_xlfn.DAYS(H65,G65),"N/A")</f>
        <v>49</v>
      </c>
      <c r="J65" s="1">
        <f>IF(H65&lt;&gt;"",H65,"N/A")</f>
        <v>44750</v>
      </c>
      <c r="K65">
        <v>5</v>
      </c>
      <c r="L65" t="s">
        <v>16</v>
      </c>
      <c r="M65" t="str">
        <f>IF(L65&lt;&gt;"",L65,"N/A")</f>
        <v>Paid</v>
      </c>
      <c r="N65" t="s">
        <v>12</v>
      </c>
      <c r="O65" t="str">
        <f>IF(N65&lt;&gt;"",N65,"N/A")</f>
        <v>Invoiced</v>
      </c>
      <c r="P65" t="s">
        <v>13</v>
      </c>
      <c r="Q65" s="9">
        <v>36.255000000000003</v>
      </c>
      <c r="R65" t="str">
        <f t="shared" si="0"/>
        <v>30+</v>
      </c>
      <c r="S65">
        <v>600</v>
      </c>
      <c r="T65" t="s">
        <v>14</v>
      </c>
      <c r="U65">
        <f>IF(T65="USD",S65,S65*0.055)</f>
        <v>600</v>
      </c>
      <c r="V65">
        <v>300</v>
      </c>
      <c r="W65" t="s">
        <v>14</v>
      </c>
      <c r="X65">
        <f>IF(W65="USD",V65,V65*0.054)</f>
        <v>300</v>
      </c>
      <c r="Y65">
        <v>1</v>
      </c>
      <c r="Z65">
        <v>7.35</v>
      </c>
      <c r="AA65" s="9">
        <v>4.9000000000000004</v>
      </c>
      <c r="AB65">
        <v>6.125</v>
      </c>
      <c r="AC65">
        <v>4.9000000000000004</v>
      </c>
    </row>
    <row r="66" spans="1:29" x14ac:dyDescent="0.25">
      <c r="A66" t="s">
        <v>1556</v>
      </c>
      <c r="B66" t="s">
        <v>10</v>
      </c>
      <c r="C66" t="s">
        <v>56</v>
      </c>
      <c r="D66" t="s">
        <v>3615</v>
      </c>
      <c r="E66" t="s">
        <v>3612</v>
      </c>
      <c r="F66" t="str">
        <f>_xlfn.CONCAT(D66:D66,"-",E66)</f>
        <v>Mombasa-Victoria</v>
      </c>
      <c r="G66" s="1">
        <v>44705</v>
      </c>
      <c r="H66" s="1">
        <v>44754</v>
      </c>
      <c r="I66" s="8">
        <f>IF(H66&lt;&gt;"",_xlfn.DAYS(H66,G66),"N/A")</f>
        <v>49</v>
      </c>
      <c r="J66" s="1">
        <f>IF(H66&lt;&gt;"",H66,"N/A")</f>
        <v>44754</v>
      </c>
      <c r="K66">
        <v>5</v>
      </c>
      <c r="L66" t="s">
        <v>16</v>
      </c>
      <c r="M66" t="str">
        <f>IF(L66&lt;&gt;"",L66,"N/A")</f>
        <v>Paid</v>
      </c>
      <c r="N66" t="s">
        <v>12</v>
      </c>
      <c r="O66" t="str">
        <f>IF(N66&lt;&gt;"",N66,"N/A")</f>
        <v>Invoiced</v>
      </c>
      <c r="P66" t="s">
        <v>13</v>
      </c>
      <c r="Q66" s="9">
        <v>36.107999999999997</v>
      </c>
      <c r="R66" t="str">
        <f t="shared" si="0"/>
        <v>30+</v>
      </c>
      <c r="S66">
        <v>600</v>
      </c>
      <c r="T66" t="s">
        <v>14</v>
      </c>
      <c r="U66">
        <f>IF(T66="USD",S66,S66*0.055)</f>
        <v>600</v>
      </c>
      <c r="V66">
        <v>300</v>
      </c>
      <c r="W66" t="s">
        <v>14</v>
      </c>
      <c r="X66">
        <f>IF(W66="USD",V66,V66*0.054)</f>
        <v>300</v>
      </c>
      <c r="Y66">
        <v>1</v>
      </c>
      <c r="Z66">
        <v>7.35</v>
      </c>
      <c r="AA66" s="9">
        <v>4.9000000000000004</v>
      </c>
      <c r="AB66">
        <v>6.125</v>
      </c>
      <c r="AC66">
        <v>4.9000000000000004</v>
      </c>
    </row>
    <row r="67" spans="1:29" x14ac:dyDescent="0.25">
      <c r="A67" t="s">
        <v>1558</v>
      </c>
      <c r="B67" t="s">
        <v>10</v>
      </c>
      <c r="C67" t="s">
        <v>56</v>
      </c>
      <c r="D67" t="s">
        <v>3620</v>
      </c>
      <c r="E67" t="s">
        <v>3613</v>
      </c>
      <c r="F67" t="str">
        <f>_xlfn.CONCAT(D67:D67,"-",E67)</f>
        <v>Zanzibar-Sanaa</v>
      </c>
      <c r="G67" s="1">
        <v>44705</v>
      </c>
      <c r="H67" s="1">
        <v>44754</v>
      </c>
      <c r="I67" s="8">
        <f>IF(H67&lt;&gt;"",_xlfn.DAYS(H67,G67),"N/A")</f>
        <v>49</v>
      </c>
      <c r="J67" s="1">
        <f>IF(H67&lt;&gt;"",H67,"N/A")</f>
        <v>44754</v>
      </c>
      <c r="K67">
        <v>5</v>
      </c>
      <c r="L67" t="s">
        <v>16</v>
      </c>
      <c r="M67" t="str">
        <f>IF(L67&lt;&gt;"",L67,"N/A")</f>
        <v>Paid</v>
      </c>
      <c r="N67" t="s">
        <v>12</v>
      </c>
      <c r="O67" t="str">
        <f>IF(N67&lt;&gt;"",N67,"N/A")</f>
        <v>Invoiced</v>
      </c>
      <c r="P67" t="s">
        <v>13</v>
      </c>
      <c r="Q67" s="9">
        <v>36.06</v>
      </c>
      <c r="R67" t="str">
        <f t="shared" ref="R67:R130" si="1">IF(Q67&lt;=10,"1-10",IF(Q67&lt;=20,"10-20",IF(Q67&lt;=30,"20-30",IF(Q67&lt;=40,"30+"))))</f>
        <v>30+</v>
      </c>
      <c r="S67">
        <v>600</v>
      </c>
      <c r="T67" t="s">
        <v>14</v>
      </c>
      <c r="U67">
        <f>IF(T67="USD",S67,S67*0.055)</f>
        <v>600</v>
      </c>
      <c r="V67">
        <v>300</v>
      </c>
      <c r="W67" t="s">
        <v>14</v>
      </c>
      <c r="X67">
        <f>IF(W67="USD",V67,V67*0.054)</f>
        <v>300</v>
      </c>
      <c r="Y67">
        <v>1</v>
      </c>
      <c r="Z67">
        <v>7.35</v>
      </c>
      <c r="AA67" s="9">
        <v>4.9000000000000004</v>
      </c>
      <c r="AB67">
        <v>6.125</v>
      </c>
      <c r="AC67">
        <v>4.9000000000000004</v>
      </c>
    </row>
    <row r="68" spans="1:29" x14ac:dyDescent="0.25">
      <c r="A68" t="s">
        <v>1557</v>
      </c>
      <c r="B68" t="s">
        <v>10</v>
      </c>
      <c r="C68" t="s">
        <v>56</v>
      </c>
      <c r="D68" t="s">
        <v>3620</v>
      </c>
      <c r="E68" t="s">
        <v>3614</v>
      </c>
      <c r="F68" t="str">
        <f>_xlfn.CONCAT(D68:D68,"-",E68)</f>
        <v>Zanzibar-Alger</v>
      </c>
      <c r="G68" s="1">
        <v>44705</v>
      </c>
      <c r="H68" s="1">
        <v>44754</v>
      </c>
      <c r="I68" s="8">
        <f>IF(H68&lt;&gt;"",_xlfn.DAYS(H68,G68),"N/A")</f>
        <v>49</v>
      </c>
      <c r="J68" s="1">
        <f>IF(H68&lt;&gt;"",H68,"N/A")</f>
        <v>44754</v>
      </c>
      <c r="K68">
        <v>5</v>
      </c>
      <c r="L68" t="s">
        <v>16</v>
      </c>
      <c r="M68" t="str">
        <f>IF(L68&lt;&gt;"",L68,"N/A")</f>
        <v>Paid</v>
      </c>
      <c r="N68" t="s">
        <v>12</v>
      </c>
      <c r="O68" t="str">
        <f>IF(N68&lt;&gt;"",N68,"N/A")</f>
        <v>Invoiced</v>
      </c>
      <c r="P68" t="s">
        <v>13</v>
      </c>
      <c r="Q68" s="9">
        <v>35.82</v>
      </c>
      <c r="R68" t="str">
        <f t="shared" si="1"/>
        <v>30+</v>
      </c>
      <c r="S68">
        <v>600</v>
      </c>
      <c r="T68" t="s">
        <v>14</v>
      </c>
      <c r="U68">
        <f>IF(T68="USD",S68,S68*0.055)</f>
        <v>600</v>
      </c>
      <c r="V68">
        <v>300</v>
      </c>
      <c r="W68" t="s">
        <v>14</v>
      </c>
      <c r="X68">
        <f>IF(W68="USD",V68,V68*0.054)</f>
        <v>300</v>
      </c>
      <c r="Y68">
        <v>1</v>
      </c>
      <c r="Z68">
        <v>7.35</v>
      </c>
      <c r="AA68" s="9">
        <v>4.9000000000000004</v>
      </c>
      <c r="AB68">
        <v>6.125</v>
      </c>
      <c r="AC68">
        <v>4.9000000000000004</v>
      </c>
    </row>
    <row r="69" spans="1:29" x14ac:dyDescent="0.25">
      <c r="A69" t="s">
        <v>1561</v>
      </c>
      <c r="B69" t="s">
        <v>10</v>
      </c>
      <c r="C69" t="s">
        <v>56</v>
      </c>
      <c r="D69" t="s">
        <v>3615</v>
      </c>
      <c r="E69" t="s">
        <v>3614</v>
      </c>
      <c r="F69" t="str">
        <f>_xlfn.CONCAT(D69:D69,"-",E69)</f>
        <v>Mombasa-Alger</v>
      </c>
      <c r="G69" s="1">
        <v>44700</v>
      </c>
      <c r="H69" s="1">
        <v>44748</v>
      </c>
      <c r="I69" s="8">
        <f>IF(H69&lt;&gt;"",_xlfn.DAYS(H69,G69),"N/A")</f>
        <v>48</v>
      </c>
      <c r="J69" s="1">
        <f>IF(H69&lt;&gt;"",H69,"N/A")</f>
        <v>44748</v>
      </c>
      <c r="K69">
        <v>5</v>
      </c>
      <c r="L69" t="s">
        <v>16</v>
      </c>
      <c r="M69" t="str">
        <f>IF(L69&lt;&gt;"",L69,"N/A")</f>
        <v>Paid</v>
      </c>
      <c r="N69" t="s">
        <v>12</v>
      </c>
      <c r="O69" t="str">
        <f>IF(N69&lt;&gt;"",N69,"N/A")</f>
        <v>Invoiced</v>
      </c>
      <c r="P69" t="s">
        <v>13</v>
      </c>
      <c r="Q69" s="9">
        <v>35.860999999999997</v>
      </c>
      <c r="R69" t="str">
        <f t="shared" si="1"/>
        <v>30+</v>
      </c>
      <c r="S69">
        <v>600</v>
      </c>
      <c r="T69" t="s">
        <v>14</v>
      </c>
      <c r="U69">
        <f>IF(T69="USD",S69,S69*0.055)</f>
        <v>600</v>
      </c>
      <c r="V69">
        <v>300</v>
      </c>
      <c r="W69" t="s">
        <v>14</v>
      </c>
      <c r="X69">
        <f>IF(W69="USD",V69,V69*0.054)</f>
        <v>300</v>
      </c>
      <c r="Y69">
        <v>1</v>
      </c>
      <c r="Z69">
        <v>7.1999999999999993</v>
      </c>
      <c r="AA69" s="9">
        <v>4.8000000000000007</v>
      </c>
      <c r="AB69">
        <v>6</v>
      </c>
      <c r="AC69">
        <v>4.8000000000000007</v>
      </c>
    </row>
    <row r="70" spans="1:29" x14ac:dyDescent="0.25">
      <c r="A70" t="s">
        <v>3160</v>
      </c>
      <c r="B70" t="s">
        <v>10</v>
      </c>
      <c r="C70" t="s">
        <v>68</v>
      </c>
      <c r="D70" t="s">
        <v>3616</v>
      </c>
      <c r="E70" t="s">
        <v>3613</v>
      </c>
      <c r="F70" t="str">
        <f>_xlfn.CONCAT(D70:D70,"-",E70)</f>
        <v>Marrakech-Sanaa</v>
      </c>
      <c r="G70" s="1">
        <v>44703</v>
      </c>
      <c r="H70" s="1">
        <v>44751</v>
      </c>
      <c r="I70" s="8">
        <f>IF(H70&lt;&gt;"",_xlfn.DAYS(H70,G70),"N/A")</f>
        <v>48</v>
      </c>
      <c r="J70" s="1">
        <f>IF(H70&lt;&gt;"",H70,"N/A")</f>
        <v>44751</v>
      </c>
      <c r="K70">
        <v>5</v>
      </c>
      <c r="L70" t="s">
        <v>16</v>
      </c>
      <c r="M70" t="str">
        <f>IF(L70&lt;&gt;"",L70,"N/A")</f>
        <v>Paid</v>
      </c>
      <c r="N70" t="s">
        <v>12</v>
      </c>
      <c r="O70" t="str">
        <f>IF(N70&lt;&gt;"",N70,"N/A")</f>
        <v>Invoiced</v>
      </c>
      <c r="P70" t="s">
        <v>13</v>
      </c>
      <c r="Q70" s="9">
        <v>29.058</v>
      </c>
      <c r="R70" t="str">
        <f t="shared" si="1"/>
        <v>20-30</v>
      </c>
      <c r="S70">
        <v>600</v>
      </c>
      <c r="T70" t="s">
        <v>14</v>
      </c>
      <c r="U70">
        <f>IF(T70="USD",S70,S70*0.055)</f>
        <v>600</v>
      </c>
      <c r="V70">
        <v>300</v>
      </c>
      <c r="W70" t="s">
        <v>14</v>
      </c>
      <c r="X70">
        <f>IF(W70="USD",V70,V70*0.054)</f>
        <v>300</v>
      </c>
      <c r="Y70">
        <v>1</v>
      </c>
      <c r="Z70">
        <v>7.1999999999999993</v>
      </c>
      <c r="AA70" s="9">
        <v>4.8000000000000007</v>
      </c>
      <c r="AB70">
        <v>6</v>
      </c>
      <c r="AC70">
        <v>4.8000000000000007</v>
      </c>
    </row>
    <row r="71" spans="1:29" x14ac:dyDescent="0.25">
      <c r="A71" t="s">
        <v>2774</v>
      </c>
      <c r="B71" t="s">
        <v>10</v>
      </c>
      <c r="C71" t="s">
        <v>68</v>
      </c>
      <c r="D71" t="s">
        <v>3615</v>
      </c>
      <c r="E71" t="s">
        <v>3612</v>
      </c>
      <c r="F71" t="str">
        <f>_xlfn.CONCAT(D71:D71,"-",E71)</f>
        <v>Mombasa-Victoria</v>
      </c>
      <c r="G71" s="1">
        <v>44675</v>
      </c>
      <c r="H71" s="1">
        <v>44723</v>
      </c>
      <c r="I71" s="8">
        <f>IF(H71&lt;&gt;"",_xlfn.DAYS(H71,G71),"N/A")</f>
        <v>48</v>
      </c>
      <c r="J71" s="1">
        <f>IF(H71&lt;&gt;"",H71,"N/A")</f>
        <v>44723</v>
      </c>
      <c r="K71">
        <v>4</v>
      </c>
      <c r="L71" t="s">
        <v>16</v>
      </c>
      <c r="M71" t="str">
        <f>IF(L71&lt;&gt;"",L71,"N/A")</f>
        <v>Paid</v>
      </c>
      <c r="N71" t="s">
        <v>12</v>
      </c>
      <c r="O71" t="str">
        <f>IF(N71&lt;&gt;"",N71,"N/A")</f>
        <v>Invoiced</v>
      </c>
      <c r="P71" t="s">
        <v>13</v>
      </c>
      <c r="Q71" s="9">
        <v>26.914999999999999</v>
      </c>
      <c r="R71" t="str">
        <f t="shared" si="1"/>
        <v>20-30</v>
      </c>
      <c r="S71">
        <v>600</v>
      </c>
      <c r="T71" t="s">
        <v>14</v>
      </c>
      <c r="U71">
        <f>IF(T71="USD",S71,S71*0.055)</f>
        <v>600</v>
      </c>
      <c r="V71">
        <v>300</v>
      </c>
      <c r="W71" t="s">
        <v>14</v>
      </c>
      <c r="X71">
        <f>IF(W71="USD",V71,V71*0.054)</f>
        <v>300</v>
      </c>
      <c r="Y71">
        <v>1</v>
      </c>
      <c r="Z71">
        <v>7.1999999999999993</v>
      </c>
      <c r="AA71" s="9">
        <v>4.8000000000000007</v>
      </c>
      <c r="AB71">
        <v>6</v>
      </c>
      <c r="AC71">
        <v>4.8000000000000007</v>
      </c>
    </row>
    <row r="72" spans="1:29" x14ac:dyDescent="0.25">
      <c r="A72" t="s">
        <v>3193</v>
      </c>
      <c r="B72" t="s">
        <v>10</v>
      </c>
      <c r="C72" t="s">
        <v>68</v>
      </c>
      <c r="D72" t="s">
        <v>3616</v>
      </c>
      <c r="E72" t="s">
        <v>3618</v>
      </c>
      <c r="F72" t="str">
        <f>_xlfn.CONCAT(D72:D72,"-",E72)</f>
        <v>Marrakech-Tripoli</v>
      </c>
      <c r="G72" s="1">
        <v>44709</v>
      </c>
      <c r="H72" s="1">
        <v>44756</v>
      </c>
      <c r="I72" s="8">
        <f>IF(H72&lt;&gt;"",_xlfn.DAYS(H72,G72),"N/A")</f>
        <v>47</v>
      </c>
      <c r="J72" s="1">
        <f>IF(H72&lt;&gt;"",H72,"N/A")</f>
        <v>44756</v>
      </c>
      <c r="K72">
        <v>5</v>
      </c>
      <c r="L72" t="s">
        <v>16</v>
      </c>
      <c r="M72" t="str">
        <f>IF(L72&lt;&gt;"",L72,"N/A")</f>
        <v>Paid</v>
      </c>
      <c r="N72" t="s">
        <v>12</v>
      </c>
      <c r="O72" t="str">
        <f>IF(N72&lt;&gt;"",N72,"N/A")</f>
        <v>Invoiced</v>
      </c>
      <c r="P72" t="s">
        <v>13</v>
      </c>
      <c r="Q72" s="9">
        <v>33.066000000000003</v>
      </c>
      <c r="R72" t="str">
        <f t="shared" si="1"/>
        <v>30+</v>
      </c>
      <c r="S72">
        <v>600</v>
      </c>
      <c r="T72" t="s">
        <v>14</v>
      </c>
      <c r="U72">
        <f>IF(T72="USD",S72,S72*0.055)</f>
        <v>600</v>
      </c>
      <c r="V72">
        <v>300</v>
      </c>
      <c r="W72" t="s">
        <v>14</v>
      </c>
      <c r="X72">
        <f>IF(W72="USD",V72,V72*0.054)</f>
        <v>300</v>
      </c>
      <c r="Y72">
        <v>1</v>
      </c>
      <c r="Z72">
        <v>7.05</v>
      </c>
      <c r="AA72" s="9">
        <v>4.7</v>
      </c>
      <c r="AB72">
        <v>5.875</v>
      </c>
      <c r="AC72">
        <v>4.7</v>
      </c>
    </row>
    <row r="73" spans="1:29" x14ac:dyDescent="0.25">
      <c r="A73" t="s">
        <v>1796</v>
      </c>
      <c r="B73" t="s">
        <v>10</v>
      </c>
      <c r="C73" t="s">
        <v>68</v>
      </c>
      <c r="D73" t="s">
        <v>3611</v>
      </c>
      <c r="E73" t="s">
        <v>3617</v>
      </c>
      <c r="F73" t="str">
        <f>_xlfn.CONCAT(D73:D73,"-",E73)</f>
        <v>Mogadishu-Lagos</v>
      </c>
      <c r="G73" s="1">
        <v>44734</v>
      </c>
      <c r="H73" s="1">
        <v>44781</v>
      </c>
      <c r="I73" s="8">
        <f>IF(H73&lt;&gt;"",_xlfn.DAYS(H73,G73),"N/A")</f>
        <v>47</v>
      </c>
      <c r="J73" s="1">
        <f>IF(H73&lt;&gt;"",H73,"N/A")</f>
        <v>44781</v>
      </c>
      <c r="K73">
        <v>6</v>
      </c>
      <c r="L73" t="s">
        <v>12</v>
      </c>
      <c r="M73" t="str">
        <f>IF(L73&lt;&gt;"",L73,"N/A")</f>
        <v>Invoiced</v>
      </c>
      <c r="N73" t="s">
        <v>12</v>
      </c>
      <c r="O73" t="str">
        <f>IF(N73&lt;&gt;"",N73,"N/A")</f>
        <v>Invoiced</v>
      </c>
      <c r="P73" t="s">
        <v>13</v>
      </c>
      <c r="Q73" s="9">
        <v>30.254000000000001</v>
      </c>
      <c r="R73" t="str">
        <f t="shared" si="1"/>
        <v>30+</v>
      </c>
      <c r="S73">
        <v>600</v>
      </c>
      <c r="T73" t="s">
        <v>14</v>
      </c>
      <c r="U73">
        <f>IF(T73="USD",S73,S73*0.055)</f>
        <v>600</v>
      </c>
      <c r="V73">
        <v>300</v>
      </c>
      <c r="W73" t="s">
        <v>14</v>
      </c>
      <c r="X73">
        <f>IF(W73="USD",V73,V73*0.054)</f>
        <v>300</v>
      </c>
      <c r="Y73">
        <v>1</v>
      </c>
      <c r="Z73">
        <v>7.05</v>
      </c>
      <c r="AA73" s="9">
        <v>4.7</v>
      </c>
      <c r="AB73">
        <v>5.875</v>
      </c>
      <c r="AC73">
        <v>4.7</v>
      </c>
    </row>
    <row r="74" spans="1:29" x14ac:dyDescent="0.25">
      <c r="A74" t="s">
        <v>2743</v>
      </c>
      <c r="B74" t="s">
        <v>10</v>
      </c>
      <c r="C74" t="s">
        <v>68</v>
      </c>
      <c r="D74" t="s">
        <v>3611</v>
      </c>
      <c r="E74" t="s">
        <v>3617</v>
      </c>
      <c r="F74" t="str">
        <f>_xlfn.CONCAT(D74:D74,"-",E74)</f>
        <v>Mogadishu-Lagos</v>
      </c>
      <c r="G74" s="1">
        <v>44679</v>
      </c>
      <c r="H74" s="1">
        <v>44726</v>
      </c>
      <c r="I74" s="8">
        <f>IF(H74&lt;&gt;"",_xlfn.DAYS(H74,G74),"N/A")</f>
        <v>47</v>
      </c>
      <c r="J74" s="1">
        <f>IF(H74&lt;&gt;"",H74,"N/A")</f>
        <v>44726</v>
      </c>
      <c r="K74">
        <v>4</v>
      </c>
      <c r="L74" t="s">
        <v>16</v>
      </c>
      <c r="M74" t="str">
        <f>IF(L74&lt;&gt;"",L74,"N/A")</f>
        <v>Paid</v>
      </c>
      <c r="N74" t="s">
        <v>12</v>
      </c>
      <c r="O74" t="str">
        <f>IF(N74&lt;&gt;"",N74,"N/A")</f>
        <v>Invoiced</v>
      </c>
      <c r="P74" t="s">
        <v>13</v>
      </c>
      <c r="Q74" s="9">
        <v>5.8079999999999998</v>
      </c>
      <c r="R74" t="str">
        <f t="shared" si="1"/>
        <v>1-10</v>
      </c>
      <c r="S74">
        <v>600</v>
      </c>
      <c r="T74" t="s">
        <v>14</v>
      </c>
      <c r="U74">
        <f>IF(T74="USD",S74,S74*0.055)</f>
        <v>600</v>
      </c>
      <c r="V74">
        <v>300</v>
      </c>
      <c r="W74" t="s">
        <v>14</v>
      </c>
      <c r="X74">
        <f>IF(W74="USD",V74,V74*0.054)</f>
        <v>300</v>
      </c>
      <c r="Y74">
        <v>1</v>
      </c>
      <c r="Z74">
        <v>7.05</v>
      </c>
      <c r="AA74" s="9">
        <v>4.7</v>
      </c>
      <c r="AB74">
        <v>5.875</v>
      </c>
      <c r="AC74">
        <v>4.7</v>
      </c>
    </row>
    <row r="75" spans="1:29" x14ac:dyDescent="0.25">
      <c r="A75" t="s">
        <v>1914</v>
      </c>
      <c r="B75" t="s">
        <v>10</v>
      </c>
      <c r="C75" t="s">
        <v>68</v>
      </c>
      <c r="D75" t="s">
        <v>3619</v>
      </c>
      <c r="E75" t="s">
        <v>3618</v>
      </c>
      <c r="F75" t="str">
        <f>_xlfn.CONCAT(D75:D75,"-",E75)</f>
        <v>Addis Ababa-Tripoli</v>
      </c>
      <c r="G75" s="1">
        <v>44753</v>
      </c>
      <c r="H75" s="1">
        <v>44799</v>
      </c>
      <c r="I75" s="8">
        <f>IF(H75&lt;&gt;"",_xlfn.DAYS(H75,G75),"N/A")</f>
        <v>46</v>
      </c>
      <c r="J75" s="1">
        <f>IF(H75&lt;&gt;"",H75,"N/A")</f>
        <v>44799</v>
      </c>
      <c r="K75">
        <v>7</v>
      </c>
      <c r="L75" t="s">
        <v>12</v>
      </c>
      <c r="M75" t="str">
        <f>IF(L75&lt;&gt;"",L75,"N/A")</f>
        <v>Invoiced</v>
      </c>
      <c r="N75" t="s">
        <v>12</v>
      </c>
      <c r="O75" t="str">
        <f>IF(N75&lt;&gt;"",N75,"N/A")</f>
        <v>Invoiced</v>
      </c>
      <c r="P75" t="s">
        <v>13</v>
      </c>
      <c r="Q75" s="9">
        <v>30.273</v>
      </c>
      <c r="R75" t="str">
        <f t="shared" si="1"/>
        <v>30+</v>
      </c>
      <c r="S75">
        <v>600</v>
      </c>
      <c r="T75" t="s">
        <v>14</v>
      </c>
      <c r="U75">
        <f>IF(T75="USD",S75,S75*0.055)</f>
        <v>600</v>
      </c>
      <c r="V75">
        <v>300</v>
      </c>
      <c r="W75" t="s">
        <v>14</v>
      </c>
      <c r="X75">
        <f>IF(W75="USD",V75,V75*0.054)</f>
        <v>300</v>
      </c>
      <c r="Y75">
        <v>1</v>
      </c>
      <c r="Z75">
        <v>6.8999999999999995</v>
      </c>
      <c r="AA75" s="9">
        <v>4.6000000000000005</v>
      </c>
      <c r="AB75">
        <v>5.75</v>
      </c>
      <c r="AC75">
        <v>4.6000000000000005</v>
      </c>
    </row>
    <row r="76" spans="1:29" x14ac:dyDescent="0.25">
      <c r="A76" t="s">
        <v>2744</v>
      </c>
      <c r="B76" t="s">
        <v>10</v>
      </c>
      <c r="C76" t="s">
        <v>68</v>
      </c>
      <c r="D76" t="s">
        <v>3616</v>
      </c>
      <c r="E76" t="s">
        <v>3612</v>
      </c>
      <c r="F76" t="str">
        <f>_xlfn.CONCAT(D76:D76,"-",E76)</f>
        <v>Marrakech-Victoria</v>
      </c>
      <c r="G76" s="1">
        <v>44694</v>
      </c>
      <c r="H76" s="1">
        <v>44740</v>
      </c>
      <c r="I76" s="8">
        <f>IF(H76&lt;&gt;"",_xlfn.DAYS(H76,G76),"N/A")</f>
        <v>46</v>
      </c>
      <c r="J76" s="1">
        <f>IF(H76&lt;&gt;"",H76,"N/A")</f>
        <v>44740</v>
      </c>
      <c r="K76">
        <v>5</v>
      </c>
      <c r="L76" t="s">
        <v>16</v>
      </c>
      <c r="M76" t="str">
        <f>IF(L76&lt;&gt;"",L76,"N/A")</f>
        <v>Paid</v>
      </c>
      <c r="N76" t="s">
        <v>12</v>
      </c>
      <c r="O76" t="str">
        <f>IF(N76&lt;&gt;"",N76,"N/A")</f>
        <v>Invoiced</v>
      </c>
      <c r="P76" t="s">
        <v>13</v>
      </c>
      <c r="Q76" s="9">
        <v>16.594999999999999</v>
      </c>
      <c r="R76" t="str">
        <f t="shared" si="1"/>
        <v>10-20</v>
      </c>
      <c r="S76">
        <v>600</v>
      </c>
      <c r="T76" t="s">
        <v>14</v>
      </c>
      <c r="U76">
        <f>IF(T76="USD",S76,S76*0.055)</f>
        <v>600</v>
      </c>
      <c r="V76">
        <v>300</v>
      </c>
      <c r="W76" t="s">
        <v>14</v>
      </c>
      <c r="X76">
        <f>IF(W76="USD",V76,V76*0.054)</f>
        <v>300</v>
      </c>
      <c r="Y76">
        <v>1</v>
      </c>
      <c r="Z76">
        <v>6.8999999999999995</v>
      </c>
      <c r="AA76" s="9">
        <v>4.6000000000000005</v>
      </c>
      <c r="AB76">
        <v>5.75</v>
      </c>
      <c r="AC76">
        <v>4.6000000000000005</v>
      </c>
    </row>
    <row r="77" spans="1:29" x14ac:dyDescent="0.25">
      <c r="A77" t="s">
        <v>1883</v>
      </c>
      <c r="B77" t="s">
        <v>10</v>
      </c>
      <c r="C77" t="s">
        <v>56</v>
      </c>
      <c r="D77" t="s">
        <v>3616</v>
      </c>
      <c r="E77" t="s">
        <v>3617</v>
      </c>
      <c r="F77" t="str">
        <f>_xlfn.CONCAT(D77:D77,"-",E77)</f>
        <v>Marrakech-Lagos</v>
      </c>
      <c r="G77" s="1">
        <v>44732</v>
      </c>
      <c r="H77" s="1">
        <v>44777</v>
      </c>
      <c r="I77" s="8">
        <f>IF(H77&lt;&gt;"",_xlfn.DAYS(H77,G77),"N/A")</f>
        <v>45</v>
      </c>
      <c r="J77" s="1">
        <f>IF(H77&lt;&gt;"",H77,"N/A")</f>
        <v>44777</v>
      </c>
      <c r="K77">
        <v>6</v>
      </c>
      <c r="L77" t="s">
        <v>12</v>
      </c>
      <c r="M77" t="str">
        <f>IF(L77&lt;&gt;"",L77,"N/A")</f>
        <v>Invoiced</v>
      </c>
      <c r="N77" t="s">
        <v>12</v>
      </c>
      <c r="O77" t="str">
        <f>IF(N77&lt;&gt;"",N77,"N/A")</f>
        <v>Invoiced</v>
      </c>
      <c r="P77" t="s">
        <v>13</v>
      </c>
      <c r="Q77" s="9">
        <v>36.378999999999998</v>
      </c>
      <c r="R77" t="str">
        <f t="shared" si="1"/>
        <v>30+</v>
      </c>
      <c r="S77">
        <v>600</v>
      </c>
      <c r="T77" t="s">
        <v>14</v>
      </c>
      <c r="U77">
        <f>IF(T77="USD",S77,S77*0.055)</f>
        <v>600</v>
      </c>
      <c r="V77">
        <v>300</v>
      </c>
      <c r="W77" t="s">
        <v>14</v>
      </c>
      <c r="X77">
        <f>IF(W77="USD",V77,V77*0.054)</f>
        <v>300</v>
      </c>
      <c r="Y77">
        <v>1</v>
      </c>
      <c r="Z77">
        <v>6.75</v>
      </c>
      <c r="AA77" s="9">
        <v>4.5</v>
      </c>
      <c r="AB77">
        <v>5.625</v>
      </c>
      <c r="AC77">
        <v>4.5</v>
      </c>
    </row>
    <row r="78" spans="1:29" x14ac:dyDescent="0.25">
      <c r="A78" t="s">
        <v>1086</v>
      </c>
      <c r="B78" t="s">
        <v>10</v>
      </c>
      <c r="C78" t="s">
        <v>68</v>
      </c>
      <c r="D78" t="s">
        <v>3611</v>
      </c>
      <c r="E78" t="s">
        <v>3613</v>
      </c>
      <c r="F78" t="str">
        <f>_xlfn.CONCAT(D78:D78,"-",E78)</f>
        <v>Mogadishu-Sanaa</v>
      </c>
      <c r="G78" s="1">
        <v>44634</v>
      </c>
      <c r="H78" s="1">
        <v>44679</v>
      </c>
      <c r="I78" s="8">
        <f>IF(H78&lt;&gt;"",_xlfn.DAYS(H78,G78),"N/A")</f>
        <v>45</v>
      </c>
      <c r="J78" s="1">
        <f>IF(H78&lt;&gt;"",H78,"N/A")</f>
        <v>44679</v>
      </c>
      <c r="K78">
        <v>3</v>
      </c>
      <c r="M78" t="str">
        <f>IF(L78&lt;&gt;"",L78,"N/A")</f>
        <v>N/A</v>
      </c>
      <c r="N78" t="s">
        <v>12</v>
      </c>
      <c r="O78" t="str">
        <f>IF(N78&lt;&gt;"",N78,"N/A")</f>
        <v>Invoiced</v>
      </c>
      <c r="P78" t="s">
        <v>13</v>
      </c>
      <c r="Q78" s="9">
        <v>32.853999999999999</v>
      </c>
      <c r="R78" t="str">
        <f t="shared" si="1"/>
        <v>30+</v>
      </c>
      <c r="S78">
        <v>600</v>
      </c>
      <c r="T78" t="s">
        <v>14</v>
      </c>
      <c r="U78">
        <f>IF(T78="USD",S78,S78*0.055)</f>
        <v>600</v>
      </c>
      <c r="V78">
        <v>300</v>
      </c>
      <c r="W78" t="s">
        <v>14</v>
      </c>
      <c r="X78">
        <f>IF(W78="USD",V78,V78*0.054)</f>
        <v>300</v>
      </c>
      <c r="Y78">
        <v>1</v>
      </c>
      <c r="Z78">
        <v>6.75</v>
      </c>
      <c r="AA78" s="9">
        <v>4.5</v>
      </c>
      <c r="AB78">
        <v>5.625</v>
      </c>
      <c r="AC78">
        <v>4.5</v>
      </c>
    </row>
    <row r="79" spans="1:29" x14ac:dyDescent="0.25">
      <c r="A79" t="s">
        <v>2885</v>
      </c>
      <c r="B79" t="s">
        <v>10</v>
      </c>
      <c r="C79" t="s">
        <v>68</v>
      </c>
      <c r="D79" t="s">
        <v>3620</v>
      </c>
      <c r="E79" t="s">
        <v>3612</v>
      </c>
      <c r="F79" t="str">
        <f>_xlfn.CONCAT(D79:D79,"-",E79)</f>
        <v>Zanzibar-Victoria</v>
      </c>
      <c r="G79" s="1">
        <v>44715</v>
      </c>
      <c r="H79" s="1">
        <v>44760</v>
      </c>
      <c r="I79" s="8">
        <f>IF(H79&lt;&gt;"",_xlfn.DAYS(H79,G79),"N/A")</f>
        <v>45</v>
      </c>
      <c r="J79" s="1">
        <f>IF(H79&lt;&gt;"",H79,"N/A")</f>
        <v>44760</v>
      </c>
      <c r="K79">
        <v>6</v>
      </c>
      <c r="L79" t="s">
        <v>12</v>
      </c>
      <c r="M79" t="str">
        <f>IF(L79&lt;&gt;"",L79,"N/A")</f>
        <v>Invoiced</v>
      </c>
      <c r="N79" t="s">
        <v>12</v>
      </c>
      <c r="O79" t="str">
        <f>IF(N79&lt;&gt;"",N79,"N/A")</f>
        <v>Invoiced</v>
      </c>
      <c r="P79" t="s">
        <v>13</v>
      </c>
      <c r="Q79" s="9">
        <v>7.77</v>
      </c>
      <c r="R79" t="str">
        <f t="shared" si="1"/>
        <v>1-10</v>
      </c>
      <c r="S79">
        <v>600</v>
      </c>
      <c r="T79" t="s">
        <v>14</v>
      </c>
      <c r="U79">
        <f>IF(T79="USD",S79,S79*0.055)</f>
        <v>600</v>
      </c>
      <c r="V79">
        <v>300</v>
      </c>
      <c r="W79" t="s">
        <v>14</v>
      </c>
      <c r="X79">
        <f>IF(W79="USD",V79,V79*0.054)</f>
        <v>300</v>
      </c>
      <c r="Y79">
        <v>1</v>
      </c>
      <c r="Z79">
        <v>6.75</v>
      </c>
      <c r="AA79" s="9">
        <v>4.5</v>
      </c>
      <c r="AB79">
        <v>5.625</v>
      </c>
      <c r="AC79">
        <v>4.5</v>
      </c>
    </row>
    <row r="80" spans="1:29" x14ac:dyDescent="0.25">
      <c r="A80" t="s">
        <v>1403</v>
      </c>
      <c r="B80" t="s">
        <v>10</v>
      </c>
      <c r="C80" t="s">
        <v>68</v>
      </c>
      <c r="D80" t="s">
        <v>3615</v>
      </c>
      <c r="E80" t="s">
        <v>3612</v>
      </c>
      <c r="F80" t="str">
        <f>_xlfn.CONCAT(D80:D80,"-",E80)</f>
        <v>Mombasa-Victoria</v>
      </c>
      <c r="G80" s="1">
        <v>44678</v>
      </c>
      <c r="H80" s="1">
        <v>44722</v>
      </c>
      <c r="I80" s="8">
        <f>IF(H80&lt;&gt;"",_xlfn.DAYS(H80,G80),"N/A")</f>
        <v>44</v>
      </c>
      <c r="J80" s="1">
        <f>IF(H80&lt;&gt;"",H80,"N/A")</f>
        <v>44722</v>
      </c>
      <c r="K80">
        <v>4</v>
      </c>
      <c r="L80" t="s">
        <v>16</v>
      </c>
      <c r="M80" t="str">
        <f>IF(L80&lt;&gt;"",L80,"N/A")</f>
        <v>Paid</v>
      </c>
      <c r="N80" t="s">
        <v>12</v>
      </c>
      <c r="O80" t="str">
        <f>IF(N80&lt;&gt;"",N80,"N/A")</f>
        <v>Invoiced</v>
      </c>
      <c r="P80" t="s">
        <v>13</v>
      </c>
      <c r="Q80" s="9">
        <v>32.317</v>
      </c>
      <c r="R80" t="str">
        <f t="shared" si="1"/>
        <v>30+</v>
      </c>
      <c r="S80">
        <v>600</v>
      </c>
      <c r="T80" t="s">
        <v>14</v>
      </c>
      <c r="U80">
        <f>IF(T80="USD",S80,S80*0.055)</f>
        <v>600</v>
      </c>
      <c r="V80">
        <v>300</v>
      </c>
      <c r="W80" t="s">
        <v>14</v>
      </c>
      <c r="X80">
        <f>IF(W80="USD",V80,V80*0.054)</f>
        <v>300</v>
      </c>
      <c r="Y80">
        <v>1</v>
      </c>
      <c r="Z80">
        <v>6.6</v>
      </c>
      <c r="AA80" s="9">
        <v>4.4000000000000004</v>
      </c>
      <c r="AB80">
        <v>5.5</v>
      </c>
      <c r="AC80">
        <v>4.4000000000000004</v>
      </c>
    </row>
    <row r="81" spans="1:29" x14ac:dyDescent="0.25">
      <c r="A81" t="s">
        <v>1434</v>
      </c>
      <c r="B81" t="s">
        <v>10</v>
      </c>
      <c r="C81" t="s">
        <v>68</v>
      </c>
      <c r="D81" t="s">
        <v>3611</v>
      </c>
      <c r="E81" t="s">
        <v>3617</v>
      </c>
      <c r="F81" t="str">
        <f>_xlfn.CONCAT(D81:D81,"-",E81)</f>
        <v>Mogadishu-Lagos</v>
      </c>
      <c r="G81" s="1">
        <v>44678</v>
      </c>
      <c r="H81" s="1">
        <v>44722</v>
      </c>
      <c r="I81" s="8">
        <f>IF(H81&lt;&gt;"",_xlfn.DAYS(H81,G81),"N/A")</f>
        <v>44</v>
      </c>
      <c r="J81" s="1">
        <f>IF(H81&lt;&gt;"",H81,"N/A")</f>
        <v>44722</v>
      </c>
      <c r="K81">
        <v>4</v>
      </c>
      <c r="L81" t="s">
        <v>16</v>
      </c>
      <c r="M81" t="str">
        <f>IF(L81&lt;&gt;"",L81,"N/A")</f>
        <v>Paid</v>
      </c>
      <c r="N81" t="s">
        <v>16</v>
      </c>
      <c r="O81" t="str">
        <f>IF(N81&lt;&gt;"",N81,"N/A")</f>
        <v>Paid</v>
      </c>
      <c r="P81" t="s">
        <v>69</v>
      </c>
      <c r="Q81" s="9">
        <v>32.317</v>
      </c>
      <c r="R81" t="str">
        <f t="shared" si="1"/>
        <v>30+</v>
      </c>
      <c r="S81">
        <v>20</v>
      </c>
      <c r="T81" t="s">
        <v>14</v>
      </c>
      <c r="U81">
        <f>IF(T81="USD",S81,S81*0.055)</f>
        <v>20</v>
      </c>
      <c r="V81">
        <v>10</v>
      </c>
      <c r="W81" t="s">
        <v>14</v>
      </c>
      <c r="X81">
        <f>IF(W81="USD",V81,V81*0.054)</f>
        <v>10</v>
      </c>
      <c r="Y81">
        <v>1</v>
      </c>
      <c r="Z81">
        <v>6.6</v>
      </c>
      <c r="AA81" s="9">
        <v>4.4000000000000004</v>
      </c>
      <c r="AB81">
        <v>5.5</v>
      </c>
      <c r="AC81">
        <v>4.4000000000000004</v>
      </c>
    </row>
    <row r="82" spans="1:29" x14ac:dyDescent="0.25">
      <c r="A82" t="s">
        <v>2107</v>
      </c>
      <c r="B82" t="s">
        <v>10</v>
      </c>
      <c r="C82" t="s">
        <v>68</v>
      </c>
      <c r="D82" t="s">
        <v>3620</v>
      </c>
      <c r="E82" t="s">
        <v>3612</v>
      </c>
      <c r="F82" t="str">
        <f>_xlfn.CONCAT(D82:D82,"-",E82)</f>
        <v>Zanzibar-Victoria</v>
      </c>
      <c r="G82" s="1">
        <v>44651</v>
      </c>
      <c r="H82" s="1">
        <v>44695</v>
      </c>
      <c r="I82" s="8">
        <f>IF(H82&lt;&gt;"",_xlfn.DAYS(H82,G82),"N/A")</f>
        <v>44</v>
      </c>
      <c r="J82" s="1">
        <f>IF(H82&lt;&gt;"",H82,"N/A")</f>
        <v>44695</v>
      </c>
      <c r="K82">
        <v>3</v>
      </c>
      <c r="L82" t="s">
        <v>16</v>
      </c>
      <c r="M82" t="str">
        <f>IF(L82&lt;&gt;"",L82,"N/A")</f>
        <v>Paid</v>
      </c>
      <c r="N82" t="s">
        <v>16</v>
      </c>
      <c r="O82" t="str">
        <f>IF(N82&lt;&gt;"",N82,"N/A")</f>
        <v>Paid</v>
      </c>
      <c r="P82" t="s">
        <v>13</v>
      </c>
      <c r="Q82" s="9">
        <v>32.198</v>
      </c>
      <c r="R82" t="str">
        <f t="shared" si="1"/>
        <v>30+</v>
      </c>
      <c r="S82">
        <v>600</v>
      </c>
      <c r="T82" t="s">
        <v>14</v>
      </c>
      <c r="U82">
        <f>IF(T82="USD",S82,S82*0.055)</f>
        <v>600</v>
      </c>
      <c r="V82">
        <v>300</v>
      </c>
      <c r="W82" t="s">
        <v>14</v>
      </c>
      <c r="X82">
        <f>IF(W82="USD",V82,V82*0.054)</f>
        <v>300</v>
      </c>
      <c r="Y82">
        <v>1</v>
      </c>
      <c r="Z82">
        <v>6.6</v>
      </c>
      <c r="AA82" s="9">
        <v>4.4000000000000004</v>
      </c>
      <c r="AB82">
        <v>5.5</v>
      </c>
      <c r="AC82">
        <v>4.4000000000000004</v>
      </c>
    </row>
    <row r="83" spans="1:29" x14ac:dyDescent="0.25">
      <c r="A83" t="s">
        <v>2123</v>
      </c>
      <c r="B83" t="s">
        <v>10</v>
      </c>
      <c r="C83" t="s">
        <v>68</v>
      </c>
      <c r="D83" t="s">
        <v>3619</v>
      </c>
      <c r="E83" t="s">
        <v>3617</v>
      </c>
      <c r="F83" t="str">
        <f>_xlfn.CONCAT(D83:D83,"-",E83)</f>
        <v>Addis Ababa-Lagos</v>
      </c>
      <c r="G83" s="1">
        <v>44651</v>
      </c>
      <c r="H83" s="1">
        <v>44695</v>
      </c>
      <c r="I83" s="8">
        <f>IF(H83&lt;&gt;"",_xlfn.DAYS(H83,G83),"N/A")</f>
        <v>44</v>
      </c>
      <c r="J83" s="1">
        <f>IF(H83&lt;&gt;"",H83,"N/A")</f>
        <v>44695</v>
      </c>
      <c r="K83">
        <v>3</v>
      </c>
      <c r="L83" t="s">
        <v>16</v>
      </c>
      <c r="M83" t="str">
        <f>IF(L83&lt;&gt;"",L83,"N/A")</f>
        <v>Paid</v>
      </c>
      <c r="O83" t="str">
        <f>IF(N83&lt;&gt;"",N83,"N/A")</f>
        <v>N/A</v>
      </c>
      <c r="P83" t="s">
        <v>69</v>
      </c>
      <c r="Q83" s="9">
        <v>32.198</v>
      </c>
      <c r="R83" t="str">
        <f t="shared" si="1"/>
        <v>30+</v>
      </c>
      <c r="S83">
        <v>20</v>
      </c>
      <c r="T83" t="s">
        <v>14</v>
      </c>
      <c r="U83">
        <f>IF(T83="USD",S83,S83*0.055)</f>
        <v>20</v>
      </c>
      <c r="V83">
        <v>10</v>
      </c>
      <c r="W83" t="s">
        <v>14</v>
      </c>
      <c r="X83">
        <f>IF(W83="USD",V83,V83*0.054)</f>
        <v>10</v>
      </c>
      <c r="Y83">
        <v>1</v>
      </c>
      <c r="Z83">
        <v>6.6</v>
      </c>
      <c r="AA83" s="9">
        <v>4.4000000000000004</v>
      </c>
      <c r="AB83">
        <v>5.5</v>
      </c>
      <c r="AC83">
        <v>4.4000000000000004</v>
      </c>
    </row>
    <row r="84" spans="1:29" x14ac:dyDescent="0.25">
      <c r="A84" t="s">
        <v>1573</v>
      </c>
      <c r="B84" t="s">
        <v>10</v>
      </c>
      <c r="C84" t="s">
        <v>56</v>
      </c>
      <c r="D84" t="s">
        <v>3611</v>
      </c>
      <c r="E84" t="s">
        <v>3612</v>
      </c>
      <c r="F84" t="str">
        <f>_xlfn.CONCAT(D84:D84,"-",E84)</f>
        <v>Mogadishu-Victoria</v>
      </c>
      <c r="G84" s="1">
        <v>44706</v>
      </c>
      <c r="H84" s="1">
        <v>44749</v>
      </c>
      <c r="I84" s="8">
        <f>IF(H84&lt;&gt;"",_xlfn.DAYS(H84,G84),"N/A")</f>
        <v>43</v>
      </c>
      <c r="J84" s="1">
        <f>IF(H84&lt;&gt;"",H84,"N/A")</f>
        <v>44749</v>
      </c>
      <c r="K84">
        <v>5</v>
      </c>
      <c r="L84" t="s">
        <v>16</v>
      </c>
      <c r="M84" t="str">
        <f>IF(L84&lt;&gt;"",L84,"N/A")</f>
        <v>Paid</v>
      </c>
      <c r="N84" t="s">
        <v>12</v>
      </c>
      <c r="O84" t="str">
        <f>IF(N84&lt;&gt;"",N84,"N/A")</f>
        <v>Invoiced</v>
      </c>
      <c r="P84" t="s">
        <v>13</v>
      </c>
      <c r="Q84" s="9">
        <v>35.662999999999997</v>
      </c>
      <c r="R84" t="str">
        <f t="shared" si="1"/>
        <v>30+</v>
      </c>
      <c r="S84">
        <v>600</v>
      </c>
      <c r="T84" t="s">
        <v>14</v>
      </c>
      <c r="U84">
        <f>IF(T84="USD",S84,S84*0.055)</f>
        <v>600</v>
      </c>
      <c r="V84">
        <v>300</v>
      </c>
      <c r="W84" t="s">
        <v>14</v>
      </c>
      <c r="X84">
        <f>IF(W84="USD",V84,V84*0.054)</f>
        <v>300</v>
      </c>
      <c r="Y84">
        <v>1</v>
      </c>
      <c r="Z84">
        <v>6.45</v>
      </c>
      <c r="AA84" s="9">
        <v>4.3</v>
      </c>
      <c r="AB84">
        <v>5.375</v>
      </c>
      <c r="AC84">
        <v>4.3</v>
      </c>
    </row>
    <row r="85" spans="1:29" x14ac:dyDescent="0.25">
      <c r="A85" t="s">
        <v>1572</v>
      </c>
      <c r="B85" t="s">
        <v>10</v>
      </c>
      <c r="C85" t="s">
        <v>56</v>
      </c>
      <c r="D85" t="s">
        <v>3620</v>
      </c>
      <c r="E85" t="s">
        <v>3612</v>
      </c>
      <c r="F85" t="str">
        <f>_xlfn.CONCAT(D85:D85,"-",E85)</f>
        <v>Zanzibar-Victoria</v>
      </c>
      <c r="G85" s="1">
        <v>44706</v>
      </c>
      <c r="H85" s="1">
        <v>44749</v>
      </c>
      <c r="I85" s="8">
        <f>IF(H85&lt;&gt;"",_xlfn.DAYS(H85,G85),"N/A")</f>
        <v>43</v>
      </c>
      <c r="J85" s="1">
        <f>IF(H85&lt;&gt;"",H85,"N/A")</f>
        <v>44749</v>
      </c>
      <c r="K85">
        <v>5</v>
      </c>
      <c r="L85" t="s">
        <v>16</v>
      </c>
      <c r="M85" t="str">
        <f>IF(L85&lt;&gt;"",L85,"N/A")</f>
        <v>Paid</v>
      </c>
      <c r="N85" t="s">
        <v>12</v>
      </c>
      <c r="O85" t="str">
        <f>IF(N85&lt;&gt;"",N85,"N/A")</f>
        <v>Invoiced</v>
      </c>
      <c r="P85" t="s">
        <v>13</v>
      </c>
      <c r="Q85" s="9">
        <v>35.65</v>
      </c>
      <c r="R85" t="str">
        <f t="shared" si="1"/>
        <v>30+</v>
      </c>
      <c r="S85">
        <v>600</v>
      </c>
      <c r="T85" t="s">
        <v>14</v>
      </c>
      <c r="U85">
        <f>IF(T85="USD",S85,S85*0.055)</f>
        <v>600</v>
      </c>
      <c r="V85">
        <v>300</v>
      </c>
      <c r="W85" t="s">
        <v>14</v>
      </c>
      <c r="X85">
        <f>IF(W85="USD",V85,V85*0.054)</f>
        <v>300</v>
      </c>
      <c r="Y85">
        <v>1</v>
      </c>
      <c r="Z85">
        <v>6.45</v>
      </c>
      <c r="AA85" s="9">
        <v>4.3</v>
      </c>
      <c r="AB85">
        <v>5.375</v>
      </c>
      <c r="AC85">
        <v>4.3</v>
      </c>
    </row>
    <row r="86" spans="1:29" x14ac:dyDescent="0.25">
      <c r="A86" t="s">
        <v>1574</v>
      </c>
      <c r="B86" t="s">
        <v>10</v>
      </c>
      <c r="C86" t="s">
        <v>56</v>
      </c>
      <c r="D86" t="s">
        <v>3616</v>
      </c>
      <c r="E86" t="s">
        <v>3614</v>
      </c>
      <c r="F86" t="str">
        <f>_xlfn.CONCAT(D86:D86,"-",E86)</f>
        <v>Marrakech-Alger</v>
      </c>
      <c r="G86" s="1">
        <v>44706</v>
      </c>
      <c r="H86" s="1">
        <v>44749</v>
      </c>
      <c r="I86" s="8">
        <f>IF(H86&lt;&gt;"",_xlfn.DAYS(H86,G86),"N/A")</f>
        <v>43</v>
      </c>
      <c r="J86" s="1">
        <f>IF(H86&lt;&gt;"",H86,"N/A")</f>
        <v>44749</v>
      </c>
      <c r="K86">
        <v>5</v>
      </c>
      <c r="L86" t="s">
        <v>16</v>
      </c>
      <c r="M86" t="str">
        <f>IF(L86&lt;&gt;"",L86,"N/A")</f>
        <v>Paid</v>
      </c>
      <c r="N86" t="s">
        <v>12</v>
      </c>
      <c r="O86" t="str">
        <f>IF(N86&lt;&gt;"",N86,"N/A")</f>
        <v>Invoiced</v>
      </c>
      <c r="P86" t="s">
        <v>13</v>
      </c>
      <c r="Q86" s="9">
        <v>35.628</v>
      </c>
      <c r="R86" t="str">
        <f t="shared" si="1"/>
        <v>30+</v>
      </c>
      <c r="S86">
        <v>600</v>
      </c>
      <c r="T86" t="s">
        <v>14</v>
      </c>
      <c r="U86">
        <f>IF(T86="USD",S86,S86*0.055)</f>
        <v>600</v>
      </c>
      <c r="V86">
        <v>300</v>
      </c>
      <c r="W86" t="s">
        <v>14</v>
      </c>
      <c r="X86">
        <f>IF(W86="USD",V86,V86*0.054)</f>
        <v>300</v>
      </c>
      <c r="Y86">
        <v>1</v>
      </c>
      <c r="Z86">
        <v>6.45</v>
      </c>
      <c r="AA86" s="9">
        <v>4.3</v>
      </c>
      <c r="AB86">
        <v>5.375</v>
      </c>
      <c r="AC86">
        <v>4.3</v>
      </c>
    </row>
    <row r="87" spans="1:29" x14ac:dyDescent="0.25">
      <c r="A87" t="s">
        <v>3191</v>
      </c>
      <c r="B87" t="s">
        <v>10</v>
      </c>
      <c r="C87" t="s">
        <v>68</v>
      </c>
      <c r="D87" t="s">
        <v>3611</v>
      </c>
      <c r="E87" t="s">
        <v>3613</v>
      </c>
      <c r="F87" t="str">
        <f>_xlfn.CONCAT(D87:D87,"-",E87)</f>
        <v>Mogadishu-Sanaa</v>
      </c>
      <c r="G87" s="1">
        <v>44715</v>
      </c>
      <c r="H87" s="1">
        <v>44758</v>
      </c>
      <c r="I87" s="8">
        <f>IF(H87&lt;&gt;"",_xlfn.DAYS(H87,G87),"N/A")</f>
        <v>43</v>
      </c>
      <c r="J87" s="1">
        <f>IF(H87&lt;&gt;"",H87,"N/A")</f>
        <v>44758</v>
      </c>
      <c r="K87">
        <v>6</v>
      </c>
      <c r="L87" t="s">
        <v>16</v>
      </c>
      <c r="M87" t="str">
        <f>IF(L87&lt;&gt;"",L87,"N/A")</f>
        <v>Paid</v>
      </c>
      <c r="N87" t="s">
        <v>12</v>
      </c>
      <c r="O87" t="str">
        <f>IF(N87&lt;&gt;"",N87,"N/A")</f>
        <v>Invoiced</v>
      </c>
      <c r="P87" t="s">
        <v>13</v>
      </c>
      <c r="Q87" s="9">
        <v>33.066000000000003</v>
      </c>
      <c r="R87" t="str">
        <f t="shared" si="1"/>
        <v>30+</v>
      </c>
      <c r="S87">
        <v>600</v>
      </c>
      <c r="T87" t="s">
        <v>14</v>
      </c>
      <c r="U87">
        <f>IF(T87="USD",S87,S87*0.055)</f>
        <v>600</v>
      </c>
      <c r="V87">
        <v>300</v>
      </c>
      <c r="W87" t="s">
        <v>14</v>
      </c>
      <c r="X87">
        <f>IF(W87="USD",V87,V87*0.054)</f>
        <v>300</v>
      </c>
      <c r="Y87">
        <v>1</v>
      </c>
      <c r="Z87">
        <v>6.45</v>
      </c>
      <c r="AA87" s="9">
        <v>4.3</v>
      </c>
      <c r="AB87">
        <v>5.375</v>
      </c>
      <c r="AC87">
        <v>4.3</v>
      </c>
    </row>
    <row r="88" spans="1:29" x14ac:dyDescent="0.25">
      <c r="A88" t="s">
        <v>3226</v>
      </c>
      <c r="B88" t="s">
        <v>10</v>
      </c>
      <c r="C88" t="s">
        <v>68</v>
      </c>
      <c r="D88" t="s">
        <v>3615</v>
      </c>
      <c r="E88" t="s">
        <v>3618</v>
      </c>
      <c r="F88" t="str">
        <f>_xlfn.CONCAT(D88:D88,"-",E88)</f>
        <v>Mombasa-Tripoli</v>
      </c>
      <c r="G88" s="1">
        <v>44720</v>
      </c>
      <c r="H88" s="1">
        <v>44763</v>
      </c>
      <c r="I88" s="8">
        <f>IF(H88&lt;&gt;"",_xlfn.DAYS(H88,G88),"N/A")</f>
        <v>43</v>
      </c>
      <c r="J88" s="1">
        <f>IF(H88&lt;&gt;"",H88,"N/A")</f>
        <v>44763</v>
      </c>
      <c r="K88">
        <v>6</v>
      </c>
      <c r="L88" t="s">
        <v>12</v>
      </c>
      <c r="M88" t="str">
        <f>IF(L88&lt;&gt;"",L88,"N/A")</f>
        <v>Invoiced</v>
      </c>
      <c r="N88" t="s">
        <v>12</v>
      </c>
      <c r="O88" t="str">
        <f>IF(N88&lt;&gt;"",N88,"N/A")</f>
        <v>Invoiced</v>
      </c>
      <c r="P88" t="s">
        <v>13</v>
      </c>
      <c r="Q88" s="9">
        <v>33.066000000000003</v>
      </c>
      <c r="R88" t="str">
        <f t="shared" si="1"/>
        <v>30+</v>
      </c>
      <c r="S88">
        <v>600</v>
      </c>
      <c r="T88" t="s">
        <v>14</v>
      </c>
      <c r="U88">
        <f>IF(T88="USD",S88,S88*0.055)</f>
        <v>600</v>
      </c>
      <c r="V88">
        <v>300</v>
      </c>
      <c r="W88" t="s">
        <v>14</v>
      </c>
      <c r="X88">
        <f>IF(W88="USD",V88,V88*0.054)</f>
        <v>300</v>
      </c>
      <c r="Y88">
        <v>1</v>
      </c>
      <c r="Z88">
        <v>6.45</v>
      </c>
      <c r="AA88" s="9">
        <v>4.3</v>
      </c>
      <c r="AB88">
        <v>5.375</v>
      </c>
      <c r="AC88">
        <v>4.3</v>
      </c>
    </row>
    <row r="89" spans="1:29" x14ac:dyDescent="0.25">
      <c r="A89" t="s">
        <v>3154</v>
      </c>
      <c r="B89" t="s">
        <v>10</v>
      </c>
      <c r="C89" t="s">
        <v>68</v>
      </c>
      <c r="D89" t="s">
        <v>3619</v>
      </c>
      <c r="E89" t="s">
        <v>3613</v>
      </c>
      <c r="F89" t="str">
        <f>_xlfn.CONCAT(D89:D89,"-",E89)</f>
        <v>Addis Ababa-Sanaa</v>
      </c>
      <c r="G89" s="1">
        <v>44703</v>
      </c>
      <c r="H89" s="1">
        <v>44746</v>
      </c>
      <c r="I89" s="8">
        <f>IF(H89&lt;&gt;"",_xlfn.DAYS(H89,G89),"N/A")</f>
        <v>43</v>
      </c>
      <c r="J89" s="1">
        <f>IF(H89&lt;&gt;"",H89,"N/A")</f>
        <v>44746</v>
      </c>
      <c r="K89">
        <v>5</v>
      </c>
      <c r="L89" t="s">
        <v>16</v>
      </c>
      <c r="M89" t="str">
        <f>IF(L89&lt;&gt;"",L89,"N/A")</f>
        <v>Paid</v>
      </c>
      <c r="N89" t="s">
        <v>12</v>
      </c>
      <c r="O89" t="str">
        <f>IF(N89&lt;&gt;"",N89,"N/A")</f>
        <v>Invoiced</v>
      </c>
      <c r="P89" t="s">
        <v>13</v>
      </c>
      <c r="Q89" s="9">
        <v>30.06</v>
      </c>
      <c r="R89" t="str">
        <f t="shared" si="1"/>
        <v>30+</v>
      </c>
      <c r="S89">
        <v>600</v>
      </c>
      <c r="T89" t="s">
        <v>14</v>
      </c>
      <c r="U89">
        <f>IF(T89="USD",S89,S89*0.055)</f>
        <v>600</v>
      </c>
      <c r="V89">
        <v>300</v>
      </c>
      <c r="W89" t="s">
        <v>14</v>
      </c>
      <c r="X89">
        <f>IF(W89="USD",V89,V89*0.054)</f>
        <v>300</v>
      </c>
      <c r="Y89">
        <v>1</v>
      </c>
      <c r="Z89">
        <v>6.45</v>
      </c>
      <c r="AA89" s="9">
        <v>4.3</v>
      </c>
      <c r="AB89">
        <v>5.375</v>
      </c>
      <c r="AC89">
        <v>4.3</v>
      </c>
    </row>
    <row r="90" spans="1:29" x14ac:dyDescent="0.25">
      <c r="A90" t="s">
        <v>1736</v>
      </c>
      <c r="B90" t="s">
        <v>10</v>
      </c>
      <c r="C90" t="s">
        <v>68</v>
      </c>
      <c r="D90" t="s">
        <v>3619</v>
      </c>
      <c r="E90" t="s">
        <v>3618</v>
      </c>
      <c r="F90" t="str">
        <f>_xlfn.CONCAT(D90:D90,"-",E90)</f>
        <v>Addis Ababa-Tripoli</v>
      </c>
      <c r="G90" s="1">
        <v>44741</v>
      </c>
      <c r="H90" s="1">
        <v>44784</v>
      </c>
      <c r="I90" s="8">
        <f>IF(H90&lt;&gt;"",_xlfn.DAYS(H90,G90),"N/A")</f>
        <v>43</v>
      </c>
      <c r="J90" s="1">
        <f>IF(H90&lt;&gt;"",H90,"N/A")</f>
        <v>44784</v>
      </c>
      <c r="K90">
        <v>6</v>
      </c>
      <c r="L90" t="s">
        <v>12</v>
      </c>
      <c r="M90" t="str">
        <f>IF(L90&lt;&gt;"",L90,"N/A")</f>
        <v>Invoiced</v>
      </c>
      <c r="N90" t="s">
        <v>12</v>
      </c>
      <c r="O90" t="str">
        <f>IF(N90&lt;&gt;"",N90,"N/A")</f>
        <v>Invoiced</v>
      </c>
      <c r="P90" t="s">
        <v>13</v>
      </c>
      <c r="Q90" s="9">
        <v>28.123000000000001</v>
      </c>
      <c r="R90" t="str">
        <f t="shared" si="1"/>
        <v>20-30</v>
      </c>
      <c r="S90">
        <v>600</v>
      </c>
      <c r="T90" t="s">
        <v>14</v>
      </c>
      <c r="U90">
        <f>IF(T90="USD",S90,S90*0.055)</f>
        <v>600</v>
      </c>
      <c r="V90">
        <v>300</v>
      </c>
      <c r="W90" t="s">
        <v>14</v>
      </c>
      <c r="X90">
        <f>IF(W90="USD",V90,V90*0.054)</f>
        <v>300</v>
      </c>
      <c r="Y90">
        <v>1</v>
      </c>
      <c r="Z90">
        <v>6.45</v>
      </c>
      <c r="AA90" s="9">
        <v>4.3</v>
      </c>
      <c r="AB90">
        <v>5.375</v>
      </c>
      <c r="AC90">
        <v>4.3</v>
      </c>
    </row>
    <row r="91" spans="1:29" x14ac:dyDescent="0.25">
      <c r="A91" t="s">
        <v>2741</v>
      </c>
      <c r="B91" t="s">
        <v>10</v>
      </c>
      <c r="C91" t="s">
        <v>68</v>
      </c>
      <c r="D91" t="s">
        <v>3619</v>
      </c>
      <c r="E91" t="s">
        <v>3612</v>
      </c>
      <c r="F91" t="str">
        <f>_xlfn.CONCAT(D91:D91,"-",E91)</f>
        <v>Addis Ababa-Victoria</v>
      </c>
      <c r="G91" s="1">
        <v>44674</v>
      </c>
      <c r="H91" s="1">
        <v>44717</v>
      </c>
      <c r="I91" s="8">
        <f>IF(H91&lt;&gt;"",_xlfn.DAYS(H91,G91),"N/A")</f>
        <v>43</v>
      </c>
      <c r="J91" s="1">
        <f>IF(H91&lt;&gt;"",H91,"N/A")</f>
        <v>44717</v>
      </c>
      <c r="K91">
        <v>4</v>
      </c>
      <c r="L91" t="s">
        <v>16</v>
      </c>
      <c r="M91" t="str">
        <f>IF(L91&lt;&gt;"",L91,"N/A")</f>
        <v>Paid</v>
      </c>
      <c r="N91" t="s">
        <v>16</v>
      </c>
      <c r="O91" t="str">
        <f>IF(N91&lt;&gt;"",N91,"N/A")</f>
        <v>Paid</v>
      </c>
      <c r="P91" t="s">
        <v>13</v>
      </c>
      <c r="Q91" s="9">
        <v>5.8079999999999998</v>
      </c>
      <c r="R91" t="str">
        <f t="shared" si="1"/>
        <v>1-10</v>
      </c>
      <c r="S91">
        <v>600</v>
      </c>
      <c r="T91" t="s">
        <v>14</v>
      </c>
      <c r="U91">
        <f>IF(T91="USD",S91,S91*0.055)</f>
        <v>600</v>
      </c>
      <c r="V91">
        <v>300</v>
      </c>
      <c r="W91" t="s">
        <v>14</v>
      </c>
      <c r="X91">
        <f>IF(W91="USD",V91,V91*0.054)</f>
        <v>300</v>
      </c>
      <c r="Y91">
        <v>1</v>
      </c>
      <c r="Z91">
        <v>6.45</v>
      </c>
      <c r="AA91" s="9">
        <v>4.3</v>
      </c>
      <c r="AB91">
        <v>5.375</v>
      </c>
      <c r="AC91">
        <v>4.3</v>
      </c>
    </row>
    <row r="92" spans="1:29" x14ac:dyDescent="0.25">
      <c r="A92" t="s">
        <v>2794</v>
      </c>
      <c r="B92" t="s">
        <v>10</v>
      </c>
      <c r="C92" t="s">
        <v>68</v>
      </c>
      <c r="D92" t="s">
        <v>3619</v>
      </c>
      <c r="E92" t="s">
        <v>3614</v>
      </c>
      <c r="F92" t="str">
        <f>_xlfn.CONCAT(D92:D92,"-",E92)</f>
        <v>Addis Ababa-Alger</v>
      </c>
      <c r="G92" s="1">
        <v>44723</v>
      </c>
      <c r="H92" s="1">
        <v>44766</v>
      </c>
      <c r="I92" s="8">
        <f>IF(H92&lt;&gt;"",_xlfn.DAYS(H92,G92),"N/A")</f>
        <v>43</v>
      </c>
      <c r="J92" s="1">
        <f>IF(H92&lt;&gt;"",H92,"N/A")</f>
        <v>44766</v>
      </c>
      <c r="K92">
        <v>6</v>
      </c>
      <c r="L92" t="s">
        <v>16</v>
      </c>
      <c r="M92" t="str">
        <f>IF(L92&lt;&gt;"",L92,"N/A")</f>
        <v>Paid</v>
      </c>
      <c r="N92" t="s">
        <v>12</v>
      </c>
      <c r="O92" t="str">
        <f>IF(N92&lt;&gt;"",N92,"N/A")</f>
        <v>Invoiced</v>
      </c>
      <c r="P92" t="s">
        <v>13</v>
      </c>
      <c r="Q92" s="9">
        <v>3.1</v>
      </c>
      <c r="R92" t="str">
        <f t="shared" si="1"/>
        <v>1-10</v>
      </c>
      <c r="S92">
        <v>600</v>
      </c>
      <c r="T92" t="s">
        <v>14</v>
      </c>
      <c r="U92">
        <f>IF(T92="USD",S92,S92*0.055)</f>
        <v>600</v>
      </c>
      <c r="V92">
        <v>300</v>
      </c>
      <c r="W92" t="s">
        <v>14</v>
      </c>
      <c r="X92">
        <f>IF(W92="USD",V92,V92*0.054)</f>
        <v>300</v>
      </c>
      <c r="Y92">
        <v>1</v>
      </c>
      <c r="Z92">
        <v>6.45</v>
      </c>
      <c r="AA92" s="9">
        <v>4.3</v>
      </c>
      <c r="AB92">
        <v>5.375</v>
      </c>
      <c r="AC92">
        <v>4.3</v>
      </c>
    </row>
    <row r="93" spans="1:29" x14ac:dyDescent="0.25">
      <c r="A93" t="s">
        <v>1571</v>
      </c>
      <c r="B93" t="s">
        <v>10</v>
      </c>
      <c r="C93" t="s">
        <v>56</v>
      </c>
      <c r="D93" t="s">
        <v>3616</v>
      </c>
      <c r="E93" t="s">
        <v>3617</v>
      </c>
      <c r="F93" t="str">
        <f>_xlfn.CONCAT(D93:D93,"-",E93)</f>
        <v>Marrakech-Lagos</v>
      </c>
      <c r="G93" s="1">
        <v>44707</v>
      </c>
      <c r="H93" s="1">
        <v>44749</v>
      </c>
      <c r="I93" s="8">
        <f>IF(H93&lt;&gt;"",_xlfn.DAYS(H93,G93),"N/A")</f>
        <v>42</v>
      </c>
      <c r="J93" s="1">
        <f>IF(H93&lt;&gt;"",H93,"N/A")</f>
        <v>44749</v>
      </c>
      <c r="K93">
        <v>5</v>
      </c>
      <c r="L93" t="s">
        <v>16</v>
      </c>
      <c r="M93" t="str">
        <f>IF(L93&lt;&gt;"",L93,"N/A")</f>
        <v>Paid</v>
      </c>
      <c r="N93" t="s">
        <v>12</v>
      </c>
      <c r="O93" t="str">
        <f>IF(N93&lt;&gt;"",N93,"N/A")</f>
        <v>Invoiced</v>
      </c>
      <c r="P93" t="s">
        <v>13</v>
      </c>
      <c r="Q93" s="9">
        <v>34.960999999999999</v>
      </c>
      <c r="R93" t="str">
        <f t="shared" si="1"/>
        <v>30+</v>
      </c>
      <c r="S93">
        <v>600</v>
      </c>
      <c r="T93" t="s">
        <v>14</v>
      </c>
      <c r="U93">
        <f>IF(T93="USD",S93,S93*0.055)</f>
        <v>600</v>
      </c>
      <c r="V93">
        <v>300</v>
      </c>
      <c r="W93" t="s">
        <v>14</v>
      </c>
      <c r="X93">
        <f>IF(W93="USD",V93,V93*0.054)</f>
        <v>300</v>
      </c>
      <c r="Y93">
        <v>1</v>
      </c>
      <c r="Z93">
        <v>6.3</v>
      </c>
      <c r="AA93" s="9">
        <v>4.2</v>
      </c>
      <c r="AB93">
        <v>5.25</v>
      </c>
      <c r="AC93">
        <v>4.2</v>
      </c>
    </row>
    <row r="94" spans="1:29" x14ac:dyDescent="0.25">
      <c r="A94" t="s">
        <v>3222</v>
      </c>
      <c r="B94" t="s">
        <v>10</v>
      </c>
      <c r="C94" t="s">
        <v>68</v>
      </c>
      <c r="D94" t="s">
        <v>3616</v>
      </c>
      <c r="E94" t="s">
        <v>3617</v>
      </c>
      <c r="F94" t="str">
        <f>_xlfn.CONCAT(D94:D94,"-",E94)</f>
        <v>Marrakech-Lagos</v>
      </c>
      <c r="G94" s="1">
        <v>44719</v>
      </c>
      <c r="H94" s="1">
        <v>44761</v>
      </c>
      <c r="I94" s="8">
        <f>IF(H94&lt;&gt;"",_xlfn.DAYS(H94,G94),"N/A")</f>
        <v>42</v>
      </c>
      <c r="J94" s="1">
        <f>IF(H94&lt;&gt;"",H94,"N/A")</f>
        <v>44761</v>
      </c>
      <c r="K94">
        <v>6</v>
      </c>
      <c r="L94" t="s">
        <v>12</v>
      </c>
      <c r="M94" t="str">
        <f>IF(L94&lt;&gt;"",L94,"N/A")</f>
        <v>Invoiced</v>
      </c>
      <c r="N94" t="s">
        <v>12</v>
      </c>
      <c r="O94" t="str">
        <f>IF(N94&lt;&gt;"",N94,"N/A")</f>
        <v>Invoiced</v>
      </c>
      <c r="P94" t="s">
        <v>13</v>
      </c>
      <c r="Q94" s="9">
        <v>34.067999999999998</v>
      </c>
      <c r="R94" t="str">
        <f t="shared" si="1"/>
        <v>30+</v>
      </c>
      <c r="S94">
        <v>600</v>
      </c>
      <c r="T94" t="s">
        <v>14</v>
      </c>
      <c r="U94">
        <f>IF(T94="USD",S94,S94*0.055)</f>
        <v>600</v>
      </c>
      <c r="V94">
        <v>300</v>
      </c>
      <c r="W94" t="s">
        <v>14</v>
      </c>
      <c r="X94">
        <f>IF(W94="USD",V94,V94*0.054)</f>
        <v>300</v>
      </c>
      <c r="Y94">
        <v>1</v>
      </c>
      <c r="Z94">
        <v>6.3</v>
      </c>
      <c r="AA94" s="9">
        <v>4.2</v>
      </c>
      <c r="AB94">
        <v>5.25</v>
      </c>
      <c r="AC94">
        <v>4.2</v>
      </c>
    </row>
    <row r="95" spans="1:29" x14ac:dyDescent="0.25">
      <c r="A95" t="s">
        <v>3121</v>
      </c>
      <c r="B95" t="s">
        <v>10</v>
      </c>
      <c r="C95" t="s">
        <v>68</v>
      </c>
      <c r="D95" t="s">
        <v>3615</v>
      </c>
      <c r="E95" t="s">
        <v>3617</v>
      </c>
      <c r="F95" t="str">
        <f>_xlfn.CONCAT(D95:D95,"-",E95)</f>
        <v>Mombasa-Lagos</v>
      </c>
      <c r="G95" s="1">
        <v>44689</v>
      </c>
      <c r="H95" s="1">
        <v>44731</v>
      </c>
      <c r="I95" s="8">
        <f>IF(H95&lt;&gt;"",_xlfn.DAYS(H95,G95),"N/A")</f>
        <v>42</v>
      </c>
      <c r="J95" s="1">
        <f>IF(H95&lt;&gt;"",H95,"N/A")</f>
        <v>44731</v>
      </c>
      <c r="K95">
        <v>5</v>
      </c>
      <c r="L95" t="s">
        <v>16</v>
      </c>
      <c r="M95" t="str">
        <f>IF(L95&lt;&gt;"",L95,"N/A")</f>
        <v>Paid</v>
      </c>
      <c r="N95" t="s">
        <v>12</v>
      </c>
      <c r="O95" t="str">
        <f>IF(N95&lt;&gt;"",N95,"N/A")</f>
        <v>Invoiced</v>
      </c>
      <c r="P95" t="s">
        <v>13</v>
      </c>
      <c r="Q95" s="9">
        <v>33.066000000000003</v>
      </c>
      <c r="R95" t="str">
        <f t="shared" si="1"/>
        <v>30+</v>
      </c>
      <c r="S95">
        <v>600</v>
      </c>
      <c r="T95" t="s">
        <v>14</v>
      </c>
      <c r="U95">
        <f>IF(T95="USD",S95,S95*0.055)</f>
        <v>600</v>
      </c>
      <c r="V95">
        <v>300</v>
      </c>
      <c r="W95" t="s">
        <v>14</v>
      </c>
      <c r="X95">
        <f>IF(W95="USD",V95,V95*0.054)</f>
        <v>300</v>
      </c>
      <c r="Y95">
        <v>1</v>
      </c>
      <c r="Z95">
        <v>6.3</v>
      </c>
      <c r="AA95" s="9">
        <v>4.2</v>
      </c>
      <c r="AB95">
        <v>5.25</v>
      </c>
      <c r="AC95">
        <v>4.2</v>
      </c>
    </row>
    <row r="96" spans="1:29" x14ac:dyDescent="0.25">
      <c r="A96" t="s">
        <v>3162</v>
      </c>
      <c r="B96" t="s">
        <v>10</v>
      </c>
      <c r="C96" t="s">
        <v>68</v>
      </c>
      <c r="D96" t="s">
        <v>3620</v>
      </c>
      <c r="E96" t="s">
        <v>3618</v>
      </c>
      <c r="F96" t="str">
        <f>_xlfn.CONCAT(D96:D96,"-",E96)</f>
        <v>Zanzibar-Tripoli</v>
      </c>
      <c r="G96" s="1">
        <v>44701</v>
      </c>
      <c r="H96" s="1">
        <v>44743</v>
      </c>
      <c r="I96" s="8">
        <f>IF(H96&lt;&gt;"",_xlfn.DAYS(H96,G96),"N/A")</f>
        <v>42</v>
      </c>
      <c r="J96" s="1">
        <f>IF(H96&lt;&gt;"",H96,"N/A")</f>
        <v>44743</v>
      </c>
      <c r="K96">
        <v>5</v>
      </c>
      <c r="L96" t="s">
        <v>16</v>
      </c>
      <c r="M96" t="str">
        <f>IF(L96&lt;&gt;"",L96,"N/A")</f>
        <v>Paid</v>
      </c>
      <c r="N96" t="s">
        <v>12</v>
      </c>
      <c r="O96" t="str">
        <f>IF(N96&lt;&gt;"",N96,"N/A")</f>
        <v>Invoiced</v>
      </c>
      <c r="P96" t="s">
        <v>13</v>
      </c>
      <c r="Q96" s="9">
        <v>33.066000000000003</v>
      </c>
      <c r="R96" t="str">
        <f t="shared" si="1"/>
        <v>30+</v>
      </c>
      <c r="S96">
        <v>600</v>
      </c>
      <c r="T96" t="s">
        <v>14</v>
      </c>
      <c r="U96">
        <f>IF(T96="USD",S96,S96*0.055)</f>
        <v>600</v>
      </c>
      <c r="V96">
        <v>300</v>
      </c>
      <c r="W96" t="s">
        <v>14</v>
      </c>
      <c r="X96">
        <f>IF(W96="USD",V96,V96*0.054)</f>
        <v>300</v>
      </c>
      <c r="Y96">
        <v>1</v>
      </c>
      <c r="Z96">
        <v>6.3</v>
      </c>
      <c r="AA96" s="9">
        <v>4.2</v>
      </c>
      <c r="AB96">
        <v>5.25</v>
      </c>
      <c r="AC96">
        <v>4.2</v>
      </c>
    </row>
    <row r="97" spans="1:29" x14ac:dyDescent="0.25">
      <c r="A97" t="s">
        <v>1910</v>
      </c>
      <c r="B97" t="s">
        <v>10</v>
      </c>
      <c r="C97" t="s">
        <v>68</v>
      </c>
      <c r="D97" t="s">
        <v>3620</v>
      </c>
      <c r="E97" t="s">
        <v>3614</v>
      </c>
      <c r="F97" t="str">
        <f>_xlfn.CONCAT(D97:D97,"-",E97)</f>
        <v>Zanzibar-Alger</v>
      </c>
      <c r="G97" s="1">
        <v>44751</v>
      </c>
      <c r="H97" s="1">
        <v>44793</v>
      </c>
      <c r="I97" s="8">
        <f>IF(H97&lt;&gt;"",_xlfn.DAYS(H97,G97),"N/A")</f>
        <v>42</v>
      </c>
      <c r="J97" s="1">
        <f>IF(H97&lt;&gt;"",H97,"N/A")</f>
        <v>44793</v>
      </c>
      <c r="K97">
        <v>7</v>
      </c>
      <c r="L97" t="s">
        <v>12</v>
      </c>
      <c r="M97" t="str">
        <f>IF(L97&lt;&gt;"",L97,"N/A")</f>
        <v>Invoiced</v>
      </c>
      <c r="N97" t="s">
        <v>12</v>
      </c>
      <c r="O97" t="str">
        <f>IF(N97&lt;&gt;"",N97,"N/A")</f>
        <v>Invoiced</v>
      </c>
      <c r="P97" t="s">
        <v>13</v>
      </c>
      <c r="Q97" s="9">
        <v>32.651000000000003</v>
      </c>
      <c r="R97" t="str">
        <f t="shared" si="1"/>
        <v>30+</v>
      </c>
      <c r="S97">
        <v>600</v>
      </c>
      <c r="T97" t="s">
        <v>14</v>
      </c>
      <c r="U97">
        <f>IF(T97="USD",S97,S97*0.055)</f>
        <v>600</v>
      </c>
      <c r="V97">
        <v>300</v>
      </c>
      <c r="W97" t="s">
        <v>14</v>
      </c>
      <c r="X97">
        <f>IF(W97="USD",V97,V97*0.054)</f>
        <v>300</v>
      </c>
      <c r="Y97">
        <v>1</v>
      </c>
      <c r="Z97">
        <v>6.3</v>
      </c>
      <c r="AA97" s="9">
        <v>4.2</v>
      </c>
      <c r="AB97">
        <v>5.25</v>
      </c>
      <c r="AC97">
        <v>4.2</v>
      </c>
    </row>
    <row r="98" spans="1:29" x14ac:dyDescent="0.25">
      <c r="A98" t="s">
        <v>2714</v>
      </c>
      <c r="B98" t="s">
        <v>10</v>
      </c>
      <c r="C98" t="s">
        <v>11</v>
      </c>
      <c r="D98" t="s">
        <v>3615</v>
      </c>
      <c r="E98" t="s">
        <v>3613</v>
      </c>
      <c r="F98" t="str">
        <f>_xlfn.CONCAT(D98:D98,"-",E98)</f>
        <v>Mombasa-Sanaa</v>
      </c>
      <c r="G98" s="1">
        <v>44746</v>
      </c>
      <c r="H98" s="1">
        <v>44788</v>
      </c>
      <c r="I98" s="8">
        <f>IF(H98&lt;&gt;"",_xlfn.DAYS(H98,G98),"N/A")</f>
        <v>42</v>
      </c>
      <c r="J98" s="1">
        <f>IF(H98&lt;&gt;"",H98,"N/A")</f>
        <v>44788</v>
      </c>
      <c r="K98">
        <v>7</v>
      </c>
      <c r="L98" t="s">
        <v>12</v>
      </c>
      <c r="M98" t="str">
        <f>IF(L98&lt;&gt;"",L98,"N/A")</f>
        <v>Invoiced</v>
      </c>
      <c r="N98" t="s">
        <v>12</v>
      </c>
      <c r="O98" t="str">
        <f>IF(N98&lt;&gt;"",N98,"N/A")</f>
        <v>Invoiced</v>
      </c>
      <c r="P98" t="s">
        <v>13</v>
      </c>
      <c r="Q98" s="9">
        <v>31.123999999999999</v>
      </c>
      <c r="R98" t="str">
        <f t="shared" si="1"/>
        <v>30+</v>
      </c>
      <c r="S98">
        <v>600</v>
      </c>
      <c r="T98" t="s">
        <v>14</v>
      </c>
      <c r="U98">
        <f>IF(T98="USD",S98,S98*0.055)</f>
        <v>600</v>
      </c>
      <c r="V98">
        <v>300</v>
      </c>
      <c r="W98" t="s">
        <v>14</v>
      </c>
      <c r="X98">
        <f>IF(W98="USD",V98,V98*0.054)</f>
        <v>300</v>
      </c>
      <c r="Y98">
        <v>1</v>
      </c>
      <c r="Z98">
        <v>6.3</v>
      </c>
      <c r="AA98" s="9">
        <v>4.2</v>
      </c>
      <c r="AB98">
        <v>5.25</v>
      </c>
      <c r="AC98">
        <v>4.2</v>
      </c>
    </row>
    <row r="99" spans="1:29" x14ac:dyDescent="0.25">
      <c r="A99" t="s">
        <v>2786</v>
      </c>
      <c r="B99" t="s">
        <v>10</v>
      </c>
      <c r="C99" t="s">
        <v>68</v>
      </c>
      <c r="D99" t="s">
        <v>3616</v>
      </c>
      <c r="E99" t="s">
        <v>3618</v>
      </c>
      <c r="F99" t="str">
        <f>_xlfn.CONCAT(D99:D99,"-",E99)</f>
        <v>Marrakech-Tripoli</v>
      </c>
      <c r="G99" s="1">
        <v>44715</v>
      </c>
      <c r="H99" s="1">
        <v>44757</v>
      </c>
      <c r="I99" s="8">
        <f>IF(H99&lt;&gt;"",_xlfn.DAYS(H99,G99),"N/A")</f>
        <v>42</v>
      </c>
      <c r="J99" s="1">
        <f>IF(H99&lt;&gt;"",H99,"N/A")</f>
        <v>44757</v>
      </c>
      <c r="K99">
        <v>6</v>
      </c>
      <c r="L99" t="s">
        <v>16</v>
      </c>
      <c r="M99" t="str">
        <f>IF(L99&lt;&gt;"",L99,"N/A")</f>
        <v>Paid</v>
      </c>
      <c r="N99" t="s">
        <v>12</v>
      </c>
      <c r="O99" t="str">
        <f>IF(N99&lt;&gt;"",N99,"N/A")</f>
        <v>Invoiced</v>
      </c>
      <c r="P99" t="s">
        <v>13</v>
      </c>
      <c r="Q99" s="9">
        <v>26.385000000000002</v>
      </c>
      <c r="R99" t="str">
        <f t="shared" si="1"/>
        <v>20-30</v>
      </c>
      <c r="S99">
        <v>600</v>
      </c>
      <c r="T99" t="s">
        <v>14</v>
      </c>
      <c r="U99">
        <f>IF(T99="USD",S99,S99*0.055)</f>
        <v>600</v>
      </c>
      <c r="V99">
        <v>300</v>
      </c>
      <c r="W99" t="s">
        <v>14</v>
      </c>
      <c r="X99">
        <f>IF(W99="USD",V99,V99*0.054)</f>
        <v>300</v>
      </c>
      <c r="Y99">
        <v>1</v>
      </c>
      <c r="Z99">
        <v>6.3</v>
      </c>
      <c r="AA99" s="9">
        <v>4.2</v>
      </c>
      <c r="AB99">
        <v>5.25</v>
      </c>
      <c r="AC99">
        <v>4.2</v>
      </c>
    </row>
    <row r="100" spans="1:29" x14ac:dyDescent="0.25">
      <c r="A100" t="s">
        <v>2777</v>
      </c>
      <c r="B100" t="s">
        <v>10</v>
      </c>
      <c r="C100" t="s">
        <v>68</v>
      </c>
      <c r="D100" t="s">
        <v>3616</v>
      </c>
      <c r="E100" t="s">
        <v>3614</v>
      </c>
      <c r="F100" t="str">
        <f>_xlfn.CONCAT(D100:D100,"-",E100)</f>
        <v>Marrakech-Alger</v>
      </c>
      <c r="G100" s="1">
        <v>44694</v>
      </c>
      <c r="H100" s="1">
        <v>44736</v>
      </c>
      <c r="I100" s="8">
        <f>IF(H100&lt;&gt;"",_xlfn.DAYS(H100,G100),"N/A")</f>
        <v>42</v>
      </c>
      <c r="J100" s="1">
        <f>IF(H100&lt;&gt;"",H100,"N/A")</f>
        <v>44736</v>
      </c>
      <c r="K100">
        <v>5</v>
      </c>
      <c r="L100" t="s">
        <v>16</v>
      </c>
      <c r="M100" t="str">
        <f>IF(L100&lt;&gt;"",L100,"N/A")</f>
        <v>Paid</v>
      </c>
      <c r="N100" t="s">
        <v>12</v>
      </c>
      <c r="O100" t="str">
        <f>IF(N100&lt;&gt;"",N100,"N/A")</f>
        <v>Invoiced</v>
      </c>
      <c r="P100" t="s">
        <v>13</v>
      </c>
      <c r="Q100" s="9">
        <v>9.6069999999999993</v>
      </c>
      <c r="R100" t="str">
        <f t="shared" si="1"/>
        <v>1-10</v>
      </c>
      <c r="S100">
        <v>600</v>
      </c>
      <c r="T100" t="s">
        <v>14</v>
      </c>
      <c r="U100">
        <f>IF(T100="USD",S100,S100*0.055)</f>
        <v>600</v>
      </c>
      <c r="V100">
        <v>300</v>
      </c>
      <c r="W100" t="s">
        <v>14</v>
      </c>
      <c r="X100">
        <f>IF(W100="USD",V100,V100*0.054)</f>
        <v>300</v>
      </c>
      <c r="Y100">
        <v>1</v>
      </c>
      <c r="Z100">
        <v>6.3</v>
      </c>
      <c r="AA100" s="9">
        <v>4.2</v>
      </c>
      <c r="AB100">
        <v>5.25</v>
      </c>
      <c r="AC100">
        <v>4.2</v>
      </c>
    </row>
    <row r="101" spans="1:29" x14ac:dyDescent="0.25">
      <c r="A101" t="s">
        <v>1575</v>
      </c>
      <c r="B101" t="s">
        <v>10</v>
      </c>
      <c r="C101" t="s">
        <v>56</v>
      </c>
      <c r="D101" t="s">
        <v>3611</v>
      </c>
      <c r="E101" t="s">
        <v>3614</v>
      </c>
      <c r="F101" t="str">
        <f>_xlfn.CONCAT(D101:D101,"-",E101)</f>
        <v>Mogadishu-Alger</v>
      </c>
      <c r="G101" s="1">
        <v>44708</v>
      </c>
      <c r="H101" s="1">
        <v>44749</v>
      </c>
      <c r="I101" s="8">
        <f>IF(H101&lt;&gt;"",_xlfn.DAYS(H101,G101),"N/A")</f>
        <v>41</v>
      </c>
      <c r="J101" s="1">
        <f>IF(H101&lt;&gt;"",H101,"N/A")</f>
        <v>44749</v>
      </c>
      <c r="K101">
        <v>5</v>
      </c>
      <c r="L101" t="s">
        <v>16</v>
      </c>
      <c r="M101" t="str">
        <f>IF(L101&lt;&gt;"",L101,"N/A")</f>
        <v>Paid</v>
      </c>
      <c r="N101" t="s">
        <v>12</v>
      </c>
      <c r="O101" t="str">
        <f>IF(N101&lt;&gt;"",N101,"N/A")</f>
        <v>Invoiced</v>
      </c>
      <c r="P101" t="s">
        <v>13</v>
      </c>
      <c r="Q101" s="9">
        <v>35.414999999999999</v>
      </c>
      <c r="R101" t="str">
        <f t="shared" si="1"/>
        <v>30+</v>
      </c>
      <c r="S101">
        <v>600</v>
      </c>
      <c r="T101" t="s">
        <v>14</v>
      </c>
      <c r="U101">
        <f>IF(T101="USD",S101,S101*0.055)</f>
        <v>600</v>
      </c>
      <c r="V101">
        <v>300</v>
      </c>
      <c r="W101" t="s">
        <v>14</v>
      </c>
      <c r="X101">
        <f>IF(W101="USD",V101,V101*0.054)</f>
        <v>300</v>
      </c>
      <c r="Y101">
        <v>1</v>
      </c>
      <c r="Z101">
        <v>6.1499999999999995</v>
      </c>
      <c r="AA101" s="9">
        <v>4.1000000000000005</v>
      </c>
      <c r="AB101">
        <v>5.125</v>
      </c>
      <c r="AC101">
        <v>4.1000000000000005</v>
      </c>
    </row>
    <row r="102" spans="1:29" x14ac:dyDescent="0.25">
      <c r="A102" t="s">
        <v>3221</v>
      </c>
      <c r="B102" t="s">
        <v>10</v>
      </c>
      <c r="C102" t="s">
        <v>68</v>
      </c>
      <c r="D102" t="s">
        <v>3615</v>
      </c>
      <c r="E102" t="s">
        <v>3617</v>
      </c>
      <c r="F102" t="str">
        <f>_xlfn.CONCAT(D102:D102,"-",E102)</f>
        <v>Mombasa-Lagos</v>
      </c>
      <c r="G102" s="1">
        <v>44720</v>
      </c>
      <c r="H102" s="1">
        <v>44761</v>
      </c>
      <c r="I102" s="8">
        <f>IF(H102&lt;&gt;"",_xlfn.DAYS(H102,G102),"N/A")</f>
        <v>41</v>
      </c>
      <c r="J102" s="1">
        <f>IF(H102&lt;&gt;"",H102,"N/A")</f>
        <v>44761</v>
      </c>
      <c r="K102">
        <v>6</v>
      </c>
      <c r="L102" t="s">
        <v>12</v>
      </c>
      <c r="M102" t="str">
        <f>IF(L102&lt;&gt;"",L102,"N/A")</f>
        <v>Invoiced</v>
      </c>
      <c r="N102" t="s">
        <v>12</v>
      </c>
      <c r="O102" t="str">
        <f>IF(N102&lt;&gt;"",N102,"N/A")</f>
        <v>Invoiced</v>
      </c>
      <c r="P102" t="s">
        <v>13</v>
      </c>
      <c r="Q102" s="9">
        <v>34.067999999999998</v>
      </c>
      <c r="R102" t="str">
        <f t="shared" si="1"/>
        <v>30+</v>
      </c>
      <c r="S102">
        <v>600</v>
      </c>
      <c r="T102" t="s">
        <v>14</v>
      </c>
      <c r="U102">
        <f>IF(T102="USD",S102,S102*0.055)</f>
        <v>600</v>
      </c>
      <c r="V102">
        <v>300</v>
      </c>
      <c r="W102" t="s">
        <v>14</v>
      </c>
      <c r="X102">
        <f>IF(W102="USD",V102,V102*0.054)</f>
        <v>300</v>
      </c>
      <c r="Y102">
        <v>1</v>
      </c>
      <c r="Z102">
        <v>6.1499999999999995</v>
      </c>
      <c r="AA102" s="9">
        <v>4.1000000000000005</v>
      </c>
      <c r="AB102">
        <v>5.125</v>
      </c>
      <c r="AC102">
        <v>4.1000000000000005</v>
      </c>
    </row>
    <row r="103" spans="1:29" x14ac:dyDescent="0.25">
      <c r="A103" t="s">
        <v>2176</v>
      </c>
      <c r="B103" t="s">
        <v>10</v>
      </c>
      <c r="C103" t="s">
        <v>68</v>
      </c>
      <c r="D103" t="s">
        <v>3619</v>
      </c>
      <c r="E103" t="s">
        <v>3618</v>
      </c>
      <c r="F103" t="str">
        <f>_xlfn.CONCAT(D103:D103,"-",E103)</f>
        <v>Addis Ababa-Tripoli</v>
      </c>
      <c r="G103" s="1">
        <v>44652</v>
      </c>
      <c r="H103" s="1">
        <v>44693</v>
      </c>
      <c r="I103" s="8">
        <f>IF(H103&lt;&gt;"",_xlfn.DAYS(H103,G103),"N/A")</f>
        <v>41</v>
      </c>
      <c r="J103" s="1">
        <f>IF(H103&lt;&gt;"",H103,"N/A")</f>
        <v>44693</v>
      </c>
      <c r="K103">
        <v>4</v>
      </c>
      <c r="L103" t="s">
        <v>16</v>
      </c>
      <c r="M103" t="str">
        <f>IF(L103&lt;&gt;"",L103,"N/A")</f>
        <v>Paid</v>
      </c>
      <c r="N103" t="s">
        <v>16</v>
      </c>
      <c r="O103" t="str">
        <f>IF(N103&lt;&gt;"",N103,"N/A")</f>
        <v>Paid</v>
      </c>
      <c r="P103" t="s">
        <v>13</v>
      </c>
      <c r="Q103" s="9">
        <v>33.020000000000003</v>
      </c>
      <c r="R103" t="str">
        <f t="shared" si="1"/>
        <v>30+</v>
      </c>
      <c r="S103">
        <v>600</v>
      </c>
      <c r="T103" t="s">
        <v>14</v>
      </c>
      <c r="U103">
        <f>IF(T103="USD",S103,S103*0.055)</f>
        <v>600</v>
      </c>
      <c r="V103">
        <v>300</v>
      </c>
      <c r="W103" t="s">
        <v>14</v>
      </c>
      <c r="X103">
        <f>IF(W103="USD",V103,V103*0.054)</f>
        <v>300</v>
      </c>
      <c r="Y103">
        <v>1</v>
      </c>
      <c r="Z103">
        <v>6.1499999999999995</v>
      </c>
      <c r="AA103" s="9">
        <v>4.1000000000000005</v>
      </c>
      <c r="AB103">
        <v>5.125</v>
      </c>
      <c r="AC103">
        <v>4.1000000000000005</v>
      </c>
    </row>
    <row r="104" spans="1:29" x14ac:dyDescent="0.25">
      <c r="A104" t="s">
        <v>3147</v>
      </c>
      <c r="B104" t="s">
        <v>10</v>
      </c>
      <c r="C104" t="s">
        <v>68</v>
      </c>
      <c r="D104" t="s">
        <v>3611</v>
      </c>
      <c r="E104" t="s">
        <v>3612</v>
      </c>
      <c r="F104" t="str">
        <f>_xlfn.CONCAT(D104:D104,"-",E104)</f>
        <v>Mogadishu-Victoria</v>
      </c>
      <c r="G104" s="1">
        <v>44702</v>
      </c>
      <c r="H104" s="1">
        <v>44743</v>
      </c>
      <c r="I104" s="8">
        <f>IF(H104&lt;&gt;"",_xlfn.DAYS(H104,G104),"N/A")</f>
        <v>41</v>
      </c>
      <c r="J104" s="1">
        <f>IF(H104&lt;&gt;"",H104,"N/A")</f>
        <v>44743</v>
      </c>
      <c r="K104">
        <v>5</v>
      </c>
      <c r="L104" t="s">
        <v>16</v>
      </c>
      <c r="M104" t="str">
        <f>IF(L104&lt;&gt;"",L104,"N/A")</f>
        <v>Paid</v>
      </c>
      <c r="N104" t="s">
        <v>12</v>
      </c>
      <c r="O104" t="str">
        <f>IF(N104&lt;&gt;"",N104,"N/A")</f>
        <v>Invoiced</v>
      </c>
      <c r="P104" t="s">
        <v>13</v>
      </c>
      <c r="Q104" s="9">
        <v>30.06</v>
      </c>
      <c r="R104" t="str">
        <f t="shared" si="1"/>
        <v>30+</v>
      </c>
      <c r="S104">
        <v>600</v>
      </c>
      <c r="T104" t="s">
        <v>14</v>
      </c>
      <c r="U104">
        <f>IF(T104="USD",S104,S104*0.055)</f>
        <v>600</v>
      </c>
      <c r="V104">
        <v>300</v>
      </c>
      <c r="W104" t="s">
        <v>14</v>
      </c>
      <c r="X104">
        <f>IF(W104="USD",V104,V104*0.054)</f>
        <v>300</v>
      </c>
      <c r="Y104">
        <v>1</v>
      </c>
      <c r="Z104">
        <v>6.1499999999999995</v>
      </c>
      <c r="AA104" s="9">
        <v>4.1000000000000005</v>
      </c>
      <c r="AB104">
        <v>5.125</v>
      </c>
      <c r="AC104">
        <v>4.1000000000000005</v>
      </c>
    </row>
    <row r="105" spans="1:29" x14ac:dyDescent="0.25">
      <c r="A105" t="s">
        <v>3150</v>
      </c>
      <c r="B105" t="s">
        <v>10</v>
      </c>
      <c r="C105" t="s">
        <v>68</v>
      </c>
      <c r="D105" t="s">
        <v>3620</v>
      </c>
      <c r="E105" t="s">
        <v>3612</v>
      </c>
      <c r="F105" t="str">
        <f>_xlfn.CONCAT(D105:D105,"-",E105)</f>
        <v>Zanzibar-Victoria</v>
      </c>
      <c r="G105" s="1">
        <v>44702</v>
      </c>
      <c r="H105" s="1">
        <v>44743</v>
      </c>
      <c r="I105" s="8">
        <f>IF(H105&lt;&gt;"",_xlfn.DAYS(H105,G105),"N/A")</f>
        <v>41</v>
      </c>
      <c r="J105" s="1">
        <f>IF(H105&lt;&gt;"",H105,"N/A")</f>
        <v>44743</v>
      </c>
      <c r="K105">
        <v>5</v>
      </c>
      <c r="L105" t="s">
        <v>16</v>
      </c>
      <c r="M105" t="str">
        <f>IF(L105&lt;&gt;"",L105,"N/A")</f>
        <v>Paid</v>
      </c>
      <c r="N105" t="s">
        <v>12</v>
      </c>
      <c r="O105" t="str">
        <f>IF(N105&lt;&gt;"",N105,"N/A")</f>
        <v>Invoiced</v>
      </c>
      <c r="P105" t="s">
        <v>13</v>
      </c>
      <c r="Q105" s="9">
        <v>30.06</v>
      </c>
      <c r="R105" t="str">
        <f t="shared" si="1"/>
        <v>30+</v>
      </c>
      <c r="S105">
        <v>600</v>
      </c>
      <c r="T105" t="s">
        <v>14</v>
      </c>
      <c r="U105">
        <f>IF(T105="USD",S105,S105*0.055)</f>
        <v>600</v>
      </c>
      <c r="V105">
        <v>300</v>
      </c>
      <c r="W105" t="s">
        <v>14</v>
      </c>
      <c r="X105">
        <f>IF(W105="USD",V105,V105*0.054)</f>
        <v>300</v>
      </c>
      <c r="Y105">
        <v>1</v>
      </c>
      <c r="Z105">
        <v>6.1499999999999995</v>
      </c>
      <c r="AA105" s="9">
        <v>4.1000000000000005</v>
      </c>
      <c r="AB105">
        <v>5.125</v>
      </c>
      <c r="AC105">
        <v>4.1000000000000005</v>
      </c>
    </row>
    <row r="106" spans="1:29" x14ac:dyDescent="0.25">
      <c r="A106" t="s">
        <v>3153</v>
      </c>
      <c r="B106" t="s">
        <v>10</v>
      </c>
      <c r="C106" t="s">
        <v>68</v>
      </c>
      <c r="D106" t="s">
        <v>3616</v>
      </c>
      <c r="E106" t="s">
        <v>3614</v>
      </c>
      <c r="F106" t="str">
        <f>_xlfn.CONCAT(D106:D106,"-",E106)</f>
        <v>Marrakech-Alger</v>
      </c>
      <c r="G106" s="1">
        <v>44702</v>
      </c>
      <c r="H106" s="1">
        <v>44743</v>
      </c>
      <c r="I106" s="8">
        <f>IF(H106&lt;&gt;"",_xlfn.DAYS(H106,G106),"N/A")</f>
        <v>41</v>
      </c>
      <c r="J106" s="1">
        <f>IF(H106&lt;&gt;"",H106,"N/A")</f>
        <v>44743</v>
      </c>
      <c r="K106">
        <v>5</v>
      </c>
      <c r="L106" t="s">
        <v>16</v>
      </c>
      <c r="M106" t="str">
        <f>IF(L106&lt;&gt;"",L106,"N/A")</f>
        <v>Paid</v>
      </c>
      <c r="N106" t="s">
        <v>12</v>
      </c>
      <c r="O106" t="str">
        <f>IF(N106&lt;&gt;"",N106,"N/A")</f>
        <v>Invoiced</v>
      </c>
      <c r="P106" t="s">
        <v>13</v>
      </c>
      <c r="Q106" s="9">
        <v>30.06</v>
      </c>
      <c r="R106" t="str">
        <f t="shared" si="1"/>
        <v>30+</v>
      </c>
      <c r="S106">
        <v>600</v>
      </c>
      <c r="T106" t="s">
        <v>14</v>
      </c>
      <c r="U106">
        <f>IF(T106="USD",S106,S106*0.055)</f>
        <v>600</v>
      </c>
      <c r="V106">
        <v>300</v>
      </c>
      <c r="W106" t="s">
        <v>14</v>
      </c>
      <c r="X106">
        <f>IF(W106="USD",V106,V106*0.054)</f>
        <v>300</v>
      </c>
      <c r="Y106">
        <v>1</v>
      </c>
      <c r="Z106">
        <v>6.1499999999999995</v>
      </c>
      <c r="AA106" s="9">
        <v>4.1000000000000005</v>
      </c>
      <c r="AB106">
        <v>5.125</v>
      </c>
      <c r="AC106">
        <v>4.1000000000000005</v>
      </c>
    </row>
    <row r="107" spans="1:29" x14ac:dyDescent="0.25">
      <c r="A107" t="s">
        <v>3155</v>
      </c>
      <c r="B107" t="s">
        <v>10</v>
      </c>
      <c r="C107" t="s">
        <v>68</v>
      </c>
      <c r="D107" t="s">
        <v>3620</v>
      </c>
      <c r="E107" t="s">
        <v>3612</v>
      </c>
      <c r="F107" t="str">
        <f>_xlfn.CONCAT(D107:D107,"-",E107)</f>
        <v>Zanzibar-Victoria</v>
      </c>
      <c r="G107" s="1">
        <v>44702</v>
      </c>
      <c r="H107" s="1">
        <v>44743</v>
      </c>
      <c r="I107" s="8">
        <f>IF(H107&lt;&gt;"",_xlfn.DAYS(H107,G107),"N/A")</f>
        <v>41</v>
      </c>
      <c r="J107" s="1">
        <f>IF(H107&lt;&gt;"",H107,"N/A")</f>
        <v>44743</v>
      </c>
      <c r="K107">
        <v>5</v>
      </c>
      <c r="L107" t="s">
        <v>16</v>
      </c>
      <c r="M107" t="str">
        <f>IF(L107&lt;&gt;"",L107,"N/A")</f>
        <v>Paid</v>
      </c>
      <c r="N107" t="s">
        <v>12</v>
      </c>
      <c r="O107" t="str">
        <f>IF(N107&lt;&gt;"",N107,"N/A")</f>
        <v>Invoiced</v>
      </c>
      <c r="P107" t="s">
        <v>13</v>
      </c>
      <c r="Q107" s="9">
        <v>30.06</v>
      </c>
      <c r="R107" t="str">
        <f t="shared" si="1"/>
        <v>30+</v>
      </c>
      <c r="S107">
        <v>600</v>
      </c>
      <c r="T107" t="s">
        <v>14</v>
      </c>
      <c r="U107">
        <f>IF(T107="USD",S107,S107*0.055)</f>
        <v>600</v>
      </c>
      <c r="V107">
        <v>300</v>
      </c>
      <c r="W107" t="s">
        <v>14</v>
      </c>
      <c r="X107">
        <f>IF(W107="USD",V107,V107*0.054)</f>
        <v>300</v>
      </c>
      <c r="Y107">
        <v>1</v>
      </c>
      <c r="Z107">
        <v>6.1499999999999995</v>
      </c>
      <c r="AA107" s="9">
        <v>4.1000000000000005</v>
      </c>
      <c r="AB107">
        <v>5.125</v>
      </c>
      <c r="AC107">
        <v>4.1000000000000005</v>
      </c>
    </row>
    <row r="108" spans="1:29" x14ac:dyDescent="0.25">
      <c r="A108" t="s">
        <v>3163</v>
      </c>
      <c r="B108" t="s">
        <v>10</v>
      </c>
      <c r="C108" t="s">
        <v>68</v>
      </c>
      <c r="D108" t="s">
        <v>3619</v>
      </c>
      <c r="E108" t="s">
        <v>3612</v>
      </c>
      <c r="F108" t="str">
        <f>_xlfn.CONCAT(D108:D108,"-",E108)</f>
        <v>Addis Ababa-Victoria</v>
      </c>
      <c r="G108" s="1">
        <v>44702</v>
      </c>
      <c r="H108" s="1">
        <v>44743</v>
      </c>
      <c r="I108" s="8">
        <f>IF(H108&lt;&gt;"",_xlfn.DAYS(H108,G108),"N/A")</f>
        <v>41</v>
      </c>
      <c r="J108" s="1">
        <f>IF(H108&lt;&gt;"",H108,"N/A")</f>
        <v>44743</v>
      </c>
      <c r="K108">
        <v>5</v>
      </c>
      <c r="L108" t="s">
        <v>16</v>
      </c>
      <c r="M108" t="str">
        <f>IF(L108&lt;&gt;"",L108,"N/A")</f>
        <v>Paid</v>
      </c>
      <c r="N108" t="s">
        <v>12</v>
      </c>
      <c r="O108" t="str">
        <f>IF(N108&lt;&gt;"",N108,"N/A")</f>
        <v>Invoiced</v>
      </c>
      <c r="P108" t="s">
        <v>13</v>
      </c>
      <c r="Q108" s="9">
        <v>29.058</v>
      </c>
      <c r="R108" t="str">
        <f t="shared" si="1"/>
        <v>20-30</v>
      </c>
      <c r="S108">
        <v>600</v>
      </c>
      <c r="T108" t="s">
        <v>14</v>
      </c>
      <c r="U108">
        <f>IF(T108="USD",S108,S108*0.055)</f>
        <v>600</v>
      </c>
      <c r="V108">
        <v>300</v>
      </c>
      <c r="W108" t="s">
        <v>14</v>
      </c>
      <c r="X108">
        <f>IF(W108="USD",V108,V108*0.054)</f>
        <v>300</v>
      </c>
      <c r="Y108">
        <v>1</v>
      </c>
      <c r="Z108">
        <v>6.1499999999999995</v>
      </c>
      <c r="AA108" s="9">
        <v>4.1000000000000005</v>
      </c>
      <c r="AB108">
        <v>5.125</v>
      </c>
      <c r="AC108">
        <v>4.1000000000000005</v>
      </c>
    </row>
    <row r="109" spans="1:29" x14ac:dyDescent="0.25">
      <c r="A109" t="s">
        <v>2822</v>
      </c>
      <c r="B109" t="s">
        <v>10</v>
      </c>
      <c r="C109" t="s">
        <v>68</v>
      </c>
      <c r="D109" t="s">
        <v>3615</v>
      </c>
      <c r="E109" t="s">
        <v>3613</v>
      </c>
      <c r="F109" t="str">
        <f>_xlfn.CONCAT(D109:D109,"-",E109)</f>
        <v>Mombasa-Sanaa</v>
      </c>
      <c r="G109" s="1">
        <v>44692</v>
      </c>
      <c r="H109" s="1">
        <v>44733</v>
      </c>
      <c r="I109" s="8">
        <f>IF(H109&lt;&gt;"",_xlfn.DAYS(H109,G109),"N/A")</f>
        <v>41</v>
      </c>
      <c r="J109" s="1">
        <f>IF(H109&lt;&gt;"",H109,"N/A")</f>
        <v>44733</v>
      </c>
      <c r="K109">
        <v>5</v>
      </c>
      <c r="L109" t="s">
        <v>16</v>
      </c>
      <c r="M109" t="str">
        <f>IF(L109&lt;&gt;"",L109,"N/A")</f>
        <v>Paid</v>
      </c>
      <c r="N109" t="s">
        <v>12</v>
      </c>
      <c r="O109" t="str">
        <f>IF(N109&lt;&gt;"",N109,"N/A")</f>
        <v>Invoiced</v>
      </c>
      <c r="P109" t="s">
        <v>13</v>
      </c>
      <c r="Q109" s="9">
        <v>22.405860000000001</v>
      </c>
      <c r="R109" t="str">
        <f t="shared" si="1"/>
        <v>20-30</v>
      </c>
      <c r="S109">
        <v>600</v>
      </c>
      <c r="T109" t="s">
        <v>14</v>
      </c>
      <c r="U109">
        <f>IF(T109="USD",S109,S109*0.055)</f>
        <v>600</v>
      </c>
      <c r="V109">
        <v>300</v>
      </c>
      <c r="W109" t="s">
        <v>14</v>
      </c>
      <c r="X109">
        <f>IF(W109="USD",V109,V109*0.054)</f>
        <v>300</v>
      </c>
      <c r="Y109">
        <v>1</v>
      </c>
      <c r="Z109">
        <v>6.1499999999999995</v>
      </c>
      <c r="AA109" s="9">
        <v>4.1000000000000005</v>
      </c>
      <c r="AB109">
        <v>5.125</v>
      </c>
      <c r="AC109">
        <v>4.1000000000000005</v>
      </c>
    </row>
    <row r="110" spans="1:29" x14ac:dyDescent="0.25">
      <c r="A110" t="s">
        <v>2802</v>
      </c>
      <c r="B110" t="s">
        <v>10</v>
      </c>
      <c r="C110" t="s">
        <v>68</v>
      </c>
      <c r="D110" t="s">
        <v>3616</v>
      </c>
      <c r="E110" t="s">
        <v>3614</v>
      </c>
      <c r="F110" t="str">
        <f>_xlfn.CONCAT(D110:D110,"-",E110)</f>
        <v>Marrakech-Alger</v>
      </c>
      <c r="G110" s="1">
        <v>44692</v>
      </c>
      <c r="H110" s="1">
        <v>44733</v>
      </c>
      <c r="I110" s="8">
        <f>IF(H110&lt;&gt;"",_xlfn.DAYS(H110,G110),"N/A")</f>
        <v>41</v>
      </c>
      <c r="J110" s="1">
        <f>IF(H110&lt;&gt;"",H110,"N/A")</f>
        <v>44733</v>
      </c>
      <c r="K110">
        <v>5</v>
      </c>
      <c r="L110" t="s">
        <v>16</v>
      </c>
      <c r="M110" t="str">
        <f>IF(L110&lt;&gt;"",L110,"N/A")</f>
        <v>Paid</v>
      </c>
      <c r="N110" t="s">
        <v>12</v>
      </c>
      <c r="O110" t="str">
        <f>IF(N110&lt;&gt;"",N110,"N/A")</f>
        <v>Invoiced</v>
      </c>
      <c r="P110" t="s">
        <v>13</v>
      </c>
      <c r="Q110" s="9">
        <v>20.97</v>
      </c>
      <c r="R110" t="str">
        <f t="shared" si="1"/>
        <v>20-30</v>
      </c>
      <c r="S110">
        <v>600</v>
      </c>
      <c r="T110" t="s">
        <v>14</v>
      </c>
      <c r="U110">
        <f>IF(T110="USD",S110,S110*0.055)</f>
        <v>600</v>
      </c>
      <c r="V110">
        <v>300</v>
      </c>
      <c r="W110" t="s">
        <v>14</v>
      </c>
      <c r="X110">
        <f>IF(W110="USD",V110,V110*0.054)</f>
        <v>300</v>
      </c>
      <c r="Y110">
        <v>1</v>
      </c>
      <c r="Z110">
        <v>6.1499999999999995</v>
      </c>
      <c r="AA110" s="9">
        <v>4.1000000000000005</v>
      </c>
      <c r="AB110">
        <v>5.125</v>
      </c>
      <c r="AC110">
        <v>4.1000000000000005</v>
      </c>
    </row>
    <row r="111" spans="1:29" x14ac:dyDescent="0.25">
      <c r="A111" t="s">
        <v>1576</v>
      </c>
      <c r="B111" t="s">
        <v>10</v>
      </c>
      <c r="C111" t="s">
        <v>56</v>
      </c>
      <c r="D111" t="s">
        <v>3615</v>
      </c>
      <c r="E111" t="s">
        <v>3618</v>
      </c>
      <c r="F111" t="str">
        <f>_xlfn.CONCAT(D111:D111,"-",E111)</f>
        <v>Mombasa-Tripoli</v>
      </c>
      <c r="G111" s="1">
        <v>44708</v>
      </c>
      <c r="H111" s="1">
        <v>44748</v>
      </c>
      <c r="I111" s="8">
        <f>IF(H111&lt;&gt;"",_xlfn.DAYS(H111,G111),"N/A")</f>
        <v>40</v>
      </c>
      <c r="J111" s="1">
        <f>IF(H111&lt;&gt;"",H111,"N/A")</f>
        <v>44748</v>
      </c>
      <c r="K111">
        <v>5</v>
      </c>
      <c r="L111" t="s">
        <v>16</v>
      </c>
      <c r="M111" t="str">
        <f>IF(L111&lt;&gt;"",L111,"N/A")</f>
        <v>Paid</v>
      </c>
      <c r="N111" t="s">
        <v>12</v>
      </c>
      <c r="O111" t="str">
        <f>IF(N111&lt;&gt;"",N111,"N/A")</f>
        <v>Invoiced</v>
      </c>
      <c r="P111" t="s">
        <v>13</v>
      </c>
      <c r="Q111" s="9">
        <v>34.984999999999999</v>
      </c>
      <c r="R111" t="str">
        <f t="shared" si="1"/>
        <v>30+</v>
      </c>
      <c r="S111">
        <v>600</v>
      </c>
      <c r="T111" t="s">
        <v>14</v>
      </c>
      <c r="U111">
        <f>IF(T111="USD",S111,S111*0.055)</f>
        <v>600</v>
      </c>
      <c r="V111">
        <v>300</v>
      </c>
      <c r="W111" t="s">
        <v>14</v>
      </c>
      <c r="X111">
        <f>IF(W111="USD",V111,V111*0.054)</f>
        <v>300</v>
      </c>
      <c r="Y111">
        <v>1</v>
      </c>
      <c r="Z111">
        <v>6</v>
      </c>
      <c r="AA111" s="9">
        <v>4</v>
      </c>
      <c r="AB111">
        <v>5</v>
      </c>
      <c r="AC111">
        <v>4</v>
      </c>
    </row>
    <row r="112" spans="1:29" x14ac:dyDescent="0.25">
      <c r="A112" t="s">
        <v>3128</v>
      </c>
      <c r="B112" t="s">
        <v>10</v>
      </c>
      <c r="C112" t="s">
        <v>68</v>
      </c>
      <c r="D112" t="s">
        <v>3620</v>
      </c>
      <c r="E112" t="s">
        <v>3612</v>
      </c>
      <c r="F112" t="str">
        <f>_xlfn.CONCAT(D112:D112,"-",E112)</f>
        <v>Zanzibar-Victoria</v>
      </c>
      <c r="G112" s="1">
        <v>44688</v>
      </c>
      <c r="H112" s="1">
        <v>44728</v>
      </c>
      <c r="I112" s="8">
        <f>IF(H112&lt;&gt;"",_xlfn.DAYS(H112,G112),"N/A")</f>
        <v>40</v>
      </c>
      <c r="J112" s="1">
        <f>IF(H112&lt;&gt;"",H112,"N/A")</f>
        <v>44728</v>
      </c>
      <c r="K112">
        <v>5</v>
      </c>
      <c r="L112" t="s">
        <v>16</v>
      </c>
      <c r="M112" t="str">
        <f>IF(L112&lt;&gt;"",L112,"N/A")</f>
        <v>Paid</v>
      </c>
      <c r="N112" t="s">
        <v>12</v>
      </c>
      <c r="O112" t="str">
        <f>IF(N112&lt;&gt;"",N112,"N/A")</f>
        <v>Invoiced</v>
      </c>
      <c r="P112" t="s">
        <v>13</v>
      </c>
      <c r="Q112" s="9">
        <v>34.067999999999998</v>
      </c>
      <c r="R112" t="str">
        <f t="shared" si="1"/>
        <v>30+</v>
      </c>
      <c r="S112">
        <v>600</v>
      </c>
      <c r="T112" t="s">
        <v>14</v>
      </c>
      <c r="U112">
        <f>IF(T112="USD",S112,S112*0.055)</f>
        <v>600</v>
      </c>
      <c r="V112">
        <v>300</v>
      </c>
      <c r="W112" t="s">
        <v>14</v>
      </c>
      <c r="X112">
        <f>IF(W112="USD",V112,V112*0.054)</f>
        <v>300</v>
      </c>
      <c r="Y112">
        <v>1</v>
      </c>
      <c r="Z112">
        <v>6</v>
      </c>
      <c r="AA112" s="9">
        <v>4</v>
      </c>
      <c r="AB112">
        <v>5</v>
      </c>
      <c r="AC112">
        <v>4</v>
      </c>
    </row>
    <row r="113" spans="1:29" x14ac:dyDescent="0.25">
      <c r="A113" t="s">
        <v>3196</v>
      </c>
      <c r="B113" t="s">
        <v>10</v>
      </c>
      <c r="C113" t="s">
        <v>68</v>
      </c>
      <c r="D113" t="s">
        <v>3611</v>
      </c>
      <c r="E113" t="s">
        <v>3614</v>
      </c>
      <c r="F113" t="str">
        <f>_xlfn.CONCAT(D113:D113,"-",E113)</f>
        <v>Mogadishu-Alger</v>
      </c>
      <c r="G113" s="1">
        <v>44705</v>
      </c>
      <c r="H113" s="1">
        <v>44745</v>
      </c>
      <c r="I113" s="8">
        <f>IF(H113&lt;&gt;"",_xlfn.DAYS(H113,G113),"N/A")</f>
        <v>40</v>
      </c>
      <c r="J113" s="1">
        <f>IF(H113&lt;&gt;"",H113,"N/A")</f>
        <v>44745</v>
      </c>
      <c r="K113">
        <v>5</v>
      </c>
      <c r="L113" t="s">
        <v>16</v>
      </c>
      <c r="M113" t="str">
        <f>IF(L113&lt;&gt;"",L113,"N/A")</f>
        <v>Paid</v>
      </c>
      <c r="N113" t="s">
        <v>12</v>
      </c>
      <c r="O113" t="str">
        <f>IF(N113&lt;&gt;"",N113,"N/A")</f>
        <v>Invoiced</v>
      </c>
      <c r="P113" t="s">
        <v>13</v>
      </c>
      <c r="Q113" s="9">
        <v>34.067999999999998</v>
      </c>
      <c r="R113" t="str">
        <f t="shared" si="1"/>
        <v>30+</v>
      </c>
      <c r="S113">
        <v>600</v>
      </c>
      <c r="T113" t="s">
        <v>14</v>
      </c>
      <c r="U113">
        <f>IF(T113="USD",S113,S113*0.055)</f>
        <v>600</v>
      </c>
      <c r="V113">
        <v>300</v>
      </c>
      <c r="W113" t="s">
        <v>14</v>
      </c>
      <c r="X113">
        <f>IF(W113="USD",V113,V113*0.054)</f>
        <v>300</v>
      </c>
      <c r="Y113">
        <v>1</v>
      </c>
      <c r="Z113">
        <v>6</v>
      </c>
      <c r="AA113" s="9">
        <v>4</v>
      </c>
      <c r="AB113">
        <v>5</v>
      </c>
      <c r="AC113">
        <v>4</v>
      </c>
    </row>
    <row r="114" spans="1:29" x14ac:dyDescent="0.25">
      <c r="A114" t="s">
        <v>3215</v>
      </c>
      <c r="B114" t="s">
        <v>10</v>
      </c>
      <c r="C114" t="s">
        <v>68</v>
      </c>
      <c r="D114" t="s">
        <v>3616</v>
      </c>
      <c r="E114" t="s">
        <v>3614</v>
      </c>
      <c r="F114" t="str">
        <f>_xlfn.CONCAT(D114:D114,"-",E114)</f>
        <v>Marrakech-Alger</v>
      </c>
      <c r="G114" s="1">
        <v>44724</v>
      </c>
      <c r="H114" s="1">
        <v>44764</v>
      </c>
      <c r="I114" s="8">
        <f>IF(H114&lt;&gt;"",_xlfn.DAYS(H114,G114),"N/A")</f>
        <v>40</v>
      </c>
      <c r="J114" s="1">
        <f>IF(H114&lt;&gt;"",H114,"N/A")</f>
        <v>44764</v>
      </c>
      <c r="K114">
        <v>6</v>
      </c>
      <c r="L114" t="s">
        <v>12</v>
      </c>
      <c r="M114" t="str">
        <f>IF(L114&lt;&gt;"",L114,"N/A")</f>
        <v>Invoiced</v>
      </c>
      <c r="N114" t="s">
        <v>12</v>
      </c>
      <c r="O114" t="str">
        <f>IF(N114&lt;&gt;"",N114,"N/A")</f>
        <v>Invoiced</v>
      </c>
      <c r="P114" t="s">
        <v>13</v>
      </c>
      <c r="Q114" s="9">
        <v>34.067999999999998</v>
      </c>
      <c r="R114" t="str">
        <f t="shared" si="1"/>
        <v>30+</v>
      </c>
      <c r="S114">
        <v>600</v>
      </c>
      <c r="T114" t="s">
        <v>14</v>
      </c>
      <c r="U114">
        <f>IF(T114="USD",S114,S114*0.055)</f>
        <v>600</v>
      </c>
      <c r="V114">
        <v>300</v>
      </c>
      <c r="W114" t="s">
        <v>14</v>
      </c>
      <c r="X114">
        <f>IF(W114="USD",V114,V114*0.054)</f>
        <v>300</v>
      </c>
      <c r="Y114">
        <v>1</v>
      </c>
      <c r="Z114">
        <v>6</v>
      </c>
      <c r="AA114" s="9">
        <v>4</v>
      </c>
      <c r="AB114">
        <v>5</v>
      </c>
      <c r="AC114">
        <v>4</v>
      </c>
    </row>
    <row r="115" spans="1:29" x14ac:dyDescent="0.25">
      <c r="A115" t="s">
        <v>3130</v>
      </c>
      <c r="B115" t="s">
        <v>10</v>
      </c>
      <c r="C115" t="s">
        <v>68</v>
      </c>
      <c r="D115" t="s">
        <v>3620</v>
      </c>
      <c r="E115" t="s">
        <v>3617</v>
      </c>
      <c r="F115" t="str">
        <f>_xlfn.CONCAT(D115:D115,"-",E115)</f>
        <v>Zanzibar-Lagos</v>
      </c>
      <c r="G115" s="1">
        <v>44691</v>
      </c>
      <c r="H115" s="1">
        <v>44731</v>
      </c>
      <c r="I115" s="8">
        <f>IF(H115&lt;&gt;"",_xlfn.DAYS(H115,G115),"N/A")</f>
        <v>40</v>
      </c>
      <c r="J115" s="1">
        <f>IF(H115&lt;&gt;"",H115,"N/A")</f>
        <v>44731</v>
      </c>
      <c r="K115">
        <v>5</v>
      </c>
      <c r="L115" t="s">
        <v>16</v>
      </c>
      <c r="M115" t="str">
        <f>IF(L115&lt;&gt;"",L115,"N/A")</f>
        <v>Paid</v>
      </c>
      <c r="N115" t="s">
        <v>12</v>
      </c>
      <c r="O115" t="str">
        <f>IF(N115&lt;&gt;"",N115,"N/A")</f>
        <v>Invoiced</v>
      </c>
      <c r="P115" t="s">
        <v>13</v>
      </c>
      <c r="Q115" s="9">
        <v>33.066000000000003</v>
      </c>
      <c r="R115" t="str">
        <f t="shared" si="1"/>
        <v>30+</v>
      </c>
      <c r="S115">
        <v>600</v>
      </c>
      <c r="T115" t="s">
        <v>14</v>
      </c>
      <c r="U115">
        <f>IF(T115="USD",S115,S115*0.055)</f>
        <v>600</v>
      </c>
      <c r="V115">
        <v>300</v>
      </c>
      <c r="W115" t="s">
        <v>14</v>
      </c>
      <c r="X115">
        <f>IF(W115="USD",V115,V115*0.054)</f>
        <v>300</v>
      </c>
      <c r="Y115">
        <v>1</v>
      </c>
      <c r="Z115">
        <v>6</v>
      </c>
      <c r="AA115" s="9">
        <v>4</v>
      </c>
      <c r="AB115">
        <v>5</v>
      </c>
      <c r="AC115">
        <v>4</v>
      </c>
    </row>
    <row r="116" spans="1:29" x14ac:dyDescent="0.25">
      <c r="A116" t="s">
        <v>1954</v>
      </c>
      <c r="B116" t="s">
        <v>10</v>
      </c>
      <c r="C116" t="s">
        <v>68</v>
      </c>
      <c r="D116" t="s">
        <v>3620</v>
      </c>
      <c r="E116" t="s">
        <v>3613</v>
      </c>
      <c r="F116" t="str">
        <f>_xlfn.CONCAT(D116:D116,"-",E116)</f>
        <v>Zanzibar-Sanaa</v>
      </c>
      <c r="G116" s="1">
        <v>44774</v>
      </c>
      <c r="H116" s="1">
        <v>44814</v>
      </c>
      <c r="I116" s="8">
        <f>IF(H116&lt;&gt;"",_xlfn.DAYS(H116,G116),"N/A")</f>
        <v>40</v>
      </c>
      <c r="J116" s="1">
        <f>IF(H116&lt;&gt;"",H116,"N/A")</f>
        <v>44814</v>
      </c>
      <c r="K116">
        <v>8</v>
      </c>
      <c r="M116" t="str">
        <f>IF(L116&lt;&gt;"",L116,"N/A")</f>
        <v>N/A</v>
      </c>
      <c r="O116" t="str">
        <f>IF(N116&lt;&gt;"",N116,"N/A")</f>
        <v>N/A</v>
      </c>
      <c r="P116" t="s">
        <v>13</v>
      </c>
      <c r="Q116" s="9">
        <v>30.055</v>
      </c>
      <c r="R116" t="str">
        <f t="shared" si="1"/>
        <v>30+</v>
      </c>
      <c r="S116">
        <v>600</v>
      </c>
      <c r="T116" t="s">
        <v>14</v>
      </c>
      <c r="U116">
        <f>IF(T116="USD",S116,S116*0.055)</f>
        <v>600</v>
      </c>
      <c r="V116">
        <v>300</v>
      </c>
      <c r="W116" t="s">
        <v>14</v>
      </c>
      <c r="X116">
        <f>IF(W116="USD",V116,V116*0.054)</f>
        <v>300</v>
      </c>
      <c r="Y116">
        <v>1</v>
      </c>
      <c r="Z116">
        <v>6</v>
      </c>
      <c r="AA116" s="9">
        <v>4</v>
      </c>
      <c r="AB116">
        <v>5</v>
      </c>
      <c r="AC116">
        <v>4</v>
      </c>
    </row>
    <row r="117" spans="1:29" x14ac:dyDescent="0.25">
      <c r="A117" t="s">
        <v>1384</v>
      </c>
      <c r="B117" t="s">
        <v>10</v>
      </c>
      <c r="C117" t="s">
        <v>68</v>
      </c>
      <c r="D117" t="s">
        <v>3616</v>
      </c>
      <c r="E117" t="s">
        <v>3614</v>
      </c>
      <c r="F117" t="str">
        <f>_xlfn.CONCAT(D117:D117,"-",E117)</f>
        <v>Marrakech-Alger</v>
      </c>
      <c r="G117" s="1">
        <v>44669</v>
      </c>
      <c r="H117" s="1">
        <v>44709</v>
      </c>
      <c r="I117" s="8">
        <f>IF(H117&lt;&gt;"",_xlfn.DAYS(H117,G117),"N/A")</f>
        <v>40</v>
      </c>
      <c r="J117" s="1">
        <f>IF(H117&lt;&gt;"",H117,"N/A")</f>
        <v>44709</v>
      </c>
      <c r="K117">
        <v>4</v>
      </c>
      <c r="M117" t="str">
        <f>IF(L117&lt;&gt;"",L117,"N/A")</f>
        <v>N/A</v>
      </c>
      <c r="N117" t="s">
        <v>16</v>
      </c>
      <c r="O117" t="str">
        <f>IF(N117&lt;&gt;"",N117,"N/A")</f>
        <v>Paid</v>
      </c>
      <c r="P117" t="s">
        <v>13</v>
      </c>
      <c r="Q117" s="9">
        <v>28.277999999999999</v>
      </c>
      <c r="R117" t="str">
        <f t="shared" si="1"/>
        <v>20-30</v>
      </c>
      <c r="S117">
        <v>600</v>
      </c>
      <c r="T117" t="s">
        <v>14</v>
      </c>
      <c r="U117">
        <f>IF(T117="USD",S117,S117*0.055)</f>
        <v>600</v>
      </c>
      <c r="V117">
        <v>300</v>
      </c>
      <c r="W117" t="s">
        <v>14</v>
      </c>
      <c r="X117">
        <f>IF(W117="USD",V117,V117*0.054)</f>
        <v>300</v>
      </c>
      <c r="Y117">
        <v>1</v>
      </c>
      <c r="Z117">
        <v>6</v>
      </c>
      <c r="AA117" s="9">
        <v>4</v>
      </c>
      <c r="AB117">
        <v>5</v>
      </c>
      <c r="AC117">
        <v>4</v>
      </c>
    </row>
    <row r="118" spans="1:29" x14ac:dyDescent="0.25">
      <c r="A118" t="s">
        <v>1415</v>
      </c>
      <c r="B118" t="s">
        <v>10</v>
      </c>
      <c r="C118" t="s">
        <v>68</v>
      </c>
      <c r="D118" t="s">
        <v>3616</v>
      </c>
      <c r="E118" t="s">
        <v>3612</v>
      </c>
      <c r="F118" t="str">
        <f>_xlfn.CONCAT(D118:D118,"-",E118)</f>
        <v>Marrakech-Victoria</v>
      </c>
      <c r="G118" s="1">
        <v>44669</v>
      </c>
      <c r="H118" s="1">
        <v>44709</v>
      </c>
      <c r="I118" s="8">
        <f>IF(H118&lt;&gt;"",_xlfn.DAYS(H118,G118),"N/A")</f>
        <v>40</v>
      </c>
      <c r="J118" s="1">
        <f>IF(H118&lt;&gt;"",H118,"N/A")</f>
        <v>44709</v>
      </c>
      <c r="K118">
        <v>4</v>
      </c>
      <c r="M118" t="str">
        <f>IF(L118&lt;&gt;"",L118,"N/A")</f>
        <v>N/A</v>
      </c>
      <c r="O118" t="str">
        <f>IF(N118&lt;&gt;"",N118,"N/A")</f>
        <v>N/A</v>
      </c>
      <c r="P118" t="s">
        <v>69</v>
      </c>
      <c r="Q118" s="9">
        <v>28.277999999999999</v>
      </c>
      <c r="R118" t="str">
        <f t="shared" si="1"/>
        <v>20-30</v>
      </c>
      <c r="S118">
        <v>20</v>
      </c>
      <c r="T118" t="s">
        <v>14</v>
      </c>
      <c r="U118">
        <f>IF(T118="USD",S118,S118*0.055)</f>
        <v>20</v>
      </c>
      <c r="V118">
        <v>10</v>
      </c>
      <c r="W118" t="s">
        <v>14</v>
      </c>
      <c r="X118">
        <f>IF(W118="USD",V118,V118*0.054)</f>
        <v>10</v>
      </c>
      <c r="Y118">
        <v>1</v>
      </c>
      <c r="Z118">
        <v>6</v>
      </c>
      <c r="AA118" s="9">
        <v>4</v>
      </c>
      <c r="AB118">
        <v>5</v>
      </c>
      <c r="AC118">
        <v>4</v>
      </c>
    </row>
    <row r="119" spans="1:29" x14ac:dyDescent="0.25">
      <c r="A119" t="s">
        <v>2789</v>
      </c>
      <c r="B119" t="s">
        <v>10</v>
      </c>
      <c r="C119" t="s">
        <v>68</v>
      </c>
      <c r="D119" t="s">
        <v>3616</v>
      </c>
      <c r="E119" t="s">
        <v>3617</v>
      </c>
      <c r="F119" t="str">
        <f>_xlfn.CONCAT(D119:D119,"-",E119)</f>
        <v>Marrakech-Lagos</v>
      </c>
      <c r="G119" s="1">
        <v>44719</v>
      </c>
      <c r="H119" s="1">
        <v>44759</v>
      </c>
      <c r="I119" s="8">
        <f>IF(H119&lt;&gt;"",_xlfn.DAYS(H119,G119),"N/A")</f>
        <v>40</v>
      </c>
      <c r="J119" s="1">
        <f>IF(H119&lt;&gt;"",H119,"N/A")</f>
        <v>44759</v>
      </c>
      <c r="K119">
        <v>6</v>
      </c>
      <c r="L119" t="s">
        <v>16</v>
      </c>
      <c r="M119" t="str">
        <f>IF(L119&lt;&gt;"",L119,"N/A")</f>
        <v>Paid</v>
      </c>
      <c r="N119" t="s">
        <v>12</v>
      </c>
      <c r="O119" t="str">
        <f>IF(N119&lt;&gt;"",N119,"N/A")</f>
        <v>Invoiced</v>
      </c>
      <c r="P119" t="s">
        <v>13</v>
      </c>
      <c r="Q119" s="9">
        <v>13.8</v>
      </c>
      <c r="R119" t="str">
        <f t="shared" si="1"/>
        <v>10-20</v>
      </c>
      <c r="S119">
        <v>600</v>
      </c>
      <c r="T119" t="s">
        <v>14</v>
      </c>
      <c r="U119">
        <f>IF(T119="USD",S119,S119*0.055)</f>
        <v>600</v>
      </c>
      <c r="V119">
        <v>300</v>
      </c>
      <c r="W119" t="s">
        <v>14</v>
      </c>
      <c r="X119">
        <f>IF(W119="USD",V119,V119*0.054)</f>
        <v>300</v>
      </c>
      <c r="Y119">
        <v>1</v>
      </c>
      <c r="Z119">
        <v>6</v>
      </c>
      <c r="AA119" s="9">
        <v>4</v>
      </c>
      <c r="AB119">
        <v>5</v>
      </c>
      <c r="AC119">
        <v>4</v>
      </c>
    </row>
    <row r="120" spans="1:29" x14ac:dyDescent="0.25">
      <c r="A120" t="s">
        <v>1885</v>
      </c>
      <c r="B120" t="s">
        <v>10</v>
      </c>
      <c r="C120" t="s">
        <v>56</v>
      </c>
      <c r="D120" t="s">
        <v>3620</v>
      </c>
      <c r="E120" t="s">
        <v>3613</v>
      </c>
      <c r="F120" t="str">
        <f>_xlfn.CONCAT(D120:D120,"-",E120)</f>
        <v>Zanzibar-Sanaa</v>
      </c>
      <c r="G120" s="1">
        <v>44738</v>
      </c>
      <c r="H120" s="1">
        <v>44777</v>
      </c>
      <c r="I120" s="8">
        <f>IF(H120&lt;&gt;"",_xlfn.DAYS(H120,G120),"N/A")</f>
        <v>39</v>
      </c>
      <c r="J120" s="1">
        <f>IF(H120&lt;&gt;"",H120,"N/A")</f>
        <v>44777</v>
      </c>
      <c r="K120">
        <v>6</v>
      </c>
      <c r="L120" t="s">
        <v>12</v>
      </c>
      <c r="M120" t="str">
        <f>IF(L120&lt;&gt;"",L120,"N/A")</f>
        <v>Invoiced</v>
      </c>
      <c r="N120" t="s">
        <v>12</v>
      </c>
      <c r="O120" t="str">
        <f>IF(N120&lt;&gt;"",N120,"N/A")</f>
        <v>Invoiced</v>
      </c>
      <c r="P120" t="s">
        <v>13</v>
      </c>
      <c r="Q120" s="9">
        <v>35.865000000000002</v>
      </c>
      <c r="R120" t="str">
        <f t="shared" si="1"/>
        <v>30+</v>
      </c>
      <c r="S120">
        <v>600</v>
      </c>
      <c r="T120" t="s">
        <v>14</v>
      </c>
      <c r="U120">
        <f>IF(T120="USD",S120,S120*0.055)</f>
        <v>600</v>
      </c>
      <c r="V120">
        <v>300</v>
      </c>
      <c r="W120" t="s">
        <v>14</v>
      </c>
      <c r="X120">
        <f>IF(W120="USD",V120,V120*0.054)</f>
        <v>300</v>
      </c>
      <c r="Y120">
        <v>1</v>
      </c>
      <c r="Z120">
        <v>5.85</v>
      </c>
      <c r="AA120" s="9">
        <v>3.9000000000000004</v>
      </c>
      <c r="AB120">
        <v>4.875</v>
      </c>
      <c r="AC120">
        <v>3.9000000000000004</v>
      </c>
    </row>
    <row r="121" spans="1:29" x14ac:dyDescent="0.25">
      <c r="A121" t="s">
        <v>3127</v>
      </c>
      <c r="B121" t="s">
        <v>10</v>
      </c>
      <c r="C121" t="s">
        <v>68</v>
      </c>
      <c r="D121" t="s">
        <v>3611</v>
      </c>
      <c r="E121" t="s">
        <v>3617</v>
      </c>
      <c r="F121" t="str">
        <f>_xlfn.CONCAT(D121:D121,"-",E121)</f>
        <v>Mogadishu-Lagos</v>
      </c>
      <c r="G121" s="1">
        <v>44688</v>
      </c>
      <c r="H121" s="1">
        <v>44727</v>
      </c>
      <c r="I121" s="8">
        <f>IF(H121&lt;&gt;"",_xlfn.DAYS(H121,G121),"N/A")</f>
        <v>39</v>
      </c>
      <c r="J121" s="1">
        <f>IF(H121&lt;&gt;"",H121,"N/A")</f>
        <v>44727</v>
      </c>
      <c r="K121">
        <v>5</v>
      </c>
      <c r="L121" t="s">
        <v>16</v>
      </c>
      <c r="M121" t="str">
        <f>IF(L121&lt;&gt;"",L121,"N/A")</f>
        <v>Paid</v>
      </c>
      <c r="N121" t="s">
        <v>12</v>
      </c>
      <c r="O121" t="str">
        <f>IF(N121&lt;&gt;"",N121,"N/A")</f>
        <v>Invoiced</v>
      </c>
      <c r="P121" t="s">
        <v>13</v>
      </c>
      <c r="Q121" s="9">
        <v>34.067999999999998</v>
      </c>
      <c r="R121" t="str">
        <f t="shared" si="1"/>
        <v>30+</v>
      </c>
      <c r="S121">
        <v>600</v>
      </c>
      <c r="T121" t="s">
        <v>14</v>
      </c>
      <c r="U121">
        <f>IF(T121="USD",S121,S121*0.055)</f>
        <v>600</v>
      </c>
      <c r="V121">
        <v>300</v>
      </c>
      <c r="W121" t="s">
        <v>14</v>
      </c>
      <c r="X121">
        <f>IF(W121="USD",V121,V121*0.054)</f>
        <v>300</v>
      </c>
      <c r="Y121">
        <v>1</v>
      </c>
      <c r="Z121">
        <v>5.85</v>
      </c>
      <c r="AA121" s="9">
        <v>3.9000000000000004</v>
      </c>
      <c r="AB121">
        <v>4.875</v>
      </c>
      <c r="AC121">
        <v>3.9000000000000004</v>
      </c>
    </row>
    <row r="122" spans="1:29" x14ac:dyDescent="0.25">
      <c r="A122" t="s">
        <v>3204</v>
      </c>
      <c r="B122" t="s">
        <v>10</v>
      </c>
      <c r="C122" t="s">
        <v>68</v>
      </c>
      <c r="D122" t="s">
        <v>3620</v>
      </c>
      <c r="E122" t="s">
        <v>3614</v>
      </c>
      <c r="F122" t="str">
        <f>_xlfn.CONCAT(D122:D122,"-",E122)</f>
        <v>Zanzibar-Alger</v>
      </c>
      <c r="G122" s="1">
        <v>44737</v>
      </c>
      <c r="H122" s="1">
        <v>44776</v>
      </c>
      <c r="I122" s="8">
        <f>IF(H122&lt;&gt;"",_xlfn.DAYS(H122,G122),"N/A")</f>
        <v>39</v>
      </c>
      <c r="J122" s="1">
        <f>IF(H122&lt;&gt;"",H122,"N/A")</f>
        <v>44776</v>
      </c>
      <c r="K122">
        <v>6</v>
      </c>
      <c r="L122" t="s">
        <v>12</v>
      </c>
      <c r="M122" t="str">
        <f>IF(L122&lt;&gt;"",L122,"N/A")</f>
        <v>Invoiced</v>
      </c>
      <c r="N122" t="s">
        <v>12</v>
      </c>
      <c r="O122" t="str">
        <f>IF(N122&lt;&gt;"",N122,"N/A")</f>
        <v>Invoiced</v>
      </c>
      <c r="P122" t="s">
        <v>13</v>
      </c>
      <c r="Q122" s="9">
        <v>34.067999999999998</v>
      </c>
      <c r="R122" t="str">
        <f t="shared" si="1"/>
        <v>30+</v>
      </c>
      <c r="S122">
        <v>600</v>
      </c>
      <c r="T122" t="s">
        <v>14</v>
      </c>
      <c r="U122">
        <f>IF(T122="USD",S122,S122*0.055)</f>
        <v>600</v>
      </c>
      <c r="V122">
        <v>300</v>
      </c>
      <c r="W122" t="s">
        <v>14</v>
      </c>
      <c r="X122">
        <f>IF(W122="USD",V122,V122*0.054)</f>
        <v>300</v>
      </c>
      <c r="Y122">
        <v>1</v>
      </c>
      <c r="Z122">
        <v>5.85</v>
      </c>
      <c r="AA122" s="9">
        <v>3.9000000000000004</v>
      </c>
      <c r="AB122">
        <v>4.875</v>
      </c>
      <c r="AC122">
        <v>3.9000000000000004</v>
      </c>
    </row>
    <row r="123" spans="1:29" x14ac:dyDescent="0.25">
      <c r="A123" t="s">
        <v>3217</v>
      </c>
      <c r="B123" t="s">
        <v>10</v>
      </c>
      <c r="C123" t="s">
        <v>68</v>
      </c>
      <c r="D123" t="s">
        <v>3616</v>
      </c>
      <c r="E123" t="s">
        <v>3617</v>
      </c>
      <c r="F123" t="str">
        <f>_xlfn.CONCAT(D123:D123,"-",E123)</f>
        <v>Marrakech-Lagos</v>
      </c>
      <c r="G123" s="1">
        <v>44720</v>
      </c>
      <c r="H123" s="1">
        <v>44759</v>
      </c>
      <c r="I123" s="8">
        <f>IF(H123&lt;&gt;"",_xlfn.DAYS(H123,G123),"N/A")</f>
        <v>39</v>
      </c>
      <c r="J123" s="1">
        <f>IF(H123&lt;&gt;"",H123,"N/A")</f>
        <v>44759</v>
      </c>
      <c r="K123">
        <v>6</v>
      </c>
      <c r="L123" t="s">
        <v>12</v>
      </c>
      <c r="M123" t="str">
        <f>IF(L123&lt;&gt;"",L123,"N/A")</f>
        <v>Invoiced</v>
      </c>
      <c r="N123" t="s">
        <v>12</v>
      </c>
      <c r="O123" t="str">
        <f>IF(N123&lt;&gt;"",N123,"N/A")</f>
        <v>Invoiced</v>
      </c>
      <c r="P123" t="s">
        <v>13</v>
      </c>
      <c r="Q123" s="9">
        <v>34.067999999999998</v>
      </c>
      <c r="R123" t="str">
        <f t="shared" si="1"/>
        <v>30+</v>
      </c>
      <c r="S123">
        <v>600</v>
      </c>
      <c r="T123" t="s">
        <v>14</v>
      </c>
      <c r="U123">
        <f>IF(T123="USD",S123,S123*0.055)</f>
        <v>600</v>
      </c>
      <c r="V123">
        <v>300</v>
      </c>
      <c r="W123" t="s">
        <v>14</v>
      </c>
      <c r="X123">
        <f>IF(W123="USD",V123,V123*0.054)</f>
        <v>300</v>
      </c>
      <c r="Y123">
        <v>1</v>
      </c>
      <c r="Z123">
        <v>5.85</v>
      </c>
      <c r="AA123" s="9">
        <v>3.9000000000000004</v>
      </c>
      <c r="AB123">
        <v>4.875</v>
      </c>
      <c r="AC123">
        <v>3.9000000000000004</v>
      </c>
    </row>
    <row r="124" spans="1:29" x14ac:dyDescent="0.25">
      <c r="A124" t="s">
        <v>3218</v>
      </c>
      <c r="B124" t="s">
        <v>10</v>
      </c>
      <c r="C124" t="s">
        <v>68</v>
      </c>
      <c r="D124" t="s">
        <v>3619</v>
      </c>
      <c r="E124" t="s">
        <v>3613</v>
      </c>
      <c r="F124" t="str">
        <f>_xlfn.CONCAT(D124:D124,"-",E124)</f>
        <v>Addis Ababa-Sanaa</v>
      </c>
      <c r="G124" s="1">
        <v>44720</v>
      </c>
      <c r="H124" s="1">
        <v>44759</v>
      </c>
      <c r="I124" s="8">
        <f>IF(H124&lt;&gt;"",_xlfn.DAYS(H124,G124),"N/A")</f>
        <v>39</v>
      </c>
      <c r="J124" s="1">
        <f>IF(H124&lt;&gt;"",H124,"N/A")</f>
        <v>44759</v>
      </c>
      <c r="K124">
        <v>6</v>
      </c>
      <c r="L124" t="s">
        <v>12</v>
      </c>
      <c r="M124" t="str">
        <f>IF(L124&lt;&gt;"",L124,"N/A")</f>
        <v>Invoiced</v>
      </c>
      <c r="N124" t="s">
        <v>12</v>
      </c>
      <c r="O124" t="str">
        <f>IF(N124&lt;&gt;"",N124,"N/A")</f>
        <v>Invoiced</v>
      </c>
      <c r="P124" t="s">
        <v>13</v>
      </c>
      <c r="Q124" s="9">
        <v>34.067999999999998</v>
      </c>
      <c r="R124" t="str">
        <f t="shared" si="1"/>
        <v>30+</v>
      </c>
      <c r="S124">
        <v>600</v>
      </c>
      <c r="T124" t="s">
        <v>14</v>
      </c>
      <c r="U124">
        <f>IF(T124="USD",S124,S124*0.055)</f>
        <v>600</v>
      </c>
      <c r="V124">
        <v>300</v>
      </c>
      <c r="W124" t="s">
        <v>14</v>
      </c>
      <c r="X124">
        <f>IF(W124="USD",V124,V124*0.054)</f>
        <v>300</v>
      </c>
      <c r="Y124">
        <v>1</v>
      </c>
      <c r="Z124">
        <v>5.85</v>
      </c>
      <c r="AA124" s="9">
        <v>3.9000000000000004</v>
      </c>
      <c r="AB124">
        <v>4.875</v>
      </c>
      <c r="AC124">
        <v>3.9000000000000004</v>
      </c>
    </row>
    <row r="125" spans="1:29" x14ac:dyDescent="0.25">
      <c r="A125" t="s">
        <v>2116</v>
      </c>
      <c r="B125" t="s">
        <v>10</v>
      </c>
      <c r="C125" t="s">
        <v>68</v>
      </c>
      <c r="D125" t="s">
        <v>3619</v>
      </c>
      <c r="E125" t="s">
        <v>3613</v>
      </c>
      <c r="F125" t="str">
        <f>_xlfn.CONCAT(D125:D125,"-",E125)</f>
        <v>Addis Ababa-Sanaa</v>
      </c>
      <c r="G125" s="1">
        <v>44651</v>
      </c>
      <c r="H125" s="1">
        <v>44690</v>
      </c>
      <c r="I125" s="8">
        <f>IF(H125&lt;&gt;"",_xlfn.DAYS(H125,G125),"N/A")</f>
        <v>39</v>
      </c>
      <c r="J125" s="1">
        <f>IF(H125&lt;&gt;"",H125,"N/A")</f>
        <v>44690</v>
      </c>
      <c r="K125">
        <v>3</v>
      </c>
      <c r="L125" t="s">
        <v>16</v>
      </c>
      <c r="M125" t="str">
        <f>IF(L125&lt;&gt;"",L125,"N/A")</f>
        <v>Paid</v>
      </c>
      <c r="N125" t="s">
        <v>16</v>
      </c>
      <c r="O125" t="str">
        <f>IF(N125&lt;&gt;"",N125,"N/A")</f>
        <v>Paid</v>
      </c>
      <c r="P125" t="s">
        <v>13</v>
      </c>
      <c r="Q125" s="9">
        <v>33.393999999999998</v>
      </c>
      <c r="R125" t="str">
        <f t="shared" si="1"/>
        <v>30+</v>
      </c>
      <c r="S125">
        <v>600</v>
      </c>
      <c r="T125" t="s">
        <v>14</v>
      </c>
      <c r="U125">
        <f>IF(T125="USD",S125,S125*0.055)</f>
        <v>600</v>
      </c>
      <c r="V125">
        <v>300</v>
      </c>
      <c r="W125" t="s">
        <v>14</v>
      </c>
      <c r="X125">
        <f>IF(W125="USD",V125,V125*0.054)</f>
        <v>300</v>
      </c>
      <c r="Y125">
        <v>1</v>
      </c>
      <c r="Z125">
        <v>5.85</v>
      </c>
      <c r="AA125" s="9">
        <v>3.9000000000000004</v>
      </c>
      <c r="AB125">
        <v>4.875</v>
      </c>
      <c r="AC125">
        <v>3.9000000000000004</v>
      </c>
    </row>
    <row r="126" spans="1:29" x14ac:dyDescent="0.25">
      <c r="A126" t="s">
        <v>2132</v>
      </c>
      <c r="B126" t="s">
        <v>10</v>
      </c>
      <c r="C126" t="s">
        <v>68</v>
      </c>
      <c r="D126" t="s">
        <v>3611</v>
      </c>
      <c r="E126" t="s">
        <v>3618</v>
      </c>
      <c r="F126" t="str">
        <f>_xlfn.CONCAT(D126:D126,"-",E126)</f>
        <v>Mogadishu-Tripoli</v>
      </c>
      <c r="G126" s="1">
        <v>44651</v>
      </c>
      <c r="H126" s="1">
        <v>44690</v>
      </c>
      <c r="I126" s="8">
        <f>IF(H126&lt;&gt;"",_xlfn.DAYS(H126,G126),"N/A")</f>
        <v>39</v>
      </c>
      <c r="J126" s="1">
        <f>IF(H126&lt;&gt;"",H126,"N/A")</f>
        <v>44690</v>
      </c>
      <c r="K126">
        <v>3</v>
      </c>
      <c r="L126" t="s">
        <v>16</v>
      </c>
      <c r="M126" t="str">
        <f>IF(L126&lt;&gt;"",L126,"N/A")</f>
        <v>Paid</v>
      </c>
      <c r="O126" t="str">
        <f>IF(N126&lt;&gt;"",N126,"N/A")</f>
        <v>N/A</v>
      </c>
      <c r="P126" t="s">
        <v>69</v>
      </c>
      <c r="Q126" s="9">
        <v>33.393999999999998</v>
      </c>
      <c r="R126" t="str">
        <f t="shared" si="1"/>
        <v>30+</v>
      </c>
      <c r="S126">
        <v>20</v>
      </c>
      <c r="T126" t="s">
        <v>14</v>
      </c>
      <c r="U126">
        <f>IF(T126="USD",S126,S126*0.055)</f>
        <v>20</v>
      </c>
      <c r="V126">
        <v>10</v>
      </c>
      <c r="W126" t="s">
        <v>14</v>
      </c>
      <c r="X126">
        <f>IF(W126="USD",V126,V126*0.054)</f>
        <v>10</v>
      </c>
      <c r="Y126">
        <v>1</v>
      </c>
      <c r="Z126">
        <v>5.85</v>
      </c>
      <c r="AA126" s="9">
        <v>3.9000000000000004</v>
      </c>
      <c r="AB126">
        <v>4.875</v>
      </c>
      <c r="AC126">
        <v>3.9000000000000004</v>
      </c>
    </row>
    <row r="127" spans="1:29" x14ac:dyDescent="0.25">
      <c r="A127" t="s">
        <v>3124</v>
      </c>
      <c r="B127" t="s">
        <v>10</v>
      </c>
      <c r="C127" t="s">
        <v>68</v>
      </c>
      <c r="D127" t="s">
        <v>3620</v>
      </c>
      <c r="E127" t="s">
        <v>3612</v>
      </c>
      <c r="F127" t="str">
        <f>_xlfn.CONCAT(D127:D127,"-",E127)</f>
        <v>Zanzibar-Victoria</v>
      </c>
      <c r="G127" s="1">
        <v>44688</v>
      </c>
      <c r="H127" s="1">
        <v>44727</v>
      </c>
      <c r="I127" s="8">
        <f>IF(H127&lt;&gt;"",_xlfn.DAYS(H127,G127),"N/A")</f>
        <v>39</v>
      </c>
      <c r="J127" s="1">
        <f>IF(H127&lt;&gt;"",H127,"N/A")</f>
        <v>44727</v>
      </c>
      <c r="K127">
        <v>5</v>
      </c>
      <c r="L127" t="s">
        <v>16</v>
      </c>
      <c r="M127" t="str">
        <f>IF(L127&lt;&gt;"",L127,"N/A")</f>
        <v>Paid</v>
      </c>
      <c r="N127" t="s">
        <v>12</v>
      </c>
      <c r="O127" t="str">
        <f>IF(N127&lt;&gt;"",N127,"N/A")</f>
        <v>Invoiced</v>
      </c>
      <c r="P127" t="s">
        <v>13</v>
      </c>
      <c r="Q127" s="9">
        <v>33.066000000000003</v>
      </c>
      <c r="R127" t="str">
        <f t="shared" si="1"/>
        <v>30+</v>
      </c>
      <c r="S127">
        <v>600</v>
      </c>
      <c r="T127" t="s">
        <v>14</v>
      </c>
      <c r="U127">
        <f>IF(T127="USD",S127,S127*0.055)</f>
        <v>600</v>
      </c>
      <c r="V127">
        <v>300</v>
      </c>
      <c r="W127" t="s">
        <v>14</v>
      </c>
      <c r="X127">
        <f>IF(W127="USD",V127,V127*0.054)</f>
        <v>300</v>
      </c>
      <c r="Y127">
        <v>1</v>
      </c>
      <c r="Z127">
        <v>5.85</v>
      </c>
      <c r="AA127" s="9">
        <v>3.9000000000000004</v>
      </c>
      <c r="AB127">
        <v>4.875</v>
      </c>
      <c r="AC127">
        <v>3.9000000000000004</v>
      </c>
    </row>
    <row r="128" spans="1:29" x14ac:dyDescent="0.25">
      <c r="A128" t="s">
        <v>3142</v>
      </c>
      <c r="B128" t="s">
        <v>10</v>
      </c>
      <c r="C128" t="s">
        <v>68</v>
      </c>
      <c r="D128" t="s">
        <v>3611</v>
      </c>
      <c r="E128" t="s">
        <v>3617</v>
      </c>
      <c r="F128" t="str">
        <f>_xlfn.CONCAT(D128:D128,"-",E128)</f>
        <v>Mogadishu-Lagos</v>
      </c>
      <c r="G128" s="1">
        <v>44688</v>
      </c>
      <c r="H128" s="1">
        <v>44727</v>
      </c>
      <c r="I128" s="8">
        <f>IF(H128&lt;&gt;"",_xlfn.DAYS(H128,G128),"N/A")</f>
        <v>39</v>
      </c>
      <c r="J128" s="1">
        <f>IF(H128&lt;&gt;"",H128,"N/A")</f>
        <v>44727</v>
      </c>
      <c r="K128">
        <v>5</v>
      </c>
      <c r="L128" t="s">
        <v>16</v>
      </c>
      <c r="M128" t="str">
        <f>IF(L128&lt;&gt;"",L128,"N/A")</f>
        <v>Paid</v>
      </c>
      <c r="N128" t="s">
        <v>12</v>
      </c>
      <c r="O128" t="str">
        <f>IF(N128&lt;&gt;"",N128,"N/A")</f>
        <v>Invoiced</v>
      </c>
      <c r="P128" t="s">
        <v>13</v>
      </c>
      <c r="Q128" s="9">
        <v>33.066000000000003</v>
      </c>
      <c r="R128" t="str">
        <f t="shared" si="1"/>
        <v>30+</v>
      </c>
      <c r="S128">
        <v>600</v>
      </c>
      <c r="T128" t="s">
        <v>14</v>
      </c>
      <c r="U128">
        <f>IF(T128="USD",S128,S128*0.055)</f>
        <v>600</v>
      </c>
      <c r="V128">
        <v>300</v>
      </c>
      <c r="W128" t="s">
        <v>14</v>
      </c>
      <c r="X128">
        <f>IF(W128="USD",V128,V128*0.054)</f>
        <v>300</v>
      </c>
      <c r="Y128">
        <v>1</v>
      </c>
      <c r="Z128">
        <v>5.85</v>
      </c>
      <c r="AA128" s="9">
        <v>3.9000000000000004</v>
      </c>
      <c r="AB128">
        <v>4.875</v>
      </c>
      <c r="AC128">
        <v>3.9000000000000004</v>
      </c>
    </row>
    <row r="129" spans="1:29" x14ac:dyDescent="0.25">
      <c r="A129" t="s">
        <v>3185</v>
      </c>
      <c r="B129" t="s">
        <v>10</v>
      </c>
      <c r="C129" t="s">
        <v>68</v>
      </c>
      <c r="D129" t="s">
        <v>3611</v>
      </c>
      <c r="E129" t="s">
        <v>3612</v>
      </c>
      <c r="F129" t="str">
        <f>_xlfn.CONCAT(D129:D129,"-",E129)</f>
        <v>Mogadishu-Victoria</v>
      </c>
      <c r="G129" s="1">
        <v>44715</v>
      </c>
      <c r="H129" s="1">
        <v>44754</v>
      </c>
      <c r="I129" s="8">
        <f>IF(H129&lt;&gt;"",_xlfn.DAYS(H129,G129),"N/A")</f>
        <v>39</v>
      </c>
      <c r="J129" s="1">
        <f>IF(H129&lt;&gt;"",H129,"N/A")</f>
        <v>44754</v>
      </c>
      <c r="K129">
        <v>6</v>
      </c>
      <c r="L129" t="s">
        <v>16</v>
      </c>
      <c r="M129" t="str">
        <f>IF(L129&lt;&gt;"",L129,"N/A")</f>
        <v>Paid</v>
      </c>
      <c r="N129" t="s">
        <v>12</v>
      </c>
      <c r="O129" t="str">
        <f>IF(N129&lt;&gt;"",N129,"N/A")</f>
        <v>Invoiced</v>
      </c>
      <c r="P129" t="s">
        <v>13</v>
      </c>
      <c r="Q129" s="9">
        <v>33.066000000000003</v>
      </c>
      <c r="R129" t="str">
        <f t="shared" si="1"/>
        <v>30+</v>
      </c>
      <c r="S129">
        <v>600</v>
      </c>
      <c r="T129" t="s">
        <v>14</v>
      </c>
      <c r="U129">
        <f>IF(T129="USD",S129,S129*0.055)</f>
        <v>600</v>
      </c>
      <c r="V129">
        <v>300</v>
      </c>
      <c r="W129" t="s">
        <v>14</v>
      </c>
      <c r="X129">
        <f>IF(W129="USD",V129,V129*0.054)</f>
        <v>300</v>
      </c>
      <c r="Y129">
        <v>1</v>
      </c>
      <c r="Z129">
        <v>5.85</v>
      </c>
      <c r="AA129" s="9">
        <v>3.9000000000000004</v>
      </c>
      <c r="AB129">
        <v>4.875</v>
      </c>
      <c r="AC129">
        <v>3.9000000000000004</v>
      </c>
    </row>
    <row r="130" spans="1:29" x14ac:dyDescent="0.25">
      <c r="A130" t="s">
        <v>1345</v>
      </c>
      <c r="B130" t="s">
        <v>10</v>
      </c>
      <c r="C130" t="s">
        <v>68</v>
      </c>
      <c r="D130" t="s">
        <v>3616</v>
      </c>
      <c r="E130" t="s">
        <v>3613</v>
      </c>
      <c r="F130" t="str">
        <f>_xlfn.CONCAT(D130:D130,"-",E130)</f>
        <v>Marrakech-Sanaa</v>
      </c>
      <c r="G130" s="1">
        <v>44684</v>
      </c>
      <c r="H130" s="1">
        <v>44723</v>
      </c>
      <c r="I130" s="8">
        <f>IF(H130&lt;&gt;"",_xlfn.DAYS(H130,G130),"N/A")</f>
        <v>39</v>
      </c>
      <c r="J130" s="1">
        <f>IF(H130&lt;&gt;"",H130,"N/A")</f>
        <v>44723</v>
      </c>
      <c r="K130">
        <v>5</v>
      </c>
      <c r="L130" t="s">
        <v>12</v>
      </c>
      <c r="M130" t="str">
        <f>IF(L130&lt;&gt;"",L130,"N/A")</f>
        <v>Invoiced</v>
      </c>
      <c r="N130" t="s">
        <v>12</v>
      </c>
      <c r="O130" t="str">
        <f>IF(N130&lt;&gt;"",N130,"N/A")</f>
        <v>Invoiced</v>
      </c>
      <c r="P130" t="s">
        <v>13</v>
      </c>
      <c r="Q130" s="9">
        <v>32.127000000000002</v>
      </c>
      <c r="R130" t="str">
        <f t="shared" si="1"/>
        <v>30+</v>
      </c>
      <c r="S130">
        <v>600</v>
      </c>
      <c r="T130" t="s">
        <v>14</v>
      </c>
      <c r="U130">
        <f>IF(T130="USD",S130,S130*0.055)</f>
        <v>600</v>
      </c>
      <c r="V130">
        <v>300</v>
      </c>
      <c r="W130" t="s">
        <v>14</v>
      </c>
      <c r="X130">
        <f>IF(W130="USD",V130,V130*0.054)</f>
        <v>300</v>
      </c>
      <c r="Y130">
        <v>1</v>
      </c>
      <c r="Z130">
        <v>5.85</v>
      </c>
      <c r="AA130" s="9">
        <v>3.9000000000000004</v>
      </c>
      <c r="AB130">
        <v>4.875</v>
      </c>
      <c r="AC130">
        <v>3.9000000000000004</v>
      </c>
    </row>
    <row r="131" spans="1:29" x14ac:dyDescent="0.25">
      <c r="A131" t="s">
        <v>1355</v>
      </c>
      <c r="B131" t="s">
        <v>10</v>
      </c>
      <c r="C131" t="s">
        <v>68</v>
      </c>
      <c r="D131" t="s">
        <v>3611</v>
      </c>
      <c r="E131" t="s">
        <v>3614</v>
      </c>
      <c r="F131" t="str">
        <f>_xlfn.CONCAT(D131:D131,"-",E131)</f>
        <v>Mogadishu-Alger</v>
      </c>
      <c r="G131" s="1">
        <v>44684</v>
      </c>
      <c r="H131" s="1">
        <v>44723</v>
      </c>
      <c r="I131" s="8">
        <f>IF(H131&lt;&gt;"",_xlfn.DAYS(H131,G131),"N/A")</f>
        <v>39</v>
      </c>
      <c r="J131" s="1">
        <f>IF(H131&lt;&gt;"",H131,"N/A")</f>
        <v>44723</v>
      </c>
      <c r="K131">
        <v>5</v>
      </c>
      <c r="L131" t="s">
        <v>12</v>
      </c>
      <c r="M131" t="str">
        <f>IF(L131&lt;&gt;"",L131,"N/A")</f>
        <v>Invoiced</v>
      </c>
      <c r="O131" t="str">
        <f>IF(N131&lt;&gt;"",N131,"N/A")</f>
        <v>N/A</v>
      </c>
      <c r="P131" t="s">
        <v>69</v>
      </c>
      <c r="Q131" s="9">
        <v>32.127000000000002</v>
      </c>
      <c r="R131" t="str">
        <f t="shared" ref="R131:R194" si="2">IF(Q131&lt;=10,"1-10",IF(Q131&lt;=20,"10-20",IF(Q131&lt;=30,"20-30",IF(Q131&lt;=40,"30+"))))</f>
        <v>30+</v>
      </c>
      <c r="S131">
        <v>20</v>
      </c>
      <c r="T131" t="s">
        <v>14</v>
      </c>
      <c r="U131">
        <f>IF(T131="USD",S131,S131*0.055)</f>
        <v>20</v>
      </c>
      <c r="V131">
        <v>10</v>
      </c>
      <c r="W131" t="s">
        <v>14</v>
      </c>
      <c r="X131">
        <f>IF(W131="USD",V131,V131*0.054)</f>
        <v>10</v>
      </c>
      <c r="Y131">
        <v>1</v>
      </c>
      <c r="Z131">
        <v>5.85</v>
      </c>
      <c r="AA131" s="9">
        <v>3.9000000000000004</v>
      </c>
      <c r="AB131">
        <v>4.875</v>
      </c>
      <c r="AC131">
        <v>3.9000000000000004</v>
      </c>
    </row>
    <row r="132" spans="1:29" x14ac:dyDescent="0.25">
      <c r="A132" t="s">
        <v>1328</v>
      </c>
      <c r="B132" t="s">
        <v>10</v>
      </c>
      <c r="C132" t="s">
        <v>68</v>
      </c>
      <c r="D132" t="s">
        <v>3611</v>
      </c>
      <c r="E132" t="s">
        <v>3612</v>
      </c>
      <c r="F132" t="str">
        <f>_xlfn.CONCAT(D132:D132,"-",E132)</f>
        <v>Mogadishu-Victoria</v>
      </c>
      <c r="G132" s="1">
        <v>44666</v>
      </c>
      <c r="H132" s="1">
        <v>44705</v>
      </c>
      <c r="I132" s="8">
        <f>IF(H132&lt;&gt;"",_xlfn.DAYS(H132,G132),"N/A")</f>
        <v>39</v>
      </c>
      <c r="J132" s="1">
        <f>IF(H132&lt;&gt;"",H132,"N/A")</f>
        <v>44705</v>
      </c>
      <c r="K132">
        <v>4</v>
      </c>
      <c r="L132" t="s">
        <v>16</v>
      </c>
      <c r="M132" t="str">
        <f>IF(L132&lt;&gt;"",L132,"N/A")</f>
        <v>Paid</v>
      </c>
      <c r="N132" t="s">
        <v>16</v>
      </c>
      <c r="O132" t="str">
        <f>IF(N132&lt;&gt;"",N132,"N/A")</f>
        <v>Paid</v>
      </c>
      <c r="P132" t="s">
        <v>13</v>
      </c>
      <c r="Q132" s="9">
        <v>30.094999999999999</v>
      </c>
      <c r="R132" t="str">
        <f t="shared" si="2"/>
        <v>30+</v>
      </c>
      <c r="S132">
        <v>600</v>
      </c>
      <c r="T132" t="s">
        <v>14</v>
      </c>
      <c r="U132">
        <f>IF(T132="USD",S132,S132*0.055)</f>
        <v>600</v>
      </c>
      <c r="V132">
        <v>300</v>
      </c>
      <c r="W132" t="s">
        <v>14</v>
      </c>
      <c r="X132">
        <f>IF(W132="USD",V132,V132*0.054)</f>
        <v>300</v>
      </c>
      <c r="Y132">
        <v>1</v>
      </c>
      <c r="Z132">
        <v>5.85</v>
      </c>
      <c r="AA132" s="9">
        <v>3.9000000000000004</v>
      </c>
      <c r="AB132">
        <v>4.875</v>
      </c>
      <c r="AC132">
        <v>3.9000000000000004</v>
      </c>
    </row>
    <row r="133" spans="1:29" x14ac:dyDescent="0.25">
      <c r="A133" t="s">
        <v>910</v>
      </c>
      <c r="B133" t="s">
        <v>10</v>
      </c>
      <c r="C133" t="s">
        <v>68</v>
      </c>
      <c r="D133" t="s">
        <v>3619</v>
      </c>
      <c r="E133" t="s">
        <v>3612</v>
      </c>
      <c r="F133" t="str">
        <f>_xlfn.CONCAT(D133:D133,"-",E133)</f>
        <v>Addis Ababa-Victoria</v>
      </c>
      <c r="G133" s="1">
        <v>44630</v>
      </c>
      <c r="H133" s="1">
        <v>44669</v>
      </c>
      <c r="I133" s="8">
        <f>IF(H133&lt;&gt;"",_xlfn.DAYS(H133,G133),"N/A")</f>
        <v>39</v>
      </c>
      <c r="J133" s="1">
        <f>IF(H133&lt;&gt;"",H133,"N/A")</f>
        <v>44669</v>
      </c>
      <c r="K133">
        <v>3</v>
      </c>
      <c r="L133" t="s">
        <v>16</v>
      </c>
      <c r="M133" t="str">
        <f>IF(L133&lt;&gt;"",L133,"N/A")</f>
        <v>Paid</v>
      </c>
      <c r="N133" t="s">
        <v>12</v>
      </c>
      <c r="O133" t="str">
        <f>IF(N133&lt;&gt;"",N133,"N/A")</f>
        <v>Invoiced</v>
      </c>
      <c r="P133" t="s">
        <v>13</v>
      </c>
      <c r="Q133" s="9">
        <v>30.088000000000001</v>
      </c>
      <c r="R133" t="str">
        <f t="shared" si="2"/>
        <v>30+</v>
      </c>
      <c r="S133">
        <v>600</v>
      </c>
      <c r="T133" t="s">
        <v>14</v>
      </c>
      <c r="U133">
        <f>IF(T133="USD",S133,S133*0.055)</f>
        <v>600</v>
      </c>
      <c r="V133">
        <v>300</v>
      </c>
      <c r="W133" t="s">
        <v>14</v>
      </c>
      <c r="X133">
        <f>IF(W133="USD",V133,V133*0.054)</f>
        <v>300</v>
      </c>
      <c r="Y133">
        <v>1</v>
      </c>
      <c r="Z133">
        <v>5.85</v>
      </c>
      <c r="AA133" s="9">
        <v>3.9000000000000004</v>
      </c>
      <c r="AB133">
        <v>4.875</v>
      </c>
      <c r="AC133">
        <v>3.9000000000000004</v>
      </c>
    </row>
    <row r="134" spans="1:29" x14ac:dyDescent="0.25">
      <c r="A134" t="s">
        <v>3164</v>
      </c>
      <c r="B134" t="s">
        <v>10</v>
      </c>
      <c r="C134" t="s">
        <v>68</v>
      </c>
      <c r="D134" t="s">
        <v>3620</v>
      </c>
      <c r="E134" t="s">
        <v>3617</v>
      </c>
      <c r="F134" t="str">
        <f>_xlfn.CONCAT(D134:D134,"-",E134)</f>
        <v>Zanzibar-Lagos</v>
      </c>
      <c r="G134" s="1">
        <v>44704</v>
      </c>
      <c r="H134" s="1">
        <v>44743</v>
      </c>
      <c r="I134" s="8">
        <f>IF(H134&lt;&gt;"",_xlfn.DAYS(H134,G134),"N/A")</f>
        <v>39</v>
      </c>
      <c r="J134" s="1">
        <f>IF(H134&lt;&gt;"",H134,"N/A")</f>
        <v>44743</v>
      </c>
      <c r="K134">
        <v>5</v>
      </c>
      <c r="L134" t="s">
        <v>16</v>
      </c>
      <c r="M134" t="str">
        <f>IF(L134&lt;&gt;"",L134,"N/A")</f>
        <v>Paid</v>
      </c>
      <c r="N134" t="s">
        <v>12</v>
      </c>
      <c r="O134" t="str">
        <f>IF(N134&lt;&gt;"",N134,"N/A")</f>
        <v>Invoiced</v>
      </c>
      <c r="P134" t="s">
        <v>13</v>
      </c>
      <c r="Q134" s="9">
        <v>30.06</v>
      </c>
      <c r="R134" t="str">
        <f t="shared" si="2"/>
        <v>30+</v>
      </c>
      <c r="S134">
        <v>600</v>
      </c>
      <c r="T134" t="s">
        <v>14</v>
      </c>
      <c r="U134">
        <f>IF(T134="USD",S134,S134*0.055)</f>
        <v>600</v>
      </c>
      <c r="V134">
        <v>300</v>
      </c>
      <c r="W134" t="s">
        <v>14</v>
      </c>
      <c r="X134">
        <f>IF(W134="USD",V134,V134*0.054)</f>
        <v>300</v>
      </c>
      <c r="Y134">
        <v>1</v>
      </c>
      <c r="Z134">
        <v>5.85</v>
      </c>
      <c r="AA134" s="9">
        <v>3.9000000000000004</v>
      </c>
      <c r="AB134">
        <v>4.875</v>
      </c>
      <c r="AC134">
        <v>3.9000000000000004</v>
      </c>
    </row>
    <row r="135" spans="1:29" x14ac:dyDescent="0.25">
      <c r="A135" t="s">
        <v>3167</v>
      </c>
      <c r="B135" t="s">
        <v>10</v>
      </c>
      <c r="C135" t="s">
        <v>68</v>
      </c>
      <c r="D135" t="s">
        <v>3611</v>
      </c>
      <c r="E135" t="s">
        <v>3617</v>
      </c>
      <c r="F135" t="str">
        <f>_xlfn.CONCAT(D135:D135,"-",E135)</f>
        <v>Mogadishu-Lagos</v>
      </c>
      <c r="G135" s="1">
        <v>44703</v>
      </c>
      <c r="H135" s="1">
        <v>44742</v>
      </c>
      <c r="I135" s="8">
        <f>IF(H135&lt;&gt;"",_xlfn.DAYS(H135,G135),"N/A")</f>
        <v>39</v>
      </c>
      <c r="J135" s="1">
        <f>IF(H135&lt;&gt;"",H135,"N/A")</f>
        <v>44742</v>
      </c>
      <c r="K135">
        <v>5</v>
      </c>
      <c r="L135" t="s">
        <v>16</v>
      </c>
      <c r="M135" t="str">
        <f>IF(L135&lt;&gt;"",L135,"N/A")</f>
        <v>Paid</v>
      </c>
      <c r="N135" t="s">
        <v>12</v>
      </c>
      <c r="O135" t="str">
        <f>IF(N135&lt;&gt;"",N135,"N/A")</f>
        <v>Invoiced</v>
      </c>
      <c r="P135" t="s">
        <v>13</v>
      </c>
      <c r="Q135" s="9">
        <v>30.06</v>
      </c>
      <c r="R135" t="str">
        <f t="shared" si="2"/>
        <v>30+</v>
      </c>
      <c r="S135">
        <v>600</v>
      </c>
      <c r="T135" t="s">
        <v>14</v>
      </c>
      <c r="U135">
        <f>IF(T135="USD",S135,S135*0.055)</f>
        <v>600</v>
      </c>
      <c r="V135">
        <v>300</v>
      </c>
      <c r="W135" t="s">
        <v>14</v>
      </c>
      <c r="X135">
        <f>IF(W135="USD",V135,V135*0.054)</f>
        <v>300</v>
      </c>
      <c r="Y135">
        <v>1</v>
      </c>
      <c r="Z135">
        <v>5.85</v>
      </c>
      <c r="AA135" s="9">
        <v>3.9000000000000004</v>
      </c>
      <c r="AB135">
        <v>4.875</v>
      </c>
      <c r="AC135">
        <v>3.9000000000000004</v>
      </c>
    </row>
    <row r="136" spans="1:29" x14ac:dyDescent="0.25">
      <c r="A136" t="s">
        <v>1779</v>
      </c>
      <c r="B136" t="s">
        <v>10</v>
      </c>
      <c r="C136" t="s">
        <v>68</v>
      </c>
      <c r="D136" t="s">
        <v>3611</v>
      </c>
      <c r="E136" t="s">
        <v>3612</v>
      </c>
      <c r="F136" t="str">
        <f>_xlfn.CONCAT(D136:D136,"-",E136)</f>
        <v>Mogadishu-Victoria</v>
      </c>
      <c r="G136" s="1">
        <v>44747</v>
      </c>
      <c r="H136" s="1">
        <v>44786</v>
      </c>
      <c r="I136" s="8">
        <f>IF(H136&lt;&gt;"",_xlfn.DAYS(H136,G136),"N/A")</f>
        <v>39</v>
      </c>
      <c r="J136" s="1">
        <f>IF(H136&lt;&gt;"",H136,"N/A")</f>
        <v>44786</v>
      </c>
      <c r="K136">
        <v>7</v>
      </c>
      <c r="L136" t="s">
        <v>12</v>
      </c>
      <c r="M136" t="str">
        <f>IF(L136&lt;&gt;"",L136,"N/A")</f>
        <v>Invoiced</v>
      </c>
      <c r="N136" t="s">
        <v>12</v>
      </c>
      <c r="O136" t="str">
        <f>IF(N136&lt;&gt;"",N136,"N/A")</f>
        <v>Invoiced</v>
      </c>
      <c r="P136" t="s">
        <v>13</v>
      </c>
      <c r="Q136" s="9">
        <v>29.93</v>
      </c>
      <c r="R136" t="str">
        <f t="shared" si="2"/>
        <v>20-30</v>
      </c>
      <c r="S136">
        <v>600</v>
      </c>
      <c r="T136" t="s">
        <v>14</v>
      </c>
      <c r="U136">
        <f>IF(T136="USD",S136,S136*0.055)</f>
        <v>600</v>
      </c>
      <c r="V136">
        <v>300</v>
      </c>
      <c r="W136" t="s">
        <v>14</v>
      </c>
      <c r="X136">
        <f>IF(W136="USD",V136,V136*0.054)</f>
        <v>300</v>
      </c>
      <c r="Y136">
        <v>1</v>
      </c>
      <c r="Z136">
        <v>5.85</v>
      </c>
      <c r="AA136" s="9">
        <v>3.9000000000000004</v>
      </c>
      <c r="AB136">
        <v>4.875</v>
      </c>
      <c r="AC136">
        <v>3.9000000000000004</v>
      </c>
    </row>
    <row r="137" spans="1:29" x14ac:dyDescent="0.25">
      <c r="A137" t="s">
        <v>2149</v>
      </c>
      <c r="B137" t="s">
        <v>10</v>
      </c>
      <c r="C137" t="s">
        <v>68</v>
      </c>
      <c r="D137" t="s">
        <v>3611</v>
      </c>
      <c r="E137" t="s">
        <v>3614</v>
      </c>
      <c r="F137" t="str">
        <f>_xlfn.CONCAT(D137:D137,"-",E137)</f>
        <v>Mogadishu-Alger</v>
      </c>
      <c r="G137" s="1">
        <v>44665</v>
      </c>
      <c r="H137" s="1">
        <v>44704</v>
      </c>
      <c r="I137" s="8">
        <f>IF(H137&lt;&gt;"",_xlfn.DAYS(H137,G137),"N/A")</f>
        <v>39</v>
      </c>
      <c r="J137" s="1">
        <f>IF(H137&lt;&gt;"",H137,"N/A")</f>
        <v>44704</v>
      </c>
      <c r="K137">
        <v>4</v>
      </c>
      <c r="L137" t="s">
        <v>16</v>
      </c>
      <c r="M137" t="str">
        <f>IF(L137&lt;&gt;"",L137,"N/A")</f>
        <v>Paid</v>
      </c>
      <c r="N137" t="s">
        <v>16</v>
      </c>
      <c r="O137" t="str">
        <f>IF(N137&lt;&gt;"",N137,"N/A")</f>
        <v>Paid</v>
      </c>
      <c r="P137" t="s">
        <v>13</v>
      </c>
      <c r="Q137" s="9">
        <v>29.76</v>
      </c>
      <c r="R137" t="str">
        <f t="shared" si="2"/>
        <v>20-30</v>
      </c>
      <c r="S137">
        <v>600</v>
      </c>
      <c r="T137" t="s">
        <v>14</v>
      </c>
      <c r="U137">
        <f>IF(T137="USD",S137,S137*0.055)</f>
        <v>600</v>
      </c>
      <c r="V137">
        <v>300</v>
      </c>
      <c r="W137" t="s">
        <v>14</v>
      </c>
      <c r="X137">
        <f>IF(W137="USD",V137,V137*0.054)</f>
        <v>300</v>
      </c>
      <c r="Y137">
        <v>1</v>
      </c>
      <c r="Z137">
        <v>5.85</v>
      </c>
      <c r="AA137" s="9">
        <v>3.9000000000000004</v>
      </c>
      <c r="AB137">
        <v>4.875</v>
      </c>
      <c r="AC137">
        <v>3.9000000000000004</v>
      </c>
    </row>
    <row r="138" spans="1:29" x14ac:dyDescent="0.25">
      <c r="A138" t="s">
        <v>3145</v>
      </c>
      <c r="B138" t="s">
        <v>10</v>
      </c>
      <c r="C138" t="s">
        <v>68</v>
      </c>
      <c r="D138" t="s">
        <v>3616</v>
      </c>
      <c r="E138" t="s">
        <v>3612</v>
      </c>
      <c r="F138" t="str">
        <f>_xlfn.CONCAT(D138:D138,"-",E138)</f>
        <v>Marrakech-Victoria</v>
      </c>
      <c r="G138" s="1">
        <v>44703</v>
      </c>
      <c r="H138" s="1">
        <v>44742</v>
      </c>
      <c r="I138" s="8">
        <f>IF(H138&lt;&gt;"",_xlfn.DAYS(H138,G138),"N/A")</f>
        <v>39</v>
      </c>
      <c r="J138" s="1">
        <f>IF(H138&lt;&gt;"",H138,"N/A")</f>
        <v>44742</v>
      </c>
      <c r="K138">
        <v>5</v>
      </c>
      <c r="L138" t="s">
        <v>16</v>
      </c>
      <c r="M138" t="str">
        <f>IF(L138&lt;&gt;"",L138,"N/A")</f>
        <v>Paid</v>
      </c>
      <c r="N138" t="s">
        <v>12</v>
      </c>
      <c r="O138" t="str">
        <f>IF(N138&lt;&gt;"",N138,"N/A")</f>
        <v>Invoiced</v>
      </c>
      <c r="P138" t="s">
        <v>13</v>
      </c>
      <c r="Q138" s="9">
        <v>29.058</v>
      </c>
      <c r="R138" t="str">
        <f t="shared" si="2"/>
        <v>20-30</v>
      </c>
      <c r="S138">
        <v>600</v>
      </c>
      <c r="T138" t="s">
        <v>14</v>
      </c>
      <c r="U138">
        <f>IF(T138="USD",S138,S138*0.055)</f>
        <v>600</v>
      </c>
      <c r="V138">
        <v>300</v>
      </c>
      <c r="W138" t="s">
        <v>14</v>
      </c>
      <c r="X138">
        <f>IF(W138="USD",V138,V138*0.054)</f>
        <v>300</v>
      </c>
      <c r="Y138">
        <v>1</v>
      </c>
      <c r="Z138">
        <v>5.85</v>
      </c>
      <c r="AA138" s="9">
        <v>3.9000000000000004</v>
      </c>
      <c r="AB138">
        <v>4.875</v>
      </c>
      <c r="AC138">
        <v>3.9000000000000004</v>
      </c>
    </row>
    <row r="139" spans="1:29" x14ac:dyDescent="0.25">
      <c r="A139" t="s">
        <v>3149</v>
      </c>
      <c r="B139" t="s">
        <v>10</v>
      </c>
      <c r="C139" t="s">
        <v>68</v>
      </c>
      <c r="D139" t="s">
        <v>3611</v>
      </c>
      <c r="E139" t="s">
        <v>3614</v>
      </c>
      <c r="F139" t="str">
        <f>_xlfn.CONCAT(D139:D139,"-",E139)</f>
        <v>Mogadishu-Alger</v>
      </c>
      <c r="G139" s="1">
        <v>44702</v>
      </c>
      <c r="H139" s="1">
        <v>44741</v>
      </c>
      <c r="I139" s="8">
        <f>IF(H139&lt;&gt;"",_xlfn.DAYS(H139,G139),"N/A")</f>
        <v>39</v>
      </c>
      <c r="J139" s="1">
        <f>IF(H139&lt;&gt;"",H139,"N/A")</f>
        <v>44741</v>
      </c>
      <c r="K139">
        <v>5</v>
      </c>
      <c r="L139" t="s">
        <v>16</v>
      </c>
      <c r="M139" t="str">
        <f>IF(L139&lt;&gt;"",L139,"N/A")</f>
        <v>Paid</v>
      </c>
      <c r="N139" t="s">
        <v>12</v>
      </c>
      <c r="O139" t="str">
        <f>IF(N139&lt;&gt;"",N139,"N/A")</f>
        <v>Invoiced</v>
      </c>
      <c r="P139" t="s">
        <v>13</v>
      </c>
      <c r="Q139" s="9">
        <v>29.058</v>
      </c>
      <c r="R139" t="str">
        <f t="shared" si="2"/>
        <v>20-30</v>
      </c>
      <c r="S139">
        <v>600</v>
      </c>
      <c r="T139" t="s">
        <v>14</v>
      </c>
      <c r="U139">
        <f>IF(T139="USD",S139,S139*0.055)</f>
        <v>600</v>
      </c>
      <c r="V139">
        <v>300</v>
      </c>
      <c r="W139" t="s">
        <v>14</v>
      </c>
      <c r="X139">
        <f>IF(W139="USD",V139,V139*0.054)</f>
        <v>300</v>
      </c>
      <c r="Y139">
        <v>1</v>
      </c>
      <c r="Z139">
        <v>5.85</v>
      </c>
      <c r="AA139" s="9">
        <v>3.9000000000000004</v>
      </c>
      <c r="AB139">
        <v>4.875</v>
      </c>
      <c r="AC139">
        <v>3.9000000000000004</v>
      </c>
    </row>
    <row r="140" spans="1:29" x14ac:dyDescent="0.25">
      <c r="A140" t="s">
        <v>3159</v>
      </c>
      <c r="B140" t="s">
        <v>10</v>
      </c>
      <c r="C140" t="s">
        <v>68</v>
      </c>
      <c r="D140" t="s">
        <v>3619</v>
      </c>
      <c r="E140" t="s">
        <v>3614</v>
      </c>
      <c r="F140" t="str">
        <f>_xlfn.CONCAT(D140:D140,"-",E140)</f>
        <v>Addis Ababa-Alger</v>
      </c>
      <c r="G140" s="1">
        <v>44702</v>
      </c>
      <c r="H140" s="1">
        <v>44741</v>
      </c>
      <c r="I140" s="8">
        <f>IF(H140&lt;&gt;"",_xlfn.DAYS(H140,G140),"N/A")</f>
        <v>39</v>
      </c>
      <c r="J140" s="1">
        <f>IF(H140&lt;&gt;"",H140,"N/A")</f>
        <v>44741</v>
      </c>
      <c r="K140">
        <v>5</v>
      </c>
      <c r="L140" t="s">
        <v>16</v>
      </c>
      <c r="M140" t="str">
        <f>IF(L140&lt;&gt;"",L140,"N/A")</f>
        <v>Paid</v>
      </c>
      <c r="N140" t="s">
        <v>12</v>
      </c>
      <c r="O140" t="str">
        <f>IF(N140&lt;&gt;"",N140,"N/A")</f>
        <v>Invoiced</v>
      </c>
      <c r="P140" t="s">
        <v>13</v>
      </c>
      <c r="Q140" s="9">
        <v>29.058</v>
      </c>
      <c r="R140" t="str">
        <f t="shared" si="2"/>
        <v>20-30</v>
      </c>
      <c r="S140">
        <v>600</v>
      </c>
      <c r="T140" t="s">
        <v>14</v>
      </c>
      <c r="U140">
        <f>IF(T140="USD",S140,S140*0.055)</f>
        <v>600</v>
      </c>
      <c r="V140">
        <v>300</v>
      </c>
      <c r="W140" t="s">
        <v>14</v>
      </c>
      <c r="X140">
        <f>IF(W140="USD",V140,V140*0.054)</f>
        <v>300</v>
      </c>
      <c r="Y140">
        <v>1</v>
      </c>
      <c r="Z140">
        <v>5.85</v>
      </c>
      <c r="AA140" s="9">
        <v>3.9000000000000004</v>
      </c>
      <c r="AB140">
        <v>4.875</v>
      </c>
      <c r="AC140">
        <v>3.9000000000000004</v>
      </c>
    </row>
    <row r="141" spans="1:29" x14ac:dyDescent="0.25">
      <c r="A141" t="s">
        <v>2850</v>
      </c>
      <c r="B141" t="s">
        <v>10</v>
      </c>
      <c r="C141" t="s">
        <v>68</v>
      </c>
      <c r="D141" t="s">
        <v>3611</v>
      </c>
      <c r="E141" t="s">
        <v>3612</v>
      </c>
      <c r="F141" t="str">
        <f>_xlfn.CONCAT(D141:D141,"-",E141)</f>
        <v>Mogadishu-Victoria</v>
      </c>
      <c r="G141" s="1">
        <v>44707</v>
      </c>
      <c r="H141" s="1">
        <v>44746</v>
      </c>
      <c r="I141" s="8">
        <f>IF(H141&lt;&gt;"",_xlfn.DAYS(H141,G141),"N/A")</f>
        <v>39</v>
      </c>
      <c r="J141" s="1">
        <f>IF(H141&lt;&gt;"",H141,"N/A")</f>
        <v>44746</v>
      </c>
      <c r="K141">
        <v>5</v>
      </c>
      <c r="L141" t="s">
        <v>12</v>
      </c>
      <c r="M141" t="str">
        <f>IF(L141&lt;&gt;"",L141,"N/A")</f>
        <v>Invoiced</v>
      </c>
      <c r="N141" t="s">
        <v>12</v>
      </c>
      <c r="O141" t="str">
        <f>IF(N141&lt;&gt;"",N141,"N/A")</f>
        <v>Invoiced</v>
      </c>
      <c r="P141" t="s">
        <v>13</v>
      </c>
      <c r="Q141" s="9">
        <v>17.512</v>
      </c>
      <c r="R141" t="str">
        <f t="shared" si="2"/>
        <v>10-20</v>
      </c>
      <c r="S141">
        <v>600</v>
      </c>
      <c r="T141" t="s">
        <v>14</v>
      </c>
      <c r="U141">
        <f>IF(T141="USD",S141,S141*0.055)</f>
        <v>600</v>
      </c>
      <c r="V141">
        <v>300</v>
      </c>
      <c r="W141" t="s">
        <v>14</v>
      </c>
      <c r="X141">
        <f>IF(W141="USD",V141,V141*0.054)</f>
        <v>300</v>
      </c>
      <c r="Y141">
        <v>1</v>
      </c>
      <c r="Z141">
        <v>5.85</v>
      </c>
      <c r="AA141" s="9">
        <v>3.9000000000000004</v>
      </c>
      <c r="AB141">
        <v>4.875</v>
      </c>
      <c r="AC141">
        <v>3.9000000000000004</v>
      </c>
    </row>
    <row r="142" spans="1:29" x14ac:dyDescent="0.25">
      <c r="A142" t="s">
        <v>2751</v>
      </c>
      <c r="B142" t="s">
        <v>10</v>
      </c>
      <c r="C142" t="s">
        <v>68</v>
      </c>
      <c r="D142" t="s">
        <v>3620</v>
      </c>
      <c r="E142" t="s">
        <v>3613</v>
      </c>
      <c r="F142" t="str">
        <f>_xlfn.CONCAT(D142:D142,"-",E142)</f>
        <v>Zanzibar-Sanaa</v>
      </c>
      <c r="G142" s="1">
        <v>44733</v>
      </c>
      <c r="H142" s="1">
        <v>44772</v>
      </c>
      <c r="I142" s="8">
        <f>IF(H142&lt;&gt;"",_xlfn.DAYS(H142,G142),"N/A")</f>
        <v>39</v>
      </c>
      <c r="J142" s="1">
        <f>IF(H142&lt;&gt;"",H142,"N/A")</f>
        <v>44772</v>
      </c>
      <c r="K142">
        <v>6</v>
      </c>
      <c r="L142" t="s">
        <v>16</v>
      </c>
      <c r="M142" t="str">
        <f>IF(L142&lt;&gt;"",L142,"N/A")</f>
        <v>Paid</v>
      </c>
      <c r="N142" t="s">
        <v>12</v>
      </c>
      <c r="O142" t="str">
        <f>IF(N142&lt;&gt;"",N142,"N/A")</f>
        <v>Invoiced</v>
      </c>
      <c r="P142" t="s">
        <v>13</v>
      </c>
      <c r="Q142" s="9">
        <v>14.85656</v>
      </c>
      <c r="R142" t="str">
        <f t="shared" si="2"/>
        <v>10-20</v>
      </c>
      <c r="S142">
        <v>600</v>
      </c>
      <c r="T142" t="s">
        <v>14</v>
      </c>
      <c r="U142">
        <f>IF(T142="USD",S142,S142*0.055)</f>
        <v>600</v>
      </c>
      <c r="V142">
        <v>300</v>
      </c>
      <c r="W142" t="s">
        <v>14</v>
      </c>
      <c r="X142">
        <f>IF(W142="USD",V142,V142*0.054)</f>
        <v>300</v>
      </c>
      <c r="Y142">
        <v>1</v>
      </c>
      <c r="Z142">
        <v>5.85</v>
      </c>
      <c r="AA142" s="9">
        <v>3.9000000000000004</v>
      </c>
      <c r="AB142">
        <v>4.875</v>
      </c>
      <c r="AC142">
        <v>3.9000000000000004</v>
      </c>
    </row>
    <row r="143" spans="1:29" x14ac:dyDescent="0.25">
      <c r="A143" t="s">
        <v>2784</v>
      </c>
      <c r="B143" t="s">
        <v>10</v>
      </c>
      <c r="C143" t="s">
        <v>68</v>
      </c>
      <c r="D143" t="s">
        <v>3616</v>
      </c>
      <c r="E143" t="s">
        <v>3617</v>
      </c>
      <c r="F143" t="str">
        <f>_xlfn.CONCAT(D143:D143,"-",E143)</f>
        <v>Marrakech-Lagos</v>
      </c>
      <c r="G143" s="1">
        <v>44718</v>
      </c>
      <c r="H143" s="1">
        <v>44757</v>
      </c>
      <c r="I143" s="8">
        <f>IF(H143&lt;&gt;"",_xlfn.DAYS(H143,G143),"N/A")</f>
        <v>39</v>
      </c>
      <c r="J143" s="1">
        <f>IF(H143&lt;&gt;"",H143,"N/A")</f>
        <v>44757</v>
      </c>
      <c r="K143">
        <v>6</v>
      </c>
      <c r="L143" t="s">
        <v>16</v>
      </c>
      <c r="M143" t="str">
        <f>IF(L143&lt;&gt;"",L143,"N/A")</f>
        <v>Paid</v>
      </c>
      <c r="N143" t="s">
        <v>12</v>
      </c>
      <c r="O143" t="str">
        <f>IF(N143&lt;&gt;"",N143,"N/A")</f>
        <v>Invoiced</v>
      </c>
      <c r="P143" t="s">
        <v>13</v>
      </c>
      <c r="Q143" s="9">
        <v>13.2</v>
      </c>
      <c r="R143" t="str">
        <f t="shared" si="2"/>
        <v>10-20</v>
      </c>
      <c r="S143">
        <v>600</v>
      </c>
      <c r="T143" t="s">
        <v>14</v>
      </c>
      <c r="U143">
        <f>IF(T143="USD",S143,S143*0.055)</f>
        <v>600</v>
      </c>
      <c r="V143">
        <v>300</v>
      </c>
      <c r="W143" t="s">
        <v>14</v>
      </c>
      <c r="X143">
        <f>IF(W143="USD",V143,V143*0.054)</f>
        <v>300</v>
      </c>
      <c r="Y143">
        <v>1</v>
      </c>
      <c r="Z143">
        <v>5.85</v>
      </c>
      <c r="AA143" s="9">
        <v>3.9000000000000004</v>
      </c>
      <c r="AB143">
        <v>4.875</v>
      </c>
      <c r="AC143">
        <v>3.9000000000000004</v>
      </c>
    </row>
    <row r="144" spans="1:29" x14ac:dyDescent="0.25">
      <c r="A144" t="s">
        <v>1890</v>
      </c>
      <c r="B144" t="s">
        <v>10</v>
      </c>
      <c r="C144" t="s">
        <v>56</v>
      </c>
      <c r="D144" t="s">
        <v>3619</v>
      </c>
      <c r="E144" t="s">
        <v>3618</v>
      </c>
      <c r="F144" t="str">
        <f>_xlfn.CONCAT(D144:D144,"-",E144)</f>
        <v>Addis Ababa-Tripoli</v>
      </c>
      <c r="G144" s="1">
        <v>44739</v>
      </c>
      <c r="H144" s="1">
        <v>44777</v>
      </c>
      <c r="I144" s="8">
        <f>IF(H144&lt;&gt;"",_xlfn.DAYS(H144,G144),"N/A")</f>
        <v>38</v>
      </c>
      <c r="J144" s="1">
        <f>IF(H144&lt;&gt;"",H144,"N/A")</f>
        <v>44777</v>
      </c>
      <c r="K144">
        <v>6</v>
      </c>
      <c r="L144" t="s">
        <v>12</v>
      </c>
      <c r="M144" t="str">
        <f>IF(L144&lt;&gt;"",L144,"N/A")</f>
        <v>Invoiced</v>
      </c>
      <c r="N144" t="s">
        <v>12</v>
      </c>
      <c r="O144" t="str">
        <f>IF(N144&lt;&gt;"",N144,"N/A")</f>
        <v>Invoiced</v>
      </c>
      <c r="P144" t="s">
        <v>13</v>
      </c>
      <c r="Q144" s="9">
        <v>35.933999999999997</v>
      </c>
      <c r="R144" t="str">
        <f t="shared" si="2"/>
        <v>30+</v>
      </c>
      <c r="S144">
        <v>600</v>
      </c>
      <c r="T144" t="s">
        <v>14</v>
      </c>
      <c r="U144">
        <f>IF(T144="USD",S144,S144*0.055)</f>
        <v>600</v>
      </c>
      <c r="V144">
        <v>300</v>
      </c>
      <c r="W144" t="s">
        <v>14</v>
      </c>
      <c r="X144">
        <f>IF(W144="USD",V144,V144*0.054)</f>
        <v>300</v>
      </c>
      <c r="Y144">
        <v>1</v>
      </c>
      <c r="Z144">
        <v>5.7</v>
      </c>
      <c r="AA144" s="9">
        <v>3.8000000000000003</v>
      </c>
      <c r="AB144">
        <v>4.75</v>
      </c>
      <c r="AC144">
        <v>3.8000000000000003</v>
      </c>
    </row>
    <row r="145" spans="1:29" x14ac:dyDescent="0.25">
      <c r="A145" t="s">
        <v>3219</v>
      </c>
      <c r="B145" t="s">
        <v>10</v>
      </c>
      <c r="C145" t="s">
        <v>68</v>
      </c>
      <c r="D145" t="s">
        <v>3611</v>
      </c>
      <c r="E145" t="s">
        <v>3618</v>
      </c>
      <c r="F145" t="str">
        <f>_xlfn.CONCAT(D145:D145,"-",E145)</f>
        <v>Mogadishu-Tripoli</v>
      </c>
      <c r="G145" s="1">
        <v>44719</v>
      </c>
      <c r="H145" s="1">
        <v>44757</v>
      </c>
      <c r="I145" s="8">
        <f>IF(H145&lt;&gt;"",_xlfn.DAYS(H145,G145),"N/A")</f>
        <v>38</v>
      </c>
      <c r="J145" s="1">
        <f>IF(H145&lt;&gt;"",H145,"N/A")</f>
        <v>44757</v>
      </c>
      <c r="K145">
        <v>6</v>
      </c>
      <c r="L145" t="s">
        <v>12</v>
      </c>
      <c r="M145" t="str">
        <f>IF(L145&lt;&gt;"",L145,"N/A")</f>
        <v>Invoiced</v>
      </c>
      <c r="N145" t="s">
        <v>12</v>
      </c>
      <c r="O145" t="str">
        <f>IF(N145&lt;&gt;"",N145,"N/A")</f>
        <v>Invoiced</v>
      </c>
      <c r="P145" t="s">
        <v>13</v>
      </c>
      <c r="Q145" s="9">
        <v>34.067999999999998</v>
      </c>
      <c r="R145" t="str">
        <f t="shared" si="2"/>
        <v>30+</v>
      </c>
      <c r="S145">
        <v>600</v>
      </c>
      <c r="T145" t="s">
        <v>14</v>
      </c>
      <c r="U145">
        <f>IF(T145="USD",S145,S145*0.055)</f>
        <v>600</v>
      </c>
      <c r="V145">
        <v>300</v>
      </c>
      <c r="W145" t="s">
        <v>14</v>
      </c>
      <c r="X145">
        <f>IF(W145="USD",V145,V145*0.054)</f>
        <v>300</v>
      </c>
      <c r="Y145">
        <v>1</v>
      </c>
      <c r="Z145">
        <v>5.7</v>
      </c>
      <c r="AA145" s="9">
        <v>3.8000000000000003</v>
      </c>
      <c r="AB145">
        <v>4.75</v>
      </c>
      <c r="AC145">
        <v>3.8000000000000003</v>
      </c>
    </row>
    <row r="146" spans="1:29" x14ac:dyDescent="0.25">
      <c r="A146" t="s">
        <v>2110</v>
      </c>
      <c r="B146" t="s">
        <v>10</v>
      </c>
      <c r="C146" t="s">
        <v>68</v>
      </c>
      <c r="D146" t="s">
        <v>3620</v>
      </c>
      <c r="E146" t="s">
        <v>3618</v>
      </c>
      <c r="F146" t="str">
        <f>_xlfn.CONCAT(D146:D146,"-",E146)</f>
        <v>Zanzibar-Tripoli</v>
      </c>
      <c r="G146" s="1">
        <v>44652</v>
      </c>
      <c r="H146" s="1">
        <v>44690</v>
      </c>
      <c r="I146" s="8">
        <f>IF(H146&lt;&gt;"",_xlfn.DAYS(H146,G146),"N/A")</f>
        <v>38</v>
      </c>
      <c r="J146" s="1">
        <f>IF(H146&lt;&gt;"",H146,"N/A")</f>
        <v>44690</v>
      </c>
      <c r="K146">
        <v>4</v>
      </c>
      <c r="L146" t="s">
        <v>16</v>
      </c>
      <c r="M146" t="str">
        <f>IF(L146&lt;&gt;"",L146,"N/A")</f>
        <v>Paid</v>
      </c>
      <c r="N146" t="s">
        <v>16</v>
      </c>
      <c r="O146" t="str">
        <f>IF(N146&lt;&gt;"",N146,"N/A")</f>
        <v>Paid</v>
      </c>
      <c r="P146" t="s">
        <v>13</v>
      </c>
      <c r="Q146" s="9">
        <v>33.180999999999997</v>
      </c>
      <c r="R146" t="str">
        <f t="shared" si="2"/>
        <v>30+</v>
      </c>
      <c r="S146">
        <v>600</v>
      </c>
      <c r="T146" t="s">
        <v>14</v>
      </c>
      <c r="U146">
        <f>IF(T146="USD",S146,S146*0.055)</f>
        <v>600</v>
      </c>
      <c r="V146">
        <v>300</v>
      </c>
      <c r="W146" t="s">
        <v>14</v>
      </c>
      <c r="X146">
        <f>IF(W146="USD",V146,V146*0.054)</f>
        <v>300</v>
      </c>
      <c r="Y146">
        <v>1</v>
      </c>
      <c r="Z146">
        <v>5.7</v>
      </c>
      <c r="AA146" s="9">
        <v>3.8000000000000003</v>
      </c>
      <c r="AB146">
        <v>4.75</v>
      </c>
      <c r="AC146">
        <v>3.8000000000000003</v>
      </c>
    </row>
    <row r="147" spans="1:29" x14ac:dyDescent="0.25">
      <c r="A147" t="s">
        <v>2126</v>
      </c>
      <c r="B147" t="s">
        <v>10</v>
      </c>
      <c r="C147" t="s">
        <v>68</v>
      </c>
      <c r="D147" t="s">
        <v>3611</v>
      </c>
      <c r="E147" t="s">
        <v>3614</v>
      </c>
      <c r="F147" t="str">
        <f>_xlfn.CONCAT(D147:D147,"-",E147)</f>
        <v>Mogadishu-Alger</v>
      </c>
      <c r="G147" s="1">
        <v>44652</v>
      </c>
      <c r="H147" s="1">
        <v>44690</v>
      </c>
      <c r="I147" s="8">
        <f>IF(H147&lt;&gt;"",_xlfn.DAYS(H147,G147),"N/A")</f>
        <v>38</v>
      </c>
      <c r="J147" s="1">
        <f>IF(H147&lt;&gt;"",H147,"N/A")</f>
        <v>44690</v>
      </c>
      <c r="K147">
        <v>4</v>
      </c>
      <c r="L147" t="s">
        <v>16</v>
      </c>
      <c r="M147" t="str">
        <f>IF(L147&lt;&gt;"",L147,"N/A")</f>
        <v>Paid</v>
      </c>
      <c r="O147" t="str">
        <f>IF(N147&lt;&gt;"",N147,"N/A")</f>
        <v>N/A</v>
      </c>
      <c r="P147" t="s">
        <v>69</v>
      </c>
      <c r="Q147" s="9">
        <v>33.180999999999997</v>
      </c>
      <c r="R147" t="str">
        <f t="shared" si="2"/>
        <v>30+</v>
      </c>
      <c r="S147">
        <v>20</v>
      </c>
      <c r="T147" t="s">
        <v>14</v>
      </c>
      <c r="U147">
        <f>IF(T147="USD",S147,S147*0.055)</f>
        <v>20</v>
      </c>
      <c r="V147">
        <v>10</v>
      </c>
      <c r="W147" t="s">
        <v>14</v>
      </c>
      <c r="X147">
        <f>IF(W147="USD",V147,V147*0.054)</f>
        <v>10</v>
      </c>
      <c r="Y147">
        <v>1</v>
      </c>
      <c r="Z147">
        <v>5.7</v>
      </c>
      <c r="AA147" s="9">
        <v>3.8000000000000003</v>
      </c>
      <c r="AB147">
        <v>4.75</v>
      </c>
      <c r="AC147">
        <v>3.8000000000000003</v>
      </c>
    </row>
    <row r="148" spans="1:29" x14ac:dyDescent="0.25">
      <c r="A148" t="s">
        <v>3137</v>
      </c>
      <c r="B148" t="s">
        <v>10</v>
      </c>
      <c r="C148" t="s">
        <v>68</v>
      </c>
      <c r="D148" t="s">
        <v>3619</v>
      </c>
      <c r="E148" t="s">
        <v>3614</v>
      </c>
      <c r="F148" t="str">
        <f>_xlfn.CONCAT(D148:D148,"-",E148)</f>
        <v>Addis Ababa-Alger</v>
      </c>
      <c r="G148" s="1">
        <v>44693</v>
      </c>
      <c r="H148" s="1">
        <v>44731</v>
      </c>
      <c r="I148" s="8">
        <f>IF(H148&lt;&gt;"",_xlfn.DAYS(H148,G148),"N/A")</f>
        <v>38</v>
      </c>
      <c r="J148" s="1">
        <f>IF(H148&lt;&gt;"",H148,"N/A")</f>
        <v>44731</v>
      </c>
      <c r="K148">
        <v>5</v>
      </c>
      <c r="L148" t="s">
        <v>16</v>
      </c>
      <c r="M148" t="str">
        <f>IF(L148&lt;&gt;"",L148,"N/A")</f>
        <v>Paid</v>
      </c>
      <c r="N148" t="s">
        <v>12</v>
      </c>
      <c r="O148" t="str">
        <f>IF(N148&lt;&gt;"",N148,"N/A")</f>
        <v>Invoiced</v>
      </c>
      <c r="P148" t="s">
        <v>13</v>
      </c>
      <c r="Q148" s="9">
        <v>33.066000000000003</v>
      </c>
      <c r="R148" t="str">
        <f t="shared" si="2"/>
        <v>30+</v>
      </c>
      <c r="S148">
        <v>600</v>
      </c>
      <c r="T148" t="s">
        <v>14</v>
      </c>
      <c r="U148">
        <f>IF(T148="USD",S148,S148*0.055)</f>
        <v>600</v>
      </c>
      <c r="V148">
        <v>300</v>
      </c>
      <c r="W148" t="s">
        <v>14</v>
      </c>
      <c r="X148">
        <f>IF(W148="USD",V148,V148*0.054)</f>
        <v>300</v>
      </c>
      <c r="Y148">
        <v>1</v>
      </c>
      <c r="Z148">
        <v>5.7</v>
      </c>
      <c r="AA148" s="9">
        <v>3.8000000000000003</v>
      </c>
      <c r="AB148">
        <v>4.75</v>
      </c>
      <c r="AC148">
        <v>3.8000000000000003</v>
      </c>
    </row>
    <row r="149" spans="1:29" x14ac:dyDescent="0.25">
      <c r="A149" t="s">
        <v>3166</v>
      </c>
      <c r="B149" t="s">
        <v>10</v>
      </c>
      <c r="C149" t="s">
        <v>68</v>
      </c>
      <c r="D149" t="s">
        <v>3615</v>
      </c>
      <c r="E149" t="s">
        <v>3614</v>
      </c>
      <c r="F149" t="str">
        <f>_xlfn.CONCAT(D149:D149,"-",E149)</f>
        <v>Mombasa-Alger</v>
      </c>
      <c r="G149" s="1">
        <v>44705</v>
      </c>
      <c r="H149" s="1">
        <v>44743</v>
      </c>
      <c r="I149" s="8">
        <f>IF(H149&lt;&gt;"",_xlfn.DAYS(H149,G149),"N/A")</f>
        <v>38</v>
      </c>
      <c r="J149" s="1">
        <f>IF(H149&lt;&gt;"",H149,"N/A")</f>
        <v>44743</v>
      </c>
      <c r="K149">
        <v>5</v>
      </c>
      <c r="L149" t="s">
        <v>16</v>
      </c>
      <c r="M149" t="str">
        <f>IF(L149&lt;&gt;"",L149,"N/A")</f>
        <v>Paid</v>
      </c>
      <c r="N149" t="s">
        <v>12</v>
      </c>
      <c r="O149" t="str">
        <f>IF(N149&lt;&gt;"",N149,"N/A")</f>
        <v>Invoiced</v>
      </c>
      <c r="P149" t="s">
        <v>13</v>
      </c>
      <c r="Q149" s="9">
        <v>33.066000000000003</v>
      </c>
      <c r="R149" t="str">
        <f t="shared" si="2"/>
        <v>30+</v>
      </c>
      <c r="S149">
        <v>600</v>
      </c>
      <c r="T149" t="s">
        <v>14</v>
      </c>
      <c r="U149">
        <f>IF(T149="USD",S149,S149*0.055)</f>
        <v>600</v>
      </c>
      <c r="V149">
        <v>300</v>
      </c>
      <c r="W149" t="s">
        <v>14</v>
      </c>
      <c r="X149">
        <f>IF(W149="USD",V149,V149*0.054)</f>
        <v>300</v>
      </c>
      <c r="Y149">
        <v>1</v>
      </c>
      <c r="Z149">
        <v>5.7</v>
      </c>
      <c r="AA149" s="9">
        <v>3.8000000000000003</v>
      </c>
      <c r="AB149">
        <v>4.75</v>
      </c>
      <c r="AC149">
        <v>3.8000000000000003</v>
      </c>
    </row>
    <row r="150" spans="1:29" x14ac:dyDescent="0.25">
      <c r="A150" t="s">
        <v>3176</v>
      </c>
      <c r="B150" t="s">
        <v>10</v>
      </c>
      <c r="C150" t="s">
        <v>68</v>
      </c>
      <c r="D150" t="s">
        <v>3620</v>
      </c>
      <c r="E150" t="s">
        <v>3618</v>
      </c>
      <c r="F150" t="str">
        <f>_xlfn.CONCAT(D150:D150,"-",E150)</f>
        <v>Zanzibar-Tripoli</v>
      </c>
      <c r="G150" s="1">
        <v>44705</v>
      </c>
      <c r="H150" s="1">
        <v>44743</v>
      </c>
      <c r="I150" s="8">
        <f>IF(H150&lt;&gt;"",_xlfn.DAYS(H150,G150),"N/A")</f>
        <v>38</v>
      </c>
      <c r="J150" s="1">
        <f>IF(H150&lt;&gt;"",H150,"N/A")</f>
        <v>44743</v>
      </c>
      <c r="K150">
        <v>5</v>
      </c>
      <c r="L150" t="s">
        <v>16</v>
      </c>
      <c r="M150" t="str">
        <f>IF(L150&lt;&gt;"",L150,"N/A")</f>
        <v>Paid</v>
      </c>
      <c r="N150" t="s">
        <v>12</v>
      </c>
      <c r="O150" t="str">
        <f>IF(N150&lt;&gt;"",N150,"N/A")</f>
        <v>Invoiced</v>
      </c>
      <c r="P150" t="s">
        <v>13</v>
      </c>
      <c r="Q150" s="9">
        <v>33.066000000000003</v>
      </c>
      <c r="R150" t="str">
        <f t="shared" si="2"/>
        <v>30+</v>
      </c>
      <c r="S150">
        <v>600</v>
      </c>
      <c r="T150" t="s">
        <v>14</v>
      </c>
      <c r="U150">
        <f>IF(T150="USD",S150,S150*0.055)</f>
        <v>600</v>
      </c>
      <c r="V150">
        <v>300</v>
      </c>
      <c r="W150" t="s">
        <v>14</v>
      </c>
      <c r="X150">
        <f>IF(W150="USD",V150,V150*0.054)</f>
        <v>300</v>
      </c>
      <c r="Y150">
        <v>1</v>
      </c>
      <c r="Z150">
        <v>5.7</v>
      </c>
      <c r="AA150" s="9">
        <v>3.8000000000000003</v>
      </c>
      <c r="AB150">
        <v>4.75</v>
      </c>
      <c r="AC150">
        <v>3.8000000000000003</v>
      </c>
    </row>
    <row r="151" spans="1:29" x14ac:dyDescent="0.25">
      <c r="A151" t="s">
        <v>3231</v>
      </c>
      <c r="B151" t="s">
        <v>10</v>
      </c>
      <c r="C151" t="s">
        <v>68</v>
      </c>
      <c r="D151" t="s">
        <v>3619</v>
      </c>
      <c r="E151" t="s">
        <v>3617</v>
      </c>
      <c r="F151" t="str">
        <f>_xlfn.CONCAT(D151:D151,"-",E151)</f>
        <v>Addis Ababa-Lagos</v>
      </c>
      <c r="G151" s="1">
        <v>44719</v>
      </c>
      <c r="H151" s="1">
        <v>44757</v>
      </c>
      <c r="I151" s="8">
        <f>IF(H151&lt;&gt;"",_xlfn.DAYS(H151,G151),"N/A")</f>
        <v>38</v>
      </c>
      <c r="J151" s="1">
        <f>IF(H151&lt;&gt;"",H151,"N/A")</f>
        <v>44757</v>
      </c>
      <c r="K151">
        <v>6</v>
      </c>
      <c r="L151" t="s">
        <v>12</v>
      </c>
      <c r="M151" t="str">
        <f>IF(L151&lt;&gt;"",L151,"N/A")</f>
        <v>Invoiced</v>
      </c>
      <c r="N151" t="s">
        <v>12</v>
      </c>
      <c r="O151" t="str">
        <f>IF(N151&lt;&gt;"",N151,"N/A")</f>
        <v>Invoiced</v>
      </c>
      <c r="P151" t="s">
        <v>13</v>
      </c>
      <c r="Q151" s="9">
        <v>33.066000000000003</v>
      </c>
      <c r="R151" t="str">
        <f t="shared" si="2"/>
        <v>30+</v>
      </c>
      <c r="S151">
        <v>600</v>
      </c>
      <c r="T151" t="s">
        <v>14</v>
      </c>
      <c r="U151">
        <f>IF(T151="USD",S151,S151*0.055)</f>
        <v>600</v>
      </c>
      <c r="V151">
        <v>300</v>
      </c>
      <c r="W151" t="s">
        <v>14</v>
      </c>
      <c r="X151">
        <f>IF(W151="USD",V151,V151*0.054)</f>
        <v>300</v>
      </c>
      <c r="Y151">
        <v>1</v>
      </c>
      <c r="Z151">
        <v>5.7</v>
      </c>
      <c r="AA151" s="9">
        <v>3.8000000000000003</v>
      </c>
      <c r="AB151">
        <v>4.75</v>
      </c>
      <c r="AC151">
        <v>3.8000000000000003</v>
      </c>
    </row>
    <row r="152" spans="1:29" x14ac:dyDescent="0.25">
      <c r="A152" t="s">
        <v>3236</v>
      </c>
      <c r="B152" t="s">
        <v>10</v>
      </c>
      <c r="C152" t="s">
        <v>68</v>
      </c>
      <c r="D152" t="s">
        <v>3615</v>
      </c>
      <c r="E152" t="s">
        <v>3618</v>
      </c>
      <c r="F152" t="str">
        <f>_xlfn.CONCAT(D152:D152,"-",E152)</f>
        <v>Mombasa-Tripoli</v>
      </c>
      <c r="G152" s="1">
        <v>44719</v>
      </c>
      <c r="H152" s="1">
        <v>44757</v>
      </c>
      <c r="I152" s="8">
        <f>IF(H152&lt;&gt;"",_xlfn.DAYS(H152,G152),"N/A")</f>
        <v>38</v>
      </c>
      <c r="J152" s="1">
        <f>IF(H152&lt;&gt;"",H152,"N/A")</f>
        <v>44757</v>
      </c>
      <c r="K152">
        <v>6</v>
      </c>
      <c r="L152" t="s">
        <v>12</v>
      </c>
      <c r="M152" t="str">
        <f>IF(L152&lt;&gt;"",L152,"N/A")</f>
        <v>Invoiced</v>
      </c>
      <c r="N152" t="s">
        <v>12</v>
      </c>
      <c r="O152" t="str">
        <f>IF(N152&lt;&gt;"",N152,"N/A")</f>
        <v>Invoiced</v>
      </c>
      <c r="P152" t="s">
        <v>13</v>
      </c>
      <c r="Q152" s="9">
        <v>33.066000000000003</v>
      </c>
      <c r="R152" t="str">
        <f t="shared" si="2"/>
        <v>30+</v>
      </c>
      <c r="S152">
        <v>600</v>
      </c>
      <c r="T152" t="s">
        <v>14</v>
      </c>
      <c r="U152">
        <f>IF(T152="USD",S152,S152*0.055)</f>
        <v>600</v>
      </c>
      <c r="V152">
        <v>300</v>
      </c>
      <c r="W152" t="s">
        <v>14</v>
      </c>
      <c r="X152">
        <f>IF(W152="USD",V152,V152*0.054)</f>
        <v>300</v>
      </c>
      <c r="Y152">
        <v>1</v>
      </c>
      <c r="Z152">
        <v>5.7</v>
      </c>
      <c r="AA152" s="9">
        <v>3.8000000000000003</v>
      </c>
      <c r="AB152">
        <v>4.75</v>
      </c>
      <c r="AC152">
        <v>3.8000000000000003</v>
      </c>
    </row>
    <row r="153" spans="1:29" x14ac:dyDescent="0.25">
      <c r="A153" t="s">
        <v>2775</v>
      </c>
      <c r="B153" t="s">
        <v>10</v>
      </c>
      <c r="C153" t="s">
        <v>68</v>
      </c>
      <c r="D153" t="s">
        <v>3616</v>
      </c>
      <c r="E153" t="s">
        <v>3618</v>
      </c>
      <c r="F153" t="str">
        <f>_xlfn.CONCAT(D153:D153,"-",E153)</f>
        <v>Marrakech-Tripoli</v>
      </c>
      <c r="G153" s="1">
        <v>44694</v>
      </c>
      <c r="H153" s="1">
        <v>44732</v>
      </c>
      <c r="I153" s="8">
        <f>IF(H153&lt;&gt;"",_xlfn.DAYS(H153,G153),"N/A")</f>
        <v>38</v>
      </c>
      <c r="J153" s="1">
        <f>IF(H153&lt;&gt;"",H153,"N/A")</f>
        <v>44732</v>
      </c>
      <c r="K153">
        <v>5</v>
      </c>
      <c r="L153" t="s">
        <v>16</v>
      </c>
      <c r="M153" t="str">
        <f>IF(L153&lt;&gt;"",L153,"N/A")</f>
        <v>Paid</v>
      </c>
      <c r="N153" t="s">
        <v>12</v>
      </c>
      <c r="O153" t="str">
        <f>IF(N153&lt;&gt;"",N153,"N/A")</f>
        <v>Invoiced</v>
      </c>
      <c r="P153" t="s">
        <v>13</v>
      </c>
      <c r="Q153" s="9">
        <v>32.555</v>
      </c>
      <c r="R153" t="str">
        <f t="shared" si="2"/>
        <v>30+</v>
      </c>
      <c r="S153">
        <v>600</v>
      </c>
      <c r="T153" t="s">
        <v>14</v>
      </c>
      <c r="U153">
        <f>IF(T153="USD",S153,S153*0.055)</f>
        <v>600</v>
      </c>
      <c r="V153">
        <v>300</v>
      </c>
      <c r="W153" t="s">
        <v>14</v>
      </c>
      <c r="X153">
        <f>IF(W153="USD",V153,V153*0.054)</f>
        <v>300</v>
      </c>
      <c r="Y153">
        <v>1</v>
      </c>
      <c r="Z153">
        <v>5.7</v>
      </c>
      <c r="AA153" s="9">
        <v>3.8000000000000003</v>
      </c>
      <c r="AB153">
        <v>4.75</v>
      </c>
      <c r="AC153">
        <v>3.8000000000000003</v>
      </c>
    </row>
    <row r="154" spans="1:29" x14ac:dyDescent="0.25">
      <c r="A154" t="s">
        <v>2681</v>
      </c>
      <c r="B154" t="s">
        <v>10</v>
      </c>
      <c r="C154" t="s">
        <v>68</v>
      </c>
      <c r="D154" t="s">
        <v>3616</v>
      </c>
      <c r="E154" t="s">
        <v>3614</v>
      </c>
      <c r="F154" t="str">
        <f>_xlfn.CONCAT(D154:D154,"-",E154)</f>
        <v>Marrakech-Alger</v>
      </c>
      <c r="G154" s="1">
        <v>44575</v>
      </c>
      <c r="H154" s="1">
        <v>44613</v>
      </c>
      <c r="I154" s="8">
        <f>IF(H154&lt;&gt;"",_xlfn.DAYS(H154,G154),"N/A")</f>
        <v>38</v>
      </c>
      <c r="J154" s="1">
        <f>IF(H154&lt;&gt;"",H154,"N/A")</f>
        <v>44613</v>
      </c>
      <c r="K154">
        <v>1</v>
      </c>
      <c r="L154" t="s">
        <v>16</v>
      </c>
      <c r="M154" t="str">
        <f>IF(L154&lt;&gt;"",L154,"N/A")</f>
        <v>Paid</v>
      </c>
      <c r="N154" t="s">
        <v>16</v>
      </c>
      <c r="O154" t="str">
        <f>IF(N154&lt;&gt;"",N154,"N/A")</f>
        <v>Paid</v>
      </c>
      <c r="P154" t="s">
        <v>13</v>
      </c>
      <c r="Q154" s="9">
        <v>30.06</v>
      </c>
      <c r="R154" t="str">
        <f t="shared" si="2"/>
        <v>30+</v>
      </c>
      <c r="S154">
        <v>600</v>
      </c>
      <c r="T154" t="s">
        <v>14</v>
      </c>
      <c r="U154">
        <f>IF(T154="USD",S154,S154*0.055)</f>
        <v>600</v>
      </c>
      <c r="V154">
        <v>300</v>
      </c>
      <c r="W154" t="s">
        <v>14</v>
      </c>
      <c r="X154">
        <f>IF(W154="USD",V154,V154*0.054)</f>
        <v>300</v>
      </c>
      <c r="Y154">
        <v>1</v>
      </c>
      <c r="Z154">
        <v>5.7</v>
      </c>
      <c r="AA154" s="9">
        <v>3.8000000000000003</v>
      </c>
      <c r="AB154">
        <v>4.75</v>
      </c>
      <c r="AC154">
        <v>3.8000000000000003</v>
      </c>
    </row>
    <row r="155" spans="1:29" x14ac:dyDescent="0.25">
      <c r="A155" t="s">
        <v>2682</v>
      </c>
      <c r="B155" t="s">
        <v>10</v>
      </c>
      <c r="C155" t="s">
        <v>68</v>
      </c>
      <c r="D155" t="s">
        <v>3620</v>
      </c>
      <c r="E155" t="s">
        <v>3617</v>
      </c>
      <c r="F155" t="str">
        <f>_xlfn.CONCAT(D155:D155,"-",E155)</f>
        <v>Zanzibar-Lagos</v>
      </c>
      <c r="G155" s="1">
        <v>44571</v>
      </c>
      <c r="H155" s="1">
        <v>44609</v>
      </c>
      <c r="I155" s="8">
        <f>IF(H155&lt;&gt;"",_xlfn.DAYS(H155,G155),"N/A")</f>
        <v>38</v>
      </c>
      <c r="J155" s="1">
        <f>IF(H155&lt;&gt;"",H155,"N/A")</f>
        <v>44609</v>
      </c>
      <c r="K155">
        <v>1</v>
      </c>
      <c r="L155" t="s">
        <v>16</v>
      </c>
      <c r="M155" t="str">
        <f>IF(L155&lt;&gt;"",L155,"N/A")</f>
        <v>Paid</v>
      </c>
      <c r="N155" t="s">
        <v>16</v>
      </c>
      <c r="O155" t="str">
        <f>IF(N155&lt;&gt;"",N155,"N/A")</f>
        <v>Paid</v>
      </c>
      <c r="P155" t="s">
        <v>13</v>
      </c>
      <c r="Q155" s="9">
        <v>30.06</v>
      </c>
      <c r="R155" t="str">
        <f t="shared" si="2"/>
        <v>30+</v>
      </c>
      <c r="S155">
        <v>600</v>
      </c>
      <c r="T155" t="s">
        <v>14</v>
      </c>
      <c r="U155">
        <f>IF(T155="USD",S155,S155*0.055)</f>
        <v>600</v>
      </c>
      <c r="V155">
        <v>300</v>
      </c>
      <c r="W155" t="s">
        <v>14</v>
      </c>
      <c r="X155">
        <f>IF(W155="USD",V155,V155*0.054)</f>
        <v>300</v>
      </c>
      <c r="Y155">
        <v>1</v>
      </c>
      <c r="Z155">
        <v>5.7</v>
      </c>
      <c r="AA155" s="9">
        <v>3.8000000000000003</v>
      </c>
      <c r="AB155">
        <v>4.75</v>
      </c>
      <c r="AC155">
        <v>3.8000000000000003</v>
      </c>
    </row>
    <row r="156" spans="1:29" x14ac:dyDescent="0.25">
      <c r="A156" t="s">
        <v>1058</v>
      </c>
      <c r="B156" t="s">
        <v>10</v>
      </c>
      <c r="C156" t="s">
        <v>68</v>
      </c>
      <c r="D156" t="s">
        <v>3611</v>
      </c>
      <c r="E156" t="s">
        <v>3613</v>
      </c>
      <c r="F156" t="str">
        <f>_xlfn.CONCAT(D156:D156,"-",E156)</f>
        <v>Mogadishu-Sanaa</v>
      </c>
      <c r="G156" s="1">
        <v>44619</v>
      </c>
      <c r="H156" s="1">
        <v>44657</v>
      </c>
      <c r="I156" s="8">
        <f>IF(H156&lt;&gt;"",_xlfn.DAYS(H156,G156),"N/A")</f>
        <v>38</v>
      </c>
      <c r="J156" s="1">
        <f>IF(H156&lt;&gt;"",H156,"N/A")</f>
        <v>44657</v>
      </c>
      <c r="K156">
        <v>2</v>
      </c>
      <c r="L156" t="s">
        <v>16</v>
      </c>
      <c r="M156" t="str">
        <f>IF(L156&lt;&gt;"",L156,"N/A")</f>
        <v>Paid</v>
      </c>
      <c r="N156" t="s">
        <v>12</v>
      </c>
      <c r="O156" t="str">
        <f>IF(N156&lt;&gt;"",N156,"N/A")</f>
        <v>Invoiced</v>
      </c>
      <c r="P156" t="s">
        <v>13</v>
      </c>
      <c r="Q156" s="9">
        <v>29.581</v>
      </c>
      <c r="R156" t="str">
        <f t="shared" si="2"/>
        <v>20-30</v>
      </c>
      <c r="S156">
        <v>600</v>
      </c>
      <c r="T156" t="s">
        <v>14</v>
      </c>
      <c r="U156">
        <f>IF(T156="USD",S156,S156*0.055)</f>
        <v>600</v>
      </c>
      <c r="V156">
        <v>300</v>
      </c>
      <c r="W156" t="s">
        <v>14</v>
      </c>
      <c r="X156">
        <f>IF(W156="USD",V156,V156*0.054)</f>
        <v>300</v>
      </c>
      <c r="Y156">
        <v>1</v>
      </c>
      <c r="Z156">
        <v>5.7</v>
      </c>
      <c r="AA156" s="9">
        <v>3.8000000000000003</v>
      </c>
      <c r="AB156">
        <v>4.75</v>
      </c>
      <c r="AC156">
        <v>3.8000000000000003</v>
      </c>
    </row>
    <row r="157" spans="1:29" x14ac:dyDescent="0.25">
      <c r="A157" t="s">
        <v>1083</v>
      </c>
      <c r="B157" t="s">
        <v>10</v>
      </c>
      <c r="C157" t="s">
        <v>68</v>
      </c>
      <c r="D157" t="s">
        <v>3620</v>
      </c>
      <c r="E157" t="s">
        <v>3613</v>
      </c>
      <c r="F157" t="str">
        <f>_xlfn.CONCAT(D157:D157,"-",E157)</f>
        <v>Zanzibar-Sanaa</v>
      </c>
      <c r="G157" s="1">
        <v>44648</v>
      </c>
      <c r="H157" s="1">
        <v>44686</v>
      </c>
      <c r="I157" s="8">
        <f>IF(H157&lt;&gt;"",_xlfn.DAYS(H157,G157),"N/A")</f>
        <v>38</v>
      </c>
      <c r="J157" s="1">
        <f>IF(H157&lt;&gt;"",H157,"N/A")</f>
        <v>44686</v>
      </c>
      <c r="K157">
        <v>3</v>
      </c>
      <c r="M157" t="str">
        <f>IF(L157&lt;&gt;"",L157,"N/A")</f>
        <v>N/A</v>
      </c>
      <c r="N157" t="s">
        <v>12</v>
      </c>
      <c r="O157" t="str">
        <f>IF(N157&lt;&gt;"",N157,"N/A")</f>
        <v>Invoiced</v>
      </c>
      <c r="P157" t="s">
        <v>13</v>
      </c>
      <c r="Q157" s="9">
        <v>29.474</v>
      </c>
      <c r="R157" t="str">
        <f t="shared" si="2"/>
        <v>20-30</v>
      </c>
      <c r="S157">
        <v>600</v>
      </c>
      <c r="T157" t="s">
        <v>14</v>
      </c>
      <c r="U157">
        <f>IF(T157="USD",S157,S157*0.055)</f>
        <v>600</v>
      </c>
      <c r="V157">
        <v>300</v>
      </c>
      <c r="W157" t="s">
        <v>14</v>
      </c>
      <c r="X157">
        <f>IF(W157="USD",V157,V157*0.054)</f>
        <v>300</v>
      </c>
      <c r="Y157">
        <v>1</v>
      </c>
      <c r="Z157">
        <v>5.7</v>
      </c>
      <c r="AA157" s="9">
        <v>3.8000000000000003</v>
      </c>
      <c r="AB157">
        <v>4.75</v>
      </c>
      <c r="AC157">
        <v>3.8000000000000003</v>
      </c>
    </row>
    <row r="158" spans="1:29" x14ac:dyDescent="0.25">
      <c r="A158" t="s">
        <v>2797</v>
      </c>
      <c r="B158" t="s">
        <v>10</v>
      </c>
      <c r="C158" t="s">
        <v>68</v>
      </c>
      <c r="D158" t="s">
        <v>3615</v>
      </c>
      <c r="E158" t="s">
        <v>3617</v>
      </c>
      <c r="F158" t="str">
        <f>_xlfn.CONCAT(D158:D158,"-",E158)</f>
        <v>Mombasa-Lagos</v>
      </c>
      <c r="G158" s="1">
        <v>44694</v>
      </c>
      <c r="H158" s="1">
        <v>44732</v>
      </c>
      <c r="I158" s="8">
        <f>IF(H158&lt;&gt;"",_xlfn.DAYS(H158,G158),"N/A")</f>
        <v>38</v>
      </c>
      <c r="J158" s="1">
        <f>IF(H158&lt;&gt;"",H158,"N/A")</f>
        <v>44732</v>
      </c>
      <c r="K158">
        <v>5</v>
      </c>
      <c r="L158" t="s">
        <v>16</v>
      </c>
      <c r="M158" t="str">
        <f>IF(L158&lt;&gt;"",L158,"N/A")</f>
        <v>Paid</v>
      </c>
      <c r="N158" t="s">
        <v>12</v>
      </c>
      <c r="O158" t="str">
        <f>IF(N158&lt;&gt;"",N158,"N/A")</f>
        <v>Invoiced</v>
      </c>
      <c r="P158" t="s">
        <v>13</v>
      </c>
      <c r="Q158" s="9">
        <v>29.077000000000002</v>
      </c>
      <c r="R158" t="str">
        <f t="shared" si="2"/>
        <v>20-30</v>
      </c>
      <c r="S158">
        <v>600</v>
      </c>
      <c r="T158" t="s">
        <v>14</v>
      </c>
      <c r="U158">
        <f>IF(T158="USD",S158,S158*0.055)</f>
        <v>600</v>
      </c>
      <c r="V158">
        <v>300</v>
      </c>
      <c r="W158" t="s">
        <v>14</v>
      </c>
      <c r="X158">
        <f>IF(W158="USD",V158,V158*0.054)</f>
        <v>300</v>
      </c>
      <c r="Y158">
        <v>1</v>
      </c>
      <c r="Z158">
        <v>5.7</v>
      </c>
      <c r="AA158" s="9">
        <v>3.8000000000000003</v>
      </c>
      <c r="AB158">
        <v>4.75</v>
      </c>
      <c r="AC158">
        <v>3.8000000000000003</v>
      </c>
    </row>
    <row r="159" spans="1:29" x14ac:dyDescent="0.25">
      <c r="A159" t="s">
        <v>3168</v>
      </c>
      <c r="B159" t="s">
        <v>10</v>
      </c>
      <c r="C159" t="s">
        <v>68</v>
      </c>
      <c r="D159" t="s">
        <v>3619</v>
      </c>
      <c r="E159" t="s">
        <v>3614</v>
      </c>
      <c r="F159" t="str">
        <f>_xlfn.CONCAT(D159:D159,"-",E159)</f>
        <v>Addis Ababa-Alger</v>
      </c>
      <c r="G159" s="1">
        <v>44705</v>
      </c>
      <c r="H159" s="1">
        <v>44743</v>
      </c>
      <c r="I159" s="8">
        <f>IF(H159&lt;&gt;"",_xlfn.DAYS(H159,G159),"N/A")</f>
        <v>38</v>
      </c>
      <c r="J159" s="1">
        <f>IF(H159&lt;&gt;"",H159,"N/A")</f>
        <v>44743</v>
      </c>
      <c r="K159">
        <v>5</v>
      </c>
      <c r="L159" t="s">
        <v>16</v>
      </c>
      <c r="M159" t="str">
        <f>IF(L159&lt;&gt;"",L159,"N/A")</f>
        <v>Paid</v>
      </c>
      <c r="N159" t="s">
        <v>12</v>
      </c>
      <c r="O159" t="str">
        <f>IF(N159&lt;&gt;"",N159,"N/A")</f>
        <v>Invoiced</v>
      </c>
      <c r="P159" t="s">
        <v>13</v>
      </c>
      <c r="Q159" s="9">
        <v>29.058</v>
      </c>
      <c r="R159" t="str">
        <f t="shared" si="2"/>
        <v>20-30</v>
      </c>
      <c r="S159">
        <v>600</v>
      </c>
      <c r="T159" t="s">
        <v>14</v>
      </c>
      <c r="U159">
        <f>IF(T159="USD",S159,S159*0.055)</f>
        <v>600</v>
      </c>
      <c r="V159">
        <v>300</v>
      </c>
      <c r="W159" t="s">
        <v>14</v>
      </c>
      <c r="X159">
        <f>IF(W159="USD",V159,V159*0.054)</f>
        <v>300</v>
      </c>
      <c r="Y159">
        <v>1</v>
      </c>
      <c r="Z159">
        <v>5.7</v>
      </c>
      <c r="AA159" s="9">
        <v>3.8000000000000003</v>
      </c>
      <c r="AB159">
        <v>4.75</v>
      </c>
      <c r="AC159">
        <v>3.8000000000000003</v>
      </c>
    </row>
    <row r="160" spans="1:29" x14ac:dyDescent="0.25">
      <c r="A160" t="s">
        <v>2747</v>
      </c>
      <c r="B160" t="s">
        <v>10</v>
      </c>
      <c r="C160" t="s">
        <v>68</v>
      </c>
      <c r="D160" t="s">
        <v>3615</v>
      </c>
      <c r="E160" t="s">
        <v>3614</v>
      </c>
      <c r="F160" t="str">
        <f>_xlfn.CONCAT(D160:D160,"-",E160)</f>
        <v>Mombasa-Alger</v>
      </c>
      <c r="G160" s="1">
        <v>44683</v>
      </c>
      <c r="H160" s="1">
        <v>44721</v>
      </c>
      <c r="I160" s="8">
        <f>IF(H160&lt;&gt;"",_xlfn.DAYS(H160,G160),"N/A")</f>
        <v>38</v>
      </c>
      <c r="J160" s="1">
        <f>IF(H160&lt;&gt;"",H160,"N/A")</f>
        <v>44721</v>
      </c>
      <c r="K160">
        <v>5</v>
      </c>
      <c r="L160" t="s">
        <v>16</v>
      </c>
      <c r="M160" t="str">
        <f>IF(L160&lt;&gt;"",L160,"N/A")</f>
        <v>Paid</v>
      </c>
      <c r="N160" t="s">
        <v>12</v>
      </c>
      <c r="O160" t="str">
        <f>IF(N160&lt;&gt;"",N160,"N/A")</f>
        <v>Invoiced</v>
      </c>
      <c r="P160" t="s">
        <v>13</v>
      </c>
      <c r="Q160" s="9">
        <v>28.49</v>
      </c>
      <c r="R160" t="str">
        <f t="shared" si="2"/>
        <v>20-30</v>
      </c>
      <c r="S160">
        <v>600</v>
      </c>
      <c r="T160" t="s">
        <v>14</v>
      </c>
      <c r="U160">
        <f>IF(T160="USD",S160,S160*0.055)</f>
        <v>600</v>
      </c>
      <c r="V160">
        <v>300</v>
      </c>
      <c r="W160" t="s">
        <v>14</v>
      </c>
      <c r="X160">
        <f>IF(W160="USD",V160,V160*0.054)</f>
        <v>300</v>
      </c>
      <c r="Y160">
        <v>1</v>
      </c>
      <c r="Z160">
        <v>5.7</v>
      </c>
      <c r="AA160" s="9">
        <v>3.8000000000000003</v>
      </c>
      <c r="AB160">
        <v>4.75</v>
      </c>
      <c r="AC160">
        <v>3.8000000000000003</v>
      </c>
    </row>
    <row r="161" spans="1:29" x14ac:dyDescent="0.25">
      <c r="A161" t="s">
        <v>2804</v>
      </c>
      <c r="B161" t="s">
        <v>10</v>
      </c>
      <c r="C161" t="s">
        <v>68</v>
      </c>
      <c r="D161" t="s">
        <v>3620</v>
      </c>
      <c r="E161" t="s">
        <v>3612</v>
      </c>
      <c r="F161" t="str">
        <f>_xlfn.CONCAT(D161:D161,"-",E161)</f>
        <v>Zanzibar-Victoria</v>
      </c>
      <c r="G161" s="1">
        <v>44694</v>
      </c>
      <c r="H161" s="1">
        <v>44732</v>
      </c>
      <c r="I161" s="8">
        <f>IF(H161&lt;&gt;"",_xlfn.DAYS(H161,G161),"N/A")</f>
        <v>38</v>
      </c>
      <c r="J161" s="1">
        <f>IF(H161&lt;&gt;"",H161,"N/A")</f>
        <v>44732</v>
      </c>
      <c r="K161">
        <v>5</v>
      </c>
      <c r="L161" t="s">
        <v>16</v>
      </c>
      <c r="M161" t="str">
        <f>IF(L161&lt;&gt;"",L161,"N/A")</f>
        <v>Paid</v>
      </c>
      <c r="N161" t="s">
        <v>12</v>
      </c>
      <c r="O161" t="str">
        <f>IF(N161&lt;&gt;"",N161,"N/A")</f>
        <v>Invoiced</v>
      </c>
      <c r="P161" t="s">
        <v>13</v>
      </c>
      <c r="Q161" s="9">
        <v>28.003299999999999</v>
      </c>
      <c r="R161" t="str">
        <f t="shared" si="2"/>
        <v>20-30</v>
      </c>
      <c r="S161">
        <v>600</v>
      </c>
      <c r="T161" t="s">
        <v>14</v>
      </c>
      <c r="U161">
        <f>IF(T161="USD",S161,S161*0.055)</f>
        <v>600</v>
      </c>
      <c r="V161">
        <v>300</v>
      </c>
      <c r="W161" t="s">
        <v>14</v>
      </c>
      <c r="X161">
        <f>IF(W161="USD",V161,V161*0.054)</f>
        <v>300</v>
      </c>
      <c r="Y161">
        <v>1</v>
      </c>
      <c r="Z161">
        <v>5.7</v>
      </c>
      <c r="AA161" s="9">
        <v>3.8000000000000003</v>
      </c>
      <c r="AB161">
        <v>4.75</v>
      </c>
      <c r="AC161">
        <v>3.8000000000000003</v>
      </c>
    </row>
    <row r="162" spans="1:29" x14ac:dyDescent="0.25">
      <c r="A162" t="s">
        <v>2781</v>
      </c>
      <c r="B162" t="s">
        <v>10</v>
      </c>
      <c r="C162" t="s">
        <v>68</v>
      </c>
      <c r="D162" t="s">
        <v>3611</v>
      </c>
      <c r="E162" t="s">
        <v>3612</v>
      </c>
      <c r="F162" t="str">
        <f>_xlfn.CONCAT(D162:D162,"-",E162)</f>
        <v>Mogadishu-Victoria</v>
      </c>
      <c r="G162" s="1">
        <v>44694</v>
      </c>
      <c r="H162" s="1">
        <v>44732</v>
      </c>
      <c r="I162" s="8">
        <f>IF(H162&lt;&gt;"",_xlfn.DAYS(H162,G162),"N/A")</f>
        <v>38</v>
      </c>
      <c r="J162" s="1">
        <f>IF(H162&lt;&gt;"",H162,"N/A")</f>
        <v>44732</v>
      </c>
      <c r="K162">
        <v>5</v>
      </c>
      <c r="L162" t="s">
        <v>16</v>
      </c>
      <c r="M162" t="str">
        <f>IF(L162&lt;&gt;"",L162,"N/A")</f>
        <v>Paid</v>
      </c>
      <c r="N162" t="s">
        <v>12</v>
      </c>
      <c r="O162" t="str">
        <f>IF(N162&lt;&gt;"",N162,"N/A")</f>
        <v>Invoiced</v>
      </c>
      <c r="P162" t="s">
        <v>13</v>
      </c>
      <c r="Q162" s="9">
        <v>25.911999999999999</v>
      </c>
      <c r="R162" t="str">
        <f t="shared" si="2"/>
        <v>20-30</v>
      </c>
      <c r="S162">
        <v>600</v>
      </c>
      <c r="T162" t="s">
        <v>14</v>
      </c>
      <c r="U162">
        <f>IF(T162="USD",S162,S162*0.055)</f>
        <v>600</v>
      </c>
      <c r="V162">
        <v>300</v>
      </c>
      <c r="W162" t="s">
        <v>14</v>
      </c>
      <c r="X162">
        <f>IF(W162="USD",V162,V162*0.054)</f>
        <v>300</v>
      </c>
      <c r="Y162">
        <v>1</v>
      </c>
      <c r="Z162">
        <v>5.7</v>
      </c>
      <c r="AA162" s="9">
        <v>3.8000000000000003</v>
      </c>
      <c r="AB162">
        <v>4.75</v>
      </c>
      <c r="AC162">
        <v>3.8000000000000003</v>
      </c>
    </row>
    <row r="163" spans="1:29" x14ac:dyDescent="0.25">
      <c r="A163" t="s">
        <v>2785</v>
      </c>
      <c r="B163" t="s">
        <v>10</v>
      </c>
      <c r="C163" t="s">
        <v>68</v>
      </c>
      <c r="D163" t="s">
        <v>3620</v>
      </c>
      <c r="E163" t="s">
        <v>3612</v>
      </c>
      <c r="F163" t="str">
        <f>_xlfn.CONCAT(D163:D163,"-",E163)</f>
        <v>Zanzibar-Victoria</v>
      </c>
      <c r="G163" s="1">
        <v>44719</v>
      </c>
      <c r="H163" s="1">
        <v>44757</v>
      </c>
      <c r="I163" s="8">
        <f>IF(H163&lt;&gt;"",_xlfn.DAYS(H163,G163),"N/A")</f>
        <v>38</v>
      </c>
      <c r="J163" s="1">
        <f>IF(H163&lt;&gt;"",H163,"N/A")</f>
        <v>44757</v>
      </c>
      <c r="K163">
        <v>6</v>
      </c>
      <c r="L163" t="s">
        <v>16</v>
      </c>
      <c r="M163" t="str">
        <f>IF(L163&lt;&gt;"",L163,"N/A")</f>
        <v>Paid</v>
      </c>
      <c r="N163" t="s">
        <v>12</v>
      </c>
      <c r="O163" t="str">
        <f>IF(N163&lt;&gt;"",N163,"N/A")</f>
        <v>Invoiced</v>
      </c>
      <c r="P163" t="s">
        <v>13</v>
      </c>
      <c r="Q163" s="9">
        <v>15.4</v>
      </c>
      <c r="R163" t="str">
        <f t="shared" si="2"/>
        <v>10-20</v>
      </c>
      <c r="S163">
        <v>600</v>
      </c>
      <c r="T163" t="s">
        <v>14</v>
      </c>
      <c r="U163">
        <f>IF(T163="USD",S163,S163*0.055)</f>
        <v>600</v>
      </c>
      <c r="V163">
        <v>300</v>
      </c>
      <c r="W163" t="s">
        <v>14</v>
      </c>
      <c r="X163">
        <f>IF(W163="USD",V163,V163*0.054)</f>
        <v>300</v>
      </c>
      <c r="Y163">
        <v>1</v>
      </c>
      <c r="Z163">
        <v>5.7</v>
      </c>
      <c r="AA163" s="9">
        <v>3.8000000000000003</v>
      </c>
      <c r="AB163">
        <v>4.75</v>
      </c>
      <c r="AC163">
        <v>3.8000000000000003</v>
      </c>
    </row>
    <row r="164" spans="1:29" x14ac:dyDescent="0.25">
      <c r="A164" t="s">
        <v>2960</v>
      </c>
      <c r="B164" t="s">
        <v>10</v>
      </c>
      <c r="C164" t="s">
        <v>68</v>
      </c>
      <c r="D164" t="s">
        <v>3616</v>
      </c>
      <c r="E164" t="s">
        <v>3614</v>
      </c>
      <c r="F164" t="str">
        <f>_xlfn.CONCAT(D164:D164,"-",E164)</f>
        <v>Marrakech-Alger</v>
      </c>
      <c r="G164" s="1">
        <v>44744</v>
      </c>
      <c r="H164" s="1">
        <v>44782</v>
      </c>
      <c r="I164" s="8">
        <f>IF(H164&lt;&gt;"",_xlfn.DAYS(H164,G164),"N/A")</f>
        <v>38</v>
      </c>
      <c r="J164" s="1">
        <f>IF(H164&lt;&gt;"",H164,"N/A")</f>
        <v>44782</v>
      </c>
      <c r="K164">
        <v>7</v>
      </c>
      <c r="M164" t="str">
        <f>IF(L164&lt;&gt;"",L164,"N/A")</f>
        <v>N/A</v>
      </c>
      <c r="N164" t="s">
        <v>12</v>
      </c>
      <c r="O164" t="str">
        <f>IF(N164&lt;&gt;"",N164,"N/A")</f>
        <v>Invoiced</v>
      </c>
      <c r="P164" t="s">
        <v>13</v>
      </c>
      <c r="Q164" s="9">
        <v>11.486000000000001</v>
      </c>
      <c r="R164" t="str">
        <f t="shared" si="2"/>
        <v>10-20</v>
      </c>
      <c r="S164">
        <v>600</v>
      </c>
      <c r="T164" t="s">
        <v>14</v>
      </c>
      <c r="U164">
        <f>IF(T164="USD",S164,S164*0.055)</f>
        <v>600</v>
      </c>
      <c r="V164">
        <v>300</v>
      </c>
      <c r="W164" t="s">
        <v>14</v>
      </c>
      <c r="X164">
        <f>IF(W164="USD",V164,V164*0.054)</f>
        <v>300</v>
      </c>
      <c r="Y164">
        <v>1</v>
      </c>
      <c r="Z164">
        <v>5.7</v>
      </c>
      <c r="AA164" s="9">
        <v>3.8000000000000003</v>
      </c>
      <c r="AB164">
        <v>4.75</v>
      </c>
      <c r="AC164">
        <v>3.8000000000000003</v>
      </c>
    </row>
    <row r="165" spans="1:29" x14ac:dyDescent="0.25">
      <c r="A165" t="s">
        <v>2788</v>
      </c>
      <c r="B165" t="s">
        <v>10</v>
      </c>
      <c r="C165" t="s">
        <v>68</v>
      </c>
      <c r="D165" t="s">
        <v>3611</v>
      </c>
      <c r="E165" t="s">
        <v>3613</v>
      </c>
      <c r="F165" t="str">
        <f>_xlfn.CONCAT(D165:D165,"-",E165)</f>
        <v>Mogadishu-Sanaa</v>
      </c>
      <c r="G165" s="1">
        <v>44721</v>
      </c>
      <c r="H165" s="1">
        <v>44759</v>
      </c>
      <c r="I165" s="8">
        <f>IF(H165&lt;&gt;"",_xlfn.DAYS(H165,G165),"N/A")</f>
        <v>38</v>
      </c>
      <c r="J165" s="1">
        <f>IF(H165&lt;&gt;"",H165,"N/A")</f>
        <v>44759</v>
      </c>
      <c r="K165">
        <v>6</v>
      </c>
      <c r="L165" t="s">
        <v>16</v>
      </c>
      <c r="M165" t="str">
        <f>IF(L165&lt;&gt;"",L165,"N/A")</f>
        <v>Paid</v>
      </c>
      <c r="N165" t="s">
        <v>12</v>
      </c>
      <c r="O165" t="str">
        <f>IF(N165&lt;&gt;"",N165,"N/A")</f>
        <v>Invoiced</v>
      </c>
      <c r="P165" t="s">
        <v>13</v>
      </c>
      <c r="Q165" s="9">
        <v>9</v>
      </c>
      <c r="R165" t="str">
        <f t="shared" si="2"/>
        <v>1-10</v>
      </c>
      <c r="S165">
        <v>600</v>
      </c>
      <c r="T165" t="s">
        <v>14</v>
      </c>
      <c r="U165">
        <f>IF(T165="USD",S165,S165*0.055)</f>
        <v>600</v>
      </c>
      <c r="V165">
        <v>300</v>
      </c>
      <c r="W165" t="s">
        <v>14</v>
      </c>
      <c r="X165">
        <f>IF(W165="USD",V165,V165*0.054)</f>
        <v>300</v>
      </c>
      <c r="Y165">
        <v>1</v>
      </c>
      <c r="Z165">
        <v>5.7</v>
      </c>
      <c r="AA165" s="9">
        <v>3.8000000000000003</v>
      </c>
      <c r="AB165">
        <v>4.75</v>
      </c>
      <c r="AC165">
        <v>3.8000000000000003</v>
      </c>
    </row>
    <row r="166" spans="1:29" x14ac:dyDescent="0.25">
      <c r="A166" t="s">
        <v>67</v>
      </c>
      <c r="B166" t="s">
        <v>10</v>
      </c>
      <c r="C166" t="s">
        <v>68</v>
      </c>
      <c r="D166" t="s">
        <v>3611</v>
      </c>
      <c r="E166" t="s">
        <v>3612</v>
      </c>
      <c r="F166" t="str">
        <f>_xlfn.CONCAT(D166:D166,"-",E166)</f>
        <v>Mogadishu-Victoria</v>
      </c>
      <c r="G166" s="1">
        <v>44568</v>
      </c>
      <c r="H166" s="1">
        <v>44624</v>
      </c>
      <c r="I166" s="8">
        <f>IF(H166&lt;&gt;"",_xlfn.DAYS(H166,G166),"N/A")</f>
        <v>56</v>
      </c>
      <c r="J166" s="1">
        <f>IF(H166&lt;&gt;"",H166,"N/A")</f>
        <v>44624</v>
      </c>
      <c r="K166">
        <v>1</v>
      </c>
      <c r="L166" t="s">
        <v>16</v>
      </c>
      <c r="M166" t="str">
        <f>IF(L166&lt;&gt;"",L166,"N/A")</f>
        <v>Paid</v>
      </c>
      <c r="N166" t="s">
        <v>12</v>
      </c>
      <c r="O166" t="str">
        <f>IF(N166&lt;&gt;"",N166,"N/A")</f>
        <v>Invoiced</v>
      </c>
      <c r="P166" t="s">
        <v>69</v>
      </c>
      <c r="Q166" s="9">
        <v>30</v>
      </c>
      <c r="R166" t="str">
        <f t="shared" si="2"/>
        <v>20-30</v>
      </c>
      <c r="S166">
        <v>20</v>
      </c>
      <c r="T166" t="s">
        <v>14</v>
      </c>
      <c r="U166">
        <f>IF(T166="USD",S166,S166*0.055)</f>
        <v>20</v>
      </c>
      <c r="V166">
        <v>10</v>
      </c>
      <c r="W166" t="s">
        <v>14</v>
      </c>
      <c r="X166">
        <f>IF(W166="USD",V166,V166*0.054)</f>
        <v>10</v>
      </c>
      <c r="Y166">
        <v>1</v>
      </c>
      <c r="Z166">
        <v>5.6000000000000005</v>
      </c>
      <c r="AA166" s="9">
        <v>8.4</v>
      </c>
      <c r="AB166">
        <v>7</v>
      </c>
    </row>
    <row r="167" spans="1:29" x14ac:dyDescent="0.25">
      <c r="A167" t="s">
        <v>70</v>
      </c>
      <c r="B167" t="s">
        <v>10</v>
      </c>
      <c r="C167" t="s">
        <v>68</v>
      </c>
      <c r="D167" t="s">
        <v>3611</v>
      </c>
      <c r="E167" t="s">
        <v>3612</v>
      </c>
      <c r="F167" t="str">
        <f>_xlfn.CONCAT(D167:D167,"-",E167)</f>
        <v>Mogadishu-Victoria</v>
      </c>
      <c r="G167" s="1">
        <v>44568</v>
      </c>
      <c r="H167" s="1">
        <v>44624</v>
      </c>
      <c r="I167" s="8">
        <f>IF(H167&lt;&gt;"",_xlfn.DAYS(H167,G167),"N/A")</f>
        <v>56</v>
      </c>
      <c r="J167" s="1">
        <f>IF(H167&lt;&gt;"",H167,"N/A")</f>
        <v>44624</v>
      </c>
      <c r="K167">
        <v>1</v>
      </c>
      <c r="L167" t="s">
        <v>16</v>
      </c>
      <c r="M167" t="str">
        <f>IF(L167&lt;&gt;"",L167,"N/A")</f>
        <v>Paid</v>
      </c>
      <c r="N167" t="s">
        <v>16</v>
      </c>
      <c r="O167" t="str">
        <f>IF(N167&lt;&gt;"",N167,"N/A")</f>
        <v>Paid</v>
      </c>
      <c r="P167" t="s">
        <v>13</v>
      </c>
      <c r="Q167" s="9">
        <v>30</v>
      </c>
      <c r="R167" t="str">
        <f t="shared" si="2"/>
        <v>20-30</v>
      </c>
      <c r="S167">
        <v>600</v>
      </c>
      <c r="T167" t="s">
        <v>14</v>
      </c>
      <c r="U167">
        <f>IF(T167="USD",S167,S167*0.055)</f>
        <v>600</v>
      </c>
      <c r="V167">
        <v>300</v>
      </c>
      <c r="W167" t="s">
        <v>14</v>
      </c>
      <c r="X167">
        <f>IF(W167="USD",V167,V167*0.054)</f>
        <v>300</v>
      </c>
      <c r="Y167">
        <v>1</v>
      </c>
      <c r="Z167">
        <v>5.6000000000000005</v>
      </c>
      <c r="AA167" s="9">
        <v>8.4</v>
      </c>
      <c r="AB167">
        <v>7</v>
      </c>
    </row>
    <row r="168" spans="1:29" x14ac:dyDescent="0.25">
      <c r="A168" t="s">
        <v>1893</v>
      </c>
      <c r="B168" t="s">
        <v>10</v>
      </c>
      <c r="C168" t="s">
        <v>56</v>
      </c>
      <c r="D168" t="s">
        <v>3611</v>
      </c>
      <c r="E168" t="s">
        <v>3617</v>
      </c>
      <c r="F168" t="str">
        <f>_xlfn.CONCAT(D168:D168,"-",E168)</f>
        <v>Mogadishu-Lagos</v>
      </c>
      <c r="G168" s="1">
        <v>44740</v>
      </c>
      <c r="H168" s="1">
        <v>44777</v>
      </c>
      <c r="I168" s="8">
        <f>IF(H168&lt;&gt;"",_xlfn.DAYS(H168,G168),"N/A")</f>
        <v>37</v>
      </c>
      <c r="J168" s="1">
        <f>IF(H168&lt;&gt;"",H168,"N/A")</f>
        <v>44777</v>
      </c>
      <c r="K168">
        <v>6</v>
      </c>
      <c r="L168" t="s">
        <v>12</v>
      </c>
      <c r="M168" t="str">
        <f>IF(L168&lt;&gt;"",L168,"N/A")</f>
        <v>Invoiced</v>
      </c>
      <c r="N168" t="s">
        <v>12</v>
      </c>
      <c r="O168" t="str">
        <f>IF(N168&lt;&gt;"",N168,"N/A")</f>
        <v>Invoiced</v>
      </c>
      <c r="P168" t="s">
        <v>13</v>
      </c>
      <c r="Q168" s="9">
        <v>36.258000000000003</v>
      </c>
      <c r="R168" t="str">
        <f t="shared" si="2"/>
        <v>30+</v>
      </c>
      <c r="S168">
        <v>600</v>
      </c>
      <c r="T168" t="s">
        <v>14</v>
      </c>
      <c r="U168">
        <f>IF(T168="USD",S168,S168*0.055)</f>
        <v>600</v>
      </c>
      <c r="V168">
        <v>300</v>
      </c>
      <c r="W168" t="s">
        <v>14</v>
      </c>
      <c r="X168">
        <f>IF(W168="USD",V168,V168*0.054)</f>
        <v>300</v>
      </c>
      <c r="Y168">
        <v>1</v>
      </c>
      <c r="Z168">
        <v>5.55</v>
      </c>
      <c r="AA168" s="9">
        <v>3.7</v>
      </c>
      <c r="AB168">
        <v>4.625</v>
      </c>
      <c r="AC168">
        <v>3.7</v>
      </c>
    </row>
    <row r="169" spans="1:29" x14ac:dyDescent="0.25">
      <c r="A169" t="s">
        <v>1895</v>
      </c>
      <c r="B169" t="s">
        <v>10</v>
      </c>
      <c r="C169" t="s">
        <v>56</v>
      </c>
      <c r="D169" t="s">
        <v>3611</v>
      </c>
      <c r="E169" t="s">
        <v>3613</v>
      </c>
      <c r="F169" t="str">
        <f>_xlfn.CONCAT(D169:D169,"-",E169)</f>
        <v>Mogadishu-Sanaa</v>
      </c>
      <c r="G169" s="1">
        <v>44740</v>
      </c>
      <c r="H169" s="1">
        <v>44777</v>
      </c>
      <c r="I169" s="8">
        <f>IF(H169&lt;&gt;"",_xlfn.DAYS(H169,G169),"N/A")</f>
        <v>37</v>
      </c>
      <c r="J169" s="1">
        <f>IF(H169&lt;&gt;"",H169,"N/A")</f>
        <v>44777</v>
      </c>
      <c r="K169">
        <v>6</v>
      </c>
      <c r="L169" t="s">
        <v>12</v>
      </c>
      <c r="M169" t="str">
        <f>IF(L169&lt;&gt;"",L169,"N/A")</f>
        <v>Invoiced</v>
      </c>
      <c r="N169" t="s">
        <v>12</v>
      </c>
      <c r="O169" t="str">
        <f>IF(N169&lt;&gt;"",N169,"N/A")</f>
        <v>Invoiced</v>
      </c>
      <c r="P169" t="s">
        <v>13</v>
      </c>
      <c r="Q169" s="9">
        <v>34.835000000000001</v>
      </c>
      <c r="R169" t="str">
        <f t="shared" si="2"/>
        <v>30+</v>
      </c>
      <c r="S169">
        <v>600</v>
      </c>
      <c r="T169" t="s">
        <v>14</v>
      </c>
      <c r="U169">
        <f>IF(T169="USD",S169,S169*0.055)</f>
        <v>600</v>
      </c>
      <c r="V169">
        <v>300</v>
      </c>
      <c r="W169" t="s">
        <v>14</v>
      </c>
      <c r="X169">
        <f>IF(W169="USD",V169,V169*0.054)</f>
        <v>300</v>
      </c>
      <c r="Y169">
        <v>1</v>
      </c>
      <c r="Z169">
        <v>5.55</v>
      </c>
      <c r="AA169" s="9">
        <v>3.7</v>
      </c>
      <c r="AB169">
        <v>4.625</v>
      </c>
      <c r="AC169">
        <v>3.7</v>
      </c>
    </row>
    <row r="170" spans="1:29" x14ac:dyDescent="0.25">
      <c r="A170" t="s">
        <v>3175</v>
      </c>
      <c r="B170" t="s">
        <v>10</v>
      </c>
      <c r="C170" t="s">
        <v>68</v>
      </c>
      <c r="D170" t="s">
        <v>3615</v>
      </c>
      <c r="E170" t="s">
        <v>3612</v>
      </c>
      <c r="F170" t="str">
        <f>_xlfn.CONCAT(D170:D170,"-",E170)</f>
        <v>Mombasa-Victoria</v>
      </c>
      <c r="G170" s="1">
        <v>44708</v>
      </c>
      <c r="H170" s="1">
        <v>44745</v>
      </c>
      <c r="I170" s="8">
        <f>IF(H170&lt;&gt;"",_xlfn.DAYS(H170,G170),"N/A")</f>
        <v>37</v>
      </c>
      <c r="J170" s="1">
        <f>IF(H170&lt;&gt;"",H170,"N/A")</f>
        <v>44745</v>
      </c>
      <c r="K170">
        <v>5</v>
      </c>
      <c r="L170" t="s">
        <v>16</v>
      </c>
      <c r="M170" t="str">
        <f>IF(L170&lt;&gt;"",L170,"N/A")</f>
        <v>Paid</v>
      </c>
      <c r="N170" t="s">
        <v>12</v>
      </c>
      <c r="O170" t="str">
        <f>IF(N170&lt;&gt;"",N170,"N/A")</f>
        <v>Invoiced</v>
      </c>
      <c r="P170" t="s">
        <v>13</v>
      </c>
      <c r="Q170" s="9">
        <v>34.067999999999998</v>
      </c>
      <c r="R170" t="str">
        <f t="shared" si="2"/>
        <v>30+</v>
      </c>
      <c r="S170">
        <v>600</v>
      </c>
      <c r="T170" t="s">
        <v>14</v>
      </c>
      <c r="U170">
        <f>IF(T170="USD",S170,S170*0.055)</f>
        <v>600</v>
      </c>
      <c r="V170">
        <v>300</v>
      </c>
      <c r="W170" t="s">
        <v>14</v>
      </c>
      <c r="X170">
        <f>IF(W170="USD",V170,V170*0.054)</f>
        <v>300</v>
      </c>
      <c r="Y170">
        <v>1</v>
      </c>
      <c r="Z170">
        <v>5.55</v>
      </c>
      <c r="AA170" s="9">
        <v>3.7</v>
      </c>
      <c r="AB170">
        <v>4.625</v>
      </c>
      <c r="AC170">
        <v>3.7</v>
      </c>
    </row>
    <row r="171" spans="1:29" x14ac:dyDescent="0.25">
      <c r="A171" t="s">
        <v>3195</v>
      </c>
      <c r="B171" t="s">
        <v>10</v>
      </c>
      <c r="C171" t="s">
        <v>68</v>
      </c>
      <c r="D171" t="s">
        <v>3619</v>
      </c>
      <c r="E171" t="s">
        <v>3617</v>
      </c>
      <c r="F171" t="str">
        <f>_xlfn.CONCAT(D171:D171,"-",E171)</f>
        <v>Addis Ababa-Lagos</v>
      </c>
      <c r="G171" s="1">
        <v>44709</v>
      </c>
      <c r="H171" s="1">
        <v>44746</v>
      </c>
      <c r="I171" s="8">
        <f>IF(H171&lt;&gt;"",_xlfn.DAYS(H171,G171),"N/A")</f>
        <v>37</v>
      </c>
      <c r="J171" s="1">
        <f>IF(H171&lt;&gt;"",H171,"N/A")</f>
        <v>44746</v>
      </c>
      <c r="K171">
        <v>5</v>
      </c>
      <c r="L171" t="s">
        <v>16</v>
      </c>
      <c r="M171" t="str">
        <f>IF(L171&lt;&gt;"",L171,"N/A")</f>
        <v>Paid</v>
      </c>
      <c r="N171" t="s">
        <v>12</v>
      </c>
      <c r="O171" t="str">
        <f>IF(N171&lt;&gt;"",N171,"N/A")</f>
        <v>Invoiced</v>
      </c>
      <c r="P171" t="s">
        <v>13</v>
      </c>
      <c r="Q171" s="9">
        <v>34.067999999999998</v>
      </c>
      <c r="R171" t="str">
        <f t="shared" si="2"/>
        <v>30+</v>
      </c>
      <c r="S171">
        <v>600</v>
      </c>
      <c r="T171" t="s">
        <v>14</v>
      </c>
      <c r="U171">
        <f>IF(T171="USD",S171,S171*0.055)</f>
        <v>600</v>
      </c>
      <c r="V171">
        <v>300</v>
      </c>
      <c r="W171" t="s">
        <v>14</v>
      </c>
      <c r="X171">
        <f>IF(W171="USD",V171,V171*0.054)</f>
        <v>300</v>
      </c>
      <c r="Y171">
        <v>1</v>
      </c>
      <c r="Z171">
        <v>5.55</v>
      </c>
      <c r="AA171" s="9">
        <v>3.7</v>
      </c>
      <c r="AB171">
        <v>4.625</v>
      </c>
      <c r="AC171">
        <v>3.7</v>
      </c>
    </row>
    <row r="172" spans="1:29" x14ac:dyDescent="0.25">
      <c r="A172" t="s">
        <v>3216</v>
      </c>
      <c r="B172" t="s">
        <v>10</v>
      </c>
      <c r="C172" t="s">
        <v>68</v>
      </c>
      <c r="D172" t="s">
        <v>3619</v>
      </c>
      <c r="E172" t="s">
        <v>3617</v>
      </c>
      <c r="F172" t="str">
        <f>_xlfn.CONCAT(D172:D172,"-",E172)</f>
        <v>Addis Ababa-Lagos</v>
      </c>
      <c r="G172" s="1">
        <v>44719</v>
      </c>
      <c r="H172" s="1">
        <v>44756</v>
      </c>
      <c r="I172" s="8">
        <f>IF(H172&lt;&gt;"",_xlfn.DAYS(H172,G172),"N/A")</f>
        <v>37</v>
      </c>
      <c r="J172" s="1">
        <f>IF(H172&lt;&gt;"",H172,"N/A")</f>
        <v>44756</v>
      </c>
      <c r="K172">
        <v>6</v>
      </c>
      <c r="L172" t="s">
        <v>12</v>
      </c>
      <c r="M172" t="str">
        <f>IF(L172&lt;&gt;"",L172,"N/A")</f>
        <v>Invoiced</v>
      </c>
      <c r="N172" t="s">
        <v>12</v>
      </c>
      <c r="O172" t="str">
        <f>IF(N172&lt;&gt;"",N172,"N/A")</f>
        <v>Invoiced</v>
      </c>
      <c r="P172" t="s">
        <v>13</v>
      </c>
      <c r="Q172" s="9">
        <v>34.067999999999998</v>
      </c>
      <c r="R172" t="str">
        <f t="shared" si="2"/>
        <v>30+</v>
      </c>
      <c r="S172">
        <v>600</v>
      </c>
      <c r="T172" t="s">
        <v>14</v>
      </c>
      <c r="U172">
        <f>IF(T172="USD",S172,S172*0.055)</f>
        <v>600</v>
      </c>
      <c r="V172">
        <v>300</v>
      </c>
      <c r="W172" t="s">
        <v>14</v>
      </c>
      <c r="X172">
        <f>IF(W172="USD",V172,V172*0.054)</f>
        <v>300</v>
      </c>
      <c r="Y172">
        <v>1</v>
      </c>
      <c r="Z172">
        <v>5.55</v>
      </c>
      <c r="AA172" s="9">
        <v>3.7</v>
      </c>
      <c r="AB172">
        <v>4.625</v>
      </c>
      <c r="AC172">
        <v>3.7</v>
      </c>
    </row>
    <row r="173" spans="1:29" x14ac:dyDescent="0.25">
      <c r="A173" t="s">
        <v>1726</v>
      </c>
      <c r="B173" t="s">
        <v>10</v>
      </c>
      <c r="C173" t="s">
        <v>68</v>
      </c>
      <c r="D173" t="s">
        <v>3616</v>
      </c>
      <c r="E173" t="s">
        <v>3614</v>
      </c>
      <c r="F173" t="str">
        <f>_xlfn.CONCAT(D173:D173,"-",E173)</f>
        <v>Marrakech-Alger</v>
      </c>
      <c r="G173" s="1">
        <v>44747</v>
      </c>
      <c r="H173" s="1">
        <v>44784</v>
      </c>
      <c r="I173" s="8">
        <f>IF(H173&lt;&gt;"",_xlfn.DAYS(H173,G173),"N/A")</f>
        <v>37</v>
      </c>
      <c r="J173" s="1">
        <f>IF(H173&lt;&gt;"",H173,"N/A")</f>
        <v>44784</v>
      </c>
      <c r="K173">
        <v>7</v>
      </c>
      <c r="L173" t="s">
        <v>12</v>
      </c>
      <c r="M173" t="str">
        <f>IF(L173&lt;&gt;"",L173,"N/A")</f>
        <v>Invoiced</v>
      </c>
      <c r="N173" t="s">
        <v>12</v>
      </c>
      <c r="O173" t="str">
        <f>IF(N173&lt;&gt;"",N173,"N/A")</f>
        <v>Invoiced</v>
      </c>
      <c r="P173" t="s">
        <v>13</v>
      </c>
      <c r="Q173" s="9">
        <v>33.996000000000002</v>
      </c>
      <c r="R173" t="str">
        <f t="shared" si="2"/>
        <v>30+</v>
      </c>
      <c r="S173">
        <v>600</v>
      </c>
      <c r="T173" t="s">
        <v>14</v>
      </c>
      <c r="U173">
        <f>IF(T173="USD",S173,S173*0.055)</f>
        <v>600</v>
      </c>
      <c r="V173">
        <v>300</v>
      </c>
      <c r="W173" t="s">
        <v>14</v>
      </c>
      <c r="X173">
        <f>IF(W173="USD",V173,V173*0.054)</f>
        <v>300</v>
      </c>
      <c r="Y173">
        <v>1</v>
      </c>
      <c r="Z173">
        <v>5.55</v>
      </c>
      <c r="AA173" s="9">
        <v>3.7</v>
      </c>
      <c r="AB173">
        <v>4.625</v>
      </c>
      <c r="AC173">
        <v>3.7</v>
      </c>
    </row>
    <row r="174" spans="1:29" x14ac:dyDescent="0.25">
      <c r="A174" t="s">
        <v>2102</v>
      </c>
      <c r="B174" t="s">
        <v>10</v>
      </c>
      <c r="C174" t="s">
        <v>68</v>
      </c>
      <c r="D174" t="s">
        <v>3620</v>
      </c>
      <c r="E174" t="s">
        <v>3617</v>
      </c>
      <c r="F174" t="str">
        <f>_xlfn.CONCAT(D174:D174,"-",E174)</f>
        <v>Zanzibar-Lagos</v>
      </c>
      <c r="G174" s="1">
        <v>44651</v>
      </c>
      <c r="H174" s="1">
        <v>44688</v>
      </c>
      <c r="I174" s="8">
        <f>IF(H174&lt;&gt;"",_xlfn.DAYS(H174,G174),"N/A")</f>
        <v>37</v>
      </c>
      <c r="J174" s="1">
        <f>IF(H174&lt;&gt;"",H174,"N/A")</f>
        <v>44688</v>
      </c>
      <c r="K174">
        <v>3</v>
      </c>
      <c r="L174" t="s">
        <v>16</v>
      </c>
      <c r="M174" t="str">
        <f>IF(L174&lt;&gt;"",L174,"N/A")</f>
        <v>Paid</v>
      </c>
      <c r="N174" t="s">
        <v>12</v>
      </c>
      <c r="O174" t="str">
        <f>IF(N174&lt;&gt;"",N174,"N/A")</f>
        <v>Invoiced</v>
      </c>
      <c r="P174" t="s">
        <v>13</v>
      </c>
      <c r="Q174" s="9">
        <v>33.235999999999997</v>
      </c>
      <c r="R174" t="str">
        <f t="shared" si="2"/>
        <v>30+</v>
      </c>
      <c r="S174">
        <v>600</v>
      </c>
      <c r="T174" t="s">
        <v>14</v>
      </c>
      <c r="U174">
        <f>IF(T174="USD",S174,S174*0.055)</f>
        <v>600</v>
      </c>
      <c r="V174">
        <v>300</v>
      </c>
      <c r="W174" t="s">
        <v>14</v>
      </c>
      <c r="X174">
        <f>IF(W174="USD",V174,V174*0.054)</f>
        <v>300</v>
      </c>
      <c r="Y174">
        <v>1</v>
      </c>
      <c r="Z174">
        <v>5.55</v>
      </c>
      <c r="AA174" s="9">
        <v>3.7</v>
      </c>
      <c r="AB174">
        <v>4.625</v>
      </c>
      <c r="AC174">
        <v>3.7</v>
      </c>
    </row>
    <row r="175" spans="1:29" x14ac:dyDescent="0.25">
      <c r="A175" t="s">
        <v>2118</v>
      </c>
      <c r="B175" t="s">
        <v>10</v>
      </c>
      <c r="C175" t="s">
        <v>68</v>
      </c>
      <c r="D175" t="s">
        <v>3616</v>
      </c>
      <c r="E175" t="s">
        <v>3614</v>
      </c>
      <c r="F175" t="str">
        <f>_xlfn.CONCAT(D175:D175,"-",E175)</f>
        <v>Marrakech-Alger</v>
      </c>
      <c r="G175" s="1">
        <v>44651</v>
      </c>
      <c r="H175" s="1">
        <v>44688</v>
      </c>
      <c r="I175" s="8">
        <f>IF(H175&lt;&gt;"",_xlfn.DAYS(H175,G175),"N/A")</f>
        <v>37</v>
      </c>
      <c r="J175" s="1">
        <f>IF(H175&lt;&gt;"",H175,"N/A")</f>
        <v>44688</v>
      </c>
      <c r="K175">
        <v>3</v>
      </c>
      <c r="L175" t="s">
        <v>16</v>
      </c>
      <c r="M175" t="str">
        <f>IF(L175&lt;&gt;"",L175,"N/A")</f>
        <v>Paid</v>
      </c>
      <c r="O175" t="str">
        <f>IF(N175&lt;&gt;"",N175,"N/A")</f>
        <v>N/A</v>
      </c>
      <c r="P175" t="s">
        <v>69</v>
      </c>
      <c r="Q175" s="9">
        <v>33.235999999999997</v>
      </c>
      <c r="R175" t="str">
        <f t="shared" si="2"/>
        <v>30+</v>
      </c>
      <c r="S175">
        <v>20</v>
      </c>
      <c r="T175" t="s">
        <v>14</v>
      </c>
      <c r="U175">
        <f>IF(T175="USD",S175,S175*0.055)</f>
        <v>20</v>
      </c>
      <c r="V175">
        <v>10</v>
      </c>
      <c r="W175" t="s">
        <v>14</v>
      </c>
      <c r="X175">
        <f>IF(W175="USD",V175,V175*0.054)</f>
        <v>10</v>
      </c>
      <c r="Y175">
        <v>1</v>
      </c>
      <c r="Z175">
        <v>5.55</v>
      </c>
      <c r="AA175" s="9">
        <v>3.7</v>
      </c>
      <c r="AB175">
        <v>4.625</v>
      </c>
      <c r="AC175">
        <v>3.7</v>
      </c>
    </row>
    <row r="176" spans="1:29" x14ac:dyDescent="0.25">
      <c r="A176" t="s">
        <v>3138</v>
      </c>
      <c r="B176" t="s">
        <v>10</v>
      </c>
      <c r="C176" t="s">
        <v>68</v>
      </c>
      <c r="D176" t="s">
        <v>3616</v>
      </c>
      <c r="E176" t="s">
        <v>3614</v>
      </c>
      <c r="F176" t="str">
        <f>_xlfn.CONCAT(D176:D176,"-",E176)</f>
        <v>Marrakech-Alger</v>
      </c>
      <c r="G176" s="1">
        <v>44694</v>
      </c>
      <c r="H176" s="1">
        <v>44731</v>
      </c>
      <c r="I176" s="8">
        <f>IF(H176&lt;&gt;"",_xlfn.DAYS(H176,G176),"N/A")</f>
        <v>37</v>
      </c>
      <c r="J176" s="1">
        <f>IF(H176&lt;&gt;"",H176,"N/A")</f>
        <v>44731</v>
      </c>
      <c r="K176">
        <v>5</v>
      </c>
      <c r="L176" t="s">
        <v>16</v>
      </c>
      <c r="M176" t="str">
        <f>IF(L176&lt;&gt;"",L176,"N/A")</f>
        <v>Paid</v>
      </c>
      <c r="N176" t="s">
        <v>12</v>
      </c>
      <c r="O176" t="str">
        <f>IF(N176&lt;&gt;"",N176,"N/A")</f>
        <v>Invoiced</v>
      </c>
      <c r="P176" t="s">
        <v>13</v>
      </c>
      <c r="Q176" s="9">
        <v>33.066000000000003</v>
      </c>
      <c r="R176" t="str">
        <f t="shared" si="2"/>
        <v>30+</v>
      </c>
      <c r="S176">
        <v>600</v>
      </c>
      <c r="T176" t="s">
        <v>14</v>
      </c>
      <c r="U176">
        <f>IF(T176="USD",S176,S176*0.055)</f>
        <v>600</v>
      </c>
      <c r="V176">
        <v>300</v>
      </c>
      <c r="W176" t="s">
        <v>14</v>
      </c>
      <c r="X176">
        <f>IF(W176="USD",V176,V176*0.054)</f>
        <v>300</v>
      </c>
      <c r="Y176">
        <v>1</v>
      </c>
      <c r="Z176">
        <v>5.55</v>
      </c>
      <c r="AA176" s="9">
        <v>3.7</v>
      </c>
      <c r="AB176">
        <v>4.625</v>
      </c>
      <c r="AC176">
        <v>3.7</v>
      </c>
    </row>
    <row r="177" spans="1:29" x14ac:dyDescent="0.25">
      <c r="A177" t="s">
        <v>3225</v>
      </c>
      <c r="B177" t="s">
        <v>10</v>
      </c>
      <c r="C177" t="s">
        <v>68</v>
      </c>
      <c r="D177" t="s">
        <v>3620</v>
      </c>
      <c r="E177" t="s">
        <v>3613</v>
      </c>
      <c r="F177" t="str">
        <f>_xlfn.CONCAT(D177:D177,"-",E177)</f>
        <v>Zanzibar-Sanaa</v>
      </c>
      <c r="G177" s="1">
        <v>44720</v>
      </c>
      <c r="H177" s="1">
        <v>44757</v>
      </c>
      <c r="I177" s="8">
        <f>IF(H177&lt;&gt;"",_xlfn.DAYS(H177,G177),"N/A")</f>
        <v>37</v>
      </c>
      <c r="J177" s="1">
        <f>IF(H177&lt;&gt;"",H177,"N/A")</f>
        <v>44757</v>
      </c>
      <c r="K177">
        <v>6</v>
      </c>
      <c r="L177" t="s">
        <v>12</v>
      </c>
      <c r="M177" t="str">
        <f>IF(L177&lt;&gt;"",L177,"N/A")</f>
        <v>Invoiced</v>
      </c>
      <c r="N177" t="s">
        <v>12</v>
      </c>
      <c r="O177" t="str">
        <f>IF(N177&lt;&gt;"",N177,"N/A")</f>
        <v>Invoiced</v>
      </c>
      <c r="P177" t="s">
        <v>13</v>
      </c>
      <c r="Q177" s="9">
        <v>33.066000000000003</v>
      </c>
      <c r="R177" t="str">
        <f t="shared" si="2"/>
        <v>30+</v>
      </c>
      <c r="S177">
        <v>600</v>
      </c>
      <c r="T177" t="s">
        <v>14</v>
      </c>
      <c r="U177">
        <f>IF(T177="USD",S177,S177*0.055)</f>
        <v>600</v>
      </c>
      <c r="V177">
        <v>300</v>
      </c>
      <c r="W177" t="s">
        <v>14</v>
      </c>
      <c r="X177">
        <f>IF(W177="USD",V177,V177*0.054)</f>
        <v>300</v>
      </c>
      <c r="Y177">
        <v>1</v>
      </c>
      <c r="Z177">
        <v>5.55</v>
      </c>
      <c r="AA177" s="9">
        <v>3.7</v>
      </c>
      <c r="AB177">
        <v>4.625</v>
      </c>
      <c r="AC177">
        <v>3.7</v>
      </c>
    </row>
    <row r="178" spans="1:29" x14ac:dyDescent="0.25">
      <c r="A178" t="s">
        <v>3227</v>
      </c>
      <c r="B178" t="s">
        <v>10</v>
      </c>
      <c r="C178" t="s">
        <v>68</v>
      </c>
      <c r="D178" t="s">
        <v>3615</v>
      </c>
      <c r="E178" t="s">
        <v>3613</v>
      </c>
      <c r="F178" t="str">
        <f>_xlfn.CONCAT(D178:D178,"-",E178)</f>
        <v>Mombasa-Sanaa</v>
      </c>
      <c r="G178" s="1">
        <v>44720</v>
      </c>
      <c r="H178" s="1">
        <v>44757</v>
      </c>
      <c r="I178" s="8">
        <f>IF(H178&lt;&gt;"",_xlfn.DAYS(H178,G178),"N/A")</f>
        <v>37</v>
      </c>
      <c r="J178" s="1">
        <f>IF(H178&lt;&gt;"",H178,"N/A")</f>
        <v>44757</v>
      </c>
      <c r="K178">
        <v>6</v>
      </c>
      <c r="L178" t="s">
        <v>12</v>
      </c>
      <c r="M178" t="str">
        <f>IF(L178&lt;&gt;"",L178,"N/A")</f>
        <v>Invoiced</v>
      </c>
      <c r="N178" t="s">
        <v>12</v>
      </c>
      <c r="O178" t="str">
        <f>IF(N178&lt;&gt;"",N178,"N/A")</f>
        <v>Invoiced</v>
      </c>
      <c r="P178" t="s">
        <v>13</v>
      </c>
      <c r="Q178" s="9">
        <v>33.066000000000003</v>
      </c>
      <c r="R178" t="str">
        <f t="shared" si="2"/>
        <v>30+</v>
      </c>
      <c r="S178">
        <v>600</v>
      </c>
      <c r="T178" t="s">
        <v>14</v>
      </c>
      <c r="U178">
        <f>IF(T178="USD",S178,S178*0.055)</f>
        <v>600</v>
      </c>
      <c r="V178">
        <v>300</v>
      </c>
      <c r="W178" t="s">
        <v>14</v>
      </c>
      <c r="X178">
        <f>IF(W178="USD",V178,V178*0.054)</f>
        <v>300</v>
      </c>
      <c r="Y178">
        <v>1</v>
      </c>
      <c r="Z178">
        <v>5.55</v>
      </c>
      <c r="AA178" s="9">
        <v>3.7</v>
      </c>
      <c r="AB178">
        <v>4.625</v>
      </c>
      <c r="AC178">
        <v>3.7</v>
      </c>
    </row>
    <row r="179" spans="1:29" x14ac:dyDescent="0.25">
      <c r="A179" t="s">
        <v>3230</v>
      </c>
      <c r="B179" t="s">
        <v>10</v>
      </c>
      <c r="C179" t="s">
        <v>68</v>
      </c>
      <c r="D179" t="s">
        <v>3616</v>
      </c>
      <c r="E179" t="s">
        <v>3617</v>
      </c>
      <c r="F179" t="str">
        <f>_xlfn.CONCAT(D179:D179,"-",E179)</f>
        <v>Marrakech-Lagos</v>
      </c>
      <c r="G179" s="1">
        <v>44720</v>
      </c>
      <c r="H179" s="1">
        <v>44757</v>
      </c>
      <c r="I179" s="8">
        <f>IF(H179&lt;&gt;"",_xlfn.DAYS(H179,G179),"N/A")</f>
        <v>37</v>
      </c>
      <c r="J179" s="1">
        <f>IF(H179&lt;&gt;"",H179,"N/A")</f>
        <v>44757</v>
      </c>
      <c r="K179">
        <v>6</v>
      </c>
      <c r="L179" t="s">
        <v>12</v>
      </c>
      <c r="M179" t="str">
        <f>IF(L179&lt;&gt;"",L179,"N/A")</f>
        <v>Invoiced</v>
      </c>
      <c r="N179" t="s">
        <v>12</v>
      </c>
      <c r="O179" t="str">
        <f>IF(N179&lt;&gt;"",N179,"N/A")</f>
        <v>Invoiced</v>
      </c>
      <c r="P179" t="s">
        <v>13</v>
      </c>
      <c r="Q179" s="9">
        <v>33.066000000000003</v>
      </c>
      <c r="R179" t="str">
        <f t="shared" si="2"/>
        <v>30+</v>
      </c>
      <c r="S179">
        <v>600</v>
      </c>
      <c r="T179" t="s">
        <v>14</v>
      </c>
      <c r="U179">
        <f>IF(T179="USD",S179,S179*0.055)</f>
        <v>600</v>
      </c>
      <c r="V179">
        <v>300</v>
      </c>
      <c r="W179" t="s">
        <v>14</v>
      </c>
      <c r="X179">
        <f>IF(W179="USD",V179,V179*0.054)</f>
        <v>300</v>
      </c>
      <c r="Y179">
        <v>1</v>
      </c>
      <c r="Z179">
        <v>5.55</v>
      </c>
      <c r="AA179" s="9">
        <v>3.7</v>
      </c>
      <c r="AB179">
        <v>4.625</v>
      </c>
      <c r="AC179">
        <v>3.7</v>
      </c>
    </row>
    <row r="180" spans="1:29" x14ac:dyDescent="0.25">
      <c r="A180" t="s">
        <v>3232</v>
      </c>
      <c r="B180" t="s">
        <v>10</v>
      </c>
      <c r="C180" t="s">
        <v>68</v>
      </c>
      <c r="D180" t="s">
        <v>3611</v>
      </c>
      <c r="E180" t="s">
        <v>3612</v>
      </c>
      <c r="F180" t="str">
        <f>_xlfn.CONCAT(D180:D180,"-",E180)</f>
        <v>Mogadishu-Victoria</v>
      </c>
      <c r="G180" s="1">
        <v>44720</v>
      </c>
      <c r="H180" s="1">
        <v>44757</v>
      </c>
      <c r="I180" s="8">
        <f>IF(H180&lt;&gt;"",_xlfn.DAYS(H180,G180),"N/A")</f>
        <v>37</v>
      </c>
      <c r="J180" s="1">
        <f>IF(H180&lt;&gt;"",H180,"N/A")</f>
        <v>44757</v>
      </c>
      <c r="K180">
        <v>6</v>
      </c>
      <c r="L180" t="s">
        <v>12</v>
      </c>
      <c r="M180" t="str">
        <f>IF(L180&lt;&gt;"",L180,"N/A")</f>
        <v>Invoiced</v>
      </c>
      <c r="N180" t="s">
        <v>12</v>
      </c>
      <c r="O180" t="str">
        <f>IF(N180&lt;&gt;"",N180,"N/A")</f>
        <v>Invoiced</v>
      </c>
      <c r="P180" t="s">
        <v>13</v>
      </c>
      <c r="Q180" s="9">
        <v>33.066000000000003</v>
      </c>
      <c r="R180" t="str">
        <f t="shared" si="2"/>
        <v>30+</v>
      </c>
      <c r="S180">
        <v>600</v>
      </c>
      <c r="T180" t="s">
        <v>14</v>
      </c>
      <c r="U180">
        <f>IF(T180="USD",S180,S180*0.055)</f>
        <v>600</v>
      </c>
      <c r="V180">
        <v>300</v>
      </c>
      <c r="W180" t="s">
        <v>14</v>
      </c>
      <c r="X180">
        <f>IF(W180="USD",V180,V180*0.054)</f>
        <v>300</v>
      </c>
      <c r="Y180">
        <v>1</v>
      </c>
      <c r="Z180">
        <v>5.55</v>
      </c>
      <c r="AA180" s="9">
        <v>3.7</v>
      </c>
      <c r="AB180">
        <v>4.625</v>
      </c>
      <c r="AC180">
        <v>3.7</v>
      </c>
    </row>
    <row r="181" spans="1:29" x14ac:dyDescent="0.25">
      <c r="A181" t="s">
        <v>3235</v>
      </c>
      <c r="B181" t="s">
        <v>10</v>
      </c>
      <c r="C181" t="s">
        <v>68</v>
      </c>
      <c r="D181" t="s">
        <v>3616</v>
      </c>
      <c r="E181" t="s">
        <v>3618</v>
      </c>
      <c r="F181" t="str">
        <f>_xlfn.CONCAT(D181:D181,"-",E181)</f>
        <v>Marrakech-Tripoli</v>
      </c>
      <c r="G181" s="1">
        <v>44719</v>
      </c>
      <c r="H181" s="1">
        <v>44756</v>
      </c>
      <c r="I181" s="8">
        <f>IF(H181&lt;&gt;"",_xlfn.DAYS(H181,G181),"N/A")</f>
        <v>37</v>
      </c>
      <c r="J181" s="1">
        <f>IF(H181&lt;&gt;"",H181,"N/A")</f>
        <v>44756</v>
      </c>
      <c r="K181">
        <v>6</v>
      </c>
      <c r="L181" t="s">
        <v>12</v>
      </c>
      <c r="M181" t="str">
        <f>IF(L181&lt;&gt;"",L181,"N/A")</f>
        <v>Invoiced</v>
      </c>
      <c r="N181" t="s">
        <v>12</v>
      </c>
      <c r="O181" t="str">
        <f>IF(N181&lt;&gt;"",N181,"N/A")</f>
        <v>Invoiced</v>
      </c>
      <c r="P181" t="s">
        <v>13</v>
      </c>
      <c r="Q181" s="9">
        <v>33.066000000000003</v>
      </c>
      <c r="R181" t="str">
        <f t="shared" si="2"/>
        <v>30+</v>
      </c>
      <c r="S181">
        <v>600</v>
      </c>
      <c r="T181" t="s">
        <v>14</v>
      </c>
      <c r="U181">
        <f>IF(T181="USD",S181,S181*0.055)</f>
        <v>600</v>
      </c>
      <c r="V181">
        <v>300</v>
      </c>
      <c r="W181" t="s">
        <v>14</v>
      </c>
      <c r="X181">
        <f>IF(W181="USD",V181,V181*0.054)</f>
        <v>300</v>
      </c>
      <c r="Y181">
        <v>1</v>
      </c>
      <c r="Z181">
        <v>5.55</v>
      </c>
      <c r="AA181" s="9">
        <v>3.7</v>
      </c>
      <c r="AB181">
        <v>4.625</v>
      </c>
      <c r="AC181">
        <v>3.7</v>
      </c>
    </row>
    <row r="182" spans="1:29" x14ac:dyDescent="0.25">
      <c r="A182" t="s">
        <v>1395</v>
      </c>
      <c r="B182" t="s">
        <v>10</v>
      </c>
      <c r="C182" t="s">
        <v>68</v>
      </c>
      <c r="D182" t="s">
        <v>3611</v>
      </c>
      <c r="E182" t="s">
        <v>3617</v>
      </c>
      <c r="F182" t="str">
        <f>_xlfn.CONCAT(D182:D182,"-",E182)</f>
        <v>Mogadishu-Lagos</v>
      </c>
      <c r="G182" s="1">
        <v>44672</v>
      </c>
      <c r="H182" s="1">
        <v>44709</v>
      </c>
      <c r="I182" s="8">
        <f>IF(H182&lt;&gt;"",_xlfn.DAYS(H182,G182),"N/A")</f>
        <v>37</v>
      </c>
      <c r="J182" s="1">
        <f>IF(H182&lt;&gt;"",H182,"N/A")</f>
        <v>44709</v>
      </c>
      <c r="K182">
        <v>4</v>
      </c>
      <c r="M182" t="str">
        <f>IF(L182&lt;&gt;"",L182,"N/A")</f>
        <v>N/A</v>
      </c>
      <c r="N182" t="s">
        <v>16</v>
      </c>
      <c r="O182" t="str">
        <f>IF(N182&lt;&gt;"",N182,"N/A")</f>
        <v>Paid</v>
      </c>
      <c r="P182" t="s">
        <v>13</v>
      </c>
      <c r="Q182" s="9">
        <v>33.029000000000003</v>
      </c>
      <c r="R182" t="str">
        <f t="shared" si="2"/>
        <v>30+</v>
      </c>
      <c r="S182">
        <v>600</v>
      </c>
      <c r="T182" t="s">
        <v>14</v>
      </c>
      <c r="U182">
        <f>IF(T182="USD",S182,S182*0.055)</f>
        <v>600</v>
      </c>
      <c r="V182">
        <v>300</v>
      </c>
      <c r="W182" t="s">
        <v>14</v>
      </c>
      <c r="X182">
        <f>IF(W182="USD",V182,V182*0.054)</f>
        <v>300</v>
      </c>
      <c r="Y182">
        <v>1</v>
      </c>
      <c r="Z182">
        <v>5.55</v>
      </c>
      <c r="AA182" s="9">
        <v>3.7</v>
      </c>
      <c r="AB182">
        <v>4.625</v>
      </c>
      <c r="AC182">
        <v>3.7</v>
      </c>
    </row>
    <row r="183" spans="1:29" x14ac:dyDescent="0.25">
      <c r="A183" t="s">
        <v>1426</v>
      </c>
      <c r="B183" t="s">
        <v>10</v>
      </c>
      <c r="C183" t="s">
        <v>68</v>
      </c>
      <c r="D183" t="s">
        <v>3615</v>
      </c>
      <c r="E183" t="s">
        <v>3617</v>
      </c>
      <c r="F183" t="str">
        <f>_xlfn.CONCAT(D183:D183,"-",E183)</f>
        <v>Mombasa-Lagos</v>
      </c>
      <c r="G183" s="1">
        <v>44672</v>
      </c>
      <c r="H183" s="1">
        <v>44709</v>
      </c>
      <c r="I183" s="8">
        <f>IF(H183&lt;&gt;"",_xlfn.DAYS(H183,G183),"N/A")</f>
        <v>37</v>
      </c>
      <c r="J183" s="1">
        <f>IF(H183&lt;&gt;"",H183,"N/A")</f>
        <v>44709</v>
      </c>
      <c r="K183">
        <v>4</v>
      </c>
      <c r="M183" t="str">
        <f>IF(L183&lt;&gt;"",L183,"N/A")</f>
        <v>N/A</v>
      </c>
      <c r="O183" t="str">
        <f>IF(N183&lt;&gt;"",N183,"N/A")</f>
        <v>N/A</v>
      </c>
      <c r="P183" t="s">
        <v>69</v>
      </c>
      <c r="Q183" s="9">
        <v>33.029000000000003</v>
      </c>
      <c r="R183" t="str">
        <f t="shared" si="2"/>
        <v>30+</v>
      </c>
      <c r="S183">
        <v>20</v>
      </c>
      <c r="T183" t="s">
        <v>14</v>
      </c>
      <c r="U183">
        <f>IF(T183="USD",S183,S183*0.055)</f>
        <v>20</v>
      </c>
      <c r="V183">
        <v>10</v>
      </c>
      <c r="W183" t="s">
        <v>14</v>
      </c>
      <c r="X183">
        <f>IF(W183="USD",V183,V183*0.054)</f>
        <v>10</v>
      </c>
      <c r="Y183">
        <v>1</v>
      </c>
      <c r="Z183">
        <v>5.55</v>
      </c>
      <c r="AA183" s="9">
        <v>3.7</v>
      </c>
      <c r="AB183">
        <v>4.625</v>
      </c>
      <c r="AC183">
        <v>3.7</v>
      </c>
    </row>
    <row r="184" spans="1:29" x14ac:dyDescent="0.25">
      <c r="A184" t="s">
        <v>2169</v>
      </c>
      <c r="B184" t="s">
        <v>10</v>
      </c>
      <c r="C184" t="s">
        <v>68</v>
      </c>
      <c r="D184" t="s">
        <v>3615</v>
      </c>
      <c r="E184" t="s">
        <v>3613</v>
      </c>
      <c r="F184" t="str">
        <f>_xlfn.CONCAT(D184:D184,"-",E184)</f>
        <v>Mombasa-Sanaa</v>
      </c>
      <c r="G184" s="1">
        <v>44667</v>
      </c>
      <c r="H184" s="1">
        <v>44704</v>
      </c>
      <c r="I184" s="8">
        <f>IF(H184&lt;&gt;"",_xlfn.DAYS(H184,G184),"N/A")</f>
        <v>37</v>
      </c>
      <c r="J184" s="1">
        <f>IF(H184&lt;&gt;"",H184,"N/A")</f>
        <v>44704</v>
      </c>
      <c r="K184">
        <v>4</v>
      </c>
      <c r="L184" t="s">
        <v>16</v>
      </c>
      <c r="M184" t="str">
        <f>IF(L184&lt;&gt;"",L184,"N/A")</f>
        <v>Paid</v>
      </c>
      <c r="N184" t="s">
        <v>16</v>
      </c>
      <c r="O184" t="str">
        <f>IF(N184&lt;&gt;"",N184,"N/A")</f>
        <v>Paid</v>
      </c>
      <c r="P184" t="s">
        <v>13</v>
      </c>
      <c r="Q184" s="9">
        <v>32.92</v>
      </c>
      <c r="R184" t="str">
        <f t="shared" si="2"/>
        <v>30+</v>
      </c>
      <c r="S184">
        <v>600</v>
      </c>
      <c r="T184" t="s">
        <v>14</v>
      </c>
      <c r="U184">
        <f>IF(T184="USD",S184,S184*0.055)</f>
        <v>600</v>
      </c>
      <c r="V184">
        <v>300</v>
      </c>
      <c r="W184" t="s">
        <v>14</v>
      </c>
      <c r="X184">
        <f>IF(W184="USD",V184,V184*0.054)</f>
        <v>300</v>
      </c>
      <c r="Y184">
        <v>1</v>
      </c>
      <c r="Z184">
        <v>5.55</v>
      </c>
      <c r="AA184" s="9">
        <v>3.7</v>
      </c>
      <c r="AB184">
        <v>4.625</v>
      </c>
      <c r="AC184">
        <v>3.7</v>
      </c>
    </row>
    <row r="185" spans="1:29" x14ac:dyDescent="0.25">
      <c r="A185" t="s">
        <v>1097</v>
      </c>
      <c r="B185" t="s">
        <v>10</v>
      </c>
      <c r="C185" t="s">
        <v>68</v>
      </c>
      <c r="D185" t="s">
        <v>3619</v>
      </c>
      <c r="E185" t="s">
        <v>3612</v>
      </c>
      <c r="F185" t="str">
        <f>_xlfn.CONCAT(D185:D185,"-",E185)</f>
        <v>Addis Ababa-Victoria</v>
      </c>
      <c r="G185" s="1">
        <v>44634</v>
      </c>
      <c r="H185" s="1">
        <v>44671</v>
      </c>
      <c r="I185" s="8">
        <f>IF(H185&lt;&gt;"",_xlfn.DAYS(H185,G185),"N/A")</f>
        <v>37</v>
      </c>
      <c r="J185" s="1">
        <f>IF(H185&lt;&gt;"",H185,"N/A")</f>
        <v>44671</v>
      </c>
      <c r="K185">
        <v>3</v>
      </c>
      <c r="M185" t="str">
        <f>IF(L185&lt;&gt;"",L185,"N/A")</f>
        <v>N/A</v>
      </c>
      <c r="N185" t="s">
        <v>12</v>
      </c>
      <c r="O185" t="str">
        <f>IF(N185&lt;&gt;"",N185,"N/A")</f>
        <v>Invoiced</v>
      </c>
      <c r="P185" t="s">
        <v>13</v>
      </c>
      <c r="Q185" s="9">
        <v>32.470999999999997</v>
      </c>
      <c r="R185" t="str">
        <f t="shared" si="2"/>
        <v>30+</v>
      </c>
      <c r="S185">
        <v>600</v>
      </c>
      <c r="T185" t="s">
        <v>14</v>
      </c>
      <c r="U185">
        <f>IF(T185="USD",S185,S185*0.055)</f>
        <v>600</v>
      </c>
      <c r="V185">
        <v>300</v>
      </c>
      <c r="W185" t="s">
        <v>14</v>
      </c>
      <c r="X185">
        <f>IF(W185="USD",V185,V185*0.054)</f>
        <v>300</v>
      </c>
      <c r="Y185">
        <v>1</v>
      </c>
      <c r="Z185">
        <v>5.55</v>
      </c>
      <c r="AA185" s="9">
        <v>3.7</v>
      </c>
      <c r="AB185">
        <v>4.625</v>
      </c>
      <c r="AC185">
        <v>3.7</v>
      </c>
    </row>
    <row r="186" spans="1:29" x14ac:dyDescent="0.25">
      <c r="A186" t="s">
        <v>2108</v>
      </c>
      <c r="B186" t="s">
        <v>10</v>
      </c>
      <c r="C186" t="s">
        <v>68</v>
      </c>
      <c r="D186" t="s">
        <v>3615</v>
      </c>
      <c r="E186" t="s">
        <v>3617</v>
      </c>
      <c r="F186" t="str">
        <f>_xlfn.CONCAT(D186:D186,"-",E186)</f>
        <v>Mombasa-Lagos</v>
      </c>
      <c r="G186" s="1">
        <v>44658</v>
      </c>
      <c r="H186" s="1">
        <v>44695</v>
      </c>
      <c r="I186" s="8">
        <f>IF(H186&lt;&gt;"",_xlfn.DAYS(H186,G186),"N/A")</f>
        <v>37</v>
      </c>
      <c r="J186" s="1">
        <f>IF(H186&lt;&gt;"",H186,"N/A")</f>
        <v>44695</v>
      </c>
      <c r="K186">
        <v>4</v>
      </c>
      <c r="L186" t="s">
        <v>16</v>
      </c>
      <c r="M186" t="str">
        <f>IF(L186&lt;&gt;"",L186,"N/A")</f>
        <v>Paid</v>
      </c>
      <c r="N186" t="s">
        <v>16</v>
      </c>
      <c r="O186" t="str">
        <f>IF(N186&lt;&gt;"",N186,"N/A")</f>
        <v>Paid</v>
      </c>
      <c r="P186" t="s">
        <v>13</v>
      </c>
      <c r="Q186" s="9">
        <v>32.192999999999998</v>
      </c>
      <c r="R186" t="str">
        <f t="shared" si="2"/>
        <v>30+</v>
      </c>
      <c r="S186">
        <v>600</v>
      </c>
      <c r="T186" t="s">
        <v>14</v>
      </c>
      <c r="U186">
        <f>IF(T186="USD",S186,S186*0.055)</f>
        <v>600</v>
      </c>
      <c r="V186">
        <v>300</v>
      </c>
      <c r="W186" t="s">
        <v>14</v>
      </c>
      <c r="X186">
        <f>IF(W186="USD",V186,V186*0.054)</f>
        <v>300</v>
      </c>
      <c r="Y186">
        <v>1</v>
      </c>
      <c r="Z186">
        <v>5.55</v>
      </c>
      <c r="AA186" s="9">
        <v>3.7</v>
      </c>
      <c r="AB186">
        <v>4.625</v>
      </c>
      <c r="AC186">
        <v>3.7</v>
      </c>
    </row>
    <row r="187" spans="1:29" x14ac:dyDescent="0.25">
      <c r="A187" t="s">
        <v>2124</v>
      </c>
      <c r="B187" t="s">
        <v>10</v>
      </c>
      <c r="C187" t="s">
        <v>68</v>
      </c>
      <c r="D187" t="s">
        <v>3611</v>
      </c>
      <c r="E187" t="s">
        <v>3612</v>
      </c>
      <c r="F187" t="str">
        <f>_xlfn.CONCAT(D187:D187,"-",E187)</f>
        <v>Mogadishu-Victoria</v>
      </c>
      <c r="G187" s="1">
        <v>44658</v>
      </c>
      <c r="H187" s="1">
        <v>44695</v>
      </c>
      <c r="I187" s="8">
        <f>IF(H187&lt;&gt;"",_xlfn.DAYS(H187,G187),"N/A")</f>
        <v>37</v>
      </c>
      <c r="J187" s="1">
        <f>IF(H187&lt;&gt;"",H187,"N/A")</f>
        <v>44695</v>
      </c>
      <c r="K187">
        <v>4</v>
      </c>
      <c r="L187" t="s">
        <v>16</v>
      </c>
      <c r="M187" t="str">
        <f>IF(L187&lt;&gt;"",L187,"N/A")</f>
        <v>Paid</v>
      </c>
      <c r="O187" t="str">
        <f>IF(N187&lt;&gt;"",N187,"N/A")</f>
        <v>N/A</v>
      </c>
      <c r="P187" t="s">
        <v>69</v>
      </c>
      <c r="Q187" s="9">
        <v>32.192999999999998</v>
      </c>
      <c r="R187" t="str">
        <f t="shared" si="2"/>
        <v>30+</v>
      </c>
      <c r="S187">
        <v>20</v>
      </c>
      <c r="T187" t="s">
        <v>14</v>
      </c>
      <c r="U187">
        <f>IF(T187="USD",S187,S187*0.055)</f>
        <v>20</v>
      </c>
      <c r="V187">
        <v>10</v>
      </c>
      <c r="W187" t="s">
        <v>14</v>
      </c>
      <c r="X187">
        <f>IF(W187="USD",V187,V187*0.054)</f>
        <v>10</v>
      </c>
      <c r="Y187">
        <v>1</v>
      </c>
      <c r="Z187">
        <v>5.55</v>
      </c>
      <c r="AA187" s="9">
        <v>3.7</v>
      </c>
      <c r="AB187">
        <v>4.625</v>
      </c>
      <c r="AC187">
        <v>3.7</v>
      </c>
    </row>
    <row r="188" spans="1:29" x14ac:dyDescent="0.25">
      <c r="A188" t="s">
        <v>1792</v>
      </c>
      <c r="B188" t="s">
        <v>10</v>
      </c>
      <c r="C188" t="s">
        <v>68</v>
      </c>
      <c r="D188" t="s">
        <v>3620</v>
      </c>
      <c r="E188" t="s">
        <v>3617</v>
      </c>
      <c r="F188" t="str">
        <f>_xlfn.CONCAT(D188:D188,"-",E188)</f>
        <v>Zanzibar-Lagos</v>
      </c>
      <c r="G188" s="1">
        <v>44744</v>
      </c>
      <c r="H188" s="1">
        <v>44781</v>
      </c>
      <c r="I188" s="8">
        <f>IF(H188&lt;&gt;"",_xlfn.DAYS(H188,G188),"N/A")</f>
        <v>37</v>
      </c>
      <c r="J188" s="1">
        <f>IF(H188&lt;&gt;"",H188,"N/A")</f>
        <v>44781</v>
      </c>
      <c r="K188">
        <v>7</v>
      </c>
      <c r="L188" t="s">
        <v>12</v>
      </c>
      <c r="M188" t="str">
        <f>IF(L188&lt;&gt;"",L188,"N/A")</f>
        <v>Invoiced</v>
      </c>
      <c r="N188" t="s">
        <v>12</v>
      </c>
      <c r="O188" t="str">
        <f>IF(N188&lt;&gt;"",N188,"N/A")</f>
        <v>Invoiced</v>
      </c>
      <c r="P188" t="s">
        <v>13</v>
      </c>
      <c r="Q188" s="9">
        <v>30.399000000000001</v>
      </c>
      <c r="R188" t="str">
        <f t="shared" si="2"/>
        <v>30+</v>
      </c>
      <c r="S188">
        <v>600</v>
      </c>
      <c r="T188" t="s">
        <v>14</v>
      </c>
      <c r="U188">
        <f>IF(T188="USD",S188,S188*0.055)</f>
        <v>600</v>
      </c>
      <c r="V188">
        <v>300</v>
      </c>
      <c r="W188" t="s">
        <v>14</v>
      </c>
      <c r="X188">
        <f>IF(W188="USD",V188,V188*0.054)</f>
        <v>300</v>
      </c>
      <c r="Y188">
        <v>1</v>
      </c>
      <c r="Z188">
        <v>5.55</v>
      </c>
      <c r="AA188" s="9">
        <v>3.7</v>
      </c>
      <c r="AB188">
        <v>4.625</v>
      </c>
      <c r="AC188">
        <v>3.7</v>
      </c>
    </row>
    <row r="189" spans="1:29" x14ac:dyDescent="0.25">
      <c r="A189" t="s">
        <v>1041</v>
      </c>
      <c r="B189" t="s">
        <v>10</v>
      </c>
      <c r="C189" t="s">
        <v>68</v>
      </c>
      <c r="D189" t="s">
        <v>3619</v>
      </c>
      <c r="E189" t="s">
        <v>3618</v>
      </c>
      <c r="F189" t="str">
        <f>_xlfn.CONCAT(D189:D189,"-",E189)</f>
        <v>Addis Ababa-Tripoli</v>
      </c>
      <c r="G189" s="1">
        <v>44621</v>
      </c>
      <c r="H189" s="1">
        <v>44658</v>
      </c>
      <c r="I189" s="8">
        <f>IF(H189&lt;&gt;"",_xlfn.DAYS(H189,G189),"N/A")</f>
        <v>37</v>
      </c>
      <c r="J189" s="1">
        <f>IF(H189&lt;&gt;"",H189,"N/A")</f>
        <v>44658</v>
      </c>
      <c r="K189">
        <v>3</v>
      </c>
      <c r="L189" t="s">
        <v>16</v>
      </c>
      <c r="M189" t="str">
        <f>IF(L189&lt;&gt;"",L189,"N/A")</f>
        <v>Paid</v>
      </c>
      <c r="N189" t="s">
        <v>12</v>
      </c>
      <c r="O189" t="str">
        <f>IF(N189&lt;&gt;"",N189,"N/A")</f>
        <v>Invoiced</v>
      </c>
      <c r="P189" t="s">
        <v>13</v>
      </c>
      <c r="Q189" s="9">
        <v>30.224599999999999</v>
      </c>
      <c r="R189" t="str">
        <f t="shared" si="2"/>
        <v>30+</v>
      </c>
      <c r="S189">
        <v>600</v>
      </c>
      <c r="T189" t="s">
        <v>14</v>
      </c>
      <c r="U189">
        <f>IF(T189="USD",S189,S189*0.055)</f>
        <v>600</v>
      </c>
      <c r="V189">
        <v>300</v>
      </c>
      <c r="W189" t="s">
        <v>14</v>
      </c>
      <c r="X189">
        <f>IF(W189="USD",V189,V189*0.054)</f>
        <v>300</v>
      </c>
      <c r="Y189">
        <v>1</v>
      </c>
      <c r="Z189">
        <v>5.55</v>
      </c>
      <c r="AA189" s="9">
        <v>3.7</v>
      </c>
      <c r="AB189">
        <v>4.625</v>
      </c>
      <c r="AC189">
        <v>3.7</v>
      </c>
    </row>
    <row r="190" spans="1:29" x14ac:dyDescent="0.25">
      <c r="A190" t="s">
        <v>1952</v>
      </c>
      <c r="B190" t="s">
        <v>10</v>
      </c>
      <c r="C190" t="s">
        <v>68</v>
      </c>
      <c r="D190" t="s">
        <v>3611</v>
      </c>
      <c r="E190" t="s">
        <v>3618</v>
      </c>
      <c r="F190" t="str">
        <f>_xlfn.CONCAT(D190:D190,"-",E190)</f>
        <v>Mogadishu-Tripoli</v>
      </c>
      <c r="G190" s="1">
        <v>44773</v>
      </c>
      <c r="H190" s="1">
        <v>44810</v>
      </c>
      <c r="I190" s="8">
        <f>IF(H190&lt;&gt;"",_xlfn.DAYS(H190,G190),"N/A")</f>
        <v>37</v>
      </c>
      <c r="J190" s="1">
        <f>IF(H190&lt;&gt;"",H190,"N/A")</f>
        <v>44810</v>
      </c>
      <c r="K190">
        <v>7</v>
      </c>
      <c r="M190" t="str">
        <f>IF(L190&lt;&gt;"",L190,"N/A")</f>
        <v>N/A</v>
      </c>
      <c r="O190" t="str">
        <f>IF(N190&lt;&gt;"",N190,"N/A")</f>
        <v>N/A</v>
      </c>
      <c r="P190" t="s">
        <v>13</v>
      </c>
      <c r="Q190" s="9">
        <v>30.1754</v>
      </c>
      <c r="R190" t="str">
        <f t="shared" si="2"/>
        <v>30+</v>
      </c>
      <c r="S190">
        <v>600</v>
      </c>
      <c r="T190" t="s">
        <v>14</v>
      </c>
      <c r="U190">
        <f>IF(T190="USD",S190,S190*0.055)</f>
        <v>600</v>
      </c>
      <c r="V190">
        <v>300</v>
      </c>
      <c r="W190" t="s">
        <v>14</v>
      </c>
      <c r="X190">
        <f>IF(W190="USD",V190,V190*0.054)</f>
        <v>300</v>
      </c>
      <c r="Y190">
        <v>1</v>
      </c>
      <c r="Z190">
        <v>5.55</v>
      </c>
      <c r="AA190" s="9">
        <v>3.7</v>
      </c>
      <c r="AB190">
        <v>4.625</v>
      </c>
      <c r="AC190">
        <v>3.7</v>
      </c>
    </row>
    <row r="191" spans="1:29" x14ac:dyDescent="0.25">
      <c r="A191" t="s">
        <v>1738</v>
      </c>
      <c r="B191" t="s">
        <v>10</v>
      </c>
      <c r="C191" t="s">
        <v>68</v>
      </c>
      <c r="D191" t="s">
        <v>3616</v>
      </c>
      <c r="E191" t="s">
        <v>3612</v>
      </c>
      <c r="F191" t="str">
        <f>_xlfn.CONCAT(D191:D191,"-",E191)</f>
        <v>Marrakech-Victoria</v>
      </c>
      <c r="G191" s="1">
        <v>44739</v>
      </c>
      <c r="H191" s="1">
        <v>44776</v>
      </c>
      <c r="I191" s="8">
        <f>IF(H191&lt;&gt;"",_xlfn.DAYS(H191,G191),"N/A")</f>
        <v>37</v>
      </c>
      <c r="J191" s="1">
        <f>IF(H191&lt;&gt;"",H191,"N/A")</f>
        <v>44776</v>
      </c>
      <c r="K191">
        <v>6</v>
      </c>
      <c r="L191" t="s">
        <v>12</v>
      </c>
      <c r="M191" t="str">
        <f>IF(L191&lt;&gt;"",L191,"N/A")</f>
        <v>Invoiced</v>
      </c>
      <c r="N191" t="s">
        <v>12</v>
      </c>
      <c r="O191" t="str">
        <f>IF(N191&lt;&gt;"",N191,"N/A")</f>
        <v>Invoiced</v>
      </c>
      <c r="P191" t="s">
        <v>13</v>
      </c>
      <c r="Q191" s="9">
        <v>30.065999999999999</v>
      </c>
      <c r="R191" t="str">
        <f t="shared" si="2"/>
        <v>30+</v>
      </c>
      <c r="S191">
        <v>600</v>
      </c>
      <c r="T191" t="s">
        <v>14</v>
      </c>
      <c r="U191">
        <f>IF(T191="USD",S191,S191*0.055)</f>
        <v>600</v>
      </c>
      <c r="V191">
        <v>300</v>
      </c>
      <c r="W191" t="s">
        <v>14</v>
      </c>
      <c r="X191">
        <f>IF(W191="USD",V191,V191*0.054)</f>
        <v>300</v>
      </c>
      <c r="Y191">
        <v>1</v>
      </c>
      <c r="Z191">
        <v>5.55</v>
      </c>
      <c r="AA191" s="9">
        <v>3.7</v>
      </c>
      <c r="AB191">
        <v>4.625</v>
      </c>
      <c r="AC191">
        <v>3.7</v>
      </c>
    </row>
    <row r="192" spans="1:29" x14ac:dyDescent="0.25">
      <c r="A192" t="s">
        <v>1955</v>
      </c>
      <c r="B192" t="s">
        <v>10</v>
      </c>
      <c r="C192" t="s">
        <v>68</v>
      </c>
      <c r="D192" t="s">
        <v>3616</v>
      </c>
      <c r="E192" t="s">
        <v>3612</v>
      </c>
      <c r="F192" t="str">
        <f>_xlfn.CONCAT(D192:D192,"-",E192)</f>
        <v>Marrakech-Victoria</v>
      </c>
      <c r="G192" s="1">
        <v>44773</v>
      </c>
      <c r="H192" s="1">
        <v>44810</v>
      </c>
      <c r="I192" s="8">
        <f>IF(H192&lt;&gt;"",_xlfn.DAYS(H192,G192),"N/A")</f>
        <v>37</v>
      </c>
      <c r="J192" s="1">
        <f>IF(H192&lt;&gt;"",H192,"N/A")</f>
        <v>44810</v>
      </c>
      <c r="K192">
        <v>7</v>
      </c>
      <c r="M192" t="str">
        <f>IF(L192&lt;&gt;"",L192,"N/A")</f>
        <v>N/A</v>
      </c>
      <c r="O192" t="str">
        <f>IF(N192&lt;&gt;"",N192,"N/A")</f>
        <v>N/A</v>
      </c>
      <c r="P192" t="s">
        <v>13</v>
      </c>
      <c r="Q192" s="9">
        <v>30.061199999999999</v>
      </c>
      <c r="R192" t="str">
        <f t="shared" si="2"/>
        <v>30+</v>
      </c>
      <c r="S192">
        <v>600</v>
      </c>
      <c r="T192" t="s">
        <v>14</v>
      </c>
      <c r="U192">
        <f>IF(T192="USD",S192,S192*0.055)</f>
        <v>600</v>
      </c>
      <c r="V192">
        <v>300</v>
      </c>
      <c r="W192" t="s">
        <v>14</v>
      </c>
      <c r="X192">
        <f>IF(W192="USD",V192,V192*0.054)</f>
        <v>300</v>
      </c>
      <c r="Y192">
        <v>1</v>
      </c>
      <c r="Z192">
        <v>5.55</v>
      </c>
      <c r="AA192" s="9">
        <v>3.7</v>
      </c>
      <c r="AB192">
        <v>4.625</v>
      </c>
      <c r="AC192">
        <v>3.7</v>
      </c>
    </row>
    <row r="193" spans="1:29" x14ac:dyDescent="0.25">
      <c r="A193" t="s">
        <v>914</v>
      </c>
      <c r="B193" t="s">
        <v>10</v>
      </c>
      <c r="C193" t="s">
        <v>11</v>
      </c>
      <c r="D193" t="s">
        <v>3619</v>
      </c>
      <c r="E193" t="s">
        <v>3614</v>
      </c>
      <c r="F193" t="str">
        <f>_xlfn.CONCAT(D193:D193,"-",E193)</f>
        <v>Addis Ababa-Alger</v>
      </c>
      <c r="G193" s="1">
        <v>44709</v>
      </c>
      <c r="H193" s="1">
        <v>44746</v>
      </c>
      <c r="I193" s="8">
        <f>IF(H193&lt;&gt;"",_xlfn.DAYS(H193,G193),"N/A")</f>
        <v>37</v>
      </c>
      <c r="J193" s="1">
        <f>IF(H193&lt;&gt;"",H193,"N/A")</f>
        <v>44746</v>
      </c>
      <c r="K193">
        <v>5</v>
      </c>
      <c r="L193" t="s">
        <v>16</v>
      </c>
      <c r="M193" t="str">
        <f>IF(L193&lt;&gt;"",L193,"N/A")</f>
        <v>Paid</v>
      </c>
      <c r="N193" t="s">
        <v>12</v>
      </c>
      <c r="O193" t="str">
        <f>IF(N193&lt;&gt;"",N193,"N/A")</f>
        <v>Invoiced</v>
      </c>
      <c r="P193" t="s">
        <v>13</v>
      </c>
      <c r="Q193" s="9">
        <v>30.061</v>
      </c>
      <c r="R193" t="str">
        <f t="shared" si="2"/>
        <v>30+</v>
      </c>
      <c r="S193">
        <v>600</v>
      </c>
      <c r="T193" t="s">
        <v>14</v>
      </c>
      <c r="U193">
        <f>IF(T193="USD",S193,S193*0.055)</f>
        <v>600</v>
      </c>
      <c r="V193">
        <v>300</v>
      </c>
      <c r="W193" t="s">
        <v>14</v>
      </c>
      <c r="X193">
        <f>IF(W193="USD",V193,V193*0.054)</f>
        <v>300</v>
      </c>
      <c r="Y193">
        <v>1</v>
      </c>
      <c r="Z193">
        <v>5.55</v>
      </c>
      <c r="AA193" s="9">
        <v>3.7</v>
      </c>
      <c r="AB193">
        <v>4.625</v>
      </c>
      <c r="AC193">
        <v>3.7</v>
      </c>
    </row>
    <row r="194" spans="1:29" x14ac:dyDescent="0.25">
      <c r="A194" t="s">
        <v>3133</v>
      </c>
      <c r="B194" t="s">
        <v>10</v>
      </c>
      <c r="C194" t="s">
        <v>68</v>
      </c>
      <c r="D194" t="s">
        <v>3616</v>
      </c>
      <c r="E194" t="s">
        <v>3617</v>
      </c>
      <c r="F194" t="str">
        <f>_xlfn.CONCAT(D194:D194,"-",E194)</f>
        <v>Marrakech-Lagos</v>
      </c>
      <c r="G194" s="1">
        <v>44693</v>
      </c>
      <c r="H194" s="1">
        <v>44730</v>
      </c>
      <c r="I194" s="8">
        <f>IF(H194&lt;&gt;"",_xlfn.DAYS(H194,G194),"N/A")</f>
        <v>37</v>
      </c>
      <c r="J194" s="1">
        <f>IF(H194&lt;&gt;"",H194,"N/A")</f>
        <v>44730</v>
      </c>
      <c r="K194">
        <v>5</v>
      </c>
      <c r="L194" t="s">
        <v>16</v>
      </c>
      <c r="M194" t="str">
        <f>IF(L194&lt;&gt;"",L194,"N/A")</f>
        <v>Paid</v>
      </c>
      <c r="N194" t="s">
        <v>12</v>
      </c>
      <c r="O194" t="str">
        <f>IF(N194&lt;&gt;"",N194,"N/A")</f>
        <v>Invoiced</v>
      </c>
      <c r="P194" t="s">
        <v>13</v>
      </c>
      <c r="Q194" s="9">
        <v>30.06</v>
      </c>
      <c r="R194" t="str">
        <f t="shared" si="2"/>
        <v>30+</v>
      </c>
      <c r="S194">
        <v>600</v>
      </c>
      <c r="T194" t="s">
        <v>14</v>
      </c>
      <c r="U194">
        <f>IF(T194="USD",S194,S194*0.055)</f>
        <v>600</v>
      </c>
      <c r="V194">
        <v>300</v>
      </c>
      <c r="W194" t="s">
        <v>14</v>
      </c>
      <c r="X194">
        <f>IF(W194="USD",V194,V194*0.054)</f>
        <v>300</v>
      </c>
      <c r="Y194">
        <v>1</v>
      </c>
      <c r="Z194">
        <v>5.55</v>
      </c>
      <c r="AA194" s="9">
        <v>3.7</v>
      </c>
      <c r="AB194">
        <v>4.625</v>
      </c>
      <c r="AC194">
        <v>3.7</v>
      </c>
    </row>
    <row r="195" spans="1:29" x14ac:dyDescent="0.25">
      <c r="A195" t="s">
        <v>3170</v>
      </c>
      <c r="B195" t="s">
        <v>10</v>
      </c>
      <c r="C195" t="s">
        <v>68</v>
      </c>
      <c r="D195" t="s">
        <v>3615</v>
      </c>
      <c r="E195" t="s">
        <v>3612</v>
      </c>
      <c r="F195" t="str">
        <f>_xlfn.CONCAT(D195:D195,"-",E195)</f>
        <v>Mombasa-Victoria</v>
      </c>
      <c r="G195" s="1">
        <v>44705</v>
      </c>
      <c r="H195" s="1">
        <v>44742</v>
      </c>
      <c r="I195" s="8">
        <f>IF(H195&lt;&gt;"",_xlfn.DAYS(H195,G195),"N/A")</f>
        <v>37</v>
      </c>
      <c r="J195" s="1">
        <f>IF(H195&lt;&gt;"",H195,"N/A")</f>
        <v>44742</v>
      </c>
      <c r="K195">
        <v>5</v>
      </c>
      <c r="L195" t="s">
        <v>16</v>
      </c>
      <c r="M195" t="str">
        <f>IF(L195&lt;&gt;"",L195,"N/A")</f>
        <v>Paid</v>
      </c>
      <c r="N195" t="s">
        <v>12</v>
      </c>
      <c r="O195" t="str">
        <f>IF(N195&lt;&gt;"",N195,"N/A")</f>
        <v>Invoiced</v>
      </c>
      <c r="P195" t="s">
        <v>13</v>
      </c>
      <c r="Q195" s="9">
        <v>30.06</v>
      </c>
      <c r="R195" t="str">
        <f t="shared" ref="R195:R258" si="3">IF(Q195&lt;=10,"1-10",IF(Q195&lt;=20,"10-20",IF(Q195&lt;=30,"20-30",IF(Q195&lt;=40,"30+"))))</f>
        <v>30+</v>
      </c>
      <c r="S195">
        <v>600</v>
      </c>
      <c r="T195" t="s">
        <v>14</v>
      </c>
      <c r="U195">
        <f>IF(T195="USD",S195,S195*0.055)</f>
        <v>600</v>
      </c>
      <c r="V195">
        <v>300</v>
      </c>
      <c r="W195" t="s">
        <v>14</v>
      </c>
      <c r="X195">
        <f>IF(W195="USD",V195,V195*0.054)</f>
        <v>300</v>
      </c>
      <c r="Y195">
        <v>1</v>
      </c>
      <c r="Z195">
        <v>5.55</v>
      </c>
      <c r="AA195" s="9">
        <v>3.7</v>
      </c>
      <c r="AB195">
        <v>4.625</v>
      </c>
      <c r="AC195">
        <v>3.7</v>
      </c>
    </row>
    <row r="196" spans="1:29" x14ac:dyDescent="0.25">
      <c r="A196" t="s">
        <v>2160</v>
      </c>
      <c r="B196" t="s">
        <v>10</v>
      </c>
      <c r="C196" t="s">
        <v>68</v>
      </c>
      <c r="D196" t="s">
        <v>3615</v>
      </c>
      <c r="E196" t="s">
        <v>3614</v>
      </c>
      <c r="F196" t="str">
        <f>_xlfn.CONCAT(D196:D196,"-",E196)</f>
        <v>Mombasa-Alger</v>
      </c>
      <c r="G196" s="1">
        <v>44657</v>
      </c>
      <c r="H196" s="1">
        <v>44694</v>
      </c>
      <c r="I196" s="8">
        <f>IF(H196&lt;&gt;"",_xlfn.DAYS(H196,G196),"N/A")</f>
        <v>37</v>
      </c>
      <c r="J196" s="1">
        <f>IF(H196&lt;&gt;"",H196,"N/A")</f>
        <v>44694</v>
      </c>
      <c r="K196">
        <v>4</v>
      </c>
      <c r="L196" t="s">
        <v>16</v>
      </c>
      <c r="M196" t="str">
        <f>IF(L196&lt;&gt;"",L196,"N/A")</f>
        <v>Paid</v>
      </c>
      <c r="N196" t="s">
        <v>16</v>
      </c>
      <c r="O196" t="str">
        <f>IF(N196&lt;&gt;"",N196,"N/A")</f>
        <v>Paid</v>
      </c>
      <c r="P196" t="s">
        <v>13</v>
      </c>
      <c r="Q196" s="9">
        <v>29.82</v>
      </c>
      <c r="R196" t="str">
        <f t="shared" si="3"/>
        <v>20-30</v>
      </c>
      <c r="S196">
        <v>600</v>
      </c>
      <c r="T196" t="s">
        <v>14</v>
      </c>
      <c r="U196">
        <f>IF(T196="USD",S196,S196*0.055)</f>
        <v>600</v>
      </c>
      <c r="V196">
        <v>300</v>
      </c>
      <c r="W196" t="s">
        <v>14</v>
      </c>
      <c r="X196">
        <f>IF(W196="USD",V196,V196*0.054)</f>
        <v>300</v>
      </c>
      <c r="Y196">
        <v>1</v>
      </c>
      <c r="Z196">
        <v>5.55</v>
      </c>
      <c r="AA196" s="9">
        <v>3.7</v>
      </c>
      <c r="AB196">
        <v>4.625</v>
      </c>
      <c r="AC196">
        <v>3.7</v>
      </c>
    </row>
    <row r="197" spans="1:29" x14ac:dyDescent="0.25">
      <c r="A197" t="s">
        <v>2076</v>
      </c>
      <c r="B197" t="s">
        <v>10</v>
      </c>
      <c r="C197" t="s">
        <v>68</v>
      </c>
      <c r="D197" t="s">
        <v>3616</v>
      </c>
      <c r="E197" t="s">
        <v>3617</v>
      </c>
      <c r="F197" t="str">
        <f>_xlfn.CONCAT(D197:D197,"-",E197)</f>
        <v>Marrakech-Lagos</v>
      </c>
      <c r="G197" s="1">
        <v>44562</v>
      </c>
      <c r="H197" s="1">
        <v>44599</v>
      </c>
      <c r="I197" s="8">
        <f>IF(H197&lt;&gt;"",_xlfn.DAYS(H197,G197),"N/A")</f>
        <v>37</v>
      </c>
      <c r="J197" s="1">
        <f>IF(H197&lt;&gt;"",H197,"N/A")</f>
        <v>44599</v>
      </c>
      <c r="K197">
        <v>1</v>
      </c>
      <c r="L197" t="s">
        <v>16</v>
      </c>
      <c r="M197" t="str">
        <f>IF(L197&lt;&gt;"",L197,"N/A")</f>
        <v>Paid</v>
      </c>
      <c r="N197" t="s">
        <v>16</v>
      </c>
      <c r="O197" t="str">
        <f>IF(N197&lt;&gt;"",N197,"N/A")</f>
        <v>Paid</v>
      </c>
      <c r="P197" t="s">
        <v>13</v>
      </c>
      <c r="Q197" s="9">
        <v>29.736000000000001</v>
      </c>
      <c r="R197" t="str">
        <f t="shared" si="3"/>
        <v>20-30</v>
      </c>
      <c r="S197">
        <v>600</v>
      </c>
      <c r="T197" t="s">
        <v>14</v>
      </c>
      <c r="U197">
        <f>IF(T197="USD",S197,S197*0.055)</f>
        <v>600</v>
      </c>
      <c r="V197">
        <v>300</v>
      </c>
      <c r="W197" t="s">
        <v>14</v>
      </c>
      <c r="X197">
        <f>IF(W197="USD",V197,V197*0.054)</f>
        <v>300</v>
      </c>
      <c r="Y197">
        <v>1</v>
      </c>
      <c r="Z197">
        <v>5.55</v>
      </c>
      <c r="AA197" s="9">
        <v>3.7</v>
      </c>
      <c r="AB197">
        <v>4.625</v>
      </c>
      <c r="AC197">
        <v>3.7</v>
      </c>
    </row>
    <row r="198" spans="1:29" x14ac:dyDescent="0.25">
      <c r="A198" t="s">
        <v>1831</v>
      </c>
      <c r="B198" t="s">
        <v>10</v>
      </c>
      <c r="C198" t="s">
        <v>68</v>
      </c>
      <c r="D198" t="s">
        <v>3620</v>
      </c>
      <c r="E198" t="s">
        <v>3617</v>
      </c>
      <c r="F198" t="str">
        <f>_xlfn.CONCAT(D198:D198,"-",E198)</f>
        <v>Zanzibar-Lagos</v>
      </c>
      <c r="G198" s="1">
        <v>44763</v>
      </c>
      <c r="H198" s="1">
        <v>44800</v>
      </c>
      <c r="I198" s="8">
        <f>IF(H198&lt;&gt;"",_xlfn.DAYS(H198,G198),"N/A")</f>
        <v>37</v>
      </c>
      <c r="J198" s="1">
        <f>IF(H198&lt;&gt;"",H198,"N/A")</f>
        <v>44800</v>
      </c>
      <c r="K198">
        <v>7</v>
      </c>
      <c r="L198" t="s">
        <v>12</v>
      </c>
      <c r="M198" t="str">
        <f>IF(L198&lt;&gt;"",L198,"N/A")</f>
        <v>Invoiced</v>
      </c>
      <c r="N198" t="s">
        <v>12</v>
      </c>
      <c r="O198" t="str">
        <f>IF(N198&lt;&gt;"",N198,"N/A")</f>
        <v>Invoiced</v>
      </c>
      <c r="P198" t="s">
        <v>13</v>
      </c>
      <c r="Q198" s="9">
        <v>29.1266</v>
      </c>
      <c r="R198" t="str">
        <f t="shared" si="3"/>
        <v>20-30</v>
      </c>
      <c r="S198">
        <v>600</v>
      </c>
      <c r="T198" t="s">
        <v>14</v>
      </c>
      <c r="U198">
        <f>IF(T198="USD",S198,S198*0.055)</f>
        <v>600</v>
      </c>
      <c r="V198">
        <v>300</v>
      </c>
      <c r="W198" t="s">
        <v>14</v>
      </c>
      <c r="X198">
        <f>IF(W198="USD",V198,V198*0.054)</f>
        <v>300</v>
      </c>
      <c r="Y198">
        <v>1</v>
      </c>
      <c r="Z198">
        <v>5.55</v>
      </c>
      <c r="AA198" s="9">
        <v>3.7</v>
      </c>
      <c r="AB198">
        <v>4.625</v>
      </c>
      <c r="AC198">
        <v>3.7</v>
      </c>
    </row>
    <row r="199" spans="1:29" x14ac:dyDescent="0.25">
      <c r="A199" t="s">
        <v>902</v>
      </c>
      <c r="B199" t="s">
        <v>10</v>
      </c>
      <c r="C199" t="s">
        <v>68</v>
      </c>
      <c r="D199" t="s">
        <v>3615</v>
      </c>
      <c r="E199" t="s">
        <v>3617</v>
      </c>
      <c r="F199" t="str">
        <f>_xlfn.CONCAT(D199:D199,"-",E199)</f>
        <v>Mombasa-Lagos</v>
      </c>
      <c r="G199" s="1">
        <v>44658</v>
      </c>
      <c r="H199" s="1">
        <v>44695</v>
      </c>
      <c r="I199" s="8">
        <f>IF(H199&lt;&gt;"",_xlfn.DAYS(H199,G199),"N/A")</f>
        <v>37</v>
      </c>
      <c r="J199" s="1">
        <f>IF(H199&lt;&gt;"",H199,"N/A")</f>
        <v>44695</v>
      </c>
      <c r="K199">
        <v>4</v>
      </c>
      <c r="L199" t="s">
        <v>16</v>
      </c>
      <c r="M199" t="str">
        <f>IF(L199&lt;&gt;"",L199,"N/A")</f>
        <v>Paid</v>
      </c>
      <c r="N199" t="s">
        <v>16</v>
      </c>
      <c r="O199" t="str">
        <f>IF(N199&lt;&gt;"",N199,"N/A")</f>
        <v>Paid</v>
      </c>
      <c r="P199" t="s">
        <v>13</v>
      </c>
      <c r="Q199" s="9">
        <v>29.116</v>
      </c>
      <c r="R199" t="str">
        <f t="shared" si="3"/>
        <v>20-30</v>
      </c>
      <c r="S199">
        <v>600</v>
      </c>
      <c r="T199" t="s">
        <v>14</v>
      </c>
      <c r="U199">
        <f>IF(T199="USD",S199,S199*0.055)</f>
        <v>600</v>
      </c>
      <c r="V199">
        <v>300</v>
      </c>
      <c r="W199" t="s">
        <v>14</v>
      </c>
      <c r="X199">
        <f>IF(W199="USD",V199,V199*0.054)</f>
        <v>300</v>
      </c>
      <c r="Y199">
        <v>1</v>
      </c>
      <c r="Z199">
        <v>5.55</v>
      </c>
      <c r="AA199" s="9">
        <v>3.7</v>
      </c>
      <c r="AB199">
        <v>4.625</v>
      </c>
      <c r="AC199">
        <v>3.7</v>
      </c>
    </row>
    <row r="200" spans="1:29" x14ac:dyDescent="0.25">
      <c r="A200" t="s">
        <v>3134</v>
      </c>
      <c r="B200" t="s">
        <v>10</v>
      </c>
      <c r="C200" t="s">
        <v>68</v>
      </c>
      <c r="D200" t="s">
        <v>3619</v>
      </c>
      <c r="E200" t="s">
        <v>3617</v>
      </c>
      <c r="F200" t="str">
        <f>_xlfn.CONCAT(D200:D200,"-",E200)</f>
        <v>Addis Ababa-Lagos</v>
      </c>
      <c r="G200" s="1">
        <v>44693</v>
      </c>
      <c r="H200" s="1">
        <v>44730</v>
      </c>
      <c r="I200" s="8">
        <f>IF(H200&lt;&gt;"",_xlfn.DAYS(H200,G200),"N/A")</f>
        <v>37</v>
      </c>
      <c r="J200" s="1">
        <f>IF(H200&lt;&gt;"",H200,"N/A")</f>
        <v>44730</v>
      </c>
      <c r="K200">
        <v>5</v>
      </c>
      <c r="L200" t="s">
        <v>16</v>
      </c>
      <c r="M200" t="str">
        <f>IF(L200&lt;&gt;"",L200,"N/A")</f>
        <v>Paid</v>
      </c>
      <c r="N200" t="s">
        <v>12</v>
      </c>
      <c r="O200" t="str">
        <f>IF(N200&lt;&gt;"",N200,"N/A")</f>
        <v>Invoiced</v>
      </c>
      <c r="P200" t="s">
        <v>13</v>
      </c>
      <c r="Q200" s="9">
        <v>29.058</v>
      </c>
      <c r="R200" t="str">
        <f t="shared" si="3"/>
        <v>20-30</v>
      </c>
      <c r="S200">
        <v>600</v>
      </c>
      <c r="T200" t="s">
        <v>14</v>
      </c>
      <c r="U200">
        <f>IF(T200="USD",S200,S200*0.055)</f>
        <v>600</v>
      </c>
      <c r="V200">
        <v>300</v>
      </c>
      <c r="W200" t="s">
        <v>14</v>
      </c>
      <c r="X200">
        <f>IF(W200="USD",V200,V200*0.054)</f>
        <v>300</v>
      </c>
      <c r="Y200">
        <v>1</v>
      </c>
      <c r="Z200">
        <v>5.55</v>
      </c>
      <c r="AA200" s="9">
        <v>3.7</v>
      </c>
      <c r="AB200">
        <v>4.625</v>
      </c>
      <c r="AC200">
        <v>3.7</v>
      </c>
    </row>
    <row r="201" spans="1:29" x14ac:dyDescent="0.25">
      <c r="A201" t="s">
        <v>1788</v>
      </c>
      <c r="B201" t="s">
        <v>10</v>
      </c>
      <c r="C201" t="s">
        <v>68</v>
      </c>
      <c r="D201" t="s">
        <v>3615</v>
      </c>
      <c r="E201" t="s">
        <v>3617</v>
      </c>
      <c r="F201" t="str">
        <f>_xlfn.CONCAT(D201:D201,"-",E201)</f>
        <v>Mombasa-Lagos</v>
      </c>
      <c r="G201" s="1">
        <v>44744</v>
      </c>
      <c r="H201" s="1">
        <v>44781</v>
      </c>
      <c r="I201" s="8">
        <f>IF(H201&lt;&gt;"",_xlfn.DAYS(H201,G201),"N/A")</f>
        <v>37</v>
      </c>
      <c r="J201" s="1">
        <f>IF(H201&lt;&gt;"",H201,"N/A")</f>
        <v>44781</v>
      </c>
      <c r="K201">
        <v>7</v>
      </c>
      <c r="L201" t="s">
        <v>12</v>
      </c>
      <c r="M201" t="str">
        <f>IF(L201&lt;&gt;"",L201,"N/A")</f>
        <v>Invoiced</v>
      </c>
      <c r="N201" t="s">
        <v>12</v>
      </c>
      <c r="O201" t="str">
        <f>IF(N201&lt;&gt;"",N201,"N/A")</f>
        <v>Invoiced</v>
      </c>
      <c r="P201" t="s">
        <v>13</v>
      </c>
      <c r="Q201" s="9">
        <v>28.721</v>
      </c>
      <c r="R201" t="str">
        <f t="shared" si="3"/>
        <v>20-30</v>
      </c>
      <c r="S201">
        <v>600</v>
      </c>
      <c r="T201" t="s">
        <v>14</v>
      </c>
      <c r="U201">
        <f>IF(T201="USD",S201,S201*0.055)</f>
        <v>600</v>
      </c>
      <c r="V201">
        <v>300</v>
      </c>
      <c r="W201" t="s">
        <v>14</v>
      </c>
      <c r="X201">
        <f>IF(W201="USD",V201,V201*0.054)</f>
        <v>300</v>
      </c>
      <c r="Y201">
        <v>1</v>
      </c>
      <c r="Z201">
        <v>5.55</v>
      </c>
      <c r="AA201" s="9">
        <v>3.7</v>
      </c>
      <c r="AB201">
        <v>4.625</v>
      </c>
      <c r="AC201">
        <v>3.7</v>
      </c>
    </row>
    <row r="202" spans="1:29" x14ac:dyDescent="0.25">
      <c r="A202" t="s">
        <v>1768</v>
      </c>
      <c r="B202" t="s">
        <v>10</v>
      </c>
      <c r="C202" t="s">
        <v>68</v>
      </c>
      <c r="D202" t="s">
        <v>3611</v>
      </c>
      <c r="E202" t="s">
        <v>3612</v>
      </c>
      <c r="F202" t="str">
        <f>_xlfn.CONCAT(D202:D202,"-",E202)</f>
        <v>Mogadishu-Victoria</v>
      </c>
      <c r="G202" s="1">
        <v>44732</v>
      </c>
      <c r="H202" s="1">
        <v>44769</v>
      </c>
      <c r="I202" s="8">
        <f>IF(H202&lt;&gt;"",_xlfn.DAYS(H202,G202),"N/A")</f>
        <v>37</v>
      </c>
      <c r="J202" s="1">
        <f>IF(H202&lt;&gt;"",H202,"N/A")</f>
        <v>44769</v>
      </c>
      <c r="K202">
        <v>6</v>
      </c>
      <c r="L202" t="s">
        <v>12</v>
      </c>
      <c r="M202" t="str">
        <f>IF(L202&lt;&gt;"",L202,"N/A")</f>
        <v>Invoiced</v>
      </c>
      <c r="N202" t="s">
        <v>12</v>
      </c>
      <c r="O202" t="str">
        <f>IF(N202&lt;&gt;"",N202,"N/A")</f>
        <v>Invoiced</v>
      </c>
      <c r="P202" t="s">
        <v>13</v>
      </c>
      <c r="Q202" s="9">
        <v>28.625</v>
      </c>
      <c r="R202" t="str">
        <f t="shared" si="3"/>
        <v>20-30</v>
      </c>
      <c r="S202">
        <v>600</v>
      </c>
      <c r="T202" t="s">
        <v>14</v>
      </c>
      <c r="U202">
        <f>IF(T202="USD",S202,S202*0.055)</f>
        <v>600</v>
      </c>
      <c r="V202">
        <v>300</v>
      </c>
      <c r="W202" t="s">
        <v>14</v>
      </c>
      <c r="X202">
        <f>IF(W202="USD",V202,V202*0.054)</f>
        <v>300</v>
      </c>
      <c r="Y202">
        <v>1</v>
      </c>
      <c r="Z202">
        <v>5.55</v>
      </c>
      <c r="AA202" s="9">
        <v>3.7</v>
      </c>
      <c r="AB202">
        <v>4.625</v>
      </c>
      <c r="AC202">
        <v>3.7</v>
      </c>
    </row>
    <row r="203" spans="1:29" x14ac:dyDescent="0.25">
      <c r="A203" t="s">
        <v>1715</v>
      </c>
      <c r="B203" t="s">
        <v>10</v>
      </c>
      <c r="C203" t="s">
        <v>68</v>
      </c>
      <c r="D203" t="s">
        <v>3619</v>
      </c>
      <c r="E203" t="s">
        <v>3617</v>
      </c>
      <c r="F203" t="str">
        <f>_xlfn.CONCAT(D203:D203,"-",E203)</f>
        <v>Addis Ababa-Lagos</v>
      </c>
      <c r="G203" s="1">
        <v>44747</v>
      </c>
      <c r="H203" s="1">
        <v>44784</v>
      </c>
      <c r="I203" s="8">
        <f>IF(H203&lt;&gt;"",_xlfn.DAYS(H203,G203),"N/A")</f>
        <v>37</v>
      </c>
      <c r="J203" s="1">
        <f>IF(H203&lt;&gt;"",H203,"N/A")</f>
        <v>44784</v>
      </c>
      <c r="K203">
        <v>7</v>
      </c>
      <c r="L203" t="s">
        <v>12</v>
      </c>
      <c r="M203" t="str">
        <f>IF(L203&lt;&gt;"",L203,"N/A")</f>
        <v>Invoiced</v>
      </c>
      <c r="N203" t="s">
        <v>12</v>
      </c>
      <c r="O203" t="str">
        <f>IF(N203&lt;&gt;"",N203,"N/A")</f>
        <v>Invoiced</v>
      </c>
      <c r="P203" t="s">
        <v>13</v>
      </c>
      <c r="Q203" s="9">
        <v>28.558</v>
      </c>
      <c r="R203" t="str">
        <f t="shared" si="3"/>
        <v>20-30</v>
      </c>
      <c r="S203">
        <v>600</v>
      </c>
      <c r="T203" t="s">
        <v>14</v>
      </c>
      <c r="U203">
        <f>IF(T203="USD",S203,S203*0.055)</f>
        <v>600</v>
      </c>
      <c r="V203">
        <v>300</v>
      </c>
      <c r="W203" t="s">
        <v>14</v>
      </c>
      <c r="X203">
        <f>IF(W203="USD",V203,V203*0.054)</f>
        <v>300</v>
      </c>
      <c r="Y203">
        <v>1</v>
      </c>
      <c r="Z203">
        <v>5.55</v>
      </c>
      <c r="AA203" s="9">
        <v>3.7</v>
      </c>
      <c r="AB203">
        <v>4.625</v>
      </c>
      <c r="AC203">
        <v>3.7</v>
      </c>
    </row>
    <row r="204" spans="1:29" x14ac:dyDescent="0.25">
      <c r="A204" t="s">
        <v>2113</v>
      </c>
      <c r="B204" t="s">
        <v>10</v>
      </c>
      <c r="C204" t="s">
        <v>68</v>
      </c>
      <c r="D204" t="s">
        <v>3619</v>
      </c>
      <c r="E204" t="s">
        <v>3613</v>
      </c>
      <c r="F204" t="str">
        <f>_xlfn.CONCAT(D204:D204,"-",E204)</f>
        <v>Addis Ababa-Sanaa</v>
      </c>
      <c r="G204" s="1">
        <v>44658</v>
      </c>
      <c r="H204" s="1">
        <v>44695</v>
      </c>
      <c r="I204" s="8">
        <f>IF(H204&lt;&gt;"",_xlfn.DAYS(H204,G204),"N/A")</f>
        <v>37</v>
      </c>
      <c r="J204" s="1">
        <f>IF(H204&lt;&gt;"",H204,"N/A")</f>
        <v>44695</v>
      </c>
      <c r="K204">
        <v>4</v>
      </c>
      <c r="L204" t="s">
        <v>16</v>
      </c>
      <c r="M204" t="str">
        <f>IF(L204&lt;&gt;"",L204,"N/A")</f>
        <v>Paid</v>
      </c>
      <c r="N204" t="s">
        <v>16</v>
      </c>
      <c r="O204" t="str">
        <f>IF(N204&lt;&gt;"",N204,"N/A")</f>
        <v>Paid</v>
      </c>
      <c r="P204" t="s">
        <v>13</v>
      </c>
      <c r="Q204" s="9">
        <v>28.277000000000001</v>
      </c>
      <c r="R204" t="str">
        <f t="shared" si="3"/>
        <v>20-30</v>
      </c>
      <c r="S204">
        <v>600</v>
      </c>
      <c r="T204" t="s">
        <v>14</v>
      </c>
      <c r="U204">
        <f>IF(T204="USD",S204,S204*0.055)</f>
        <v>600</v>
      </c>
      <c r="V204">
        <v>300</v>
      </c>
      <c r="W204" t="s">
        <v>14</v>
      </c>
      <c r="X204">
        <f>IF(W204="USD",V204,V204*0.054)</f>
        <v>300</v>
      </c>
      <c r="Y204">
        <v>1</v>
      </c>
      <c r="Z204">
        <v>5.55</v>
      </c>
      <c r="AA204" s="9">
        <v>3.7</v>
      </c>
      <c r="AB204">
        <v>4.625</v>
      </c>
      <c r="AC204">
        <v>3.7</v>
      </c>
    </row>
    <row r="205" spans="1:29" x14ac:dyDescent="0.25">
      <c r="A205" t="s">
        <v>2129</v>
      </c>
      <c r="B205" t="s">
        <v>10</v>
      </c>
      <c r="C205" t="s">
        <v>68</v>
      </c>
      <c r="D205" t="s">
        <v>3616</v>
      </c>
      <c r="E205" t="s">
        <v>3618</v>
      </c>
      <c r="F205" t="str">
        <f>_xlfn.CONCAT(D205:D205,"-",E205)</f>
        <v>Marrakech-Tripoli</v>
      </c>
      <c r="G205" s="1">
        <v>44658</v>
      </c>
      <c r="H205" s="1">
        <v>44695</v>
      </c>
      <c r="I205" s="8">
        <f>IF(H205&lt;&gt;"",_xlfn.DAYS(H205,G205),"N/A")</f>
        <v>37</v>
      </c>
      <c r="J205" s="1">
        <f>IF(H205&lt;&gt;"",H205,"N/A")</f>
        <v>44695</v>
      </c>
      <c r="K205">
        <v>4</v>
      </c>
      <c r="L205" t="s">
        <v>16</v>
      </c>
      <c r="M205" t="str">
        <f>IF(L205&lt;&gt;"",L205,"N/A")</f>
        <v>Paid</v>
      </c>
      <c r="O205" t="str">
        <f>IF(N205&lt;&gt;"",N205,"N/A")</f>
        <v>N/A</v>
      </c>
      <c r="P205" t="s">
        <v>69</v>
      </c>
      <c r="Q205" s="9">
        <v>28.277000000000001</v>
      </c>
      <c r="R205" t="str">
        <f t="shared" si="3"/>
        <v>20-30</v>
      </c>
      <c r="S205">
        <v>20</v>
      </c>
      <c r="T205" t="s">
        <v>14</v>
      </c>
      <c r="U205">
        <f>IF(T205="USD",S205,S205*0.055)</f>
        <v>20</v>
      </c>
      <c r="V205">
        <v>10</v>
      </c>
      <c r="W205" t="s">
        <v>14</v>
      </c>
      <c r="X205">
        <f>IF(W205="USD",V205,V205*0.054)</f>
        <v>10</v>
      </c>
      <c r="Y205">
        <v>1</v>
      </c>
      <c r="Z205">
        <v>5.55</v>
      </c>
      <c r="AA205" s="9">
        <v>3.7</v>
      </c>
      <c r="AB205">
        <v>4.625</v>
      </c>
      <c r="AC205">
        <v>3.7</v>
      </c>
    </row>
    <row r="206" spans="1:29" x14ac:dyDescent="0.25">
      <c r="A206" t="s">
        <v>2899</v>
      </c>
      <c r="B206" t="s">
        <v>10</v>
      </c>
      <c r="C206" t="s">
        <v>68</v>
      </c>
      <c r="D206" t="s">
        <v>3620</v>
      </c>
      <c r="E206" t="s">
        <v>3614</v>
      </c>
      <c r="F206" t="str">
        <f>_xlfn.CONCAT(D206:D206,"-",E206)</f>
        <v>Zanzibar-Alger</v>
      </c>
      <c r="G206" s="1">
        <v>44740</v>
      </c>
      <c r="H206" s="1">
        <v>44777</v>
      </c>
      <c r="I206" s="8">
        <f>IF(H206&lt;&gt;"",_xlfn.DAYS(H206,G206),"N/A")</f>
        <v>37</v>
      </c>
      <c r="J206" s="1">
        <f>IF(H206&lt;&gt;"",H206,"N/A")</f>
        <v>44777</v>
      </c>
      <c r="K206">
        <v>6</v>
      </c>
      <c r="M206" t="str">
        <f>IF(L206&lt;&gt;"",L206,"N/A")</f>
        <v>N/A</v>
      </c>
      <c r="N206" t="s">
        <v>12</v>
      </c>
      <c r="O206" t="str">
        <f>IF(N206&lt;&gt;"",N206,"N/A")</f>
        <v>Invoiced</v>
      </c>
      <c r="P206" t="s">
        <v>13</v>
      </c>
      <c r="Q206" s="9">
        <v>22.7</v>
      </c>
      <c r="R206" t="str">
        <f t="shared" si="3"/>
        <v>20-30</v>
      </c>
      <c r="S206">
        <v>600</v>
      </c>
      <c r="T206" t="s">
        <v>14</v>
      </c>
      <c r="U206">
        <f>IF(T206="USD",S206,S206*0.055)</f>
        <v>600</v>
      </c>
      <c r="V206">
        <v>300</v>
      </c>
      <c r="W206" t="s">
        <v>14</v>
      </c>
      <c r="X206">
        <f>IF(W206="USD",V206,V206*0.054)</f>
        <v>300</v>
      </c>
      <c r="Y206">
        <v>1</v>
      </c>
      <c r="Z206">
        <v>5.55</v>
      </c>
      <c r="AA206" s="9">
        <v>3.7</v>
      </c>
      <c r="AB206">
        <v>4.625</v>
      </c>
      <c r="AC206">
        <v>3.7</v>
      </c>
    </row>
    <row r="207" spans="1:29" x14ac:dyDescent="0.25">
      <c r="A207" t="s">
        <v>2833</v>
      </c>
      <c r="B207" t="s">
        <v>10</v>
      </c>
      <c r="C207" t="s">
        <v>68</v>
      </c>
      <c r="D207" t="s">
        <v>3616</v>
      </c>
      <c r="E207" t="s">
        <v>3612</v>
      </c>
      <c r="F207" t="str">
        <f>_xlfn.CONCAT(D207:D207,"-",E207)</f>
        <v>Marrakech-Victoria</v>
      </c>
      <c r="G207" s="1">
        <v>44700</v>
      </c>
      <c r="H207" s="1">
        <v>44737</v>
      </c>
      <c r="I207" s="8">
        <f>IF(H207&lt;&gt;"",_xlfn.DAYS(H207,G207),"N/A")</f>
        <v>37</v>
      </c>
      <c r="J207" s="1">
        <f>IF(H207&lt;&gt;"",H207,"N/A")</f>
        <v>44737</v>
      </c>
      <c r="K207">
        <v>5</v>
      </c>
      <c r="L207" t="s">
        <v>12</v>
      </c>
      <c r="M207" t="str">
        <f>IF(L207&lt;&gt;"",L207,"N/A")</f>
        <v>Invoiced</v>
      </c>
      <c r="N207" t="s">
        <v>12</v>
      </c>
      <c r="O207" t="str">
        <f>IF(N207&lt;&gt;"",N207,"N/A")</f>
        <v>Invoiced</v>
      </c>
      <c r="P207" t="s">
        <v>13</v>
      </c>
      <c r="Q207" s="9">
        <v>21.654</v>
      </c>
      <c r="R207" t="str">
        <f t="shared" si="3"/>
        <v>20-30</v>
      </c>
      <c r="S207">
        <v>600</v>
      </c>
      <c r="T207" t="s">
        <v>14</v>
      </c>
      <c r="U207">
        <f>IF(T207="USD",S207,S207*0.055)</f>
        <v>600</v>
      </c>
      <c r="V207">
        <v>300</v>
      </c>
      <c r="W207" t="s">
        <v>14</v>
      </c>
      <c r="X207">
        <f>IF(W207="USD",V207,V207*0.054)</f>
        <v>300</v>
      </c>
      <c r="Y207">
        <v>1</v>
      </c>
      <c r="Z207">
        <v>5.55</v>
      </c>
      <c r="AA207" s="9">
        <v>3.7</v>
      </c>
      <c r="AB207">
        <v>4.625</v>
      </c>
      <c r="AC207">
        <v>3.7</v>
      </c>
    </row>
    <row r="208" spans="1:29" x14ac:dyDescent="0.25">
      <c r="A208" t="s">
        <v>2951</v>
      </c>
      <c r="B208" t="s">
        <v>10</v>
      </c>
      <c r="C208" t="s">
        <v>68</v>
      </c>
      <c r="D208" t="s">
        <v>3615</v>
      </c>
      <c r="E208" t="s">
        <v>3612</v>
      </c>
      <c r="F208" t="str">
        <f>_xlfn.CONCAT(D208:D208,"-",E208)</f>
        <v>Mombasa-Victoria</v>
      </c>
      <c r="G208" s="1">
        <v>44770</v>
      </c>
      <c r="H208" s="1">
        <v>44807</v>
      </c>
      <c r="I208" s="8">
        <f>IF(H208&lt;&gt;"",_xlfn.DAYS(H208,G208),"N/A")</f>
        <v>37</v>
      </c>
      <c r="J208" s="1">
        <f>IF(H208&lt;&gt;"",H208,"N/A")</f>
        <v>44807</v>
      </c>
      <c r="K208">
        <v>7</v>
      </c>
      <c r="M208" t="str">
        <f>IF(L208&lt;&gt;"",L208,"N/A")</f>
        <v>N/A</v>
      </c>
      <c r="O208" t="str">
        <f>IF(N208&lt;&gt;"",N208,"N/A")</f>
        <v>N/A</v>
      </c>
      <c r="P208" t="s">
        <v>13</v>
      </c>
      <c r="Q208" s="9">
        <v>20.6</v>
      </c>
      <c r="R208" t="str">
        <f t="shared" si="3"/>
        <v>20-30</v>
      </c>
      <c r="S208">
        <v>600</v>
      </c>
      <c r="T208" t="s">
        <v>14</v>
      </c>
      <c r="U208">
        <f>IF(T208="USD",S208,S208*0.055)</f>
        <v>600</v>
      </c>
      <c r="V208">
        <v>300</v>
      </c>
      <c r="W208" t="s">
        <v>14</v>
      </c>
      <c r="X208">
        <f>IF(W208="USD",V208,V208*0.054)</f>
        <v>300</v>
      </c>
      <c r="Y208">
        <v>1</v>
      </c>
      <c r="Z208">
        <v>5.55</v>
      </c>
      <c r="AA208" s="9">
        <v>3.7</v>
      </c>
      <c r="AB208">
        <v>4.625</v>
      </c>
      <c r="AC208">
        <v>3.7</v>
      </c>
    </row>
    <row r="209" spans="1:29" x14ac:dyDescent="0.25">
      <c r="A209" t="s">
        <v>2888</v>
      </c>
      <c r="B209" t="s">
        <v>10</v>
      </c>
      <c r="C209" t="s">
        <v>68</v>
      </c>
      <c r="D209" t="s">
        <v>3615</v>
      </c>
      <c r="E209" t="s">
        <v>3617</v>
      </c>
      <c r="F209" t="str">
        <f>_xlfn.CONCAT(D209:D209,"-",E209)</f>
        <v>Mombasa-Lagos</v>
      </c>
      <c r="G209" s="1">
        <v>44726</v>
      </c>
      <c r="H209" s="1">
        <v>44763</v>
      </c>
      <c r="I209" s="8">
        <f>IF(H209&lt;&gt;"",_xlfn.DAYS(H209,G209),"N/A")</f>
        <v>37</v>
      </c>
      <c r="J209" s="1">
        <f>IF(H209&lt;&gt;"",H209,"N/A")</f>
        <v>44763</v>
      </c>
      <c r="K209">
        <v>6</v>
      </c>
      <c r="L209" t="s">
        <v>12</v>
      </c>
      <c r="M209" t="str">
        <f>IF(L209&lt;&gt;"",L209,"N/A")</f>
        <v>Invoiced</v>
      </c>
      <c r="N209" t="s">
        <v>12</v>
      </c>
      <c r="O209" t="str">
        <f>IF(N209&lt;&gt;"",N209,"N/A")</f>
        <v>Invoiced</v>
      </c>
      <c r="P209" t="s">
        <v>13</v>
      </c>
      <c r="Q209" s="9">
        <v>15.42</v>
      </c>
      <c r="R209" t="str">
        <f t="shared" si="3"/>
        <v>10-20</v>
      </c>
      <c r="S209">
        <v>600</v>
      </c>
      <c r="T209" t="s">
        <v>14</v>
      </c>
      <c r="U209">
        <f>IF(T209="USD",S209,S209*0.055)</f>
        <v>600</v>
      </c>
      <c r="V209">
        <v>300</v>
      </c>
      <c r="W209" t="s">
        <v>14</v>
      </c>
      <c r="X209">
        <f>IF(W209="USD",V209,V209*0.054)</f>
        <v>300</v>
      </c>
      <c r="Y209">
        <v>1</v>
      </c>
      <c r="Z209">
        <v>5.55</v>
      </c>
      <c r="AA209" s="9">
        <v>3.7</v>
      </c>
      <c r="AB209">
        <v>4.625</v>
      </c>
      <c r="AC209">
        <v>3.7</v>
      </c>
    </row>
    <row r="210" spans="1:29" x14ac:dyDescent="0.25">
      <c r="A210" t="s">
        <v>2999</v>
      </c>
      <c r="B210" t="s">
        <v>10</v>
      </c>
      <c r="C210" t="s">
        <v>56</v>
      </c>
      <c r="D210" t="s">
        <v>3616</v>
      </c>
      <c r="E210" t="s">
        <v>3618</v>
      </c>
      <c r="F210" t="str">
        <f>_xlfn.CONCAT(D210:D210,"-",E210)</f>
        <v>Marrakech-Tripoli</v>
      </c>
      <c r="G210" s="1">
        <v>44776</v>
      </c>
      <c r="H210" s="1">
        <v>44813</v>
      </c>
      <c r="I210" s="8">
        <f>IF(H210&lt;&gt;"",_xlfn.DAYS(H210,G210),"N/A")</f>
        <v>37</v>
      </c>
      <c r="J210" s="1">
        <f>IF(H210&lt;&gt;"",H210,"N/A")</f>
        <v>44813</v>
      </c>
      <c r="K210">
        <v>8</v>
      </c>
      <c r="M210" t="str">
        <f>IF(L210&lt;&gt;"",L210,"N/A")</f>
        <v>N/A</v>
      </c>
      <c r="N210" t="s">
        <v>12</v>
      </c>
      <c r="O210" t="str">
        <f>IF(N210&lt;&gt;"",N210,"N/A")</f>
        <v>Invoiced</v>
      </c>
      <c r="P210" t="s">
        <v>13</v>
      </c>
      <c r="Q210" s="9">
        <v>15.3</v>
      </c>
      <c r="R210" t="str">
        <f t="shared" si="3"/>
        <v>10-20</v>
      </c>
      <c r="S210">
        <v>600</v>
      </c>
      <c r="T210" t="s">
        <v>14</v>
      </c>
      <c r="U210">
        <f>IF(T210="USD",S210,S210*0.055)</f>
        <v>600</v>
      </c>
      <c r="V210">
        <v>300</v>
      </c>
      <c r="W210" t="s">
        <v>14</v>
      </c>
      <c r="X210">
        <f>IF(W210="USD",V210,V210*0.054)</f>
        <v>300</v>
      </c>
      <c r="Y210">
        <v>0</v>
      </c>
      <c r="Z210">
        <v>5.55</v>
      </c>
      <c r="AA210" s="9">
        <v>3.7</v>
      </c>
      <c r="AB210">
        <v>4.625</v>
      </c>
      <c r="AC210">
        <v>3.7</v>
      </c>
    </row>
    <row r="211" spans="1:29" x14ac:dyDescent="0.25">
      <c r="A211" t="s">
        <v>2861</v>
      </c>
      <c r="B211" t="s">
        <v>10</v>
      </c>
      <c r="C211" t="s">
        <v>68</v>
      </c>
      <c r="D211" t="s">
        <v>3619</v>
      </c>
      <c r="E211" t="s">
        <v>3614</v>
      </c>
      <c r="F211" t="str">
        <f>_xlfn.CONCAT(D211:D211,"-",E211)</f>
        <v>Addis Ababa-Alger</v>
      </c>
      <c r="G211" s="1">
        <v>44714</v>
      </c>
      <c r="H211" s="1">
        <v>44751</v>
      </c>
      <c r="I211" s="8">
        <f>IF(H211&lt;&gt;"",_xlfn.DAYS(H211,G211),"N/A")</f>
        <v>37</v>
      </c>
      <c r="J211" s="1">
        <f>IF(H211&lt;&gt;"",H211,"N/A")</f>
        <v>44751</v>
      </c>
      <c r="K211">
        <v>6</v>
      </c>
      <c r="L211" t="s">
        <v>12</v>
      </c>
      <c r="M211" t="str">
        <f>IF(L211&lt;&gt;"",L211,"N/A")</f>
        <v>Invoiced</v>
      </c>
      <c r="N211" t="s">
        <v>12</v>
      </c>
      <c r="O211" t="str">
        <f>IF(N211&lt;&gt;"",N211,"N/A")</f>
        <v>Invoiced</v>
      </c>
      <c r="P211" t="s">
        <v>13</v>
      </c>
      <c r="Q211" s="9">
        <v>12.182</v>
      </c>
      <c r="R211" t="str">
        <f t="shared" si="3"/>
        <v>10-20</v>
      </c>
      <c r="S211">
        <v>600</v>
      </c>
      <c r="T211" t="s">
        <v>14</v>
      </c>
      <c r="U211">
        <f>IF(T211="USD",S211,S211*0.055)</f>
        <v>600</v>
      </c>
      <c r="V211">
        <v>300</v>
      </c>
      <c r="W211" t="s">
        <v>14</v>
      </c>
      <c r="X211">
        <f>IF(W211="USD",V211,V211*0.054)</f>
        <v>300</v>
      </c>
      <c r="Y211">
        <v>1</v>
      </c>
      <c r="Z211">
        <v>5.55</v>
      </c>
      <c r="AA211" s="9">
        <v>3.7</v>
      </c>
      <c r="AB211">
        <v>4.625</v>
      </c>
      <c r="AC211">
        <v>3.7</v>
      </c>
    </row>
    <row r="212" spans="1:29" x14ac:dyDescent="0.25">
      <c r="A212" t="s">
        <v>2778</v>
      </c>
      <c r="B212" t="s">
        <v>10</v>
      </c>
      <c r="C212" t="s">
        <v>68</v>
      </c>
      <c r="D212" t="s">
        <v>3611</v>
      </c>
      <c r="E212" t="s">
        <v>3617</v>
      </c>
      <c r="F212" t="str">
        <f>_xlfn.CONCAT(D212:D212,"-",E212)</f>
        <v>Mogadishu-Lagos</v>
      </c>
      <c r="G212" s="1">
        <v>44732</v>
      </c>
      <c r="H212" s="1">
        <v>44769</v>
      </c>
      <c r="I212" s="8">
        <f>IF(H212&lt;&gt;"",_xlfn.DAYS(H212,G212),"N/A")</f>
        <v>37</v>
      </c>
      <c r="J212" s="1">
        <f>IF(H212&lt;&gt;"",H212,"N/A")</f>
        <v>44769</v>
      </c>
      <c r="K212">
        <v>6</v>
      </c>
      <c r="L212" t="s">
        <v>12</v>
      </c>
      <c r="M212" t="str">
        <f>IF(L212&lt;&gt;"",L212,"N/A")</f>
        <v>Invoiced</v>
      </c>
      <c r="N212" t="s">
        <v>12</v>
      </c>
      <c r="O212" t="str">
        <f>IF(N212&lt;&gt;"",N212,"N/A")</f>
        <v>Invoiced</v>
      </c>
      <c r="P212" t="s">
        <v>13</v>
      </c>
      <c r="Q212" s="9">
        <v>11.4</v>
      </c>
      <c r="R212" t="str">
        <f t="shared" si="3"/>
        <v>10-20</v>
      </c>
      <c r="S212">
        <v>600</v>
      </c>
      <c r="T212" t="s">
        <v>14</v>
      </c>
      <c r="U212">
        <f>IF(T212="USD",S212,S212*0.055)</f>
        <v>600</v>
      </c>
      <c r="V212">
        <v>300</v>
      </c>
      <c r="W212" t="s">
        <v>14</v>
      </c>
      <c r="X212">
        <f>IF(W212="USD",V212,V212*0.054)</f>
        <v>300</v>
      </c>
      <c r="Y212">
        <v>1</v>
      </c>
      <c r="Z212">
        <v>5.55</v>
      </c>
      <c r="AA212" s="9">
        <v>3.7</v>
      </c>
      <c r="AB212">
        <v>4.625</v>
      </c>
      <c r="AC212">
        <v>3.7</v>
      </c>
    </row>
    <row r="213" spans="1:29" x14ac:dyDescent="0.25">
      <c r="A213" t="s">
        <v>1950</v>
      </c>
      <c r="B213" t="s">
        <v>10</v>
      </c>
      <c r="C213" t="s">
        <v>68</v>
      </c>
      <c r="D213" t="s">
        <v>3620</v>
      </c>
      <c r="E213" t="s">
        <v>3612</v>
      </c>
      <c r="F213" t="str">
        <f>_xlfn.CONCAT(D213:D213,"-",E213)</f>
        <v>Zanzibar-Victoria</v>
      </c>
      <c r="G213" s="1">
        <v>44773</v>
      </c>
      <c r="H213" s="1">
        <v>44809</v>
      </c>
      <c r="I213" s="8">
        <f>IF(H213&lt;&gt;"",_xlfn.DAYS(H213,G213),"N/A")</f>
        <v>36</v>
      </c>
      <c r="J213" s="1">
        <f>IF(H213&lt;&gt;"",H213,"N/A")</f>
        <v>44809</v>
      </c>
      <c r="K213">
        <v>7</v>
      </c>
      <c r="M213" t="str">
        <f>IF(L213&lt;&gt;"",L213,"N/A")</f>
        <v>N/A</v>
      </c>
      <c r="O213" t="str">
        <f>IF(N213&lt;&gt;"",N213,"N/A")</f>
        <v>N/A</v>
      </c>
      <c r="P213" t="s">
        <v>13</v>
      </c>
      <c r="Q213" s="9">
        <v>34.097999999999999</v>
      </c>
      <c r="R213" t="str">
        <f t="shared" si="3"/>
        <v>30+</v>
      </c>
      <c r="S213">
        <v>600</v>
      </c>
      <c r="T213" t="s">
        <v>14</v>
      </c>
      <c r="U213">
        <f>IF(T213="USD",S213,S213*0.055)</f>
        <v>600</v>
      </c>
      <c r="V213">
        <v>300</v>
      </c>
      <c r="W213" t="s">
        <v>14</v>
      </c>
      <c r="X213">
        <f>IF(W213="USD",V213,V213*0.054)</f>
        <v>300</v>
      </c>
      <c r="Y213">
        <v>1</v>
      </c>
      <c r="Z213">
        <v>5.3999999999999995</v>
      </c>
      <c r="AA213" s="9">
        <v>3.6</v>
      </c>
      <c r="AB213">
        <v>4.5</v>
      </c>
      <c r="AC213">
        <v>3.6</v>
      </c>
    </row>
    <row r="214" spans="1:29" x14ac:dyDescent="0.25">
      <c r="A214" t="s">
        <v>3220</v>
      </c>
      <c r="B214" t="s">
        <v>10</v>
      </c>
      <c r="C214" t="s">
        <v>68</v>
      </c>
      <c r="D214" t="s">
        <v>3611</v>
      </c>
      <c r="E214" t="s">
        <v>3614</v>
      </c>
      <c r="F214" t="str">
        <f>_xlfn.CONCAT(D214:D214,"-",E214)</f>
        <v>Mogadishu-Alger</v>
      </c>
      <c r="G214" s="1">
        <v>44734</v>
      </c>
      <c r="H214" s="1">
        <v>44770</v>
      </c>
      <c r="I214" s="8">
        <f>IF(H214&lt;&gt;"",_xlfn.DAYS(H214,G214),"N/A")</f>
        <v>36</v>
      </c>
      <c r="J214" s="1">
        <f>IF(H214&lt;&gt;"",H214,"N/A")</f>
        <v>44770</v>
      </c>
      <c r="K214">
        <v>6</v>
      </c>
      <c r="L214" t="s">
        <v>12</v>
      </c>
      <c r="M214" t="str">
        <f>IF(L214&lt;&gt;"",L214,"N/A")</f>
        <v>Invoiced</v>
      </c>
      <c r="N214" t="s">
        <v>12</v>
      </c>
      <c r="O214" t="str">
        <f>IF(N214&lt;&gt;"",N214,"N/A")</f>
        <v>Invoiced</v>
      </c>
      <c r="P214" t="s">
        <v>13</v>
      </c>
      <c r="Q214" s="9">
        <v>34.067999999999998</v>
      </c>
      <c r="R214" t="str">
        <f t="shared" si="3"/>
        <v>30+</v>
      </c>
      <c r="S214">
        <v>600</v>
      </c>
      <c r="T214" t="s">
        <v>14</v>
      </c>
      <c r="U214">
        <f>IF(T214="USD",S214,S214*0.055)</f>
        <v>600</v>
      </c>
      <c r="V214">
        <v>300</v>
      </c>
      <c r="W214" t="s">
        <v>14</v>
      </c>
      <c r="X214">
        <f>IF(W214="USD",V214,V214*0.054)</f>
        <v>300</v>
      </c>
      <c r="Y214">
        <v>1</v>
      </c>
      <c r="Z214">
        <v>5.3999999999999995</v>
      </c>
      <c r="AA214" s="9">
        <v>3.6</v>
      </c>
      <c r="AB214">
        <v>4.5</v>
      </c>
      <c r="AC214">
        <v>3.6</v>
      </c>
    </row>
    <row r="215" spans="1:29" x14ac:dyDescent="0.25">
      <c r="A215" t="s">
        <v>3223</v>
      </c>
      <c r="B215" t="s">
        <v>10</v>
      </c>
      <c r="C215" t="s">
        <v>68</v>
      </c>
      <c r="D215" t="s">
        <v>3620</v>
      </c>
      <c r="E215" t="s">
        <v>3613</v>
      </c>
      <c r="F215" t="str">
        <f>_xlfn.CONCAT(D215:D215,"-",E215)</f>
        <v>Zanzibar-Sanaa</v>
      </c>
      <c r="G215" s="1">
        <v>44720</v>
      </c>
      <c r="H215" s="1">
        <v>44756</v>
      </c>
      <c r="I215" s="8">
        <f>IF(H215&lt;&gt;"",_xlfn.DAYS(H215,G215),"N/A")</f>
        <v>36</v>
      </c>
      <c r="J215" s="1">
        <f>IF(H215&lt;&gt;"",H215,"N/A")</f>
        <v>44756</v>
      </c>
      <c r="K215">
        <v>6</v>
      </c>
      <c r="L215" t="s">
        <v>12</v>
      </c>
      <c r="M215" t="str">
        <f>IF(L215&lt;&gt;"",L215,"N/A")</f>
        <v>Invoiced</v>
      </c>
      <c r="N215" t="s">
        <v>12</v>
      </c>
      <c r="O215" t="str">
        <f>IF(N215&lt;&gt;"",N215,"N/A")</f>
        <v>Invoiced</v>
      </c>
      <c r="P215" t="s">
        <v>13</v>
      </c>
      <c r="Q215" s="9">
        <v>34.067999999999998</v>
      </c>
      <c r="R215" t="str">
        <f t="shared" si="3"/>
        <v>30+</v>
      </c>
      <c r="S215">
        <v>600</v>
      </c>
      <c r="T215" t="s">
        <v>14</v>
      </c>
      <c r="U215">
        <f>IF(T215="USD",S215,S215*0.055)</f>
        <v>600</v>
      </c>
      <c r="V215">
        <v>300</v>
      </c>
      <c r="W215" t="s">
        <v>14</v>
      </c>
      <c r="X215">
        <f>IF(W215="USD",V215,V215*0.054)</f>
        <v>300</v>
      </c>
      <c r="Y215">
        <v>1</v>
      </c>
      <c r="Z215">
        <v>5.3999999999999995</v>
      </c>
      <c r="AA215" s="9">
        <v>3.6</v>
      </c>
      <c r="AB215">
        <v>4.5</v>
      </c>
      <c r="AC215">
        <v>3.6</v>
      </c>
    </row>
    <row r="216" spans="1:29" x14ac:dyDescent="0.25">
      <c r="A216" t="s">
        <v>1928</v>
      </c>
      <c r="B216" t="s">
        <v>10</v>
      </c>
      <c r="C216" t="s">
        <v>68</v>
      </c>
      <c r="D216" t="s">
        <v>3615</v>
      </c>
      <c r="E216" t="s">
        <v>3614</v>
      </c>
      <c r="F216" t="str">
        <f>_xlfn.CONCAT(D216:D216,"-",E216)</f>
        <v>Mombasa-Alger</v>
      </c>
      <c r="G216" s="1">
        <v>44763</v>
      </c>
      <c r="H216" s="1">
        <v>44799</v>
      </c>
      <c r="I216" s="8">
        <f>IF(H216&lt;&gt;"",_xlfn.DAYS(H216,G216),"N/A")</f>
        <v>36</v>
      </c>
      <c r="J216" s="1">
        <f>IF(H216&lt;&gt;"",H216,"N/A")</f>
        <v>44799</v>
      </c>
      <c r="K216">
        <v>7</v>
      </c>
      <c r="L216" t="s">
        <v>12</v>
      </c>
      <c r="M216" t="str">
        <f>IF(L216&lt;&gt;"",L216,"N/A")</f>
        <v>Invoiced</v>
      </c>
      <c r="N216" t="s">
        <v>12</v>
      </c>
      <c r="O216" t="str">
        <f>IF(N216&lt;&gt;"",N216,"N/A")</f>
        <v>Invoiced</v>
      </c>
      <c r="P216" t="s">
        <v>13</v>
      </c>
      <c r="Q216" s="9">
        <v>33.466999999999999</v>
      </c>
      <c r="R216" t="str">
        <f t="shared" si="3"/>
        <v>30+</v>
      </c>
      <c r="S216">
        <v>600</v>
      </c>
      <c r="T216" t="s">
        <v>14</v>
      </c>
      <c r="U216">
        <f>IF(T216="USD",S216,S216*0.055)</f>
        <v>600</v>
      </c>
      <c r="V216">
        <v>300</v>
      </c>
      <c r="W216" t="s">
        <v>14</v>
      </c>
      <c r="X216">
        <f>IF(W216="USD",V216,V216*0.054)</f>
        <v>300</v>
      </c>
      <c r="Y216">
        <v>1</v>
      </c>
      <c r="Z216">
        <v>5.3999999999999995</v>
      </c>
      <c r="AA216" s="9">
        <v>3.6</v>
      </c>
      <c r="AB216">
        <v>4.5</v>
      </c>
      <c r="AC216">
        <v>3.6</v>
      </c>
    </row>
    <row r="217" spans="1:29" x14ac:dyDescent="0.25">
      <c r="A217" t="s">
        <v>3123</v>
      </c>
      <c r="B217" t="s">
        <v>10</v>
      </c>
      <c r="C217" t="s">
        <v>68</v>
      </c>
      <c r="D217" t="s">
        <v>3619</v>
      </c>
      <c r="E217" t="s">
        <v>3618</v>
      </c>
      <c r="F217" t="str">
        <f>_xlfn.CONCAT(D217:D217,"-",E217)</f>
        <v>Addis Ababa-Tripoli</v>
      </c>
      <c r="G217" s="1">
        <v>44691</v>
      </c>
      <c r="H217" s="1">
        <v>44727</v>
      </c>
      <c r="I217" s="8">
        <f>IF(H217&lt;&gt;"",_xlfn.DAYS(H217,G217),"N/A")</f>
        <v>36</v>
      </c>
      <c r="J217" s="1">
        <f>IF(H217&lt;&gt;"",H217,"N/A")</f>
        <v>44727</v>
      </c>
      <c r="K217">
        <v>5</v>
      </c>
      <c r="L217" t="s">
        <v>16</v>
      </c>
      <c r="M217" t="str">
        <f>IF(L217&lt;&gt;"",L217,"N/A")</f>
        <v>Paid</v>
      </c>
      <c r="N217" t="s">
        <v>12</v>
      </c>
      <c r="O217" t="str">
        <f>IF(N217&lt;&gt;"",N217,"N/A")</f>
        <v>Invoiced</v>
      </c>
      <c r="P217" t="s">
        <v>13</v>
      </c>
      <c r="Q217" s="9">
        <v>33.066000000000003</v>
      </c>
      <c r="R217" t="str">
        <f t="shared" si="3"/>
        <v>30+</v>
      </c>
      <c r="S217">
        <v>600</v>
      </c>
      <c r="T217" t="s">
        <v>14</v>
      </c>
      <c r="U217">
        <f>IF(T217="USD",S217,S217*0.055)</f>
        <v>600</v>
      </c>
      <c r="V217">
        <v>300</v>
      </c>
      <c r="W217" t="s">
        <v>14</v>
      </c>
      <c r="X217">
        <f>IF(W217="USD",V217,V217*0.054)</f>
        <v>300</v>
      </c>
      <c r="Y217">
        <v>1</v>
      </c>
      <c r="Z217">
        <v>5.3999999999999995</v>
      </c>
      <c r="AA217" s="9">
        <v>3.6</v>
      </c>
      <c r="AB217">
        <v>4.5</v>
      </c>
      <c r="AC217">
        <v>3.6</v>
      </c>
    </row>
    <row r="218" spans="1:29" x14ac:dyDescent="0.25">
      <c r="A218" t="s">
        <v>3190</v>
      </c>
      <c r="B218" t="s">
        <v>10</v>
      </c>
      <c r="C218" t="s">
        <v>68</v>
      </c>
      <c r="D218" t="s">
        <v>3611</v>
      </c>
      <c r="E218" t="s">
        <v>3618</v>
      </c>
      <c r="F218" t="str">
        <f>_xlfn.CONCAT(D218:D218,"-",E218)</f>
        <v>Mogadishu-Tripoli</v>
      </c>
      <c r="G218" s="1">
        <v>44715</v>
      </c>
      <c r="H218" s="1">
        <v>44751</v>
      </c>
      <c r="I218" s="8">
        <f>IF(H218&lt;&gt;"",_xlfn.DAYS(H218,G218),"N/A")</f>
        <v>36</v>
      </c>
      <c r="J218" s="1">
        <f>IF(H218&lt;&gt;"",H218,"N/A")</f>
        <v>44751</v>
      </c>
      <c r="K218">
        <v>6</v>
      </c>
      <c r="L218" t="s">
        <v>16</v>
      </c>
      <c r="M218" t="str">
        <f>IF(L218&lt;&gt;"",L218,"N/A")</f>
        <v>Paid</v>
      </c>
      <c r="N218" t="s">
        <v>12</v>
      </c>
      <c r="O218" t="str">
        <f>IF(N218&lt;&gt;"",N218,"N/A")</f>
        <v>Invoiced</v>
      </c>
      <c r="P218" t="s">
        <v>13</v>
      </c>
      <c r="Q218" s="9">
        <v>33.066000000000003</v>
      </c>
      <c r="R218" t="str">
        <f t="shared" si="3"/>
        <v>30+</v>
      </c>
      <c r="S218">
        <v>600</v>
      </c>
      <c r="T218" t="s">
        <v>14</v>
      </c>
      <c r="U218">
        <f>IF(T218="USD",S218,S218*0.055)</f>
        <v>600</v>
      </c>
      <c r="V218">
        <v>300</v>
      </c>
      <c r="W218" t="s">
        <v>14</v>
      </c>
      <c r="X218">
        <f>IF(W218="USD",V218,V218*0.054)</f>
        <v>300</v>
      </c>
      <c r="Y218">
        <v>1</v>
      </c>
      <c r="Z218">
        <v>5.3999999999999995</v>
      </c>
      <c r="AA218" s="9">
        <v>3.6</v>
      </c>
      <c r="AB218">
        <v>4.5</v>
      </c>
      <c r="AC218">
        <v>3.6</v>
      </c>
    </row>
    <row r="219" spans="1:29" x14ac:dyDescent="0.25">
      <c r="A219" t="s">
        <v>1399</v>
      </c>
      <c r="B219" t="s">
        <v>10</v>
      </c>
      <c r="C219" t="s">
        <v>68</v>
      </c>
      <c r="D219" t="s">
        <v>3611</v>
      </c>
      <c r="E219" t="s">
        <v>3617</v>
      </c>
      <c r="F219" t="str">
        <f>_xlfn.CONCAT(D219:D219,"-",E219)</f>
        <v>Mogadishu-Lagos</v>
      </c>
      <c r="G219" s="1">
        <v>44671</v>
      </c>
      <c r="H219" s="1">
        <v>44707</v>
      </c>
      <c r="I219" s="8">
        <f>IF(H219&lt;&gt;"",_xlfn.DAYS(H219,G219),"N/A")</f>
        <v>36</v>
      </c>
      <c r="J219" s="1">
        <f>IF(H219&lt;&gt;"",H219,"N/A")</f>
        <v>44707</v>
      </c>
      <c r="K219">
        <v>4</v>
      </c>
      <c r="M219" t="str">
        <f>IF(L219&lt;&gt;"",L219,"N/A")</f>
        <v>N/A</v>
      </c>
      <c r="N219" t="s">
        <v>16</v>
      </c>
      <c r="O219" t="str">
        <f>IF(N219&lt;&gt;"",N219,"N/A")</f>
        <v>Paid</v>
      </c>
      <c r="P219" t="s">
        <v>13</v>
      </c>
      <c r="Q219" s="9">
        <v>32.598999999999997</v>
      </c>
      <c r="R219" t="str">
        <f t="shared" si="3"/>
        <v>30+</v>
      </c>
      <c r="S219">
        <v>600</v>
      </c>
      <c r="T219" t="s">
        <v>14</v>
      </c>
      <c r="U219">
        <f>IF(T219="USD",S219,S219*0.055)</f>
        <v>600</v>
      </c>
      <c r="V219">
        <v>300</v>
      </c>
      <c r="W219" t="s">
        <v>14</v>
      </c>
      <c r="X219">
        <f>IF(W219="USD",V219,V219*0.054)</f>
        <v>300</v>
      </c>
      <c r="Y219">
        <v>1</v>
      </c>
      <c r="Z219">
        <v>5.3999999999999995</v>
      </c>
      <c r="AA219" s="9">
        <v>3.6</v>
      </c>
      <c r="AB219">
        <v>4.5</v>
      </c>
      <c r="AC219">
        <v>3.6</v>
      </c>
    </row>
    <row r="220" spans="1:29" x14ac:dyDescent="0.25">
      <c r="A220" t="s">
        <v>1430</v>
      </c>
      <c r="B220" t="s">
        <v>10</v>
      </c>
      <c r="C220" t="s">
        <v>68</v>
      </c>
      <c r="D220" t="s">
        <v>3619</v>
      </c>
      <c r="E220" t="s">
        <v>3614</v>
      </c>
      <c r="F220" t="str">
        <f>_xlfn.CONCAT(D220:D220,"-",E220)</f>
        <v>Addis Ababa-Alger</v>
      </c>
      <c r="G220" s="1">
        <v>44671</v>
      </c>
      <c r="H220" s="1">
        <v>44707</v>
      </c>
      <c r="I220" s="8">
        <f>IF(H220&lt;&gt;"",_xlfn.DAYS(H220,G220),"N/A")</f>
        <v>36</v>
      </c>
      <c r="J220" s="1">
        <f>IF(H220&lt;&gt;"",H220,"N/A")</f>
        <v>44707</v>
      </c>
      <c r="K220">
        <v>4</v>
      </c>
      <c r="M220" t="str">
        <f>IF(L220&lt;&gt;"",L220,"N/A")</f>
        <v>N/A</v>
      </c>
      <c r="N220" t="s">
        <v>16</v>
      </c>
      <c r="O220" t="str">
        <f>IF(N220&lt;&gt;"",N220,"N/A")</f>
        <v>Paid</v>
      </c>
      <c r="P220" t="s">
        <v>69</v>
      </c>
      <c r="Q220" s="9">
        <v>32.598999999999997</v>
      </c>
      <c r="R220" t="str">
        <f t="shared" si="3"/>
        <v>30+</v>
      </c>
      <c r="S220">
        <v>20</v>
      </c>
      <c r="T220" t="s">
        <v>14</v>
      </c>
      <c r="U220">
        <f>IF(T220="USD",S220,S220*0.055)</f>
        <v>20</v>
      </c>
      <c r="V220">
        <v>10</v>
      </c>
      <c r="W220" t="s">
        <v>14</v>
      </c>
      <c r="X220">
        <f>IF(W220="USD",V220,V220*0.054)</f>
        <v>10</v>
      </c>
      <c r="Y220">
        <v>1</v>
      </c>
      <c r="Z220">
        <v>5.3999999999999995</v>
      </c>
      <c r="AA220" s="9">
        <v>3.6</v>
      </c>
      <c r="AB220">
        <v>4.5</v>
      </c>
      <c r="AC220">
        <v>3.6</v>
      </c>
    </row>
    <row r="221" spans="1:29" x14ac:dyDescent="0.25">
      <c r="A221" t="s">
        <v>2112</v>
      </c>
      <c r="B221" t="s">
        <v>10</v>
      </c>
      <c r="C221" t="s">
        <v>68</v>
      </c>
      <c r="D221" t="s">
        <v>3620</v>
      </c>
      <c r="E221" t="s">
        <v>3618</v>
      </c>
      <c r="F221" t="str">
        <f>_xlfn.CONCAT(D221:D221,"-",E221)</f>
        <v>Zanzibar-Tripoli</v>
      </c>
      <c r="G221" s="1">
        <v>44651</v>
      </c>
      <c r="H221" s="1">
        <v>44687</v>
      </c>
      <c r="I221" s="8">
        <f>IF(H221&lt;&gt;"",_xlfn.DAYS(H221,G221),"N/A")</f>
        <v>36</v>
      </c>
      <c r="J221" s="1">
        <f>IF(H221&lt;&gt;"",H221,"N/A")</f>
        <v>44687</v>
      </c>
      <c r="K221">
        <v>3</v>
      </c>
      <c r="L221" t="s">
        <v>16</v>
      </c>
      <c r="M221" t="str">
        <f>IF(L221&lt;&gt;"",L221,"N/A")</f>
        <v>Paid</v>
      </c>
      <c r="N221" t="s">
        <v>12</v>
      </c>
      <c r="O221" t="str">
        <f>IF(N221&lt;&gt;"",N221,"N/A")</f>
        <v>Invoiced</v>
      </c>
      <c r="P221" t="s">
        <v>13</v>
      </c>
      <c r="Q221" s="9">
        <v>32.261000000000003</v>
      </c>
      <c r="R221" t="str">
        <f t="shared" si="3"/>
        <v>30+</v>
      </c>
      <c r="S221">
        <v>600</v>
      </c>
      <c r="T221" t="s">
        <v>14</v>
      </c>
      <c r="U221">
        <f>IF(T221="USD",S221,S221*0.055)</f>
        <v>600</v>
      </c>
      <c r="V221">
        <v>300</v>
      </c>
      <c r="W221" t="s">
        <v>14</v>
      </c>
      <c r="X221">
        <f>IF(W221="USD",V221,V221*0.054)</f>
        <v>300</v>
      </c>
      <c r="Y221">
        <v>1</v>
      </c>
      <c r="Z221">
        <v>5.3999999999999995</v>
      </c>
      <c r="AA221" s="9">
        <v>3.6</v>
      </c>
      <c r="AB221">
        <v>4.5</v>
      </c>
      <c r="AC221">
        <v>3.6</v>
      </c>
    </row>
    <row r="222" spans="1:29" x14ac:dyDescent="0.25">
      <c r="A222" t="s">
        <v>2128</v>
      </c>
      <c r="B222" t="s">
        <v>10</v>
      </c>
      <c r="C222" t="s">
        <v>68</v>
      </c>
      <c r="D222" t="s">
        <v>3611</v>
      </c>
      <c r="E222" t="s">
        <v>3617</v>
      </c>
      <c r="F222" t="str">
        <f>_xlfn.CONCAT(D222:D222,"-",E222)</f>
        <v>Mogadishu-Lagos</v>
      </c>
      <c r="G222" s="1">
        <v>44651</v>
      </c>
      <c r="H222" s="1">
        <v>44687</v>
      </c>
      <c r="I222" s="8">
        <f>IF(H222&lt;&gt;"",_xlfn.DAYS(H222,G222),"N/A")</f>
        <v>36</v>
      </c>
      <c r="J222" s="1">
        <f>IF(H222&lt;&gt;"",H222,"N/A")</f>
        <v>44687</v>
      </c>
      <c r="K222">
        <v>3</v>
      </c>
      <c r="L222" t="s">
        <v>16</v>
      </c>
      <c r="M222" t="str">
        <f>IF(L222&lt;&gt;"",L222,"N/A")</f>
        <v>Paid</v>
      </c>
      <c r="O222" t="str">
        <f>IF(N222&lt;&gt;"",N222,"N/A")</f>
        <v>N/A</v>
      </c>
      <c r="P222" t="s">
        <v>69</v>
      </c>
      <c r="Q222" s="9">
        <v>32.261000000000003</v>
      </c>
      <c r="R222" t="str">
        <f t="shared" si="3"/>
        <v>30+</v>
      </c>
      <c r="S222">
        <v>20</v>
      </c>
      <c r="T222" t="s">
        <v>14</v>
      </c>
      <c r="U222">
        <f>IF(T222="USD",S222,S222*0.055)</f>
        <v>20</v>
      </c>
      <c r="V222">
        <v>10</v>
      </c>
      <c r="W222" t="s">
        <v>14</v>
      </c>
      <c r="X222">
        <f>IF(W222="USD",V222,V222*0.054)</f>
        <v>10</v>
      </c>
      <c r="Y222">
        <v>1</v>
      </c>
      <c r="Z222">
        <v>5.3999999999999995</v>
      </c>
      <c r="AA222" s="9">
        <v>3.6</v>
      </c>
      <c r="AB222">
        <v>4.5</v>
      </c>
      <c r="AC222">
        <v>3.6</v>
      </c>
    </row>
    <row r="223" spans="1:29" x14ac:dyDescent="0.25">
      <c r="A223" t="s">
        <v>1725</v>
      </c>
      <c r="B223" t="s">
        <v>10</v>
      </c>
      <c r="C223" t="s">
        <v>68</v>
      </c>
      <c r="D223" t="s">
        <v>3611</v>
      </c>
      <c r="E223" t="s">
        <v>3618</v>
      </c>
      <c r="F223" t="str">
        <f>_xlfn.CONCAT(D223:D223,"-",E223)</f>
        <v>Mogadishu-Tripoli</v>
      </c>
      <c r="G223" s="1">
        <v>44741</v>
      </c>
      <c r="H223" s="1">
        <v>44777</v>
      </c>
      <c r="I223" s="8">
        <f>IF(H223&lt;&gt;"",_xlfn.DAYS(H223,G223),"N/A")</f>
        <v>36</v>
      </c>
      <c r="J223" s="1">
        <f>IF(H223&lt;&gt;"",H223,"N/A")</f>
        <v>44777</v>
      </c>
      <c r="K223">
        <v>6</v>
      </c>
      <c r="L223" t="s">
        <v>12</v>
      </c>
      <c r="M223" t="str">
        <f>IF(L223&lt;&gt;"",L223,"N/A")</f>
        <v>Invoiced</v>
      </c>
      <c r="N223" t="s">
        <v>12</v>
      </c>
      <c r="O223" t="str">
        <f>IF(N223&lt;&gt;"",N223,"N/A")</f>
        <v>Invoiced</v>
      </c>
      <c r="P223" t="s">
        <v>13</v>
      </c>
      <c r="Q223" s="9">
        <v>30.381</v>
      </c>
      <c r="R223" t="str">
        <f t="shared" si="3"/>
        <v>30+</v>
      </c>
      <c r="S223">
        <v>600</v>
      </c>
      <c r="T223" t="s">
        <v>14</v>
      </c>
      <c r="U223">
        <f>IF(T223="USD",S223,S223*0.055)</f>
        <v>600</v>
      </c>
      <c r="V223">
        <v>300</v>
      </c>
      <c r="W223" t="s">
        <v>14</v>
      </c>
      <c r="X223">
        <f>IF(W223="USD",V223,V223*0.054)</f>
        <v>300</v>
      </c>
      <c r="Y223">
        <v>1</v>
      </c>
      <c r="Z223">
        <v>5.3999999999999995</v>
      </c>
      <c r="AA223" s="9">
        <v>3.6</v>
      </c>
      <c r="AB223">
        <v>4.5</v>
      </c>
      <c r="AC223">
        <v>3.6</v>
      </c>
    </row>
    <row r="224" spans="1:29" x14ac:dyDescent="0.25">
      <c r="A224" t="s">
        <v>1757</v>
      </c>
      <c r="B224" t="s">
        <v>10</v>
      </c>
      <c r="C224" t="s">
        <v>68</v>
      </c>
      <c r="D224" t="s">
        <v>3619</v>
      </c>
      <c r="E224" t="s">
        <v>3613</v>
      </c>
      <c r="F224" t="str">
        <f>_xlfn.CONCAT(D224:D224,"-",E224)</f>
        <v>Addis Ababa-Sanaa</v>
      </c>
      <c r="G224" s="1">
        <v>44728</v>
      </c>
      <c r="H224" s="1">
        <v>44764</v>
      </c>
      <c r="I224" s="8">
        <f>IF(H224&lt;&gt;"",_xlfn.DAYS(H224,G224),"N/A")</f>
        <v>36</v>
      </c>
      <c r="J224" s="1">
        <f>IF(H224&lt;&gt;"",H224,"N/A")</f>
        <v>44764</v>
      </c>
      <c r="K224">
        <v>6</v>
      </c>
      <c r="L224" t="s">
        <v>12</v>
      </c>
      <c r="M224" t="str">
        <f>IF(L224&lt;&gt;"",L224,"N/A")</f>
        <v>Invoiced</v>
      </c>
      <c r="N224" t="s">
        <v>12</v>
      </c>
      <c r="O224" t="str">
        <f>IF(N224&lt;&gt;"",N224,"N/A")</f>
        <v>Invoiced</v>
      </c>
      <c r="P224" t="s">
        <v>13</v>
      </c>
      <c r="Q224" s="9">
        <v>30.14</v>
      </c>
      <c r="R224" t="str">
        <f t="shared" si="3"/>
        <v>30+</v>
      </c>
      <c r="S224">
        <v>600</v>
      </c>
      <c r="T224" t="s">
        <v>14</v>
      </c>
      <c r="U224">
        <f>IF(T224="USD",S224,S224*0.055)</f>
        <v>600</v>
      </c>
      <c r="V224">
        <v>300</v>
      </c>
      <c r="W224" t="s">
        <v>14</v>
      </c>
      <c r="X224">
        <f>IF(W224="USD",V224,V224*0.054)</f>
        <v>300</v>
      </c>
      <c r="Y224">
        <v>1</v>
      </c>
      <c r="Z224">
        <v>5.3999999999999995</v>
      </c>
      <c r="AA224" s="9">
        <v>3.6</v>
      </c>
      <c r="AB224">
        <v>4.5</v>
      </c>
      <c r="AC224">
        <v>3.6</v>
      </c>
    </row>
    <row r="225" spans="1:29" x14ac:dyDescent="0.25">
      <c r="A225" t="s">
        <v>1039</v>
      </c>
      <c r="B225" t="s">
        <v>10</v>
      </c>
      <c r="C225" t="s">
        <v>68</v>
      </c>
      <c r="D225" t="s">
        <v>3620</v>
      </c>
      <c r="E225" t="s">
        <v>3618</v>
      </c>
      <c r="F225" t="str">
        <f>_xlfn.CONCAT(D225:D225,"-",E225)</f>
        <v>Zanzibar-Tripoli</v>
      </c>
      <c r="G225" s="1">
        <v>44617</v>
      </c>
      <c r="H225" s="1">
        <v>44653</v>
      </c>
      <c r="I225" s="8">
        <f>IF(H225&lt;&gt;"",_xlfn.DAYS(H225,G225),"N/A")</f>
        <v>36</v>
      </c>
      <c r="J225" s="1">
        <f>IF(H225&lt;&gt;"",H225,"N/A")</f>
        <v>44653</v>
      </c>
      <c r="K225">
        <v>2</v>
      </c>
      <c r="L225" t="s">
        <v>16</v>
      </c>
      <c r="M225" t="str">
        <f>IF(L225&lt;&gt;"",L225,"N/A")</f>
        <v>Paid</v>
      </c>
      <c r="N225" t="s">
        <v>12</v>
      </c>
      <c r="O225" t="str">
        <f>IF(N225&lt;&gt;"",N225,"N/A")</f>
        <v>Invoiced</v>
      </c>
      <c r="P225" t="s">
        <v>13</v>
      </c>
      <c r="Q225" s="9">
        <v>30.086600000000001</v>
      </c>
      <c r="R225" t="str">
        <f t="shared" si="3"/>
        <v>30+</v>
      </c>
      <c r="S225">
        <v>600</v>
      </c>
      <c r="T225" t="s">
        <v>14</v>
      </c>
      <c r="U225">
        <f>IF(T225="USD",S225,S225*0.055)</f>
        <v>600</v>
      </c>
      <c r="V225">
        <v>300</v>
      </c>
      <c r="W225" t="s">
        <v>14</v>
      </c>
      <c r="X225">
        <f>IF(W225="USD",V225,V225*0.054)</f>
        <v>300</v>
      </c>
      <c r="Y225">
        <v>1</v>
      </c>
      <c r="Z225">
        <v>5.3999999999999995</v>
      </c>
      <c r="AA225" s="9">
        <v>3.6</v>
      </c>
      <c r="AB225">
        <v>4.5</v>
      </c>
      <c r="AC225">
        <v>3.6</v>
      </c>
    </row>
    <row r="226" spans="1:29" x14ac:dyDescent="0.25">
      <c r="A226" t="s">
        <v>2685</v>
      </c>
      <c r="B226" t="s">
        <v>10</v>
      </c>
      <c r="C226" t="s">
        <v>68</v>
      </c>
      <c r="D226" t="s">
        <v>3616</v>
      </c>
      <c r="E226" t="s">
        <v>3614</v>
      </c>
      <c r="F226" t="str">
        <f>_xlfn.CONCAT(D226:D226,"-",E226)</f>
        <v>Marrakech-Alger</v>
      </c>
      <c r="G226" s="1">
        <v>44573</v>
      </c>
      <c r="H226" s="1">
        <v>44609</v>
      </c>
      <c r="I226" s="8">
        <f>IF(H226&lt;&gt;"",_xlfn.DAYS(H226,G226),"N/A")</f>
        <v>36</v>
      </c>
      <c r="J226" s="1">
        <f>IF(H226&lt;&gt;"",H226,"N/A")</f>
        <v>44609</v>
      </c>
      <c r="K226">
        <v>1</v>
      </c>
      <c r="L226" t="s">
        <v>16</v>
      </c>
      <c r="M226" t="str">
        <f>IF(L226&lt;&gt;"",L226,"N/A")</f>
        <v>Paid</v>
      </c>
      <c r="N226" t="s">
        <v>16</v>
      </c>
      <c r="O226" t="str">
        <f>IF(N226&lt;&gt;"",N226,"N/A")</f>
        <v>Paid</v>
      </c>
      <c r="P226" t="s">
        <v>13</v>
      </c>
      <c r="Q226" s="9">
        <v>30.06</v>
      </c>
      <c r="R226" t="str">
        <f t="shared" si="3"/>
        <v>30+</v>
      </c>
      <c r="S226">
        <v>600</v>
      </c>
      <c r="T226" t="s">
        <v>14</v>
      </c>
      <c r="U226">
        <f>IF(T226="USD",S226,S226*0.055)</f>
        <v>600</v>
      </c>
      <c r="V226">
        <v>300</v>
      </c>
      <c r="W226" t="s">
        <v>14</v>
      </c>
      <c r="X226">
        <f>IF(W226="USD",V226,V226*0.054)</f>
        <v>300</v>
      </c>
      <c r="Y226">
        <v>1</v>
      </c>
      <c r="Z226">
        <v>5.3999999999999995</v>
      </c>
      <c r="AA226" s="9">
        <v>3.6</v>
      </c>
      <c r="AB226">
        <v>4.5</v>
      </c>
      <c r="AC226">
        <v>3.6</v>
      </c>
    </row>
    <row r="227" spans="1:29" x14ac:dyDescent="0.25">
      <c r="A227" t="s">
        <v>3169</v>
      </c>
      <c r="B227" t="s">
        <v>10</v>
      </c>
      <c r="C227" t="s">
        <v>68</v>
      </c>
      <c r="D227" t="s">
        <v>3619</v>
      </c>
      <c r="E227" t="s">
        <v>3612</v>
      </c>
      <c r="F227" t="str">
        <f>_xlfn.CONCAT(D227:D227,"-",E227)</f>
        <v>Addis Ababa-Victoria</v>
      </c>
      <c r="G227" s="1">
        <v>44705</v>
      </c>
      <c r="H227" s="1">
        <v>44741</v>
      </c>
      <c r="I227" s="8">
        <f>IF(H227&lt;&gt;"",_xlfn.DAYS(H227,G227),"N/A")</f>
        <v>36</v>
      </c>
      <c r="J227" s="1">
        <f>IF(H227&lt;&gt;"",H227,"N/A")</f>
        <v>44741</v>
      </c>
      <c r="K227">
        <v>5</v>
      </c>
      <c r="L227" t="s">
        <v>16</v>
      </c>
      <c r="M227" t="str">
        <f>IF(L227&lt;&gt;"",L227,"N/A")</f>
        <v>Paid</v>
      </c>
      <c r="N227" t="s">
        <v>12</v>
      </c>
      <c r="O227" t="str">
        <f>IF(N227&lt;&gt;"",N227,"N/A")</f>
        <v>Invoiced</v>
      </c>
      <c r="P227" t="s">
        <v>13</v>
      </c>
      <c r="Q227" s="9">
        <v>30.06</v>
      </c>
      <c r="R227" t="str">
        <f t="shared" si="3"/>
        <v>30+</v>
      </c>
      <c r="S227">
        <v>600</v>
      </c>
      <c r="T227" t="s">
        <v>14</v>
      </c>
      <c r="U227">
        <f>IF(T227="USD",S227,S227*0.055)</f>
        <v>600</v>
      </c>
      <c r="V227">
        <v>300</v>
      </c>
      <c r="W227" t="s">
        <v>14</v>
      </c>
      <c r="X227">
        <f>IF(W227="USD",V227,V227*0.054)</f>
        <v>300</v>
      </c>
      <c r="Y227">
        <v>1</v>
      </c>
      <c r="Z227">
        <v>5.3999999999999995</v>
      </c>
      <c r="AA227" s="9">
        <v>3.6</v>
      </c>
      <c r="AB227">
        <v>4.5</v>
      </c>
      <c r="AC227">
        <v>3.6</v>
      </c>
    </row>
    <row r="228" spans="1:29" x14ac:dyDescent="0.25">
      <c r="A228" t="s">
        <v>2075</v>
      </c>
      <c r="B228" t="s">
        <v>10</v>
      </c>
      <c r="C228" t="s">
        <v>68</v>
      </c>
      <c r="D228" t="s">
        <v>3616</v>
      </c>
      <c r="E228" t="s">
        <v>3617</v>
      </c>
      <c r="F228" t="str">
        <f>_xlfn.CONCAT(D228:D228,"-",E228)</f>
        <v>Marrakech-Lagos</v>
      </c>
      <c r="G228" s="1">
        <v>44563</v>
      </c>
      <c r="H228" s="1">
        <v>44599</v>
      </c>
      <c r="I228" s="8">
        <f>IF(H228&lt;&gt;"",_xlfn.DAYS(H228,G228),"N/A")</f>
        <v>36</v>
      </c>
      <c r="J228" s="1">
        <f>IF(H228&lt;&gt;"",H228,"N/A")</f>
        <v>44599</v>
      </c>
      <c r="K228">
        <v>1</v>
      </c>
      <c r="L228" t="s">
        <v>16</v>
      </c>
      <c r="M228" t="str">
        <f>IF(L228&lt;&gt;"",L228,"N/A")</f>
        <v>Paid</v>
      </c>
      <c r="N228" t="s">
        <v>16</v>
      </c>
      <c r="O228" t="str">
        <f>IF(N228&lt;&gt;"",N228,"N/A")</f>
        <v>Paid</v>
      </c>
      <c r="P228" t="s">
        <v>13</v>
      </c>
      <c r="Q228" s="9">
        <v>30.012</v>
      </c>
      <c r="R228" t="str">
        <f t="shared" si="3"/>
        <v>30+</v>
      </c>
      <c r="S228">
        <v>600</v>
      </c>
      <c r="T228" t="s">
        <v>14</v>
      </c>
      <c r="U228">
        <f>IF(T228="USD",S228,S228*0.055)</f>
        <v>600</v>
      </c>
      <c r="V228">
        <v>300</v>
      </c>
      <c r="W228" t="s">
        <v>14</v>
      </c>
      <c r="X228">
        <f>IF(W228="USD",V228,V228*0.054)</f>
        <v>300</v>
      </c>
      <c r="Y228">
        <v>1</v>
      </c>
      <c r="Z228">
        <v>5.3999999999999995</v>
      </c>
      <c r="AA228" s="9">
        <v>3.6</v>
      </c>
      <c r="AB228">
        <v>4.5</v>
      </c>
      <c r="AC228">
        <v>3.6</v>
      </c>
    </row>
    <row r="229" spans="1:29" x14ac:dyDescent="0.25">
      <c r="A229" t="s">
        <v>2174</v>
      </c>
      <c r="B229" t="s">
        <v>10</v>
      </c>
      <c r="C229" t="s">
        <v>68</v>
      </c>
      <c r="D229" t="s">
        <v>3611</v>
      </c>
      <c r="E229" t="s">
        <v>3617</v>
      </c>
      <c r="F229" t="str">
        <f>_xlfn.CONCAT(D229:D229,"-",E229)</f>
        <v>Mogadishu-Lagos</v>
      </c>
      <c r="G229" s="1">
        <v>44665</v>
      </c>
      <c r="H229" s="1">
        <v>44701</v>
      </c>
      <c r="I229" s="8">
        <f>IF(H229&lt;&gt;"",_xlfn.DAYS(H229,G229),"N/A")</f>
        <v>36</v>
      </c>
      <c r="J229" s="1">
        <f>IF(H229&lt;&gt;"",H229,"N/A")</f>
        <v>44701</v>
      </c>
      <c r="K229">
        <v>4</v>
      </c>
      <c r="L229" t="s">
        <v>16</v>
      </c>
      <c r="M229" t="str">
        <f>IF(L229&lt;&gt;"",L229,"N/A")</f>
        <v>Paid</v>
      </c>
      <c r="N229" t="s">
        <v>16</v>
      </c>
      <c r="O229" t="str">
        <f>IF(N229&lt;&gt;"",N229,"N/A")</f>
        <v>Paid</v>
      </c>
      <c r="P229" t="s">
        <v>13</v>
      </c>
      <c r="Q229" s="9">
        <v>29.82</v>
      </c>
      <c r="R229" t="str">
        <f t="shared" si="3"/>
        <v>20-30</v>
      </c>
      <c r="S229">
        <v>600</v>
      </c>
      <c r="T229" t="s">
        <v>14</v>
      </c>
      <c r="U229">
        <f>IF(T229="USD",S229,S229*0.055)</f>
        <v>600</v>
      </c>
      <c r="V229">
        <v>300</v>
      </c>
      <c r="W229" t="s">
        <v>14</v>
      </c>
      <c r="X229">
        <f>IF(W229="USD",V229,V229*0.054)</f>
        <v>300</v>
      </c>
      <c r="Y229">
        <v>1</v>
      </c>
      <c r="Z229">
        <v>5.3999999999999995</v>
      </c>
      <c r="AA229" s="9">
        <v>3.6</v>
      </c>
      <c r="AB229">
        <v>4.5</v>
      </c>
      <c r="AC229">
        <v>3.6</v>
      </c>
    </row>
    <row r="230" spans="1:29" x14ac:dyDescent="0.25">
      <c r="A230" t="s">
        <v>2166</v>
      </c>
      <c r="B230" t="s">
        <v>10</v>
      </c>
      <c r="C230" t="s">
        <v>68</v>
      </c>
      <c r="D230" t="s">
        <v>3616</v>
      </c>
      <c r="E230" t="s">
        <v>3617</v>
      </c>
      <c r="F230" t="str">
        <f>_xlfn.CONCAT(D230:D230,"-",E230)</f>
        <v>Marrakech-Lagos</v>
      </c>
      <c r="G230" s="1">
        <v>44657</v>
      </c>
      <c r="H230" s="1">
        <v>44693</v>
      </c>
      <c r="I230" s="8">
        <f>IF(H230&lt;&gt;"",_xlfn.DAYS(H230,G230),"N/A")</f>
        <v>36</v>
      </c>
      <c r="J230" s="1">
        <f>IF(H230&lt;&gt;"",H230,"N/A")</f>
        <v>44693</v>
      </c>
      <c r="K230">
        <v>4</v>
      </c>
      <c r="L230" t="s">
        <v>16</v>
      </c>
      <c r="M230" t="str">
        <f>IF(L230&lt;&gt;"",L230,"N/A")</f>
        <v>Paid</v>
      </c>
      <c r="N230" t="s">
        <v>16</v>
      </c>
      <c r="O230" t="str">
        <f>IF(N230&lt;&gt;"",N230,"N/A")</f>
        <v>Paid</v>
      </c>
      <c r="P230" t="s">
        <v>13</v>
      </c>
      <c r="Q230" s="9">
        <v>28.88</v>
      </c>
      <c r="R230" t="str">
        <f t="shared" si="3"/>
        <v>20-30</v>
      </c>
      <c r="S230">
        <v>600</v>
      </c>
      <c r="T230" t="s">
        <v>14</v>
      </c>
      <c r="U230">
        <f>IF(T230="USD",S230,S230*0.055)</f>
        <v>600</v>
      </c>
      <c r="V230">
        <v>300</v>
      </c>
      <c r="W230" t="s">
        <v>14</v>
      </c>
      <c r="X230">
        <f>IF(W230="USD",V230,V230*0.054)</f>
        <v>300</v>
      </c>
      <c r="Y230">
        <v>1</v>
      </c>
      <c r="Z230">
        <v>5.3999999999999995</v>
      </c>
      <c r="AA230" s="9">
        <v>3.6</v>
      </c>
      <c r="AB230">
        <v>4.5</v>
      </c>
      <c r="AC230">
        <v>3.6</v>
      </c>
    </row>
    <row r="231" spans="1:29" x14ac:dyDescent="0.25">
      <c r="A231" t="s">
        <v>1795</v>
      </c>
      <c r="B231" t="s">
        <v>10</v>
      </c>
      <c r="C231" t="s">
        <v>68</v>
      </c>
      <c r="D231" t="s">
        <v>3611</v>
      </c>
      <c r="E231" t="s">
        <v>3614</v>
      </c>
      <c r="F231" t="str">
        <f>_xlfn.CONCAT(D231:D231,"-",E231)</f>
        <v>Mogadishu-Alger</v>
      </c>
      <c r="G231" s="1">
        <v>44734</v>
      </c>
      <c r="H231" s="1">
        <v>44770</v>
      </c>
      <c r="I231" s="8">
        <f>IF(H231&lt;&gt;"",_xlfn.DAYS(H231,G231),"N/A")</f>
        <v>36</v>
      </c>
      <c r="J231" s="1">
        <f>IF(H231&lt;&gt;"",H231,"N/A")</f>
        <v>44770</v>
      </c>
      <c r="K231">
        <v>6</v>
      </c>
      <c r="L231" t="s">
        <v>12</v>
      </c>
      <c r="M231" t="str">
        <f>IF(L231&lt;&gt;"",L231,"N/A")</f>
        <v>Invoiced</v>
      </c>
      <c r="N231" t="s">
        <v>583</v>
      </c>
      <c r="O231" t="str">
        <f>IF(N231&lt;&gt;"",N231,"N/A")</f>
        <v>Approval Pending</v>
      </c>
      <c r="P231" t="s">
        <v>13</v>
      </c>
      <c r="Q231" s="9">
        <v>28.609000000000002</v>
      </c>
      <c r="R231" t="str">
        <f t="shared" si="3"/>
        <v>20-30</v>
      </c>
      <c r="S231">
        <v>600</v>
      </c>
      <c r="T231" t="s">
        <v>14</v>
      </c>
      <c r="U231">
        <f>IF(T231="USD",S231,S231*0.055)</f>
        <v>600</v>
      </c>
      <c r="V231">
        <v>300</v>
      </c>
      <c r="W231" t="s">
        <v>14</v>
      </c>
      <c r="X231">
        <f>IF(W231="USD",V231,V231*0.054)</f>
        <v>300</v>
      </c>
      <c r="Y231">
        <v>1</v>
      </c>
      <c r="Z231">
        <v>5.3999999999999995</v>
      </c>
      <c r="AA231" s="9">
        <v>3.6</v>
      </c>
      <c r="AB231">
        <v>4.5</v>
      </c>
      <c r="AC231">
        <v>3.6</v>
      </c>
    </row>
    <row r="232" spans="1:29" x14ac:dyDescent="0.25">
      <c r="A232" t="s">
        <v>1728</v>
      </c>
      <c r="B232" t="s">
        <v>10</v>
      </c>
      <c r="C232" t="s">
        <v>68</v>
      </c>
      <c r="D232" t="s">
        <v>3620</v>
      </c>
      <c r="E232" t="s">
        <v>3614</v>
      </c>
      <c r="F232" t="str">
        <f>_xlfn.CONCAT(D232:D232,"-",E232)</f>
        <v>Zanzibar-Alger</v>
      </c>
      <c r="G232" s="1">
        <v>44739</v>
      </c>
      <c r="H232" s="1">
        <v>44775</v>
      </c>
      <c r="I232" s="8">
        <f>IF(H232&lt;&gt;"",_xlfn.DAYS(H232,G232),"N/A")</f>
        <v>36</v>
      </c>
      <c r="J232" s="1">
        <f>IF(H232&lt;&gt;"",H232,"N/A")</f>
        <v>44775</v>
      </c>
      <c r="K232">
        <v>6</v>
      </c>
      <c r="L232" t="s">
        <v>12</v>
      </c>
      <c r="M232" t="str">
        <f>IF(L232&lt;&gt;"",L232,"N/A")</f>
        <v>Invoiced</v>
      </c>
      <c r="N232" t="s">
        <v>12</v>
      </c>
      <c r="O232" t="str">
        <f>IF(N232&lt;&gt;"",N232,"N/A")</f>
        <v>Invoiced</v>
      </c>
      <c r="P232" t="s">
        <v>13</v>
      </c>
      <c r="Q232" s="9">
        <v>28.331</v>
      </c>
      <c r="R232" t="str">
        <f t="shared" si="3"/>
        <v>20-30</v>
      </c>
      <c r="S232">
        <v>600</v>
      </c>
      <c r="T232" t="s">
        <v>14</v>
      </c>
      <c r="U232">
        <f>IF(T232="USD",S232,S232*0.055)</f>
        <v>600</v>
      </c>
      <c r="V232">
        <v>300</v>
      </c>
      <c r="W232" t="s">
        <v>14</v>
      </c>
      <c r="X232">
        <f>IF(W232="USD",V232,V232*0.054)</f>
        <v>300</v>
      </c>
      <c r="Y232">
        <v>1</v>
      </c>
      <c r="Z232">
        <v>5.3999999999999995</v>
      </c>
      <c r="AA232" s="9">
        <v>3.6</v>
      </c>
      <c r="AB232">
        <v>4.5</v>
      </c>
      <c r="AC232">
        <v>3.6</v>
      </c>
    </row>
    <row r="233" spans="1:29" x14ac:dyDescent="0.25">
      <c r="A233" t="s">
        <v>2115</v>
      </c>
      <c r="B233" t="s">
        <v>10</v>
      </c>
      <c r="C233" t="s">
        <v>68</v>
      </c>
      <c r="D233" t="s">
        <v>3611</v>
      </c>
      <c r="E233" t="s">
        <v>3618</v>
      </c>
      <c r="F233" t="str">
        <f>_xlfn.CONCAT(D233:D233,"-",E233)</f>
        <v>Mogadishu-Tripoli</v>
      </c>
      <c r="G233" s="1">
        <v>44658</v>
      </c>
      <c r="H233" s="1">
        <v>44694</v>
      </c>
      <c r="I233" s="8">
        <f>IF(H233&lt;&gt;"",_xlfn.DAYS(H233,G233),"N/A")</f>
        <v>36</v>
      </c>
      <c r="J233" s="1">
        <f>IF(H233&lt;&gt;"",H233,"N/A")</f>
        <v>44694</v>
      </c>
      <c r="K233">
        <v>4</v>
      </c>
      <c r="L233" t="s">
        <v>16</v>
      </c>
      <c r="M233" t="str">
        <f>IF(L233&lt;&gt;"",L233,"N/A")</f>
        <v>Paid</v>
      </c>
      <c r="N233" t="s">
        <v>16</v>
      </c>
      <c r="O233" t="str">
        <f>IF(N233&lt;&gt;"",N233,"N/A")</f>
        <v>Paid</v>
      </c>
      <c r="P233" t="s">
        <v>13</v>
      </c>
      <c r="Q233" s="9">
        <v>28.323</v>
      </c>
      <c r="R233" t="str">
        <f t="shared" si="3"/>
        <v>20-30</v>
      </c>
      <c r="S233">
        <v>600</v>
      </c>
      <c r="T233" t="s">
        <v>14</v>
      </c>
      <c r="U233">
        <f>IF(T233="USD",S233,S233*0.055)</f>
        <v>600</v>
      </c>
      <c r="V233">
        <v>300</v>
      </c>
      <c r="W233" t="s">
        <v>14</v>
      </c>
      <c r="X233">
        <f>IF(W233="USD",V233,V233*0.054)</f>
        <v>300</v>
      </c>
      <c r="Y233">
        <v>1</v>
      </c>
      <c r="Z233">
        <v>5.3999999999999995</v>
      </c>
      <c r="AA233" s="9">
        <v>3.6</v>
      </c>
      <c r="AB233">
        <v>4.5</v>
      </c>
      <c r="AC233">
        <v>3.6</v>
      </c>
    </row>
    <row r="234" spans="1:29" x14ac:dyDescent="0.25">
      <c r="A234" t="s">
        <v>2131</v>
      </c>
      <c r="B234" t="s">
        <v>10</v>
      </c>
      <c r="C234" t="s">
        <v>68</v>
      </c>
      <c r="D234" t="s">
        <v>3616</v>
      </c>
      <c r="E234" t="s">
        <v>3614</v>
      </c>
      <c r="F234" t="str">
        <f>_xlfn.CONCAT(D234:D234,"-",E234)</f>
        <v>Marrakech-Alger</v>
      </c>
      <c r="G234" s="1">
        <v>44658</v>
      </c>
      <c r="H234" s="1">
        <v>44694</v>
      </c>
      <c r="I234" s="8">
        <f>IF(H234&lt;&gt;"",_xlfn.DAYS(H234,G234),"N/A")</f>
        <v>36</v>
      </c>
      <c r="J234" s="1">
        <f>IF(H234&lt;&gt;"",H234,"N/A")</f>
        <v>44694</v>
      </c>
      <c r="K234">
        <v>4</v>
      </c>
      <c r="L234" t="s">
        <v>16</v>
      </c>
      <c r="M234" t="str">
        <f>IF(L234&lt;&gt;"",L234,"N/A")</f>
        <v>Paid</v>
      </c>
      <c r="O234" t="str">
        <f>IF(N234&lt;&gt;"",N234,"N/A")</f>
        <v>N/A</v>
      </c>
      <c r="P234" t="s">
        <v>69</v>
      </c>
      <c r="Q234" s="9">
        <v>28.323</v>
      </c>
      <c r="R234" t="str">
        <f t="shared" si="3"/>
        <v>20-30</v>
      </c>
      <c r="S234">
        <v>20</v>
      </c>
      <c r="T234" t="s">
        <v>14</v>
      </c>
      <c r="U234">
        <f>IF(T234="USD",S234,S234*0.055)</f>
        <v>20</v>
      </c>
      <c r="V234">
        <v>10</v>
      </c>
      <c r="W234" t="s">
        <v>14</v>
      </c>
      <c r="X234">
        <f>IF(W234="USD",V234,V234*0.054)</f>
        <v>10</v>
      </c>
      <c r="Y234">
        <v>1</v>
      </c>
      <c r="Z234">
        <v>5.3999999999999995</v>
      </c>
      <c r="AA234" s="9">
        <v>3.6</v>
      </c>
      <c r="AB234">
        <v>4.5</v>
      </c>
      <c r="AC234">
        <v>3.6</v>
      </c>
    </row>
    <row r="235" spans="1:29" x14ac:dyDescent="0.25">
      <c r="A235" t="s">
        <v>900</v>
      </c>
      <c r="B235" t="s">
        <v>10</v>
      </c>
      <c r="C235" t="s">
        <v>68</v>
      </c>
      <c r="D235" t="s">
        <v>3620</v>
      </c>
      <c r="E235" t="s">
        <v>3617</v>
      </c>
      <c r="F235" t="str">
        <f>_xlfn.CONCAT(D235:D235,"-",E235)</f>
        <v>Zanzibar-Lagos</v>
      </c>
      <c r="G235" s="1">
        <v>44659</v>
      </c>
      <c r="H235" s="1">
        <v>44695</v>
      </c>
      <c r="I235" s="8">
        <f>IF(H235&lt;&gt;"",_xlfn.DAYS(H235,G235),"N/A")</f>
        <v>36</v>
      </c>
      <c r="J235" s="1">
        <f>IF(H235&lt;&gt;"",H235,"N/A")</f>
        <v>44695</v>
      </c>
      <c r="K235">
        <v>4</v>
      </c>
      <c r="L235" t="s">
        <v>16</v>
      </c>
      <c r="M235" t="str">
        <f>IF(L235&lt;&gt;"",L235,"N/A")</f>
        <v>Paid</v>
      </c>
      <c r="N235" t="s">
        <v>12</v>
      </c>
      <c r="O235" t="str">
        <f>IF(N235&lt;&gt;"",N235,"N/A")</f>
        <v>Invoiced</v>
      </c>
      <c r="P235" t="s">
        <v>13</v>
      </c>
      <c r="Q235" s="9">
        <v>28.111999999999998</v>
      </c>
      <c r="R235" t="str">
        <f t="shared" si="3"/>
        <v>20-30</v>
      </c>
      <c r="S235">
        <v>600</v>
      </c>
      <c r="T235" t="s">
        <v>14</v>
      </c>
      <c r="U235">
        <f>IF(T235="USD",S235,S235*0.055)</f>
        <v>600</v>
      </c>
      <c r="V235">
        <v>300</v>
      </c>
      <c r="W235" t="s">
        <v>14</v>
      </c>
      <c r="X235">
        <f>IF(W235="USD",V235,V235*0.054)</f>
        <v>300</v>
      </c>
      <c r="Y235">
        <v>1</v>
      </c>
      <c r="Z235">
        <v>5.3999999999999995</v>
      </c>
      <c r="AA235" s="9">
        <v>3.6</v>
      </c>
      <c r="AB235">
        <v>4.5</v>
      </c>
      <c r="AC235">
        <v>3.6</v>
      </c>
    </row>
    <row r="236" spans="1:29" x14ac:dyDescent="0.25">
      <c r="A236" t="s">
        <v>2787</v>
      </c>
      <c r="B236" t="s">
        <v>10</v>
      </c>
      <c r="C236" t="s">
        <v>68</v>
      </c>
      <c r="D236" t="s">
        <v>3615</v>
      </c>
      <c r="E236" t="s">
        <v>3617</v>
      </c>
      <c r="F236" t="str">
        <f>_xlfn.CONCAT(D236:D236,"-",E236)</f>
        <v>Mombasa-Lagos</v>
      </c>
      <c r="G236" s="1">
        <v>44715</v>
      </c>
      <c r="H236" s="1">
        <v>44751</v>
      </c>
      <c r="I236" s="8">
        <f>IF(H236&lt;&gt;"",_xlfn.DAYS(H236,G236),"N/A")</f>
        <v>36</v>
      </c>
      <c r="J236" s="1">
        <f>IF(H236&lt;&gt;"",H236,"N/A")</f>
        <v>44751</v>
      </c>
      <c r="K236">
        <v>6</v>
      </c>
      <c r="L236" t="s">
        <v>16</v>
      </c>
      <c r="M236" t="str">
        <f>IF(L236&lt;&gt;"",L236,"N/A")</f>
        <v>Paid</v>
      </c>
      <c r="N236" t="s">
        <v>12</v>
      </c>
      <c r="O236" t="str">
        <f>IF(N236&lt;&gt;"",N236,"N/A")</f>
        <v>Invoiced</v>
      </c>
      <c r="P236" t="s">
        <v>13</v>
      </c>
      <c r="Q236" s="9">
        <v>18.234999999999999</v>
      </c>
      <c r="R236" t="str">
        <f t="shared" si="3"/>
        <v>10-20</v>
      </c>
      <c r="S236">
        <v>600</v>
      </c>
      <c r="T236" t="s">
        <v>14</v>
      </c>
      <c r="U236">
        <f>IF(T236="USD",S236,S236*0.055)</f>
        <v>600</v>
      </c>
      <c r="V236">
        <v>300</v>
      </c>
      <c r="W236" t="s">
        <v>14</v>
      </c>
      <c r="X236">
        <f>IF(W236="USD",V236,V236*0.054)</f>
        <v>300</v>
      </c>
      <c r="Y236">
        <v>1</v>
      </c>
      <c r="Z236">
        <v>5.3999999999999995</v>
      </c>
      <c r="AA236" s="9">
        <v>3.6</v>
      </c>
      <c r="AB236">
        <v>4.5</v>
      </c>
      <c r="AC236">
        <v>3.6</v>
      </c>
    </row>
    <row r="237" spans="1:29" x14ac:dyDescent="0.25">
      <c r="A237" t="s">
        <v>2884</v>
      </c>
      <c r="B237" t="s">
        <v>10</v>
      </c>
      <c r="C237" t="s">
        <v>68</v>
      </c>
      <c r="D237" t="s">
        <v>3615</v>
      </c>
      <c r="E237" t="s">
        <v>3618</v>
      </c>
      <c r="F237" t="str">
        <f>_xlfn.CONCAT(D237:D237,"-",E237)</f>
        <v>Mombasa-Tripoli</v>
      </c>
      <c r="G237" s="1">
        <v>44706</v>
      </c>
      <c r="H237" s="1">
        <v>44742</v>
      </c>
      <c r="I237" s="8">
        <f>IF(H237&lt;&gt;"",_xlfn.DAYS(H237,G237),"N/A")</f>
        <v>36</v>
      </c>
      <c r="J237" s="1">
        <f>IF(H237&lt;&gt;"",H237,"N/A")</f>
        <v>44742</v>
      </c>
      <c r="K237">
        <v>5</v>
      </c>
      <c r="L237" t="s">
        <v>12</v>
      </c>
      <c r="M237" t="str">
        <f>IF(L237&lt;&gt;"",L237,"N/A")</f>
        <v>Invoiced</v>
      </c>
      <c r="N237" t="s">
        <v>12</v>
      </c>
      <c r="O237" t="str">
        <f>IF(N237&lt;&gt;"",N237,"N/A")</f>
        <v>Invoiced</v>
      </c>
      <c r="P237" t="s">
        <v>13</v>
      </c>
      <c r="Q237" s="9">
        <v>18.140999999999998</v>
      </c>
      <c r="R237" t="str">
        <f t="shared" si="3"/>
        <v>10-20</v>
      </c>
      <c r="S237">
        <v>600</v>
      </c>
      <c r="T237" t="s">
        <v>14</v>
      </c>
      <c r="U237">
        <f>IF(T237="USD",S237,S237*0.055)</f>
        <v>600</v>
      </c>
      <c r="V237">
        <v>300</v>
      </c>
      <c r="W237" t="s">
        <v>14</v>
      </c>
      <c r="X237">
        <f>IF(W237="USD",V237,V237*0.054)</f>
        <v>300</v>
      </c>
      <c r="Y237">
        <v>1</v>
      </c>
      <c r="Z237">
        <v>5.3999999999999995</v>
      </c>
      <c r="AA237" s="9">
        <v>3.6</v>
      </c>
      <c r="AB237">
        <v>4.5</v>
      </c>
      <c r="AC237">
        <v>3.6</v>
      </c>
    </row>
    <row r="238" spans="1:29" x14ac:dyDescent="0.25">
      <c r="A238" t="s">
        <v>2773</v>
      </c>
      <c r="B238" t="s">
        <v>10</v>
      </c>
      <c r="C238" t="s">
        <v>68</v>
      </c>
      <c r="D238" t="s">
        <v>3619</v>
      </c>
      <c r="E238" t="s">
        <v>3617</v>
      </c>
      <c r="F238" t="str">
        <f>_xlfn.CONCAT(D238:D238,"-",E238)</f>
        <v>Addis Ababa-Lagos</v>
      </c>
      <c r="G238" s="1">
        <v>44735</v>
      </c>
      <c r="H238" s="1">
        <v>44771</v>
      </c>
      <c r="I238" s="8">
        <f>IF(H238&lt;&gt;"",_xlfn.DAYS(H238,G238),"N/A")</f>
        <v>36</v>
      </c>
      <c r="J238" s="1">
        <f>IF(H238&lt;&gt;"",H238,"N/A")</f>
        <v>44771</v>
      </c>
      <c r="K238">
        <v>6</v>
      </c>
      <c r="L238" t="s">
        <v>16</v>
      </c>
      <c r="M238" t="str">
        <f>IF(L238&lt;&gt;"",L238,"N/A")</f>
        <v>Paid</v>
      </c>
      <c r="N238" t="s">
        <v>12</v>
      </c>
      <c r="O238" t="str">
        <f>IF(N238&lt;&gt;"",N238,"N/A")</f>
        <v>Invoiced</v>
      </c>
      <c r="P238" t="s">
        <v>13</v>
      </c>
      <c r="Q238" s="9">
        <v>14.24</v>
      </c>
      <c r="R238" t="str">
        <f t="shared" si="3"/>
        <v>10-20</v>
      </c>
      <c r="S238">
        <v>600</v>
      </c>
      <c r="T238" t="s">
        <v>14</v>
      </c>
      <c r="U238">
        <f>IF(T238="USD",S238,S238*0.055)</f>
        <v>600</v>
      </c>
      <c r="V238">
        <v>300</v>
      </c>
      <c r="W238" t="s">
        <v>14</v>
      </c>
      <c r="X238">
        <f>IF(W238="USD",V238,V238*0.054)</f>
        <v>300</v>
      </c>
      <c r="Y238">
        <v>1</v>
      </c>
      <c r="Z238">
        <v>5.3999999999999995</v>
      </c>
      <c r="AA238" s="9">
        <v>3.6</v>
      </c>
      <c r="AB238">
        <v>4.5</v>
      </c>
      <c r="AC238">
        <v>3.6</v>
      </c>
    </row>
    <row r="239" spans="1:29" x14ac:dyDescent="0.25">
      <c r="A239" t="s">
        <v>2952</v>
      </c>
      <c r="B239" t="s">
        <v>10</v>
      </c>
      <c r="C239" t="s">
        <v>68</v>
      </c>
      <c r="D239" t="s">
        <v>3620</v>
      </c>
      <c r="E239" t="s">
        <v>3613</v>
      </c>
      <c r="F239" t="str">
        <f>_xlfn.CONCAT(D239:D239,"-",E239)</f>
        <v>Zanzibar-Sanaa</v>
      </c>
      <c r="G239" s="1">
        <v>44771</v>
      </c>
      <c r="H239" s="1">
        <v>44807</v>
      </c>
      <c r="I239" s="8">
        <f>IF(H239&lt;&gt;"",_xlfn.DAYS(H239,G239),"N/A")</f>
        <v>36</v>
      </c>
      <c r="J239" s="1">
        <f>IF(H239&lt;&gt;"",H239,"N/A")</f>
        <v>44807</v>
      </c>
      <c r="K239">
        <v>7</v>
      </c>
      <c r="M239" t="str">
        <f>IF(L239&lt;&gt;"",L239,"N/A")</f>
        <v>N/A</v>
      </c>
      <c r="O239" t="str">
        <f>IF(N239&lt;&gt;"",N239,"N/A")</f>
        <v>N/A</v>
      </c>
      <c r="P239" t="s">
        <v>13</v>
      </c>
      <c r="Q239" s="9">
        <v>12.5</v>
      </c>
      <c r="R239" t="str">
        <f t="shared" si="3"/>
        <v>10-20</v>
      </c>
      <c r="S239">
        <v>600</v>
      </c>
      <c r="T239" t="s">
        <v>14</v>
      </c>
      <c r="U239">
        <f>IF(T239="USD",S239,S239*0.055)</f>
        <v>600</v>
      </c>
      <c r="V239">
        <v>300</v>
      </c>
      <c r="W239" t="s">
        <v>14</v>
      </c>
      <c r="X239">
        <f>IF(W239="USD",V239,V239*0.054)</f>
        <v>300</v>
      </c>
      <c r="Y239">
        <v>1</v>
      </c>
      <c r="Z239">
        <v>5.3999999999999995</v>
      </c>
      <c r="AA239" s="9">
        <v>3.6</v>
      </c>
      <c r="AB239">
        <v>4.5</v>
      </c>
      <c r="AC239">
        <v>3.6</v>
      </c>
    </row>
    <row r="240" spans="1:29" x14ac:dyDescent="0.25">
      <c r="A240" t="s">
        <v>2792</v>
      </c>
      <c r="B240" t="s">
        <v>10</v>
      </c>
      <c r="C240" t="s">
        <v>68</v>
      </c>
      <c r="D240" t="s">
        <v>3615</v>
      </c>
      <c r="E240" t="s">
        <v>3614</v>
      </c>
      <c r="F240" t="str">
        <f>_xlfn.CONCAT(D240:D240,"-",E240)</f>
        <v>Mombasa-Alger</v>
      </c>
      <c r="G240" s="1">
        <v>44723</v>
      </c>
      <c r="H240" s="1">
        <v>44759</v>
      </c>
      <c r="I240" s="8">
        <f>IF(H240&lt;&gt;"",_xlfn.DAYS(H240,G240),"N/A")</f>
        <v>36</v>
      </c>
      <c r="J240" s="1">
        <f>IF(H240&lt;&gt;"",H240,"N/A")</f>
        <v>44759</v>
      </c>
      <c r="K240">
        <v>6</v>
      </c>
      <c r="L240" t="s">
        <v>16</v>
      </c>
      <c r="M240" t="str">
        <f>IF(L240&lt;&gt;"",L240,"N/A")</f>
        <v>Paid</v>
      </c>
      <c r="N240" t="s">
        <v>12</v>
      </c>
      <c r="O240" t="str">
        <f>IF(N240&lt;&gt;"",N240,"N/A")</f>
        <v>Invoiced</v>
      </c>
      <c r="P240" t="s">
        <v>13</v>
      </c>
      <c r="Q240" s="9">
        <v>12.32</v>
      </c>
      <c r="R240" t="str">
        <f t="shared" si="3"/>
        <v>10-20</v>
      </c>
      <c r="S240">
        <v>600</v>
      </c>
      <c r="T240" t="s">
        <v>14</v>
      </c>
      <c r="U240">
        <f>IF(T240="USD",S240,S240*0.055)</f>
        <v>600</v>
      </c>
      <c r="V240">
        <v>300</v>
      </c>
      <c r="W240" t="s">
        <v>14</v>
      </c>
      <c r="X240">
        <f>IF(W240="USD",V240,V240*0.054)</f>
        <v>300</v>
      </c>
      <c r="Y240">
        <v>1</v>
      </c>
      <c r="Z240">
        <v>5.3999999999999995</v>
      </c>
      <c r="AA240" s="9">
        <v>3.6</v>
      </c>
      <c r="AB240">
        <v>4.5</v>
      </c>
      <c r="AC240">
        <v>3.6</v>
      </c>
    </row>
    <row r="241" spans="1:29" x14ac:dyDescent="0.25">
      <c r="A241" t="s">
        <v>2790</v>
      </c>
      <c r="B241" t="s">
        <v>10</v>
      </c>
      <c r="C241" t="s">
        <v>68</v>
      </c>
      <c r="D241" t="s">
        <v>3611</v>
      </c>
      <c r="E241" t="s">
        <v>3613</v>
      </c>
      <c r="F241" t="str">
        <f>_xlfn.CONCAT(D241:D241,"-",E241)</f>
        <v>Mogadishu-Sanaa</v>
      </c>
      <c r="G241" s="1">
        <v>44723</v>
      </c>
      <c r="H241" s="1">
        <v>44759</v>
      </c>
      <c r="I241" s="8">
        <f>IF(H241&lt;&gt;"",_xlfn.DAYS(H241,G241),"N/A")</f>
        <v>36</v>
      </c>
      <c r="J241" s="1">
        <f>IF(H241&lt;&gt;"",H241,"N/A")</f>
        <v>44759</v>
      </c>
      <c r="K241">
        <v>6</v>
      </c>
      <c r="L241" t="s">
        <v>16</v>
      </c>
      <c r="M241" t="str">
        <f>IF(L241&lt;&gt;"",L241,"N/A")</f>
        <v>Paid</v>
      </c>
      <c r="N241" t="s">
        <v>12</v>
      </c>
      <c r="O241" t="str">
        <f>IF(N241&lt;&gt;"",N241,"N/A")</f>
        <v>Invoiced</v>
      </c>
      <c r="P241" t="s">
        <v>13</v>
      </c>
      <c r="Q241" s="9">
        <v>7.05</v>
      </c>
      <c r="R241" t="str">
        <f t="shared" si="3"/>
        <v>1-10</v>
      </c>
      <c r="S241">
        <v>600</v>
      </c>
      <c r="T241" t="s">
        <v>14</v>
      </c>
      <c r="U241">
        <f>IF(T241="USD",S241,S241*0.055)</f>
        <v>600</v>
      </c>
      <c r="V241">
        <v>300</v>
      </c>
      <c r="W241" t="s">
        <v>14</v>
      </c>
      <c r="X241">
        <f>IF(W241="USD",V241,V241*0.054)</f>
        <v>300</v>
      </c>
      <c r="Y241">
        <v>1</v>
      </c>
      <c r="Z241">
        <v>5.3999999999999995</v>
      </c>
      <c r="AA241" s="9">
        <v>3.6</v>
      </c>
      <c r="AB241">
        <v>4.5</v>
      </c>
      <c r="AC241">
        <v>3.6</v>
      </c>
    </row>
    <row r="242" spans="1:29" x14ac:dyDescent="0.25">
      <c r="A242" t="s">
        <v>2791</v>
      </c>
      <c r="B242" t="s">
        <v>10</v>
      </c>
      <c r="C242" t="s">
        <v>68</v>
      </c>
      <c r="D242" t="s">
        <v>3611</v>
      </c>
      <c r="E242" t="s">
        <v>3612</v>
      </c>
      <c r="F242" t="str">
        <f>_xlfn.CONCAT(D242:D242,"-",E242)</f>
        <v>Mogadishu-Victoria</v>
      </c>
      <c r="G242" s="1">
        <v>44723</v>
      </c>
      <c r="H242" s="1">
        <v>44759</v>
      </c>
      <c r="I242" s="8">
        <f>IF(H242&lt;&gt;"",_xlfn.DAYS(H242,G242),"N/A")</f>
        <v>36</v>
      </c>
      <c r="J242" s="1">
        <f>IF(H242&lt;&gt;"",H242,"N/A")</f>
        <v>44759</v>
      </c>
      <c r="K242">
        <v>6</v>
      </c>
      <c r="L242" t="s">
        <v>16</v>
      </c>
      <c r="M242" t="str">
        <f>IF(L242&lt;&gt;"",L242,"N/A")</f>
        <v>Paid</v>
      </c>
      <c r="N242" t="s">
        <v>12</v>
      </c>
      <c r="O242" t="str">
        <f>IF(N242&lt;&gt;"",N242,"N/A")</f>
        <v>Invoiced</v>
      </c>
      <c r="P242" t="s">
        <v>13</v>
      </c>
      <c r="Q242" s="9">
        <v>3.56</v>
      </c>
      <c r="R242" t="str">
        <f t="shared" si="3"/>
        <v>1-10</v>
      </c>
      <c r="S242">
        <v>600</v>
      </c>
      <c r="T242" t="s">
        <v>14</v>
      </c>
      <c r="U242">
        <f>IF(T242="USD",S242,S242*0.055)</f>
        <v>600</v>
      </c>
      <c r="V242">
        <v>300</v>
      </c>
      <c r="W242" t="s">
        <v>14</v>
      </c>
      <c r="X242">
        <f>IF(W242="USD",V242,V242*0.054)</f>
        <v>300</v>
      </c>
      <c r="Y242">
        <v>1</v>
      </c>
      <c r="Z242">
        <v>5.3999999999999995</v>
      </c>
      <c r="AA242" s="9">
        <v>3.6</v>
      </c>
      <c r="AB242">
        <v>4.5</v>
      </c>
      <c r="AC242">
        <v>3.6</v>
      </c>
    </row>
    <row r="243" spans="1:29" x14ac:dyDescent="0.25">
      <c r="A243" t="s">
        <v>3131</v>
      </c>
      <c r="B243" t="s">
        <v>10</v>
      </c>
      <c r="C243" t="s">
        <v>68</v>
      </c>
      <c r="D243" t="s">
        <v>3620</v>
      </c>
      <c r="E243" t="s">
        <v>3612</v>
      </c>
      <c r="F243" t="str">
        <f>_xlfn.CONCAT(D243:D243,"-",E243)</f>
        <v>Zanzibar-Victoria</v>
      </c>
      <c r="G243" s="1">
        <v>44692</v>
      </c>
      <c r="H243" s="1">
        <v>44727</v>
      </c>
      <c r="I243" s="8">
        <f>IF(H243&lt;&gt;"",_xlfn.DAYS(H243,G243),"N/A")</f>
        <v>35</v>
      </c>
      <c r="J243" s="1">
        <f>IF(H243&lt;&gt;"",H243,"N/A")</f>
        <v>44727</v>
      </c>
      <c r="K243">
        <v>5</v>
      </c>
      <c r="L243" t="s">
        <v>16</v>
      </c>
      <c r="M243" t="str">
        <f>IF(L243&lt;&gt;"",L243,"N/A")</f>
        <v>Paid</v>
      </c>
      <c r="N243" t="s">
        <v>12</v>
      </c>
      <c r="O243" t="str">
        <f>IF(N243&lt;&gt;"",N243,"N/A")</f>
        <v>Invoiced</v>
      </c>
      <c r="P243" t="s">
        <v>13</v>
      </c>
      <c r="Q243" s="9">
        <v>34.067999999999998</v>
      </c>
      <c r="R243" t="str">
        <f t="shared" si="3"/>
        <v>30+</v>
      </c>
      <c r="S243">
        <v>600</v>
      </c>
      <c r="T243" t="s">
        <v>14</v>
      </c>
      <c r="U243">
        <f>IF(T243="USD",S243,S243*0.055)</f>
        <v>600</v>
      </c>
      <c r="V243">
        <v>300</v>
      </c>
      <c r="W243" t="s">
        <v>14</v>
      </c>
      <c r="X243">
        <f>IF(W243="USD",V243,V243*0.054)</f>
        <v>300</v>
      </c>
      <c r="Y243">
        <v>1</v>
      </c>
      <c r="Z243">
        <v>5.25</v>
      </c>
      <c r="AA243" s="9">
        <v>3.5</v>
      </c>
      <c r="AB243">
        <v>4.375</v>
      </c>
      <c r="AC243">
        <v>3.5</v>
      </c>
    </row>
    <row r="244" spans="1:29" x14ac:dyDescent="0.25">
      <c r="A244" t="s">
        <v>2669</v>
      </c>
      <c r="B244" t="s">
        <v>10</v>
      </c>
      <c r="C244" t="s">
        <v>68</v>
      </c>
      <c r="D244" t="s">
        <v>3620</v>
      </c>
      <c r="E244" t="s">
        <v>3617</v>
      </c>
      <c r="F244" t="str">
        <f>_xlfn.CONCAT(D244:D244,"-",E244)</f>
        <v>Zanzibar-Lagos</v>
      </c>
      <c r="G244" s="1">
        <v>44566</v>
      </c>
      <c r="H244" s="1">
        <v>44601</v>
      </c>
      <c r="I244" s="8">
        <f>IF(H244&lt;&gt;"",_xlfn.DAYS(H244,G244),"N/A")</f>
        <v>35</v>
      </c>
      <c r="J244" s="1">
        <f>IF(H244&lt;&gt;"",H244,"N/A")</f>
        <v>44601</v>
      </c>
      <c r="K244">
        <v>1</v>
      </c>
      <c r="L244" t="s">
        <v>16</v>
      </c>
      <c r="M244" t="str">
        <f>IF(L244&lt;&gt;"",L244,"N/A")</f>
        <v>Paid</v>
      </c>
      <c r="N244" t="s">
        <v>16</v>
      </c>
      <c r="O244" t="str">
        <f>IF(N244&lt;&gt;"",N244,"N/A")</f>
        <v>Paid</v>
      </c>
      <c r="P244" t="s">
        <v>13</v>
      </c>
      <c r="Q244" s="9">
        <v>33.066000000000003</v>
      </c>
      <c r="R244" t="str">
        <f t="shared" si="3"/>
        <v>30+</v>
      </c>
      <c r="S244">
        <v>600</v>
      </c>
      <c r="T244" t="s">
        <v>14</v>
      </c>
      <c r="U244">
        <f>IF(T244="USD",S244,S244*0.055)</f>
        <v>600</v>
      </c>
      <c r="V244">
        <v>300</v>
      </c>
      <c r="W244" t="s">
        <v>14</v>
      </c>
      <c r="X244">
        <f>IF(W244="USD",V244,V244*0.054)</f>
        <v>300</v>
      </c>
      <c r="Y244">
        <v>1</v>
      </c>
      <c r="Z244">
        <v>5.25</v>
      </c>
      <c r="AA244" s="9">
        <v>3.5</v>
      </c>
      <c r="AB244">
        <v>4.375</v>
      </c>
      <c r="AC244">
        <v>3.5</v>
      </c>
    </row>
    <row r="245" spans="1:29" x14ac:dyDescent="0.25">
      <c r="A245" t="s">
        <v>3180</v>
      </c>
      <c r="B245" t="s">
        <v>10</v>
      </c>
      <c r="C245" t="s">
        <v>68</v>
      </c>
      <c r="D245" t="s">
        <v>3611</v>
      </c>
      <c r="E245" t="s">
        <v>3617</v>
      </c>
      <c r="F245" t="str">
        <f>_xlfn.CONCAT(D245:D245,"-",E245)</f>
        <v>Mogadishu-Lagos</v>
      </c>
      <c r="G245" s="1">
        <v>44707</v>
      </c>
      <c r="H245" s="1">
        <v>44742</v>
      </c>
      <c r="I245" s="8">
        <f>IF(H245&lt;&gt;"",_xlfn.DAYS(H245,G245),"N/A")</f>
        <v>35</v>
      </c>
      <c r="J245" s="1">
        <f>IF(H245&lt;&gt;"",H245,"N/A")</f>
        <v>44742</v>
      </c>
      <c r="K245">
        <v>5</v>
      </c>
      <c r="L245" t="s">
        <v>16</v>
      </c>
      <c r="M245" t="str">
        <f>IF(L245&lt;&gt;"",L245,"N/A")</f>
        <v>Paid</v>
      </c>
      <c r="N245" t="s">
        <v>12</v>
      </c>
      <c r="O245" t="str">
        <f>IF(N245&lt;&gt;"",N245,"N/A")</f>
        <v>Invoiced</v>
      </c>
      <c r="P245" t="s">
        <v>13</v>
      </c>
      <c r="Q245" s="9">
        <v>33.066000000000003</v>
      </c>
      <c r="R245" t="str">
        <f t="shared" si="3"/>
        <v>30+</v>
      </c>
      <c r="S245">
        <v>600</v>
      </c>
      <c r="T245" t="s">
        <v>14</v>
      </c>
      <c r="U245">
        <f>IF(T245="USD",S245,S245*0.055)</f>
        <v>600</v>
      </c>
      <c r="V245">
        <v>300</v>
      </c>
      <c r="W245" t="s">
        <v>14</v>
      </c>
      <c r="X245">
        <f>IF(W245="USD",V245,V245*0.054)</f>
        <v>300</v>
      </c>
      <c r="Y245">
        <v>1</v>
      </c>
      <c r="Z245">
        <v>5.25</v>
      </c>
      <c r="AA245" s="9">
        <v>3.5</v>
      </c>
      <c r="AB245">
        <v>4.375</v>
      </c>
      <c r="AC245">
        <v>3.5</v>
      </c>
    </row>
    <row r="246" spans="1:29" x14ac:dyDescent="0.25">
      <c r="A246" t="s">
        <v>3229</v>
      </c>
      <c r="B246" t="s">
        <v>10</v>
      </c>
      <c r="C246" t="s">
        <v>68</v>
      </c>
      <c r="D246" t="s">
        <v>3611</v>
      </c>
      <c r="E246" t="s">
        <v>3614</v>
      </c>
      <c r="F246" t="str">
        <f>_xlfn.CONCAT(D246:D246,"-",E246)</f>
        <v>Mogadishu-Alger</v>
      </c>
      <c r="G246" s="1">
        <v>44723</v>
      </c>
      <c r="H246" s="1">
        <v>44758</v>
      </c>
      <c r="I246" s="8">
        <f>IF(H246&lt;&gt;"",_xlfn.DAYS(H246,G246),"N/A")</f>
        <v>35</v>
      </c>
      <c r="J246" s="1">
        <f>IF(H246&lt;&gt;"",H246,"N/A")</f>
        <v>44758</v>
      </c>
      <c r="K246">
        <v>6</v>
      </c>
      <c r="L246" t="s">
        <v>12</v>
      </c>
      <c r="M246" t="str">
        <f>IF(L246&lt;&gt;"",L246,"N/A")</f>
        <v>Invoiced</v>
      </c>
      <c r="N246" t="s">
        <v>12</v>
      </c>
      <c r="O246" t="str">
        <f>IF(N246&lt;&gt;"",N246,"N/A")</f>
        <v>Invoiced</v>
      </c>
      <c r="P246" t="s">
        <v>13</v>
      </c>
      <c r="Q246" s="9">
        <v>33.066000000000003</v>
      </c>
      <c r="R246" t="str">
        <f t="shared" si="3"/>
        <v>30+</v>
      </c>
      <c r="S246">
        <v>600</v>
      </c>
      <c r="T246" t="s">
        <v>14</v>
      </c>
      <c r="U246">
        <f>IF(T246="USD",S246,S246*0.055)</f>
        <v>600</v>
      </c>
      <c r="V246">
        <v>300</v>
      </c>
      <c r="W246" t="s">
        <v>14</v>
      </c>
      <c r="X246">
        <f>IF(W246="USD",V246,V246*0.054)</f>
        <v>300</v>
      </c>
      <c r="Y246">
        <v>1</v>
      </c>
      <c r="Z246">
        <v>5.25</v>
      </c>
      <c r="AA246" s="9">
        <v>3.5</v>
      </c>
      <c r="AB246">
        <v>4.375</v>
      </c>
      <c r="AC246">
        <v>3.5</v>
      </c>
    </row>
    <row r="247" spans="1:29" x14ac:dyDescent="0.25">
      <c r="A247" t="s">
        <v>1908</v>
      </c>
      <c r="B247" t="s">
        <v>10</v>
      </c>
      <c r="C247" t="s">
        <v>68</v>
      </c>
      <c r="D247" t="s">
        <v>3616</v>
      </c>
      <c r="E247" t="s">
        <v>3618</v>
      </c>
      <c r="F247" t="str">
        <f>_xlfn.CONCAT(D247:D247,"-",E247)</f>
        <v>Marrakech-Tripoli</v>
      </c>
      <c r="G247" s="1">
        <v>44748</v>
      </c>
      <c r="H247" s="1">
        <v>44783</v>
      </c>
      <c r="I247" s="8">
        <f>IF(H247&lt;&gt;"",_xlfn.DAYS(H247,G247),"N/A")</f>
        <v>35</v>
      </c>
      <c r="J247" s="1">
        <f>IF(H247&lt;&gt;"",H247,"N/A")</f>
        <v>44783</v>
      </c>
      <c r="K247">
        <v>7</v>
      </c>
      <c r="L247" t="s">
        <v>12</v>
      </c>
      <c r="M247" t="str">
        <f>IF(L247&lt;&gt;"",L247,"N/A")</f>
        <v>Invoiced</v>
      </c>
      <c r="N247" t="s">
        <v>12</v>
      </c>
      <c r="O247" t="str">
        <f>IF(N247&lt;&gt;"",N247,"N/A")</f>
        <v>Invoiced</v>
      </c>
      <c r="P247" t="s">
        <v>13</v>
      </c>
      <c r="Q247" s="9">
        <v>30.207999999999998</v>
      </c>
      <c r="R247" t="str">
        <f t="shared" si="3"/>
        <v>30+</v>
      </c>
      <c r="S247">
        <v>600</v>
      </c>
      <c r="T247" t="s">
        <v>14</v>
      </c>
      <c r="U247">
        <f>IF(T247="USD",S247,S247*0.055)</f>
        <v>600</v>
      </c>
      <c r="V247">
        <v>300</v>
      </c>
      <c r="W247" t="s">
        <v>14</v>
      </c>
      <c r="X247">
        <f>IF(W247="USD",V247,V247*0.054)</f>
        <v>300</v>
      </c>
      <c r="Y247">
        <v>1</v>
      </c>
      <c r="Z247">
        <v>5.25</v>
      </c>
      <c r="AA247" s="9">
        <v>3.5</v>
      </c>
      <c r="AB247">
        <v>4.375</v>
      </c>
      <c r="AC247">
        <v>3.5</v>
      </c>
    </row>
    <row r="248" spans="1:29" x14ac:dyDescent="0.25">
      <c r="A248" t="s">
        <v>1033</v>
      </c>
      <c r="B248" t="s">
        <v>10</v>
      </c>
      <c r="C248" t="s">
        <v>68</v>
      </c>
      <c r="D248" t="s">
        <v>3620</v>
      </c>
      <c r="E248" t="s">
        <v>3614</v>
      </c>
      <c r="F248" t="str">
        <f>_xlfn.CONCAT(D248:D248,"-",E248)</f>
        <v>Zanzibar-Alger</v>
      </c>
      <c r="G248" s="1">
        <v>44608</v>
      </c>
      <c r="H248" s="1">
        <v>44643</v>
      </c>
      <c r="I248" s="8">
        <f>IF(H248&lt;&gt;"",_xlfn.DAYS(H248,G248),"N/A")</f>
        <v>35</v>
      </c>
      <c r="J248" s="1">
        <f>IF(H248&lt;&gt;"",H248,"N/A")</f>
        <v>44643</v>
      </c>
      <c r="K248">
        <v>2</v>
      </c>
      <c r="L248" t="s">
        <v>16</v>
      </c>
      <c r="M248" t="str">
        <f>IF(L248&lt;&gt;"",L248,"N/A")</f>
        <v>Paid</v>
      </c>
      <c r="N248" t="s">
        <v>12</v>
      </c>
      <c r="O248" t="str">
        <f>IF(N248&lt;&gt;"",N248,"N/A")</f>
        <v>Invoiced</v>
      </c>
      <c r="P248" t="s">
        <v>13</v>
      </c>
      <c r="Q248" s="9">
        <v>30.169</v>
      </c>
      <c r="R248" t="str">
        <f t="shared" si="3"/>
        <v>30+</v>
      </c>
      <c r="S248">
        <v>600</v>
      </c>
      <c r="T248" t="s">
        <v>14</v>
      </c>
      <c r="U248">
        <f>IF(T248="USD",S248,S248*0.055)</f>
        <v>600</v>
      </c>
      <c r="V248">
        <v>300</v>
      </c>
      <c r="W248" t="s">
        <v>14</v>
      </c>
      <c r="X248">
        <f>IF(W248="USD",V248,V248*0.054)</f>
        <v>300</v>
      </c>
      <c r="Y248">
        <v>1</v>
      </c>
      <c r="Z248">
        <v>5.25</v>
      </c>
      <c r="AA248" s="9">
        <v>3.5</v>
      </c>
      <c r="AB248">
        <v>4.375</v>
      </c>
      <c r="AC248">
        <v>3.5</v>
      </c>
    </row>
    <row r="249" spans="1:29" x14ac:dyDescent="0.25">
      <c r="A249" t="s">
        <v>1022</v>
      </c>
      <c r="B249" t="s">
        <v>10</v>
      </c>
      <c r="C249" t="s">
        <v>68</v>
      </c>
      <c r="D249" t="s">
        <v>3611</v>
      </c>
      <c r="E249" t="s">
        <v>3617</v>
      </c>
      <c r="F249" t="str">
        <f>_xlfn.CONCAT(D249:D249,"-",E249)</f>
        <v>Mogadishu-Lagos</v>
      </c>
      <c r="G249" s="1">
        <v>44608</v>
      </c>
      <c r="H249" s="1">
        <v>44643</v>
      </c>
      <c r="I249" s="8">
        <f>IF(H249&lt;&gt;"",_xlfn.DAYS(H249,G249),"N/A")</f>
        <v>35</v>
      </c>
      <c r="J249" s="1">
        <f>IF(H249&lt;&gt;"",H249,"N/A")</f>
        <v>44643</v>
      </c>
      <c r="K249">
        <v>2</v>
      </c>
      <c r="L249" t="s">
        <v>16</v>
      </c>
      <c r="M249" t="str">
        <f>IF(L249&lt;&gt;"",L249,"N/A")</f>
        <v>Paid</v>
      </c>
      <c r="O249" t="str">
        <f>IF(N249&lt;&gt;"",N249,"N/A")</f>
        <v>N/A</v>
      </c>
      <c r="P249" t="s">
        <v>69</v>
      </c>
      <c r="Q249" s="9">
        <v>30.169</v>
      </c>
      <c r="R249" t="str">
        <f t="shared" si="3"/>
        <v>30+</v>
      </c>
      <c r="S249">
        <v>20</v>
      </c>
      <c r="T249" t="s">
        <v>14</v>
      </c>
      <c r="U249">
        <f>IF(T249="USD",S249,S249*0.055)</f>
        <v>20</v>
      </c>
      <c r="V249">
        <v>10</v>
      </c>
      <c r="W249" t="s">
        <v>14</v>
      </c>
      <c r="X249">
        <f>IF(W249="USD",V249,V249*0.054)</f>
        <v>10</v>
      </c>
      <c r="Y249">
        <v>1</v>
      </c>
      <c r="Z249">
        <v>5.25</v>
      </c>
      <c r="AA249" s="9">
        <v>3.5</v>
      </c>
      <c r="AB249">
        <v>4.375</v>
      </c>
      <c r="AC249">
        <v>3.5</v>
      </c>
    </row>
    <row r="250" spans="1:29" x14ac:dyDescent="0.25">
      <c r="A250" t="s">
        <v>2678</v>
      </c>
      <c r="B250" t="s">
        <v>10</v>
      </c>
      <c r="C250" t="s">
        <v>68</v>
      </c>
      <c r="D250" t="s">
        <v>3619</v>
      </c>
      <c r="E250" t="s">
        <v>3617</v>
      </c>
      <c r="F250" t="str">
        <f>_xlfn.CONCAT(D250:D250,"-",E250)</f>
        <v>Addis Ababa-Lagos</v>
      </c>
      <c r="G250" s="1">
        <v>44567</v>
      </c>
      <c r="H250" s="1">
        <v>44602</v>
      </c>
      <c r="I250" s="8">
        <f>IF(H250&lt;&gt;"",_xlfn.DAYS(H250,G250),"N/A")</f>
        <v>35</v>
      </c>
      <c r="J250" s="1">
        <f>IF(H250&lt;&gt;"",H250,"N/A")</f>
        <v>44602</v>
      </c>
      <c r="K250">
        <v>1</v>
      </c>
      <c r="L250" t="s">
        <v>16</v>
      </c>
      <c r="M250" t="str">
        <f>IF(L250&lt;&gt;"",L250,"N/A")</f>
        <v>Paid</v>
      </c>
      <c r="N250" t="s">
        <v>16</v>
      </c>
      <c r="O250" t="str">
        <f>IF(N250&lt;&gt;"",N250,"N/A")</f>
        <v>Paid</v>
      </c>
      <c r="P250" t="s">
        <v>13</v>
      </c>
      <c r="Q250" s="9">
        <v>30.06</v>
      </c>
      <c r="R250" t="str">
        <f t="shared" si="3"/>
        <v>30+</v>
      </c>
      <c r="S250">
        <v>600</v>
      </c>
      <c r="T250" t="s">
        <v>14</v>
      </c>
      <c r="U250">
        <f>IF(T250="USD",S250,S250*0.055)</f>
        <v>600</v>
      </c>
      <c r="V250">
        <v>300</v>
      </c>
      <c r="W250" t="s">
        <v>14</v>
      </c>
      <c r="X250">
        <f>IF(W250="USD",V250,V250*0.054)</f>
        <v>300</v>
      </c>
      <c r="Y250">
        <v>1</v>
      </c>
      <c r="Z250">
        <v>5.25</v>
      </c>
      <c r="AA250" s="9">
        <v>3.5</v>
      </c>
      <c r="AB250">
        <v>4.375</v>
      </c>
      <c r="AC250">
        <v>3.5</v>
      </c>
    </row>
    <row r="251" spans="1:29" x14ac:dyDescent="0.25">
      <c r="A251" t="s">
        <v>3158</v>
      </c>
      <c r="B251" t="s">
        <v>10</v>
      </c>
      <c r="C251" t="s">
        <v>68</v>
      </c>
      <c r="D251" t="s">
        <v>3616</v>
      </c>
      <c r="E251" t="s">
        <v>3613</v>
      </c>
      <c r="F251" t="str">
        <f>_xlfn.CONCAT(D251:D251,"-",E251)</f>
        <v>Marrakech-Sanaa</v>
      </c>
      <c r="G251" s="1">
        <v>44707</v>
      </c>
      <c r="H251" s="1">
        <v>44742</v>
      </c>
      <c r="I251" s="8">
        <f>IF(H251&lt;&gt;"",_xlfn.DAYS(H251,G251),"N/A")</f>
        <v>35</v>
      </c>
      <c r="J251" s="1">
        <f>IF(H251&lt;&gt;"",H251,"N/A")</f>
        <v>44742</v>
      </c>
      <c r="K251">
        <v>5</v>
      </c>
      <c r="L251" t="s">
        <v>16</v>
      </c>
      <c r="M251" t="str">
        <f>IF(L251&lt;&gt;"",L251,"N/A")</f>
        <v>Paid</v>
      </c>
      <c r="N251" t="s">
        <v>12</v>
      </c>
      <c r="O251" t="str">
        <f>IF(N251&lt;&gt;"",N251,"N/A")</f>
        <v>Invoiced</v>
      </c>
      <c r="P251" t="s">
        <v>13</v>
      </c>
      <c r="Q251" s="9">
        <v>30.06</v>
      </c>
      <c r="R251" t="str">
        <f t="shared" si="3"/>
        <v>30+</v>
      </c>
      <c r="S251">
        <v>600</v>
      </c>
      <c r="T251" t="s">
        <v>14</v>
      </c>
      <c r="U251">
        <f>IF(T251="USD",S251,S251*0.055)</f>
        <v>600</v>
      </c>
      <c r="V251">
        <v>300</v>
      </c>
      <c r="W251" t="s">
        <v>14</v>
      </c>
      <c r="X251">
        <f>IF(W251="USD",V251,V251*0.054)</f>
        <v>300</v>
      </c>
      <c r="Y251">
        <v>1</v>
      </c>
      <c r="Z251">
        <v>5.25</v>
      </c>
      <c r="AA251" s="9">
        <v>3.5</v>
      </c>
      <c r="AB251">
        <v>4.375</v>
      </c>
      <c r="AC251">
        <v>3.5</v>
      </c>
    </row>
    <row r="252" spans="1:29" x14ac:dyDescent="0.25">
      <c r="A252" t="s">
        <v>3173</v>
      </c>
      <c r="B252" t="s">
        <v>10</v>
      </c>
      <c r="C252" t="s">
        <v>68</v>
      </c>
      <c r="D252" t="s">
        <v>3615</v>
      </c>
      <c r="E252" t="s">
        <v>3614</v>
      </c>
      <c r="F252" t="str">
        <f>_xlfn.CONCAT(D252:D252,"-",E252)</f>
        <v>Mombasa-Alger</v>
      </c>
      <c r="G252" s="1">
        <v>44707</v>
      </c>
      <c r="H252" s="1">
        <v>44742</v>
      </c>
      <c r="I252" s="8">
        <f>IF(H252&lt;&gt;"",_xlfn.DAYS(H252,G252),"N/A")</f>
        <v>35</v>
      </c>
      <c r="J252" s="1">
        <f>IF(H252&lt;&gt;"",H252,"N/A")</f>
        <v>44742</v>
      </c>
      <c r="K252">
        <v>5</v>
      </c>
      <c r="L252" t="s">
        <v>16</v>
      </c>
      <c r="M252" t="str">
        <f>IF(L252&lt;&gt;"",L252,"N/A")</f>
        <v>Paid</v>
      </c>
      <c r="N252" t="s">
        <v>12</v>
      </c>
      <c r="O252" t="str">
        <f>IF(N252&lt;&gt;"",N252,"N/A")</f>
        <v>Invoiced</v>
      </c>
      <c r="P252" t="s">
        <v>13</v>
      </c>
      <c r="Q252" s="9">
        <v>30.06</v>
      </c>
      <c r="R252" t="str">
        <f t="shared" si="3"/>
        <v>30+</v>
      </c>
      <c r="S252">
        <v>600</v>
      </c>
      <c r="T252" t="s">
        <v>14</v>
      </c>
      <c r="U252">
        <f>IF(T252="USD",S252,S252*0.055)</f>
        <v>600</v>
      </c>
      <c r="V252">
        <v>300</v>
      </c>
      <c r="W252" t="s">
        <v>14</v>
      </c>
      <c r="X252">
        <f>IF(W252="USD",V252,V252*0.054)</f>
        <v>300</v>
      </c>
      <c r="Y252">
        <v>1</v>
      </c>
      <c r="Z252">
        <v>5.25</v>
      </c>
      <c r="AA252" s="9">
        <v>3.5</v>
      </c>
      <c r="AB252">
        <v>4.375</v>
      </c>
      <c r="AC252">
        <v>3.5</v>
      </c>
    </row>
    <row r="253" spans="1:29" x14ac:dyDescent="0.25">
      <c r="A253" t="s">
        <v>3174</v>
      </c>
      <c r="B253" t="s">
        <v>10</v>
      </c>
      <c r="C253" t="s">
        <v>68</v>
      </c>
      <c r="D253" t="s">
        <v>3611</v>
      </c>
      <c r="E253" t="s">
        <v>3613</v>
      </c>
      <c r="F253" t="str">
        <f>_xlfn.CONCAT(D253:D253,"-",E253)</f>
        <v>Mogadishu-Sanaa</v>
      </c>
      <c r="G253" s="1">
        <v>44707</v>
      </c>
      <c r="H253" s="1">
        <v>44742</v>
      </c>
      <c r="I253" s="8">
        <f>IF(H253&lt;&gt;"",_xlfn.DAYS(H253,G253),"N/A")</f>
        <v>35</v>
      </c>
      <c r="J253" s="1">
        <f>IF(H253&lt;&gt;"",H253,"N/A")</f>
        <v>44742</v>
      </c>
      <c r="K253">
        <v>5</v>
      </c>
      <c r="L253" t="s">
        <v>16</v>
      </c>
      <c r="M253" t="str">
        <f>IF(L253&lt;&gt;"",L253,"N/A")</f>
        <v>Paid</v>
      </c>
      <c r="N253" t="s">
        <v>12</v>
      </c>
      <c r="O253" t="str">
        <f>IF(N253&lt;&gt;"",N253,"N/A")</f>
        <v>Invoiced</v>
      </c>
      <c r="P253" t="s">
        <v>13</v>
      </c>
      <c r="Q253" s="9">
        <v>30.06</v>
      </c>
      <c r="R253" t="str">
        <f t="shared" si="3"/>
        <v>30+</v>
      </c>
      <c r="S253">
        <v>600</v>
      </c>
      <c r="T253" t="s">
        <v>14</v>
      </c>
      <c r="U253">
        <f>IF(T253="USD",S253,S253*0.055)</f>
        <v>600</v>
      </c>
      <c r="V253">
        <v>300</v>
      </c>
      <c r="W253" t="s">
        <v>14</v>
      </c>
      <c r="X253">
        <f>IF(W253="USD",V253,V253*0.054)</f>
        <v>300</v>
      </c>
      <c r="Y253">
        <v>1</v>
      </c>
      <c r="Z253">
        <v>5.25</v>
      </c>
      <c r="AA253" s="9">
        <v>3.5</v>
      </c>
      <c r="AB253">
        <v>4.375</v>
      </c>
      <c r="AC253">
        <v>3.5</v>
      </c>
    </row>
    <row r="254" spans="1:29" x14ac:dyDescent="0.25">
      <c r="A254" t="s">
        <v>912</v>
      </c>
      <c r="B254" t="s">
        <v>10</v>
      </c>
      <c r="C254" t="s">
        <v>68</v>
      </c>
      <c r="D254" t="s">
        <v>3611</v>
      </c>
      <c r="E254" t="s">
        <v>3617</v>
      </c>
      <c r="F254" t="str">
        <f>_xlfn.CONCAT(D254:D254,"-",E254)</f>
        <v>Mogadishu-Lagos</v>
      </c>
      <c r="G254" s="1">
        <v>44630</v>
      </c>
      <c r="H254" s="1">
        <v>44665</v>
      </c>
      <c r="I254" s="8">
        <f>IF(H254&lt;&gt;"",_xlfn.DAYS(H254,G254),"N/A")</f>
        <v>35</v>
      </c>
      <c r="J254" s="1">
        <f>IF(H254&lt;&gt;"",H254,"N/A")</f>
        <v>44665</v>
      </c>
      <c r="K254">
        <v>3</v>
      </c>
      <c r="L254" t="s">
        <v>16</v>
      </c>
      <c r="M254" t="str">
        <f>IF(L254&lt;&gt;"",L254,"N/A")</f>
        <v>Paid</v>
      </c>
      <c r="N254" t="s">
        <v>12</v>
      </c>
      <c r="O254" t="str">
        <f>IF(N254&lt;&gt;"",N254,"N/A")</f>
        <v>Invoiced</v>
      </c>
      <c r="P254" t="s">
        <v>13</v>
      </c>
      <c r="Q254" s="9">
        <v>29.975000000000001</v>
      </c>
      <c r="R254" t="str">
        <f t="shared" si="3"/>
        <v>20-30</v>
      </c>
      <c r="S254">
        <v>600</v>
      </c>
      <c r="T254" t="s">
        <v>14</v>
      </c>
      <c r="U254">
        <f>IF(T254="USD",S254,S254*0.055)</f>
        <v>600</v>
      </c>
      <c r="V254">
        <v>300</v>
      </c>
      <c r="W254" t="s">
        <v>14</v>
      </c>
      <c r="X254">
        <f>IF(W254="USD",V254,V254*0.054)</f>
        <v>300</v>
      </c>
      <c r="Y254">
        <v>1</v>
      </c>
      <c r="Z254">
        <v>5.25</v>
      </c>
      <c r="AA254" s="9">
        <v>3.5</v>
      </c>
      <c r="AB254">
        <v>4.375</v>
      </c>
      <c r="AC254">
        <v>3.5</v>
      </c>
    </row>
    <row r="255" spans="1:29" x14ac:dyDescent="0.25">
      <c r="A255" t="s">
        <v>915</v>
      </c>
      <c r="B255" t="s">
        <v>10</v>
      </c>
      <c r="C255" t="s">
        <v>11</v>
      </c>
      <c r="D255" t="s">
        <v>3619</v>
      </c>
      <c r="E255" t="s">
        <v>3612</v>
      </c>
      <c r="F255" t="str">
        <f>_xlfn.CONCAT(D255:D255,"-",E255)</f>
        <v>Addis Ababa-Victoria</v>
      </c>
      <c r="G255" s="1">
        <v>44711</v>
      </c>
      <c r="H255" s="1">
        <v>44746</v>
      </c>
      <c r="I255" s="8">
        <f>IF(H255&lt;&gt;"",_xlfn.DAYS(H255,G255),"N/A")</f>
        <v>35</v>
      </c>
      <c r="J255" s="1">
        <f>IF(H255&lt;&gt;"",H255,"N/A")</f>
        <v>44746</v>
      </c>
      <c r="K255">
        <v>5</v>
      </c>
      <c r="L255" t="s">
        <v>16</v>
      </c>
      <c r="M255" t="str">
        <f>IF(L255&lt;&gt;"",L255,"N/A")</f>
        <v>Paid</v>
      </c>
      <c r="N255" t="s">
        <v>12</v>
      </c>
      <c r="O255" t="str">
        <f>IF(N255&lt;&gt;"",N255,"N/A")</f>
        <v>Invoiced</v>
      </c>
      <c r="P255" t="s">
        <v>13</v>
      </c>
      <c r="Q255" s="9">
        <v>29.783000000000001</v>
      </c>
      <c r="R255" t="str">
        <f t="shared" si="3"/>
        <v>20-30</v>
      </c>
      <c r="S255">
        <v>600</v>
      </c>
      <c r="T255" t="s">
        <v>14</v>
      </c>
      <c r="U255">
        <f>IF(T255="USD",S255,S255*0.055)</f>
        <v>600</v>
      </c>
      <c r="V255">
        <v>300</v>
      </c>
      <c r="W255" t="s">
        <v>14</v>
      </c>
      <c r="X255">
        <f>IF(W255="USD",V255,V255*0.054)</f>
        <v>300</v>
      </c>
      <c r="Y255">
        <v>1</v>
      </c>
      <c r="Z255">
        <v>5.25</v>
      </c>
      <c r="AA255" s="9">
        <v>3.5</v>
      </c>
      <c r="AB255">
        <v>4.375</v>
      </c>
      <c r="AC255">
        <v>3.5</v>
      </c>
    </row>
    <row r="256" spans="1:29" x14ac:dyDescent="0.25">
      <c r="A256" t="s">
        <v>1933</v>
      </c>
      <c r="B256" t="s">
        <v>10</v>
      </c>
      <c r="C256" t="s">
        <v>68</v>
      </c>
      <c r="D256" t="s">
        <v>3611</v>
      </c>
      <c r="E256" t="s">
        <v>3618</v>
      </c>
      <c r="F256" t="str">
        <f>_xlfn.CONCAT(D256:D256,"-",E256)</f>
        <v>Mogadishu-Tripoli</v>
      </c>
      <c r="G256" s="1">
        <v>44764</v>
      </c>
      <c r="H256" s="1">
        <v>44799</v>
      </c>
      <c r="I256" s="8">
        <f>IF(H256&lt;&gt;"",_xlfn.DAYS(H256,G256),"N/A")</f>
        <v>35</v>
      </c>
      <c r="J256" s="1">
        <f>IF(H256&lt;&gt;"",H256,"N/A")</f>
        <v>44799</v>
      </c>
      <c r="K256">
        <v>7</v>
      </c>
      <c r="L256" t="s">
        <v>12</v>
      </c>
      <c r="M256" t="str">
        <f>IF(L256&lt;&gt;"",L256,"N/A")</f>
        <v>Invoiced</v>
      </c>
      <c r="N256" t="s">
        <v>12</v>
      </c>
      <c r="O256" t="str">
        <f>IF(N256&lt;&gt;"",N256,"N/A")</f>
        <v>Invoiced</v>
      </c>
      <c r="P256" t="s">
        <v>13</v>
      </c>
      <c r="Q256" s="9">
        <v>29.256</v>
      </c>
      <c r="R256" t="str">
        <f t="shared" si="3"/>
        <v>20-30</v>
      </c>
      <c r="S256">
        <v>600</v>
      </c>
      <c r="T256" t="s">
        <v>14</v>
      </c>
      <c r="U256">
        <f>IF(T256="USD",S256,S256*0.055)</f>
        <v>600</v>
      </c>
      <c r="V256">
        <v>300</v>
      </c>
      <c r="W256" t="s">
        <v>14</v>
      </c>
      <c r="X256">
        <f>IF(W256="USD",V256,V256*0.054)</f>
        <v>300</v>
      </c>
      <c r="Y256">
        <v>1</v>
      </c>
      <c r="Z256">
        <v>5.25</v>
      </c>
      <c r="AA256" s="9">
        <v>3.5</v>
      </c>
      <c r="AB256">
        <v>4.375</v>
      </c>
      <c r="AC256">
        <v>3.5</v>
      </c>
    </row>
    <row r="257" spans="1:29" x14ac:dyDescent="0.25">
      <c r="A257" t="s">
        <v>3144</v>
      </c>
      <c r="B257" t="s">
        <v>10</v>
      </c>
      <c r="C257" t="s">
        <v>68</v>
      </c>
      <c r="D257" t="s">
        <v>3616</v>
      </c>
      <c r="E257" t="s">
        <v>3613</v>
      </c>
      <c r="F257" t="str">
        <f>_xlfn.CONCAT(D257:D257,"-",E257)</f>
        <v>Marrakech-Sanaa</v>
      </c>
      <c r="G257" s="1">
        <v>44700</v>
      </c>
      <c r="H257" s="1">
        <v>44735</v>
      </c>
      <c r="I257" s="8">
        <f>IF(H257&lt;&gt;"",_xlfn.DAYS(H257,G257),"N/A")</f>
        <v>35</v>
      </c>
      <c r="J257" s="1">
        <f>IF(H257&lt;&gt;"",H257,"N/A")</f>
        <v>44735</v>
      </c>
      <c r="K257">
        <v>5</v>
      </c>
      <c r="L257" t="s">
        <v>16</v>
      </c>
      <c r="M257" t="str">
        <f>IF(L257&lt;&gt;"",L257,"N/A")</f>
        <v>Paid</v>
      </c>
      <c r="N257" t="s">
        <v>12</v>
      </c>
      <c r="O257" t="str">
        <f>IF(N257&lt;&gt;"",N257,"N/A")</f>
        <v>Invoiced</v>
      </c>
      <c r="P257" t="s">
        <v>13</v>
      </c>
      <c r="Q257" s="9">
        <v>29.058</v>
      </c>
      <c r="R257" t="str">
        <f t="shared" si="3"/>
        <v>20-30</v>
      </c>
      <c r="S257">
        <v>600</v>
      </c>
      <c r="T257" t="s">
        <v>14</v>
      </c>
      <c r="U257">
        <f>IF(T257="USD",S257,S257*0.055)</f>
        <v>600</v>
      </c>
      <c r="V257">
        <v>300</v>
      </c>
      <c r="W257" t="s">
        <v>14</v>
      </c>
      <c r="X257">
        <f>IF(W257="USD",V257,V257*0.054)</f>
        <v>300</v>
      </c>
      <c r="Y257">
        <v>1</v>
      </c>
      <c r="Z257">
        <v>5.25</v>
      </c>
      <c r="AA257" s="9">
        <v>3.5</v>
      </c>
      <c r="AB257">
        <v>4.375</v>
      </c>
      <c r="AC257">
        <v>3.5</v>
      </c>
    </row>
    <row r="258" spans="1:29" x14ac:dyDescent="0.25">
      <c r="A258" t="s">
        <v>3233</v>
      </c>
      <c r="B258" t="s">
        <v>10</v>
      </c>
      <c r="C258" t="s">
        <v>68</v>
      </c>
      <c r="D258" t="s">
        <v>3619</v>
      </c>
      <c r="E258" t="s">
        <v>3617</v>
      </c>
      <c r="F258" t="str">
        <f>_xlfn.CONCAT(D258:D258,"-",E258)</f>
        <v>Addis Ababa-Lagos</v>
      </c>
      <c r="G258" s="1">
        <v>44724</v>
      </c>
      <c r="H258" s="1">
        <v>44759</v>
      </c>
      <c r="I258" s="8">
        <f>IF(H258&lt;&gt;"",_xlfn.DAYS(H258,G258),"N/A")</f>
        <v>35</v>
      </c>
      <c r="J258" s="1">
        <f>IF(H258&lt;&gt;"",H258,"N/A")</f>
        <v>44759</v>
      </c>
      <c r="K258">
        <v>6</v>
      </c>
      <c r="L258" t="s">
        <v>12</v>
      </c>
      <c r="M258" t="str">
        <f>IF(L258&lt;&gt;"",L258,"N/A")</f>
        <v>Invoiced</v>
      </c>
      <c r="N258" t="s">
        <v>12</v>
      </c>
      <c r="O258" t="str">
        <f>IF(N258&lt;&gt;"",N258,"N/A")</f>
        <v>Invoiced</v>
      </c>
      <c r="P258" t="s">
        <v>13</v>
      </c>
      <c r="Q258" s="9">
        <v>29.058</v>
      </c>
      <c r="R258" t="str">
        <f t="shared" si="3"/>
        <v>20-30</v>
      </c>
      <c r="S258">
        <v>600</v>
      </c>
      <c r="T258" t="s">
        <v>14</v>
      </c>
      <c r="U258">
        <f>IF(T258="USD",S258,S258*0.055)</f>
        <v>600</v>
      </c>
      <c r="V258">
        <v>300</v>
      </c>
      <c r="W258" t="s">
        <v>14</v>
      </c>
      <c r="X258">
        <f>IF(W258="USD",V258,V258*0.054)</f>
        <v>300</v>
      </c>
      <c r="Y258">
        <v>1</v>
      </c>
      <c r="Z258">
        <v>5.25</v>
      </c>
      <c r="AA258" s="9">
        <v>3.5</v>
      </c>
      <c r="AB258">
        <v>4.375</v>
      </c>
      <c r="AC258">
        <v>3.5</v>
      </c>
    </row>
    <row r="259" spans="1:29" x14ac:dyDescent="0.25">
      <c r="A259" t="s">
        <v>2798</v>
      </c>
      <c r="B259" t="s">
        <v>10</v>
      </c>
      <c r="C259" t="s">
        <v>68</v>
      </c>
      <c r="D259" t="s">
        <v>3615</v>
      </c>
      <c r="E259" t="s">
        <v>3614</v>
      </c>
      <c r="F259" t="str">
        <f>_xlfn.CONCAT(D259:D259,"-",E259)</f>
        <v>Mombasa-Alger</v>
      </c>
      <c r="G259" s="1">
        <v>44693</v>
      </c>
      <c r="H259" s="1">
        <v>44728</v>
      </c>
      <c r="I259" s="8">
        <f>IF(H259&lt;&gt;"",_xlfn.DAYS(H259,G259),"N/A")</f>
        <v>35</v>
      </c>
      <c r="J259" s="1">
        <f>IF(H259&lt;&gt;"",H259,"N/A")</f>
        <v>44728</v>
      </c>
      <c r="K259">
        <v>5</v>
      </c>
      <c r="L259" t="s">
        <v>16</v>
      </c>
      <c r="M259" t="str">
        <f>IF(L259&lt;&gt;"",L259,"N/A")</f>
        <v>Paid</v>
      </c>
      <c r="N259" t="s">
        <v>12</v>
      </c>
      <c r="O259" t="str">
        <f>IF(N259&lt;&gt;"",N259,"N/A")</f>
        <v>Invoiced</v>
      </c>
      <c r="P259" t="s">
        <v>13</v>
      </c>
      <c r="Q259" s="9">
        <v>23.398800000000001</v>
      </c>
      <c r="R259" t="str">
        <f t="shared" ref="R259:R322" si="4">IF(Q259&lt;=10,"1-10",IF(Q259&lt;=20,"10-20",IF(Q259&lt;=30,"20-30",IF(Q259&lt;=40,"30+"))))</f>
        <v>20-30</v>
      </c>
      <c r="S259">
        <v>600</v>
      </c>
      <c r="T259" t="s">
        <v>14</v>
      </c>
      <c r="U259">
        <f>IF(T259="USD",S259,S259*0.055)</f>
        <v>600</v>
      </c>
      <c r="V259">
        <v>300</v>
      </c>
      <c r="W259" t="s">
        <v>14</v>
      </c>
      <c r="X259">
        <f>IF(W259="USD",V259,V259*0.054)</f>
        <v>300</v>
      </c>
      <c r="Y259">
        <v>1</v>
      </c>
      <c r="Z259">
        <v>5.25</v>
      </c>
      <c r="AA259" s="9">
        <v>3.5</v>
      </c>
      <c r="AB259">
        <v>4.375</v>
      </c>
      <c r="AC259">
        <v>3.5</v>
      </c>
    </row>
    <row r="260" spans="1:29" x14ac:dyDescent="0.25">
      <c r="A260" t="s">
        <v>2834</v>
      </c>
      <c r="B260" t="s">
        <v>10</v>
      </c>
      <c r="C260" t="s">
        <v>68</v>
      </c>
      <c r="D260" t="s">
        <v>3615</v>
      </c>
      <c r="E260" t="s">
        <v>3617</v>
      </c>
      <c r="F260" t="str">
        <f>_xlfn.CONCAT(D260:D260,"-",E260)</f>
        <v>Mombasa-Lagos</v>
      </c>
      <c r="G260" s="1">
        <v>44702</v>
      </c>
      <c r="H260" s="1">
        <v>44737</v>
      </c>
      <c r="I260" s="8">
        <f>IF(H260&lt;&gt;"",_xlfn.DAYS(H260,G260),"N/A")</f>
        <v>35</v>
      </c>
      <c r="J260" s="1">
        <f>IF(H260&lt;&gt;"",H260,"N/A")</f>
        <v>44737</v>
      </c>
      <c r="K260">
        <v>5</v>
      </c>
      <c r="L260" t="s">
        <v>12</v>
      </c>
      <c r="M260" t="str">
        <f>IF(L260&lt;&gt;"",L260,"N/A")</f>
        <v>Invoiced</v>
      </c>
      <c r="N260" t="s">
        <v>12</v>
      </c>
      <c r="O260" t="str">
        <f>IF(N260&lt;&gt;"",N260,"N/A")</f>
        <v>Invoiced</v>
      </c>
      <c r="P260" t="s">
        <v>13</v>
      </c>
      <c r="Q260" s="9">
        <v>21.654</v>
      </c>
      <c r="R260" t="str">
        <f t="shared" si="4"/>
        <v>20-30</v>
      </c>
      <c r="S260">
        <v>600</v>
      </c>
      <c r="T260" t="s">
        <v>14</v>
      </c>
      <c r="U260">
        <f>IF(T260="USD",S260,S260*0.055)</f>
        <v>600</v>
      </c>
      <c r="V260">
        <v>300</v>
      </c>
      <c r="W260" t="s">
        <v>14</v>
      </c>
      <c r="X260">
        <f>IF(W260="USD",V260,V260*0.054)</f>
        <v>300</v>
      </c>
      <c r="Y260">
        <v>1</v>
      </c>
      <c r="Z260">
        <v>5.25</v>
      </c>
      <c r="AA260" s="9">
        <v>3.5</v>
      </c>
      <c r="AB260">
        <v>4.375</v>
      </c>
      <c r="AC260">
        <v>3.5</v>
      </c>
    </row>
    <row r="261" spans="1:29" x14ac:dyDescent="0.25">
      <c r="A261" t="s">
        <v>2887</v>
      </c>
      <c r="B261" t="s">
        <v>10</v>
      </c>
      <c r="C261" t="s">
        <v>68</v>
      </c>
      <c r="D261" t="s">
        <v>3615</v>
      </c>
      <c r="E261" t="s">
        <v>3612</v>
      </c>
      <c r="F261" t="str">
        <f>_xlfn.CONCAT(D261:D261,"-",E261)</f>
        <v>Mombasa-Victoria</v>
      </c>
      <c r="G261" s="1">
        <v>44740</v>
      </c>
      <c r="H261" s="1">
        <v>44775</v>
      </c>
      <c r="I261" s="8">
        <f>IF(H261&lt;&gt;"",_xlfn.DAYS(H261,G261),"N/A")</f>
        <v>35</v>
      </c>
      <c r="J261" s="1">
        <f>IF(H261&lt;&gt;"",H261,"N/A")</f>
        <v>44775</v>
      </c>
      <c r="K261">
        <v>6</v>
      </c>
      <c r="L261" t="s">
        <v>12</v>
      </c>
      <c r="M261" t="str">
        <f>IF(L261&lt;&gt;"",L261,"N/A")</f>
        <v>Invoiced</v>
      </c>
      <c r="N261" t="s">
        <v>12</v>
      </c>
      <c r="O261" t="str">
        <f>IF(N261&lt;&gt;"",N261,"N/A")</f>
        <v>Invoiced</v>
      </c>
      <c r="P261" t="s">
        <v>13</v>
      </c>
      <c r="Q261" s="9">
        <v>15.42</v>
      </c>
      <c r="R261" t="str">
        <f t="shared" si="4"/>
        <v>10-20</v>
      </c>
      <c r="S261">
        <v>600</v>
      </c>
      <c r="T261" t="s">
        <v>14</v>
      </c>
      <c r="U261">
        <f>IF(T261="USD",S261,S261*0.055)</f>
        <v>600</v>
      </c>
      <c r="V261">
        <v>300</v>
      </c>
      <c r="W261" t="s">
        <v>14</v>
      </c>
      <c r="X261">
        <f>IF(W261="USD",V261,V261*0.054)</f>
        <v>300</v>
      </c>
      <c r="Y261">
        <v>1</v>
      </c>
      <c r="Z261">
        <v>5.25</v>
      </c>
      <c r="AA261" s="9">
        <v>3.5</v>
      </c>
      <c r="AB261">
        <v>4.375</v>
      </c>
      <c r="AC261">
        <v>3.5</v>
      </c>
    </row>
    <row r="262" spans="1:29" x14ac:dyDescent="0.25">
      <c r="A262" t="s">
        <v>2703</v>
      </c>
      <c r="B262" t="s">
        <v>10</v>
      </c>
      <c r="C262" t="s">
        <v>11</v>
      </c>
      <c r="D262" t="s">
        <v>3616</v>
      </c>
      <c r="E262" t="s">
        <v>3613</v>
      </c>
      <c r="F262" t="str">
        <f>_xlfn.CONCAT(D262:D262,"-",E262)</f>
        <v>Marrakech-Sanaa</v>
      </c>
      <c r="G262" s="1">
        <v>44637</v>
      </c>
      <c r="H262" s="1">
        <v>44672</v>
      </c>
      <c r="I262" s="8">
        <f>IF(H262&lt;&gt;"",_xlfn.DAYS(H262,G262),"N/A")</f>
        <v>35</v>
      </c>
      <c r="J262" s="1">
        <f>IF(H262&lt;&gt;"",H262,"N/A")</f>
        <v>44672</v>
      </c>
      <c r="K262">
        <v>3</v>
      </c>
      <c r="L262" t="s">
        <v>16</v>
      </c>
      <c r="M262" t="str">
        <f>IF(L262&lt;&gt;"",L262,"N/A")</f>
        <v>Paid</v>
      </c>
      <c r="N262" t="s">
        <v>12</v>
      </c>
      <c r="O262" t="str">
        <f>IF(N262&lt;&gt;"",N262,"N/A")</f>
        <v>Invoiced</v>
      </c>
      <c r="P262" t="s">
        <v>13</v>
      </c>
      <c r="Q262" s="9">
        <v>6.024</v>
      </c>
      <c r="R262" t="str">
        <f t="shared" si="4"/>
        <v>1-10</v>
      </c>
      <c r="S262">
        <v>600</v>
      </c>
      <c r="T262" t="s">
        <v>14</v>
      </c>
      <c r="U262">
        <f>IF(T262="USD",S262,S262*0.055)</f>
        <v>600</v>
      </c>
      <c r="V262">
        <v>300</v>
      </c>
      <c r="W262" t="s">
        <v>14</v>
      </c>
      <c r="X262">
        <f>IF(W262="USD",V262,V262*0.054)</f>
        <v>300</v>
      </c>
      <c r="Y262">
        <v>1</v>
      </c>
      <c r="Z262">
        <v>5.25</v>
      </c>
      <c r="AA262" s="9">
        <v>3.5</v>
      </c>
      <c r="AB262">
        <v>4.375</v>
      </c>
      <c r="AC262">
        <v>3.5</v>
      </c>
    </row>
    <row r="263" spans="1:29" x14ac:dyDescent="0.25">
      <c r="A263" t="s">
        <v>1864</v>
      </c>
      <c r="B263" t="s">
        <v>10</v>
      </c>
      <c r="C263" t="s">
        <v>56</v>
      </c>
      <c r="D263" t="s">
        <v>3616</v>
      </c>
      <c r="E263" t="s">
        <v>3614</v>
      </c>
      <c r="F263" t="str">
        <f>_xlfn.CONCAT(D263:D263,"-",E263)</f>
        <v>Marrakech-Alger</v>
      </c>
      <c r="G263" s="1">
        <v>44729</v>
      </c>
      <c r="H263" s="1">
        <v>44763</v>
      </c>
      <c r="I263" s="8">
        <f>IF(H263&lt;&gt;"",_xlfn.DAYS(H263,G263),"N/A")</f>
        <v>34</v>
      </c>
      <c r="J263" s="1">
        <f>IF(H263&lt;&gt;"",H263,"N/A")</f>
        <v>44763</v>
      </c>
      <c r="K263">
        <v>6</v>
      </c>
      <c r="L263" t="s">
        <v>16</v>
      </c>
      <c r="M263" t="str">
        <f>IF(L263&lt;&gt;"",L263,"N/A")</f>
        <v>Paid</v>
      </c>
      <c r="N263" t="s">
        <v>12</v>
      </c>
      <c r="O263" t="str">
        <f>IF(N263&lt;&gt;"",N263,"N/A")</f>
        <v>Invoiced</v>
      </c>
      <c r="P263" t="s">
        <v>13</v>
      </c>
      <c r="Q263" s="9">
        <v>35.93</v>
      </c>
      <c r="R263" t="str">
        <f t="shared" si="4"/>
        <v>30+</v>
      </c>
      <c r="S263">
        <v>600</v>
      </c>
      <c r="T263" t="s">
        <v>14</v>
      </c>
      <c r="U263">
        <f>IF(T263="USD",S263,S263*0.055)</f>
        <v>600</v>
      </c>
      <c r="V263">
        <v>300</v>
      </c>
      <c r="W263" t="s">
        <v>14</v>
      </c>
      <c r="X263">
        <f>IF(W263="USD",V263,V263*0.054)</f>
        <v>300</v>
      </c>
      <c r="Y263">
        <v>1</v>
      </c>
      <c r="Z263">
        <v>5.0999999999999996</v>
      </c>
      <c r="AA263" s="9">
        <v>3.4000000000000004</v>
      </c>
      <c r="AB263">
        <v>4.25</v>
      </c>
      <c r="AC263">
        <v>3.4000000000000004</v>
      </c>
    </row>
    <row r="264" spans="1:29" x14ac:dyDescent="0.25">
      <c r="A264" t="s">
        <v>1859</v>
      </c>
      <c r="B264" t="s">
        <v>10</v>
      </c>
      <c r="C264" t="s">
        <v>56</v>
      </c>
      <c r="D264" t="s">
        <v>3619</v>
      </c>
      <c r="E264" t="s">
        <v>3613</v>
      </c>
      <c r="F264" t="str">
        <f>_xlfn.CONCAT(D264:D264,"-",E264)</f>
        <v>Addis Ababa-Sanaa</v>
      </c>
      <c r="G264" s="1">
        <v>44729</v>
      </c>
      <c r="H264" s="1">
        <v>44763</v>
      </c>
      <c r="I264" s="8">
        <f>IF(H264&lt;&gt;"",_xlfn.DAYS(H264,G264),"N/A")</f>
        <v>34</v>
      </c>
      <c r="J264" s="1">
        <f>IF(H264&lt;&gt;"",H264,"N/A")</f>
        <v>44763</v>
      </c>
      <c r="K264">
        <v>6</v>
      </c>
      <c r="L264" t="s">
        <v>16</v>
      </c>
      <c r="M264" t="str">
        <f>IF(L264&lt;&gt;"",L264,"N/A")</f>
        <v>Paid</v>
      </c>
      <c r="N264" t="s">
        <v>12</v>
      </c>
      <c r="O264" t="str">
        <f>IF(N264&lt;&gt;"",N264,"N/A")</f>
        <v>Invoiced</v>
      </c>
      <c r="P264" t="s">
        <v>13</v>
      </c>
      <c r="Q264" s="9">
        <v>35.835999999999999</v>
      </c>
      <c r="R264" t="str">
        <f t="shared" si="4"/>
        <v>30+</v>
      </c>
      <c r="S264">
        <v>600</v>
      </c>
      <c r="T264" t="s">
        <v>14</v>
      </c>
      <c r="U264">
        <f>IF(T264="USD",S264,S264*0.055)</f>
        <v>600</v>
      </c>
      <c r="V264">
        <v>300</v>
      </c>
      <c r="W264" t="s">
        <v>14</v>
      </c>
      <c r="X264">
        <f>IF(W264="USD",V264,V264*0.054)</f>
        <v>300</v>
      </c>
      <c r="Y264">
        <v>1</v>
      </c>
      <c r="Z264">
        <v>5.0999999999999996</v>
      </c>
      <c r="AA264" s="9">
        <v>3.4000000000000004</v>
      </c>
      <c r="AB264">
        <v>4.25</v>
      </c>
      <c r="AC264">
        <v>3.4000000000000004</v>
      </c>
    </row>
    <row r="265" spans="1:29" x14ac:dyDescent="0.25">
      <c r="A265" t="s">
        <v>1861</v>
      </c>
      <c r="B265" t="s">
        <v>10</v>
      </c>
      <c r="C265" t="s">
        <v>56</v>
      </c>
      <c r="D265" t="s">
        <v>3616</v>
      </c>
      <c r="E265" t="s">
        <v>3617</v>
      </c>
      <c r="F265" t="str">
        <f>_xlfn.CONCAT(D265:D265,"-",E265)</f>
        <v>Marrakech-Lagos</v>
      </c>
      <c r="G265" s="1">
        <v>44729</v>
      </c>
      <c r="H265" s="1">
        <v>44763</v>
      </c>
      <c r="I265" s="8">
        <f>IF(H265&lt;&gt;"",_xlfn.DAYS(H265,G265),"N/A")</f>
        <v>34</v>
      </c>
      <c r="J265" s="1">
        <f>IF(H265&lt;&gt;"",H265,"N/A")</f>
        <v>44763</v>
      </c>
      <c r="K265">
        <v>6</v>
      </c>
      <c r="L265" t="s">
        <v>16</v>
      </c>
      <c r="M265" t="str">
        <f>IF(L265&lt;&gt;"",L265,"N/A")</f>
        <v>Paid</v>
      </c>
      <c r="N265" t="s">
        <v>12</v>
      </c>
      <c r="O265" t="str">
        <f>IF(N265&lt;&gt;"",N265,"N/A")</f>
        <v>Invoiced</v>
      </c>
      <c r="P265" t="s">
        <v>13</v>
      </c>
      <c r="Q265" s="9">
        <v>35.609000000000002</v>
      </c>
      <c r="R265" t="str">
        <f t="shared" si="4"/>
        <v>30+</v>
      </c>
      <c r="S265">
        <v>600</v>
      </c>
      <c r="T265" t="s">
        <v>14</v>
      </c>
      <c r="U265">
        <f>IF(T265="USD",S265,S265*0.055)</f>
        <v>600</v>
      </c>
      <c r="V265">
        <v>300</v>
      </c>
      <c r="W265" t="s">
        <v>14</v>
      </c>
      <c r="X265">
        <f>IF(W265="USD",V265,V265*0.054)</f>
        <v>300</v>
      </c>
      <c r="Y265">
        <v>1</v>
      </c>
      <c r="Z265">
        <v>5.0999999999999996</v>
      </c>
      <c r="AA265" s="9">
        <v>3.4000000000000004</v>
      </c>
      <c r="AB265">
        <v>4.25</v>
      </c>
      <c r="AC265">
        <v>3.4000000000000004</v>
      </c>
    </row>
    <row r="266" spans="1:29" x14ac:dyDescent="0.25">
      <c r="A266" t="s">
        <v>1401</v>
      </c>
      <c r="B266" t="s">
        <v>10</v>
      </c>
      <c r="C266" t="s">
        <v>68</v>
      </c>
      <c r="D266" t="s">
        <v>3620</v>
      </c>
      <c r="E266" t="s">
        <v>3614</v>
      </c>
      <c r="F266" t="str">
        <f>_xlfn.CONCAT(D266:D266,"-",E266)</f>
        <v>Zanzibar-Alger</v>
      </c>
      <c r="G266" s="1">
        <v>44672</v>
      </c>
      <c r="H266" s="1">
        <v>44706</v>
      </c>
      <c r="I266" s="8">
        <f>IF(H266&lt;&gt;"",_xlfn.DAYS(H266,G266),"N/A")</f>
        <v>34</v>
      </c>
      <c r="J266" s="1">
        <f>IF(H266&lt;&gt;"",H266,"N/A")</f>
        <v>44706</v>
      </c>
      <c r="K266">
        <v>4</v>
      </c>
      <c r="M266" t="str">
        <f>IF(L266&lt;&gt;"",L266,"N/A")</f>
        <v>N/A</v>
      </c>
      <c r="N266" t="s">
        <v>16</v>
      </c>
      <c r="O266" t="str">
        <f>IF(N266&lt;&gt;"",N266,"N/A")</f>
        <v>Paid</v>
      </c>
      <c r="P266" t="s">
        <v>13</v>
      </c>
      <c r="Q266" s="9">
        <v>34.377000000000002</v>
      </c>
      <c r="R266" t="str">
        <f t="shared" si="4"/>
        <v>30+</v>
      </c>
      <c r="S266">
        <v>600</v>
      </c>
      <c r="T266" t="s">
        <v>14</v>
      </c>
      <c r="U266">
        <f>IF(T266="USD",S266,S266*0.055)</f>
        <v>600</v>
      </c>
      <c r="V266">
        <v>300</v>
      </c>
      <c r="W266" t="s">
        <v>14</v>
      </c>
      <c r="X266">
        <f>IF(W266="USD",V266,V266*0.054)</f>
        <v>300</v>
      </c>
      <c r="Y266">
        <v>1</v>
      </c>
      <c r="Z266">
        <v>5.0999999999999996</v>
      </c>
      <c r="AA266" s="9">
        <v>3.4000000000000004</v>
      </c>
      <c r="AB266">
        <v>4.25</v>
      </c>
      <c r="AC266">
        <v>3.4000000000000004</v>
      </c>
    </row>
    <row r="267" spans="1:29" x14ac:dyDescent="0.25">
      <c r="A267" t="s">
        <v>1432</v>
      </c>
      <c r="B267" t="s">
        <v>10</v>
      </c>
      <c r="C267" t="s">
        <v>68</v>
      </c>
      <c r="D267" t="s">
        <v>3611</v>
      </c>
      <c r="E267" t="s">
        <v>3612</v>
      </c>
      <c r="F267" t="str">
        <f>_xlfn.CONCAT(D267:D267,"-",E267)</f>
        <v>Mogadishu-Victoria</v>
      </c>
      <c r="G267" s="1">
        <v>44672</v>
      </c>
      <c r="H267" s="1">
        <v>44706</v>
      </c>
      <c r="I267" s="8">
        <f>IF(H267&lt;&gt;"",_xlfn.DAYS(H267,G267),"N/A")</f>
        <v>34</v>
      </c>
      <c r="J267" s="1">
        <f>IF(H267&lt;&gt;"",H267,"N/A")</f>
        <v>44706</v>
      </c>
      <c r="K267">
        <v>4</v>
      </c>
      <c r="M267" t="str">
        <f>IF(L267&lt;&gt;"",L267,"N/A")</f>
        <v>N/A</v>
      </c>
      <c r="O267" t="str">
        <f>IF(N267&lt;&gt;"",N267,"N/A")</f>
        <v>N/A</v>
      </c>
      <c r="P267" t="s">
        <v>69</v>
      </c>
      <c r="Q267" s="9">
        <v>34.377000000000002</v>
      </c>
      <c r="R267" t="str">
        <f t="shared" si="4"/>
        <v>30+</v>
      </c>
      <c r="S267">
        <v>20</v>
      </c>
      <c r="T267" t="s">
        <v>14</v>
      </c>
      <c r="U267">
        <f>IF(T267="USD",S267,S267*0.055)</f>
        <v>20</v>
      </c>
      <c r="V267">
        <v>10</v>
      </c>
      <c r="W267" t="s">
        <v>14</v>
      </c>
      <c r="X267">
        <f>IF(W267="USD",V267,V267*0.054)</f>
        <v>10</v>
      </c>
      <c r="Y267">
        <v>1</v>
      </c>
      <c r="Z267">
        <v>5.0999999999999996</v>
      </c>
      <c r="AA267" s="9">
        <v>3.4000000000000004</v>
      </c>
      <c r="AB267">
        <v>4.25</v>
      </c>
      <c r="AC267">
        <v>3.4000000000000004</v>
      </c>
    </row>
    <row r="268" spans="1:29" x14ac:dyDescent="0.25">
      <c r="A268" t="s">
        <v>3183</v>
      </c>
      <c r="B268" t="s">
        <v>10</v>
      </c>
      <c r="C268" t="s">
        <v>68</v>
      </c>
      <c r="D268" t="s">
        <v>3619</v>
      </c>
      <c r="E268" t="s">
        <v>3613</v>
      </c>
      <c r="F268" t="str">
        <f>_xlfn.CONCAT(D268:D268,"-",E268)</f>
        <v>Addis Ababa-Sanaa</v>
      </c>
      <c r="G268" s="1">
        <v>44708</v>
      </c>
      <c r="H268" s="1">
        <v>44742</v>
      </c>
      <c r="I268" s="8">
        <f>IF(H268&lt;&gt;"",_xlfn.DAYS(H268,G268),"N/A")</f>
        <v>34</v>
      </c>
      <c r="J268" s="1">
        <f>IF(H268&lt;&gt;"",H268,"N/A")</f>
        <v>44742</v>
      </c>
      <c r="K268">
        <v>5</v>
      </c>
      <c r="L268" t="s">
        <v>16</v>
      </c>
      <c r="M268" t="str">
        <f>IF(L268&lt;&gt;"",L268,"N/A")</f>
        <v>Paid</v>
      </c>
      <c r="N268" t="s">
        <v>12</v>
      </c>
      <c r="O268" t="str">
        <f>IF(N268&lt;&gt;"",N268,"N/A")</f>
        <v>Invoiced</v>
      </c>
      <c r="P268" t="s">
        <v>13</v>
      </c>
      <c r="Q268" s="9">
        <v>34.067999999999998</v>
      </c>
      <c r="R268" t="str">
        <f t="shared" si="4"/>
        <v>30+</v>
      </c>
      <c r="S268">
        <v>600</v>
      </c>
      <c r="T268" t="s">
        <v>14</v>
      </c>
      <c r="U268">
        <f>IF(T268="USD",S268,S268*0.055)</f>
        <v>600</v>
      </c>
      <c r="V268">
        <v>300</v>
      </c>
      <c r="W268" t="s">
        <v>14</v>
      </c>
      <c r="X268">
        <f>IF(W268="USD",V268,V268*0.054)</f>
        <v>300</v>
      </c>
      <c r="Y268">
        <v>1</v>
      </c>
      <c r="Z268">
        <v>5.0999999999999996</v>
      </c>
      <c r="AA268" s="9">
        <v>3.4000000000000004</v>
      </c>
      <c r="AB268">
        <v>4.25</v>
      </c>
      <c r="AC268">
        <v>3.4000000000000004</v>
      </c>
    </row>
    <row r="269" spans="1:29" x14ac:dyDescent="0.25">
      <c r="A269" t="s">
        <v>3189</v>
      </c>
      <c r="B269" t="s">
        <v>10</v>
      </c>
      <c r="C269" t="s">
        <v>68</v>
      </c>
      <c r="D269" t="s">
        <v>3615</v>
      </c>
      <c r="E269" t="s">
        <v>3614</v>
      </c>
      <c r="F269" t="str">
        <f>_xlfn.CONCAT(D269:D269,"-",E269)</f>
        <v>Mombasa-Alger</v>
      </c>
      <c r="G269" s="1">
        <v>44716</v>
      </c>
      <c r="H269" s="1">
        <v>44750</v>
      </c>
      <c r="I269" s="8">
        <f>IF(H269&lt;&gt;"",_xlfn.DAYS(H269,G269),"N/A")</f>
        <v>34</v>
      </c>
      <c r="J269" s="1">
        <f>IF(H269&lt;&gt;"",H269,"N/A")</f>
        <v>44750</v>
      </c>
      <c r="K269">
        <v>6</v>
      </c>
      <c r="L269" t="s">
        <v>16</v>
      </c>
      <c r="M269" t="str">
        <f>IF(L269&lt;&gt;"",L269,"N/A")</f>
        <v>Paid</v>
      </c>
      <c r="N269" t="s">
        <v>12</v>
      </c>
      <c r="O269" t="str">
        <f>IF(N269&lt;&gt;"",N269,"N/A")</f>
        <v>Invoiced</v>
      </c>
      <c r="P269" t="s">
        <v>13</v>
      </c>
      <c r="Q269" s="9">
        <v>34.067999999999998</v>
      </c>
      <c r="R269" t="str">
        <f t="shared" si="4"/>
        <v>30+</v>
      </c>
      <c r="S269">
        <v>600</v>
      </c>
      <c r="T269" t="s">
        <v>14</v>
      </c>
      <c r="U269">
        <f>IF(T269="USD",S269,S269*0.055)</f>
        <v>600</v>
      </c>
      <c r="V269">
        <v>300</v>
      </c>
      <c r="W269" t="s">
        <v>14</v>
      </c>
      <c r="X269">
        <f>IF(W269="USD",V269,V269*0.054)</f>
        <v>300</v>
      </c>
      <c r="Y269">
        <v>1</v>
      </c>
      <c r="Z269">
        <v>5.0999999999999996</v>
      </c>
      <c r="AA269" s="9">
        <v>3.4000000000000004</v>
      </c>
      <c r="AB269">
        <v>4.25</v>
      </c>
      <c r="AC269">
        <v>3.4000000000000004</v>
      </c>
    </row>
    <row r="270" spans="1:29" x14ac:dyDescent="0.25">
      <c r="A270" t="s">
        <v>3192</v>
      </c>
      <c r="B270" t="s">
        <v>10</v>
      </c>
      <c r="C270" t="s">
        <v>68</v>
      </c>
      <c r="D270" t="s">
        <v>3620</v>
      </c>
      <c r="E270" t="s">
        <v>3614</v>
      </c>
      <c r="F270" t="str">
        <f>_xlfn.CONCAT(D270:D270,"-",E270)</f>
        <v>Zanzibar-Alger</v>
      </c>
      <c r="G270" s="1">
        <v>44716</v>
      </c>
      <c r="H270" s="1">
        <v>44750</v>
      </c>
      <c r="I270" s="8">
        <f>IF(H270&lt;&gt;"",_xlfn.DAYS(H270,G270),"N/A")</f>
        <v>34</v>
      </c>
      <c r="J270" s="1">
        <f>IF(H270&lt;&gt;"",H270,"N/A")</f>
        <v>44750</v>
      </c>
      <c r="K270">
        <v>6</v>
      </c>
      <c r="L270" t="s">
        <v>16</v>
      </c>
      <c r="M270" t="str">
        <f>IF(L270&lt;&gt;"",L270,"N/A")</f>
        <v>Paid</v>
      </c>
      <c r="N270" t="s">
        <v>12</v>
      </c>
      <c r="O270" t="str">
        <f>IF(N270&lt;&gt;"",N270,"N/A")</f>
        <v>Invoiced</v>
      </c>
      <c r="P270" t="s">
        <v>13</v>
      </c>
      <c r="Q270" s="9">
        <v>34.067999999999998</v>
      </c>
      <c r="R270" t="str">
        <f t="shared" si="4"/>
        <v>30+</v>
      </c>
      <c r="S270">
        <v>600</v>
      </c>
      <c r="T270" t="s">
        <v>14</v>
      </c>
      <c r="U270">
        <f>IF(T270="USD",S270,S270*0.055)</f>
        <v>600</v>
      </c>
      <c r="V270">
        <v>300</v>
      </c>
      <c r="W270" t="s">
        <v>14</v>
      </c>
      <c r="X270">
        <f>IF(W270="USD",V270,V270*0.054)</f>
        <v>300</v>
      </c>
      <c r="Y270">
        <v>1</v>
      </c>
      <c r="Z270">
        <v>5.0999999999999996</v>
      </c>
      <c r="AA270" s="9">
        <v>3.4000000000000004</v>
      </c>
      <c r="AB270">
        <v>4.25</v>
      </c>
      <c r="AC270">
        <v>3.4000000000000004</v>
      </c>
    </row>
    <row r="271" spans="1:29" x14ac:dyDescent="0.25">
      <c r="A271" t="s">
        <v>3237</v>
      </c>
      <c r="B271" t="s">
        <v>10</v>
      </c>
      <c r="C271" t="s">
        <v>68</v>
      </c>
      <c r="D271" t="s">
        <v>3619</v>
      </c>
      <c r="E271" t="s">
        <v>3617</v>
      </c>
      <c r="F271" t="str">
        <f>_xlfn.CONCAT(D271:D271,"-",E271)</f>
        <v>Addis Ababa-Lagos</v>
      </c>
      <c r="G271" s="1">
        <v>44720</v>
      </c>
      <c r="H271" s="1">
        <v>44754</v>
      </c>
      <c r="I271" s="8">
        <f>IF(H271&lt;&gt;"",_xlfn.DAYS(H271,G271),"N/A")</f>
        <v>34</v>
      </c>
      <c r="J271" s="1">
        <f>IF(H271&lt;&gt;"",H271,"N/A")</f>
        <v>44754</v>
      </c>
      <c r="K271">
        <v>6</v>
      </c>
      <c r="L271" t="s">
        <v>12</v>
      </c>
      <c r="M271" t="str">
        <f>IF(L271&lt;&gt;"",L271,"N/A")</f>
        <v>Invoiced</v>
      </c>
      <c r="N271" t="s">
        <v>12</v>
      </c>
      <c r="O271" t="str">
        <f>IF(N271&lt;&gt;"",N271,"N/A")</f>
        <v>Invoiced</v>
      </c>
      <c r="P271" t="s">
        <v>13</v>
      </c>
      <c r="Q271" s="9">
        <v>34.067999999999998</v>
      </c>
      <c r="R271" t="str">
        <f t="shared" si="4"/>
        <v>30+</v>
      </c>
      <c r="S271">
        <v>600</v>
      </c>
      <c r="T271" t="s">
        <v>14</v>
      </c>
      <c r="U271">
        <f>IF(T271="USD",S271,S271*0.055)</f>
        <v>600</v>
      </c>
      <c r="V271">
        <v>300</v>
      </c>
      <c r="W271" t="s">
        <v>14</v>
      </c>
      <c r="X271">
        <f>IF(W271="USD",V271,V271*0.054)</f>
        <v>300</v>
      </c>
      <c r="Y271">
        <v>1</v>
      </c>
      <c r="Z271">
        <v>5.0999999999999996</v>
      </c>
      <c r="AA271" s="9">
        <v>3.4000000000000004</v>
      </c>
      <c r="AB271">
        <v>4.25</v>
      </c>
      <c r="AC271">
        <v>3.4000000000000004</v>
      </c>
    </row>
    <row r="272" spans="1:29" x14ac:dyDescent="0.25">
      <c r="A272" t="s">
        <v>3374</v>
      </c>
      <c r="B272" t="s">
        <v>10</v>
      </c>
      <c r="C272" t="s">
        <v>68</v>
      </c>
      <c r="D272" t="s">
        <v>3616</v>
      </c>
      <c r="E272" t="s">
        <v>3614</v>
      </c>
      <c r="F272" t="str">
        <f>_xlfn.CONCAT(D272:D272,"-",E272)</f>
        <v>Marrakech-Alger</v>
      </c>
      <c r="G272" s="1">
        <v>44670</v>
      </c>
      <c r="H272" s="1">
        <v>44704</v>
      </c>
      <c r="I272" s="8">
        <f>IF(H272&lt;&gt;"",_xlfn.DAYS(H272,G272),"N/A")</f>
        <v>34</v>
      </c>
      <c r="J272" s="1">
        <f>IF(H272&lt;&gt;"",H272,"N/A")</f>
        <v>44704</v>
      </c>
      <c r="K272">
        <v>4</v>
      </c>
      <c r="L272" t="s">
        <v>16</v>
      </c>
      <c r="M272" t="str">
        <f>IF(L272&lt;&gt;"",L272,"N/A")</f>
        <v>Paid</v>
      </c>
      <c r="N272" t="s">
        <v>16</v>
      </c>
      <c r="O272" t="str">
        <f>IF(N272&lt;&gt;"",N272,"N/A")</f>
        <v>Paid</v>
      </c>
      <c r="P272" t="s">
        <v>13</v>
      </c>
      <c r="Q272" s="9">
        <v>34.067999999999998</v>
      </c>
      <c r="R272" t="str">
        <f t="shared" si="4"/>
        <v>30+</v>
      </c>
      <c r="S272">
        <v>600</v>
      </c>
      <c r="T272" t="s">
        <v>14</v>
      </c>
      <c r="U272">
        <f>IF(T272="USD",S272,S272*0.055)</f>
        <v>600</v>
      </c>
      <c r="V272">
        <v>300</v>
      </c>
      <c r="W272" t="s">
        <v>14</v>
      </c>
      <c r="X272">
        <f>IF(W272="USD",V272,V272*0.054)</f>
        <v>300</v>
      </c>
      <c r="Y272">
        <v>1</v>
      </c>
      <c r="Z272">
        <v>5.0999999999999996</v>
      </c>
      <c r="AA272" s="9">
        <v>3.4000000000000004</v>
      </c>
      <c r="AB272">
        <v>4.25</v>
      </c>
      <c r="AC272">
        <v>3.4000000000000004</v>
      </c>
    </row>
    <row r="273" spans="1:29" x14ac:dyDescent="0.25">
      <c r="A273" t="s">
        <v>3125</v>
      </c>
      <c r="B273" t="s">
        <v>10</v>
      </c>
      <c r="C273" t="s">
        <v>68</v>
      </c>
      <c r="D273" t="s">
        <v>3620</v>
      </c>
      <c r="E273" t="s">
        <v>3617</v>
      </c>
      <c r="F273" t="str">
        <f>_xlfn.CONCAT(D273:D273,"-",E273)</f>
        <v>Zanzibar-Lagos</v>
      </c>
      <c r="G273" s="1">
        <v>44688</v>
      </c>
      <c r="H273" s="1">
        <v>44722</v>
      </c>
      <c r="I273" s="8">
        <f>IF(H273&lt;&gt;"",_xlfn.DAYS(H273,G273),"N/A")</f>
        <v>34</v>
      </c>
      <c r="J273" s="1">
        <f>IF(H273&lt;&gt;"",H273,"N/A")</f>
        <v>44722</v>
      </c>
      <c r="K273">
        <v>5</v>
      </c>
      <c r="L273" t="s">
        <v>16</v>
      </c>
      <c r="M273" t="str">
        <f>IF(L273&lt;&gt;"",L273,"N/A")</f>
        <v>Paid</v>
      </c>
      <c r="N273" t="s">
        <v>12</v>
      </c>
      <c r="O273" t="str">
        <f>IF(N273&lt;&gt;"",N273,"N/A")</f>
        <v>Invoiced</v>
      </c>
      <c r="P273" t="s">
        <v>13</v>
      </c>
      <c r="Q273" s="9">
        <v>33.066000000000003</v>
      </c>
      <c r="R273" t="str">
        <f t="shared" si="4"/>
        <v>30+</v>
      </c>
      <c r="S273">
        <v>600</v>
      </c>
      <c r="T273" t="s">
        <v>14</v>
      </c>
      <c r="U273">
        <f>IF(T273="USD",S273,S273*0.055)</f>
        <v>600</v>
      </c>
      <c r="V273">
        <v>300</v>
      </c>
      <c r="W273" t="s">
        <v>14</v>
      </c>
      <c r="X273">
        <f>IF(W273="USD",V273,V273*0.054)</f>
        <v>300</v>
      </c>
      <c r="Y273">
        <v>1</v>
      </c>
      <c r="Z273">
        <v>5.0999999999999996</v>
      </c>
      <c r="AA273" s="9">
        <v>3.4000000000000004</v>
      </c>
      <c r="AB273">
        <v>4.25</v>
      </c>
      <c r="AC273">
        <v>3.4000000000000004</v>
      </c>
    </row>
    <row r="274" spans="1:29" x14ac:dyDescent="0.25">
      <c r="A274" t="s">
        <v>3182</v>
      </c>
      <c r="B274" t="s">
        <v>10</v>
      </c>
      <c r="C274" t="s">
        <v>68</v>
      </c>
      <c r="D274" t="s">
        <v>3619</v>
      </c>
      <c r="E274" t="s">
        <v>3613</v>
      </c>
      <c r="F274" t="str">
        <f>_xlfn.CONCAT(D274:D274,"-",E274)</f>
        <v>Addis Ababa-Sanaa</v>
      </c>
      <c r="G274" s="1">
        <v>44708</v>
      </c>
      <c r="H274" s="1">
        <v>44742</v>
      </c>
      <c r="I274" s="8">
        <f>IF(H274&lt;&gt;"",_xlfn.DAYS(H274,G274),"N/A")</f>
        <v>34</v>
      </c>
      <c r="J274" s="1">
        <f>IF(H274&lt;&gt;"",H274,"N/A")</f>
        <v>44742</v>
      </c>
      <c r="K274">
        <v>5</v>
      </c>
      <c r="L274" t="s">
        <v>16</v>
      </c>
      <c r="M274" t="str">
        <f>IF(L274&lt;&gt;"",L274,"N/A")</f>
        <v>Paid</v>
      </c>
      <c r="N274" t="s">
        <v>12</v>
      </c>
      <c r="O274" t="str">
        <f>IF(N274&lt;&gt;"",N274,"N/A")</f>
        <v>Invoiced</v>
      </c>
      <c r="P274" t="s">
        <v>13</v>
      </c>
      <c r="Q274" s="9">
        <v>33.066000000000003</v>
      </c>
      <c r="R274" t="str">
        <f t="shared" si="4"/>
        <v>30+</v>
      </c>
      <c r="S274">
        <v>600</v>
      </c>
      <c r="T274" t="s">
        <v>14</v>
      </c>
      <c r="U274">
        <f>IF(T274="USD",S274,S274*0.055)</f>
        <v>600</v>
      </c>
      <c r="V274">
        <v>300</v>
      </c>
      <c r="W274" t="s">
        <v>14</v>
      </c>
      <c r="X274">
        <f>IF(W274="USD",V274,V274*0.054)</f>
        <v>300</v>
      </c>
      <c r="Y274">
        <v>1</v>
      </c>
      <c r="Z274">
        <v>5.0999999999999996</v>
      </c>
      <c r="AA274" s="9">
        <v>3.4000000000000004</v>
      </c>
      <c r="AB274">
        <v>4.25</v>
      </c>
      <c r="AC274">
        <v>3.4000000000000004</v>
      </c>
    </row>
    <row r="275" spans="1:29" x14ac:dyDescent="0.25">
      <c r="A275" t="s">
        <v>1742</v>
      </c>
      <c r="B275" t="s">
        <v>10</v>
      </c>
      <c r="C275" t="s">
        <v>68</v>
      </c>
      <c r="D275" t="s">
        <v>3615</v>
      </c>
      <c r="E275" t="s">
        <v>3614</v>
      </c>
      <c r="F275" t="str">
        <f>_xlfn.CONCAT(D275:D275,"-",E275)</f>
        <v>Mombasa-Alger</v>
      </c>
      <c r="G275" s="1">
        <v>44744</v>
      </c>
      <c r="H275" s="1">
        <v>44778</v>
      </c>
      <c r="I275" s="8">
        <f>IF(H275&lt;&gt;"",_xlfn.DAYS(H275,G275),"N/A")</f>
        <v>34</v>
      </c>
      <c r="J275" s="1">
        <f>IF(H275&lt;&gt;"",H275,"N/A")</f>
        <v>44778</v>
      </c>
      <c r="K275">
        <v>7</v>
      </c>
      <c r="L275" t="s">
        <v>12</v>
      </c>
      <c r="M275" t="str">
        <f>IF(L275&lt;&gt;"",L275,"N/A")</f>
        <v>Invoiced</v>
      </c>
      <c r="N275" t="s">
        <v>12</v>
      </c>
      <c r="O275" t="str">
        <f>IF(N275&lt;&gt;"",N275,"N/A")</f>
        <v>Invoiced</v>
      </c>
      <c r="P275" t="s">
        <v>13</v>
      </c>
      <c r="Q275" s="9">
        <v>32.685000000000002</v>
      </c>
      <c r="R275" t="str">
        <f t="shared" si="4"/>
        <v>30+</v>
      </c>
      <c r="S275">
        <v>600</v>
      </c>
      <c r="T275" t="s">
        <v>14</v>
      </c>
      <c r="U275">
        <f>IF(T275="USD",S275,S275*0.055)</f>
        <v>600</v>
      </c>
      <c r="V275">
        <v>300</v>
      </c>
      <c r="W275" t="s">
        <v>14</v>
      </c>
      <c r="X275">
        <f>IF(W275="USD",V275,V275*0.054)</f>
        <v>300</v>
      </c>
      <c r="Y275">
        <v>1</v>
      </c>
      <c r="Z275">
        <v>5.0999999999999996</v>
      </c>
      <c r="AA275" s="9">
        <v>3.4000000000000004</v>
      </c>
      <c r="AB275">
        <v>4.25</v>
      </c>
      <c r="AC275">
        <v>3.4000000000000004</v>
      </c>
    </row>
    <row r="276" spans="1:29" x14ac:dyDescent="0.25">
      <c r="A276" t="s">
        <v>1470</v>
      </c>
      <c r="B276" t="s">
        <v>10</v>
      </c>
      <c r="C276" t="s">
        <v>68</v>
      </c>
      <c r="D276" t="s">
        <v>3615</v>
      </c>
      <c r="E276" t="s">
        <v>3617</v>
      </c>
      <c r="F276" t="str">
        <f>_xlfn.CONCAT(D276:D276,"-",E276)</f>
        <v>Mombasa-Lagos</v>
      </c>
      <c r="G276" s="1">
        <v>44685</v>
      </c>
      <c r="H276" s="1">
        <v>44719</v>
      </c>
      <c r="I276" s="8">
        <f>IF(H276&lt;&gt;"",_xlfn.DAYS(H276,G276),"N/A")</f>
        <v>34</v>
      </c>
      <c r="J276" s="1">
        <f>IF(H276&lt;&gt;"",H276,"N/A")</f>
        <v>44719</v>
      </c>
      <c r="K276">
        <v>5</v>
      </c>
      <c r="L276" t="s">
        <v>12</v>
      </c>
      <c r="M276" t="str">
        <f>IF(L276&lt;&gt;"",L276,"N/A")</f>
        <v>Invoiced</v>
      </c>
      <c r="N276" t="s">
        <v>12</v>
      </c>
      <c r="O276" t="str">
        <f>IF(N276&lt;&gt;"",N276,"N/A")</f>
        <v>Invoiced</v>
      </c>
      <c r="P276" t="s">
        <v>13</v>
      </c>
      <c r="Q276" s="9">
        <v>32.613520000000001</v>
      </c>
      <c r="R276" t="str">
        <f t="shared" si="4"/>
        <v>30+</v>
      </c>
      <c r="S276">
        <v>600</v>
      </c>
      <c r="T276" t="s">
        <v>14</v>
      </c>
      <c r="U276">
        <f>IF(T276="USD",S276,S276*0.055)</f>
        <v>600</v>
      </c>
      <c r="V276">
        <v>300</v>
      </c>
      <c r="W276" t="s">
        <v>14</v>
      </c>
      <c r="X276">
        <f>IF(W276="USD",V276,V276*0.054)</f>
        <v>300</v>
      </c>
      <c r="Y276">
        <v>1</v>
      </c>
      <c r="Z276">
        <v>5.0999999999999996</v>
      </c>
      <c r="AA276" s="9">
        <v>3.4000000000000004</v>
      </c>
      <c r="AB276">
        <v>4.25</v>
      </c>
      <c r="AC276">
        <v>3.4000000000000004</v>
      </c>
    </row>
    <row r="277" spans="1:29" x14ac:dyDescent="0.25">
      <c r="A277" t="s">
        <v>1460</v>
      </c>
      <c r="B277" t="s">
        <v>10</v>
      </c>
      <c r="C277" t="s">
        <v>68</v>
      </c>
      <c r="D277" t="s">
        <v>3611</v>
      </c>
      <c r="E277" t="s">
        <v>3613</v>
      </c>
      <c r="F277" t="str">
        <f>_xlfn.CONCAT(D277:D277,"-",E277)</f>
        <v>Mogadishu-Sanaa</v>
      </c>
      <c r="G277" s="1">
        <v>44685</v>
      </c>
      <c r="H277" s="1">
        <v>44719</v>
      </c>
      <c r="I277" s="8">
        <f>IF(H277&lt;&gt;"",_xlfn.DAYS(H277,G277),"N/A")</f>
        <v>34</v>
      </c>
      <c r="J277" s="1">
        <f>IF(H277&lt;&gt;"",H277,"N/A")</f>
        <v>44719</v>
      </c>
      <c r="K277">
        <v>5</v>
      </c>
      <c r="L277" t="s">
        <v>12</v>
      </c>
      <c r="M277" t="str">
        <f>IF(L277&lt;&gt;"",L277,"N/A")</f>
        <v>Invoiced</v>
      </c>
      <c r="N277" t="s">
        <v>16</v>
      </c>
      <c r="O277" t="str">
        <f>IF(N277&lt;&gt;"",N277,"N/A")</f>
        <v>Paid</v>
      </c>
      <c r="P277" t="s">
        <v>69</v>
      </c>
      <c r="Q277" s="9">
        <v>32.613520000000001</v>
      </c>
      <c r="R277" t="str">
        <f t="shared" si="4"/>
        <v>30+</v>
      </c>
      <c r="S277">
        <v>20</v>
      </c>
      <c r="T277" t="s">
        <v>14</v>
      </c>
      <c r="U277">
        <f>IF(T277="USD",S277,S277*0.055)</f>
        <v>20</v>
      </c>
      <c r="V277">
        <v>10</v>
      </c>
      <c r="W277" t="s">
        <v>14</v>
      </c>
      <c r="X277">
        <f>IF(W277="USD",V277,V277*0.054)</f>
        <v>10</v>
      </c>
      <c r="Y277">
        <v>1</v>
      </c>
      <c r="Z277">
        <v>5.0999999999999996</v>
      </c>
      <c r="AA277" s="9">
        <v>3.4000000000000004</v>
      </c>
      <c r="AB277">
        <v>4.25</v>
      </c>
      <c r="AC277">
        <v>3.4000000000000004</v>
      </c>
    </row>
    <row r="278" spans="1:29" x14ac:dyDescent="0.25">
      <c r="A278" t="s">
        <v>1543</v>
      </c>
      <c r="B278" t="s">
        <v>10</v>
      </c>
      <c r="C278" t="s">
        <v>68</v>
      </c>
      <c r="D278" t="s">
        <v>3615</v>
      </c>
      <c r="E278" t="s">
        <v>3617</v>
      </c>
      <c r="F278" t="str">
        <f>_xlfn.CONCAT(D278:D278,"-",E278)</f>
        <v>Mombasa-Lagos</v>
      </c>
      <c r="G278" s="1">
        <v>44692</v>
      </c>
      <c r="H278" s="1">
        <v>44726</v>
      </c>
      <c r="I278" s="8">
        <f>IF(H278&lt;&gt;"",_xlfn.DAYS(H278,G278),"N/A")</f>
        <v>34</v>
      </c>
      <c r="J278" s="1">
        <f>IF(H278&lt;&gt;"",H278,"N/A")</f>
        <v>44726</v>
      </c>
      <c r="K278">
        <v>5</v>
      </c>
      <c r="M278" t="str">
        <f>IF(L278&lt;&gt;"",L278,"N/A")</f>
        <v>N/A</v>
      </c>
      <c r="N278" t="s">
        <v>12</v>
      </c>
      <c r="O278" t="str">
        <f>IF(N278&lt;&gt;"",N278,"N/A")</f>
        <v>Invoiced</v>
      </c>
      <c r="P278" t="s">
        <v>13</v>
      </c>
      <c r="Q278" s="9">
        <v>32.145400000000002</v>
      </c>
      <c r="R278" t="str">
        <f t="shared" si="4"/>
        <v>30+</v>
      </c>
      <c r="S278">
        <v>600</v>
      </c>
      <c r="T278" t="s">
        <v>14</v>
      </c>
      <c r="U278">
        <f>IF(T278="USD",S278,S278*0.055)</f>
        <v>600</v>
      </c>
      <c r="V278">
        <v>300</v>
      </c>
      <c r="W278" t="s">
        <v>14</v>
      </c>
      <c r="X278">
        <f>IF(W278="USD",V278,V278*0.054)</f>
        <v>300</v>
      </c>
      <c r="Y278">
        <v>1</v>
      </c>
      <c r="Z278">
        <v>5.0999999999999996</v>
      </c>
      <c r="AA278" s="9">
        <v>3.4000000000000004</v>
      </c>
      <c r="AB278">
        <v>4.25</v>
      </c>
      <c r="AC278">
        <v>3.4000000000000004</v>
      </c>
    </row>
    <row r="279" spans="1:29" x14ac:dyDescent="0.25">
      <c r="A279" t="s">
        <v>1549</v>
      </c>
      <c r="B279" t="s">
        <v>10</v>
      </c>
      <c r="C279" t="s">
        <v>68</v>
      </c>
      <c r="D279" t="s">
        <v>3620</v>
      </c>
      <c r="E279" t="s">
        <v>3618</v>
      </c>
      <c r="F279" t="str">
        <f>_xlfn.CONCAT(D279:D279,"-",E279)</f>
        <v>Zanzibar-Tripoli</v>
      </c>
      <c r="G279" s="1">
        <v>44692</v>
      </c>
      <c r="H279" s="1">
        <v>44726</v>
      </c>
      <c r="I279" s="8">
        <f>IF(H279&lt;&gt;"",_xlfn.DAYS(H279,G279),"N/A")</f>
        <v>34</v>
      </c>
      <c r="J279" s="1">
        <f>IF(H279&lt;&gt;"",H279,"N/A")</f>
        <v>44726</v>
      </c>
      <c r="K279">
        <v>5</v>
      </c>
      <c r="M279" t="str">
        <f>IF(L279&lt;&gt;"",L279,"N/A")</f>
        <v>N/A</v>
      </c>
      <c r="N279" t="s">
        <v>12</v>
      </c>
      <c r="O279" t="str">
        <f>IF(N279&lt;&gt;"",N279,"N/A")</f>
        <v>Invoiced</v>
      </c>
      <c r="P279" t="s">
        <v>69</v>
      </c>
      <c r="Q279" s="9">
        <v>32.145400000000002</v>
      </c>
      <c r="R279" t="str">
        <f t="shared" si="4"/>
        <v>30+</v>
      </c>
      <c r="S279">
        <v>20</v>
      </c>
      <c r="T279" t="s">
        <v>14</v>
      </c>
      <c r="U279">
        <f>IF(T279="USD",S279,S279*0.055)</f>
        <v>20</v>
      </c>
      <c r="V279">
        <v>10</v>
      </c>
      <c r="W279" t="s">
        <v>14</v>
      </c>
      <c r="X279">
        <f>IF(W279="USD",V279,V279*0.054)</f>
        <v>10</v>
      </c>
      <c r="Y279">
        <v>1</v>
      </c>
      <c r="Z279">
        <v>5.0999999999999996</v>
      </c>
      <c r="AA279" s="9">
        <v>3.4000000000000004</v>
      </c>
      <c r="AB279">
        <v>4.25</v>
      </c>
      <c r="AC279">
        <v>3.4000000000000004</v>
      </c>
    </row>
    <row r="280" spans="1:29" x14ac:dyDescent="0.25">
      <c r="A280" t="s">
        <v>1545</v>
      </c>
      <c r="B280" t="s">
        <v>10</v>
      </c>
      <c r="C280" t="s">
        <v>68</v>
      </c>
      <c r="D280" t="s">
        <v>3611</v>
      </c>
      <c r="E280" t="s">
        <v>3612</v>
      </c>
      <c r="F280" t="str">
        <f>_xlfn.CONCAT(D280:D280,"-",E280)</f>
        <v>Mogadishu-Victoria</v>
      </c>
      <c r="G280" s="1">
        <v>44692</v>
      </c>
      <c r="H280" s="1">
        <v>44726</v>
      </c>
      <c r="I280" s="8">
        <f>IF(H280&lt;&gt;"",_xlfn.DAYS(H280,G280),"N/A")</f>
        <v>34</v>
      </c>
      <c r="J280" s="1">
        <f>IF(H280&lt;&gt;"",H280,"N/A")</f>
        <v>44726</v>
      </c>
      <c r="K280">
        <v>5</v>
      </c>
      <c r="M280" t="str">
        <f>IF(L280&lt;&gt;"",L280,"N/A")</f>
        <v>N/A</v>
      </c>
      <c r="N280" t="s">
        <v>12</v>
      </c>
      <c r="O280" t="str">
        <f>IF(N280&lt;&gt;"",N280,"N/A")</f>
        <v>Invoiced</v>
      </c>
      <c r="P280" t="s">
        <v>13</v>
      </c>
      <c r="Q280" s="9">
        <v>32.113500000000002</v>
      </c>
      <c r="R280" t="str">
        <f t="shared" si="4"/>
        <v>30+</v>
      </c>
      <c r="S280">
        <v>600</v>
      </c>
      <c r="T280" t="s">
        <v>14</v>
      </c>
      <c r="U280">
        <f>IF(T280="USD",S280,S280*0.055)</f>
        <v>600</v>
      </c>
      <c r="V280">
        <v>300</v>
      </c>
      <c r="W280" t="s">
        <v>14</v>
      </c>
      <c r="X280">
        <f>IF(W280="USD",V280,V280*0.054)</f>
        <v>300</v>
      </c>
      <c r="Y280">
        <v>1</v>
      </c>
      <c r="Z280">
        <v>5.0999999999999996</v>
      </c>
      <c r="AA280" s="9">
        <v>3.4000000000000004</v>
      </c>
      <c r="AB280">
        <v>4.25</v>
      </c>
      <c r="AC280">
        <v>3.4000000000000004</v>
      </c>
    </row>
    <row r="281" spans="1:29" x14ac:dyDescent="0.25">
      <c r="A281" t="s">
        <v>1551</v>
      </c>
      <c r="B281" t="s">
        <v>10</v>
      </c>
      <c r="C281" t="s">
        <v>68</v>
      </c>
      <c r="D281" t="s">
        <v>3611</v>
      </c>
      <c r="E281" t="s">
        <v>3618</v>
      </c>
      <c r="F281" t="str">
        <f>_xlfn.CONCAT(D281:D281,"-",E281)</f>
        <v>Mogadishu-Tripoli</v>
      </c>
      <c r="G281" s="1">
        <v>44692</v>
      </c>
      <c r="H281" s="1">
        <v>44726</v>
      </c>
      <c r="I281" s="8">
        <f>IF(H281&lt;&gt;"",_xlfn.DAYS(H281,G281),"N/A")</f>
        <v>34</v>
      </c>
      <c r="J281" s="1">
        <f>IF(H281&lt;&gt;"",H281,"N/A")</f>
        <v>44726</v>
      </c>
      <c r="K281">
        <v>5</v>
      </c>
      <c r="M281" t="str">
        <f>IF(L281&lt;&gt;"",L281,"N/A")</f>
        <v>N/A</v>
      </c>
      <c r="N281" t="s">
        <v>16</v>
      </c>
      <c r="O281" t="str">
        <f>IF(N281&lt;&gt;"",N281,"N/A")</f>
        <v>Paid</v>
      </c>
      <c r="P281" t="s">
        <v>69</v>
      </c>
      <c r="Q281" s="9">
        <v>32.113500000000002</v>
      </c>
      <c r="R281" t="str">
        <f t="shared" si="4"/>
        <v>30+</v>
      </c>
      <c r="S281">
        <v>20</v>
      </c>
      <c r="T281" t="s">
        <v>14</v>
      </c>
      <c r="U281">
        <f>IF(T281="USD",S281,S281*0.055)</f>
        <v>20</v>
      </c>
      <c r="V281">
        <v>10</v>
      </c>
      <c r="W281" t="s">
        <v>14</v>
      </c>
      <c r="X281">
        <f>IF(W281="USD",V281,V281*0.054)</f>
        <v>10</v>
      </c>
      <c r="Y281">
        <v>1</v>
      </c>
      <c r="Z281">
        <v>5.0999999999999996</v>
      </c>
      <c r="AA281" s="9">
        <v>3.4000000000000004</v>
      </c>
      <c r="AB281">
        <v>4.25</v>
      </c>
      <c r="AC281">
        <v>3.4000000000000004</v>
      </c>
    </row>
    <row r="282" spans="1:29" x14ac:dyDescent="0.25">
      <c r="A282" t="s">
        <v>2839</v>
      </c>
      <c r="B282" t="s">
        <v>10</v>
      </c>
      <c r="C282" t="s">
        <v>68</v>
      </c>
      <c r="D282" t="s">
        <v>3620</v>
      </c>
      <c r="E282" t="s">
        <v>3617</v>
      </c>
      <c r="F282" t="str">
        <f>_xlfn.CONCAT(D282:D282,"-",E282)</f>
        <v>Zanzibar-Lagos</v>
      </c>
      <c r="G282" s="1">
        <v>44699</v>
      </c>
      <c r="H282" s="1">
        <v>44733</v>
      </c>
      <c r="I282" s="8">
        <f>IF(H282&lt;&gt;"",_xlfn.DAYS(H282,G282),"N/A")</f>
        <v>34</v>
      </c>
      <c r="J282" s="1">
        <f>IF(H282&lt;&gt;"",H282,"N/A")</f>
        <v>44733</v>
      </c>
      <c r="K282">
        <v>5</v>
      </c>
      <c r="L282" t="s">
        <v>12</v>
      </c>
      <c r="M282" t="str">
        <f>IF(L282&lt;&gt;"",L282,"N/A")</f>
        <v>Invoiced</v>
      </c>
      <c r="N282" t="s">
        <v>12</v>
      </c>
      <c r="O282" t="str">
        <f>IF(N282&lt;&gt;"",N282,"N/A")</f>
        <v>Invoiced</v>
      </c>
      <c r="P282" t="s">
        <v>13</v>
      </c>
      <c r="Q282" s="9">
        <v>31.693999999999999</v>
      </c>
      <c r="R282" t="str">
        <f t="shared" si="4"/>
        <v>30+</v>
      </c>
      <c r="S282">
        <v>600</v>
      </c>
      <c r="T282" t="s">
        <v>14</v>
      </c>
      <c r="U282">
        <f>IF(T282="USD",S282,S282*0.055)</f>
        <v>600</v>
      </c>
      <c r="V282">
        <v>300</v>
      </c>
      <c r="W282" t="s">
        <v>14</v>
      </c>
      <c r="X282">
        <f>IF(W282="USD",V282,V282*0.054)</f>
        <v>300</v>
      </c>
      <c r="Y282">
        <v>1</v>
      </c>
      <c r="Z282">
        <v>5.0999999999999996</v>
      </c>
      <c r="AA282" s="9">
        <v>3.4000000000000004</v>
      </c>
      <c r="AB282">
        <v>4.25</v>
      </c>
      <c r="AC282">
        <v>3.4000000000000004</v>
      </c>
    </row>
    <row r="283" spans="1:29" x14ac:dyDescent="0.25">
      <c r="A283" t="s">
        <v>911</v>
      </c>
      <c r="B283" t="s">
        <v>10</v>
      </c>
      <c r="C283" t="s">
        <v>68</v>
      </c>
      <c r="D283" t="s">
        <v>3616</v>
      </c>
      <c r="E283" t="s">
        <v>3617</v>
      </c>
      <c r="F283" t="str">
        <f>_xlfn.CONCAT(D283:D283,"-",E283)</f>
        <v>Marrakech-Lagos</v>
      </c>
      <c r="G283" s="1">
        <v>44631</v>
      </c>
      <c r="H283" s="1">
        <v>44665</v>
      </c>
      <c r="I283" s="8">
        <f>IF(H283&lt;&gt;"",_xlfn.DAYS(H283,G283),"N/A")</f>
        <v>34</v>
      </c>
      <c r="J283" s="1">
        <f>IF(H283&lt;&gt;"",H283,"N/A")</f>
        <v>44665</v>
      </c>
      <c r="K283">
        <v>3</v>
      </c>
      <c r="L283" t="s">
        <v>16</v>
      </c>
      <c r="M283" t="str">
        <f>IF(L283&lt;&gt;"",L283,"N/A")</f>
        <v>Paid</v>
      </c>
      <c r="N283" t="s">
        <v>12</v>
      </c>
      <c r="O283" t="str">
        <f>IF(N283&lt;&gt;"",N283,"N/A")</f>
        <v>Invoiced</v>
      </c>
      <c r="P283" t="s">
        <v>13</v>
      </c>
      <c r="Q283" s="9">
        <v>30.448</v>
      </c>
      <c r="R283" t="str">
        <f t="shared" si="4"/>
        <v>30+</v>
      </c>
      <c r="S283">
        <v>600</v>
      </c>
      <c r="T283" t="s">
        <v>14</v>
      </c>
      <c r="U283">
        <f>IF(T283="USD",S283,S283*0.055)</f>
        <v>600</v>
      </c>
      <c r="V283">
        <v>300</v>
      </c>
      <c r="W283" t="s">
        <v>14</v>
      </c>
      <c r="X283">
        <f>IF(W283="USD",V283,V283*0.054)</f>
        <v>300</v>
      </c>
      <c r="Y283">
        <v>1</v>
      </c>
      <c r="Z283">
        <v>5.0999999999999996</v>
      </c>
      <c r="AA283" s="9">
        <v>3.4000000000000004</v>
      </c>
      <c r="AB283">
        <v>4.25</v>
      </c>
      <c r="AC283">
        <v>3.4000000000000004</v>
      </c>
    </row>
    <row r="284" spans="1:29" x14ac:dyDescent="0.25">
      <c r="A284" t="s">
        <v>1488</v>
      </c>
      <c r="B284" t="s">
        <v>10</v>
      </c>
      <c r="C284" t="s">
        <v>68</v>
      </c>
      <c r="D284" t="s">
        <v>3615</v>
      </c>
      <c r="E284" t="s">
        <v>3612</v>
      </c>
      <c r="F284" t="str">
        <f>_xlfn.CONCAT(D284:D284,"-",E284)</f>
        <v>Mombasa-Victoria</v>
      </c>
      <c r="G284" s="1">
        <v>44692</v>
      </c>
      <c r="H284" s="1">
        <v>44726</v>
      </c>
      <c r="I284" s="8">
        <f>IF(H284&lt;&gt;"",_xlfn.DAYS(H284,G284),"N/A")</f>
        <v>34</v>
      </c>
      <c r="J284" s="1">
        <f>IF(H284&lt;&gt;"",H284,"N/A")</f>
        <v>44726</v>
      </c>
      <c r="K284">
        <v>5</v>
      </c>
      <c r="M284" t="str">
        <f>IF(L284&lt;&gt;"",L284,"N/A")</f>
        <v>N/A</v>
      </c>
      <c r="N284" t="s">
        <v>12</v>
      </c>
      <c r="O284" t="str">
        <f>IF(N284&lt;&gt;"",N284,"N/A")</f>
        <v>Invoiced</v>
      </c>
      <c r="P284" t="s">
        <v>13</v>
      </c>
      <c r="Q284" s="9">
        <v>30.334</v>
      </c>
      <c r="R284" t="str">
        <f t="shared" si="4"/>
        <v>30+</v>
      </c>
      <c r="S284">
        <v>600</v>
      </c>
      <c r="T284" t="s">
        <v>14</v>
      </c>
      <c r="U284">
        <f>IF(T284="USD",S284,S284*0.055)</f>
        <v>600</v>
      </c>
      <c r="V284">
        <v>300</v>
      </c>
      <c r="W284" t="s">
        <v>14</v>
      </c>
      <c r="X284">
        <f>IF(W284="USD",V284,V284*0.054)</f>
        <v>300</v>
      </c>
      <c r="Y284">
        <v>1</v>
      </c>
      <c r="Z284">
        <v>5.0999999999999996</v>
      </c>
      <c r="AA284" s="9">
        <v>3.4000000000000004</v>
      </c>
      <c r="AB284">
        <v>4.25</v>
      </c>
      <c r="AC284">
        <v>3.4000000000000004</v>
      </c>
    </row>
    <row r="285" spans="1:29" x14ac:dyDescent="0.25">
      <c r="A285" t="s">
        <v>1487</v>
      </c>
      <c r="B285" t="s">
        <v>10</v>
      </c>
      <c r="C285" t="s">
        <v>68</v>
      </c>
      <c r="D285" t="s">
        <v>3616</v>
      </c>
      <c r="E285" t="s">
        <v>3617</v>
      </c>
      <c r="F285" t="str">
        <f>_xlfn.CONCAT(D285:D285,"-",E285)</f>
        <v>Marrakech-Lagos</v>
      </c>
      <c r="G285" s="1">
        <v>44692</v>
      </c>
      <c r="H285" s="1">
        <v>44726</v>
      </c>
      <c r="I285" s="8">
        <f>IF(H285&lt;&gt;"",_xlfn.DAYS(H285,G285),"N/A")</f>
        <v>34</v>
      </c>
      <c r="J285" s="1">
        <f>IF(H285&lt;&gt;"",H285,"N/A")</f>
        <v>44726</v>
      </c>
      <c r="K285">
        <v>5</v>
      </c>
      <c r="M285" t="str">
        <f>IF(L285&lt;&gt;"",L285,"N/A")</f>
        <v>N/A</v>
      </c>
      <c r="N285" t="s">
        <v>16</v>
      </c>
      <c r="O285" t="str">
        <f>IF(N285&lt;&gt;"",N285,"N/A")</f>
        <v>Paid</v>
      </c>
      <c r="P285" t="s">
        <v>69</v>
      </c>
      <c r="Q285" s="9">
        <v>30.334</v>
      </c>
      <c r="R285" t="str">
        <f t="shared" si="4"/>
        <v>30+</v>
      </c>
      <c r="S285">
        <v>20</v>
      </c>
      <c r="T285" t="s">
        <v>14</v>
      </c>
      <c r="U285">
        <f>IF(T285="USD",S285,S285*0.055)</f>
        <v>20</v>
      </c>
      <c r="V285">
        <v>10</v>
      </c>
      <c r="W285" t="s">
        <v>14</v>
      </c>
      <c r="X285">
        <f>IF(W285="USD",V285,V285*0.054)</f>
        <v>10</v>
      </c>
      <c r="Y285">
        <v>1</v>
      </c>
      <c r="Z285">
        <v>5.0999999999999996</v>
      </c>
      <c r="AA285" s="9">
        <v>3.4000000000000004</v>
      </c>
      <c r="AB285">
        <v>4.25</v>
      </c>
      <c r="AC285">
        <v>3.4000000000000004</v>
      </c>
    </row>
    <row r="286" spans="1:29" x14ac:dyDescent="0.25">
      <c r="A286" t="s">
        <v>2664</v>
      </c>
      <c r="B286" t="s">
        <v>10</v>
      </c>
      <c r="C286" t="s">
        <v>68</v>
      </c>
      <c r="D286" t="s">
        <v>3615</v>
      </c>
      <c r="E286" t="s">
        <v>3617</v>
      </c>
      <c r="F286" t="str">
        <f>_xlfn.CONCAT(D286:D286,"-",E286)</f>
        <v>Mombasa-Lagos</v>
      </c>
      <c r="G286" s="1">
        <v>44567</v>
      </c>
      <c r="H286" s="1">
        <v>44601</v>
      </c>
      <c r="I286" s="8">
        <f>IF(H286&lt;&gt;"",_xlfn.DAYS(H286,G286),"N/A")</f>
        <v>34</v>
      </c>
      <c r="J286" s="1">
        <f>IF(H286&lt;&gt;"",H286,"N/A")</f>
        <v>44601</v>
      </c>
      <c r="K286">
        <v>1</v>
      </c>
      <c r="L286" t="s">
        <v>16</v>
      </c>
      <c r="M286" t="str">
        <f>IF(L286&lt;&gt;"",L286,"N/A")</f>
        <v>Paid</v>
      </c>
      <c r="N286" t="s">
        <v>16</v>
      </c>
      <c r="O286" t="str">
        <f>IF(N286&lt;&gt;"",N286,"N/A")</f>
        <v>Paid</v>
      </c>
      <c r="P286" t="s">
        <v>13</v>
      </c>
      <c r="Q286" s="9">
        <v>30.06</v>
      </c>
      <c r="R286" t="str">
        <f t="shared" si="4"/>
        <v>30+</v>
      </c>
      <c r="S286">
        <v>600</v>
      </c>
      <c r="T286" t="s">
        <v>14</v>
      </c>
      <c r="U286">
        <f>IF(T286="USD",S286,S286*0.055)</f>
        <v>600</v>
      </c>
      <c r="V286">
        <v>300</v>
      </c>
      <c r="W286" t="s">
        <v>14</v>
      </c>
      <c r="X286">
        <f>IF(W286="USD",V286,V286*0.054)</f>
        <v>300</v>
      </c>
      <c r="Y286">
        <v>1</v>
      </c>
      <c r="Z286">
        <v>5.0999999999999996</v>
      </c>
      <c r="AA286" s="9">
        <v>3.4000000000000004</v>
      </c>
      <c r="AB286">
        <v>4.25</v>
      </c>
      <c r="AC286">
        <v>3.4000000000000004</v>
      </c>
    </row>
    <row r="287" spans="1:29" x14ac:dyDescent="0.25">
      <c r="A287" t="s">
        <v>3171</v>
      </c>
      <c r="B287" t="s">
        <v>10</v>
      </c>
      <c r="C287" t="s">
        <v>68</v>
      </c>
      <c r="D287" t="s">
        <v>3611</v>
      </c>
      <c r="E287" t="s">
        <v>3617</v>
      </c>
      <c r="F287" t="str">
        <f>_xlfn.CONCAT(D287:D287,"-",E287)</f>
        <v>Mogadishu-Lagos</v>
      </c>
      <c r="G287" s="1">
        <v>44709</v>
      </c>
      <c r="H287" s="1">
        <v>44743</v>
      </c>
      <c r="I287" s="8">
        <f>IF(H287&lt;&gt;"",_xlfn.DAYS(H287,G287),"N/A")</f>
        <v>34</v>
      </c>
      <c r="J287" s="1">
        <f>IF(H287&lt;&gt;"",H287,"N/A")</f>
        <v>44743</v>
      </c>
      <c r="K287">
        <v>5</v>
      </c>
      <c r="L287" t="s">
        <v>16</v>
      </c>
      <c r="M287" t="str">
        <f>IF(L287&lt;&gt;"",L287,"N/A")</f>
        <v>Paid</v>
      </c>
      <c r="N287" t="s">
        <v>12</v>
      </c>
      <c r="O287" t="str">
        <f>IF(N287&lt;&gt;"",N287,"N/A")</f>
        <v>Invoiced</v>
      </c>
      <c r="P287" t="s">
        <v>13</v>
      </c>
      <c r="Q287" s="9">
        <v>30.06</v>
      </c>
      <c r="R287" t="str">
        <f t="shared" si="4"/>
        <v>30+</v>
      </c>
      <c r="S287">
        <v>600</v>
      </c>
      <c r="T287" t="s">
        <v>14</v>
      </c>
      <c r="U287">
        <f>IF(T287="USD",S287,S287*0.055)</f>
        <v>600</v>
      </c>
      <c r="V287">
        <v>300</v>
      </c>
      <c r="W287" t="s">
        <v>14</v>
      </c>
      <c r="X287">
        <f>IF(W287="USD",V287,V287*0.054)</f>
        <v>300</v>
      </c>
      <c r="Y287">
        <v>1</v>
      </c>
      <c r="Z287">
        <v>5.0999999999999996</v>
      </c>
      <c r="AA287" s="9">
        <v>3.4000000000000004</v>
      </c>
      <c r="AB287">
        <v>4.25</v>
      </c>
      <c r="AC287">
        <v>3.4000000000000004</v>
      </c>
    </row>
    <row r="288" spans="1:29" x14ac:dyDescent="0.25">
      <c r="A288" t="s">
        <v>3172</v>
      </c>
      <c r="B288" t="s">
        <v>10</v>
      </c>
      <c r="C288" t="s">
        <v>68</v>
      </c>
      <c r="D288" t="s">
        <v>3616</v>
      </c>
      <c r="E288" t="s">
        <v>3614</v>
      </c>
      <c r="F288" t="str">
        <f>_xlfn.CONCAT(D288:D288,"-",E288)</f>
        <v>Marrakech-Alger</v>
      </c>
      <c r="G288" s="1">
        <v>44709</v>
      </c>
      <c r="H288" s="1">
        <v>44743</v>
      </c>
      <c r="I288" s="8">
        <f>IF(H288&lt;&gt;"",_xlfn.DAYS(H288,G288),"N/A")</f>
        <v>34</v>
      </c>
      <c r="J288" s="1">
        <f>IF(H288&lt;&gt;"",H288,"N/A")</f>
        <v>44743</v>
      </c>
      <c r="K288">
        <v>5</v>
      </c>
      <c r="L288" t="s">
        <v>16</v>
      </c>
      <c r="M288" t="str">
        <f>IF(L288&lt;&gt;"",L288,"N/A")</f>
        <v>Paid</v>
      </c>
      <c r="N288" t="s">
        <v>12</v>
      </c>
      <c r="O288" t="str">
        <f>IF(N288&lt;&gt;"",N288,"N/A")</f>
        <v>Invoiced</v>
      </c>
      <c r="P288" t="s">
        <v>13</v>
      </c>
      <c r="Q288" s="9">
        <v>30.06</v>
      </c>
      <c r="R288" t="str">
        <f t="shared" si="4"/>
        <v>30+</v>
      </c>
      <c r="S288">
        <v>600</v>
      </c>
      <c r="T288" t="s">
        <v>14</v>
      </c>
      <c r="U288">
        <f>IF(T288="USD",S288,S288*0.055)</f>
        <v>600</v>
      </c>
      <c r="V288">
        <v>300</v>
      </c>
      <c r="W288" t="s">
        <v>14</v>
      </c>
      <c r="X288">
        <f>IF(W288="USD",V288,V288*0.054)</f>
        <v>300</v>
      </c>
      <c r="Y288">
        <v>1</v>
      </c>
      <c r="Z288">
        <v>5.0999999999999996</v>
      </c>
      <c r="AA288" s="9">
        <v>3.4000000000000004</v>
      </c>
      <c r="AB288">
        <v>4.25</v>
      </c>
      <c r="AC288">
        <v>3.4000000000000004</v>
      </c>
    </row>
    <row r="289" spans="1:29" x14ac:dyDescent="0.25">
      <c r="A289" t="s">
        <v>913</v>
      </c>
      <c r="B289" t="s">
        <v>10</v>
      </c>
      <c r="C289" t="s">
        <v>68</v>
      </c>
      <c r="D289" t="s">
        <v>3611</v>
      </c>
      <c r="E289" t="s">
        <v>3612</v>
      </c>
      <c r="F289" t="str">
        <f>_xlfn.CONCAT(D289:D289,"-",E289)</f>
        <v>Mogadishu-Victoria</v>
      </c>
      <c r="G289" s="1">
        <v>44631</v>
      </c>
      <c r="H289" s="1">
        <v>44665</v>
      </c>
      <c r="I289" s="8">
        <f>IF(H289&lt;&gt;"",_xlfn.DAYS(H289,G289),"N/A")</f>
        <v>34</v>
      </c>
      <c r="J289" s="1">
        <f>IF(H289&lt;&gt;"",H289,"N/A")</f>
        <v>44665</v>
      </c>
      <c r="K289">
        <v>3</v>
      </c>
      <c r="L289" t="s">
        <v>16</v>
      </c>
      <c r="M289" t="str">
        <f>IF(L289&lt;&gt;"",L289,"N/A")</f>
        <v>Paid</v>
      </c>
      <c r="N289" t="s">
        <v>12</v>
      </c>
      <c r="O289" t="str">
        <f>IF(N289&lt;&gt;"",N289,"N/A")</f>
        <v>Invoiced</v>
      </c>
      <c r="P289" t="s">
        <v>13</v>
      </c>
      <c r="Q289" s="9">
        <v>30.045000000000002</v>
      </c>
      <c r="R289" t="str">
        <f t="shared" si="4"/>
        <v>30+</v>
      </c>
      <c r="S289">
        <v>600</v>
      </c>
      <c r="T289" t="s">
        <v>14</v>
      </c>
      <c r="U289">
        <f>IF(T289="USD",S289,S289*0.055)</f>
        <v>600</v>
      </c>
      <c r="V289">
        <v>300</v>
      </c>
      <c r="W289" t="s">
        <v>14</v>
      </c>
      <c r="X289">
        <f>IF(W289="USD",V289,V289*0.054)</f>
        <v>300</v>
      </c>
      <c r="Y289">
        <v>1</v>
      </c>
      <c r="Z289">
        <v>5.0999999999999996</v>
      </c>
      <c r="AA289" s="9">
        <v>3.4000000000000004</v>
      </c>
      <c r="AB289">
        <v>4.25</v>
      </c>
      <c r="AC289">
        <v>3.4000000000000004</v>
      </c>
    </row>
    <row r="290" spans="1:29" x14ac:dyDescent="0.25">
      <c r="A290" t="s">
        <v>1404</v>
      </c>
      <c r="B290" t="s">
        <v>10</v>
      </c>
      <c r="C290" t="s">
        <v>68</v>
      </c>
      <c r="D290" t="s">
        <v>3616</v>
      </c>
      <c r="E290" t="s">
        <v>3618</v>
      </c>
      <c r="F290" t="str">
        <f>_xlfn.CONCAT(D290:D290,"-",E290)</f>
        <v>Marrakech-Tripoli</v>
      </c>
      <c r="G290" s="1">
        <v>44672</v>
      </c>
      <c r="H290" s="1">
        <v>44706</v>
      </c>
      <c r="I290" s="8">
        <f>IF(H290&lt;&gt;"",_xlfn.DAYS(H290,G290),"N/A")</f>
        <v>34</v>
      </c>
      <c r="J290" s="1">
        <f>IF(H290&lt;&gt;"",H290,"N/A")</f>
        <v>44706</v>
      </c>
      <c r="K290">
        <v>4</v>
      </c>
      <c r="M290" t="str">
        <f>IF(L290&lt;&gt;"",L290,"N/A")</f>
        <v>N/A</v>
      </c>
      <c r="N290" t="s">
        <v>16</v>
      </c>
      <c r="O290" t="str">
        <f>IF(N290&lt;&gt;"",N290,"N/A")</f>
        <v>Paid</v>
      </c>
      <c r="P290" t="s">
        <v>13</v>
      </c>
      <c r="Q290" s="9">
        <v>29.673999999999999</v>
      </c>
      <c r="R290" t="str">
        <f t="shared" si="4"/>
        <v>20-30</v>
      </c>
      <c r="S290">
        <v>600</v>
      </c>
      <c r="T290" t="s">
        <v>14</v>
      </c>
      <c r="U290">
        <f>IF(T290="USD",S290,S290*0.055)</f>
        <v>600</v>
      </c>
      <c r="V290">
        <v>300</v>
      </c>
      <c r="W290" t="s">
        <v>14</v>
      </c>
      <c r="X290">
        <f>IF(W290="USD",V290,V290*0.054)</f>
        <v>300</v>
      </c>
      <c r="Y290">
        <v>1</v>
      </c>
      <c r="Z290">
        <v>5.0999999999999996</v>
      </c>
      <c r="AA290" s="9">
        <v>3.4000000000000004</v>
      </c>
      <c r="AB290">
        <v>4.25</v>
      </c>
      <c r="AC290">
        <v>3.4000000000000004</v>
      </c>
    </row>
    <row r="291" spans="1:29" x14ac:dyDescent="0.25">
      <c r="A291" t="s">
        <v>1435</v>
      </c>
      <c r="B291" t="s">
        <v>10</v>
      </c>
      <c r="C291" t="s">
        <v>68</v>
      </c>
      <c r="D291" t="s">
        <v>3620</v>
      </c>
      <c r="E291" t="s">
        <v>3617</v>
      </c>
      <c r="F291" t="str">
        <f>_xlfn.CONCAT(D291:D291,"-",E291)</f>
        <v>Zanzibar-Lagos</v>
      </c>
      <c r="G291" s="1">
        <v>44672</v>
      </c>
      <c r="H291" s="1">
        <v>44706</v>
      </c>
      <c r="I291" s="8">
        <f>IF(H291&lt;&gt;"",_xlfn.DAYS(H291,G291),"N/A")</f>
        <v>34</v>
      </c>
      <c r="J291" s="1">
        <f>IF(H291&lt;&gt;"",H291,"N/A")</f>
        <v>44706</v>
      </c>
      <c r="K291">
        <v>4</v>
      </c>
      <c r="M291" t="str">
        <f>IF(L291&lt;&gt;"",L291,"N/A")</f>
        <v>N/A</v>
      </c>
      <c r="O291" t="str">
        <f>IF(N291&lt;&gt;"",N291,"N/A")</f>
        <v>N/A</v>
      </c>
      <c r="P291" t="s">
        <v>69</v>
      </c>
      <c r="Q291" s="9">
        <v>29.673999999999999</v>
      </c>
      <c r="R291" t="str">
        <f t="shared" si="4"/>
        <v>20-30</v>
      </c>
      <c r="S291">
        <v>20</v>
      </c>
      <c r="T291" t="s">
        <v>14</v>
      </c>
      <c r="U291">
        <f>IF(T291="USD",S291,S291*0.055)</f>
        <v>20</v>
      </c>
      <c r="V291">
        <v>10</v>
      </c>
      <c r="W291" t="s">
        <v>14</v>
      </c>
      <c r="X291">
        <f>IF(W291="USD",V291,V291*0.054)</f>
        <v>10</v>
      </c>
      <c r="Y291">
        <v>1</v>
      </c>
      <c r="Z291">
        <v>5.0999999999999996</v>
      </c>
      <c r="AA291" s="9">
        <v>3.4000000000000004</v>
      </c>
      <c r="AB291">
        <v>4.25</v>
      </c>
      <c r="AC291">
        <v>3.4000000000000004</v>
      </c>
    </row>
    <row r="292" spans="1:29" x14ac:dyDescent="0.25">
      <c r="A292" t="s">
        <v>2192</v>
      </c>
      <c r="B292" t="s">
        <v>10</v>
      </c>
      <c r="C292" t="s">
        <v>68</v>
      </c>
      <c r="D292" t="s">
        <v>3616</v>
      </c>
      <c r="E292" t="s">
        <v>3612</v>
      </c>
      <c r="F292" t="str">
        <f>_xlfn.CONCAT(D292:D292,"-",E292)</f>
        <v>Marrakech-Victoria</v>
      </c>
      <c r="G292" s="1">
        <v>44756</v>
      </c>
      <c r="H292" s="1">
        <v>44790</v>
      </c>
      <c r="I292" s="8">
        <f>IF(H292&lt;&gt;"",_xlfn.DAYS(H292,G292),"N/A")</f>
        <v>34</v>
      </c>
      <c r="J292" s="1">
        <f>IF(H292&lt;&gt;"",H292,"N/A")</f>
        <v>44790</v>
      </c>
      <c r="K292">
        <v>7</v>
      </c>
      <c r="L292" t="s">
        <v>16</v>
      </c>
      <c r="M292" t="str">
        <f>IF(L292&lt;&gt;"",L292,"N/A")</f>
        <v>Paid</v>
      </c>
      <c r="N292" t="s">
        <v>12</v>
      </c>
      <c r="O292" t="str">
        <f>IF(N292&lt;&gt;"",N292,"N/A")</f>
        <v>Invoiced</v>
      </c>
      <c r="P292" t="s">
        <v>13</v>
      </c>
      <c r="Q292" s="9">
        <v>29.034199999999998</v>
      </c>
      <c r="R292" t="str">
        <f t="shared" si="4"/>
        <v>20-30</v>
      </c>
      <c r="S292">
        <v>600</v>
      </c>
      <c r="T292" t="s">
        <v>14</v>
      </c>
      <c r="U292">
        <f>IF(T292="USD",S292,S292*0.055)</f>
        <v>600</v>
      </c>
      <c r="V292">
        <v>300</v>
      </c>
      <c r="W292" t="s">
        <v>14</v>
      </c>
      <c r="X292">
        <f>IF(W292="USD",V292,V292*0.054)</f>
        <v>300</v>
      </c>
      <c r="Y292">
        <v>1</v>
      </c>
      <c r="Z292">
        <v>5.0999999999999996</v>
      </c>
      <c r="AA292" s="9">
        <v>3.4000000000000004</v>
      </c>
      <c r="AB292">
        <v>4.25</v>
      </c>
      <c r="AC292">
        <v>3.4000000000000004</v>
      </c>
    </row>
    <row r="293" spans="1:29" x14ac:dyDescent="0.25">
      <c r="A293" t="s">
        <v>1775</v>
      </c>
      <c r="B293" t="s">
        <v>10</v>
      </c>
      <c r="C293" t="s">
        <v>68</v>
      </c>
      <c r="D293" t="s">
        <v>3615</v>
      </c>
      <c r="E293" t="s">
        <v>3612</v>
      </c>
      <c r="F293" t="str">
        <f>_xlfn.CONCAT(D293:D293,"-",E293)</f>
        <v>Mombasa-Victoria</v>
      </c>
      <c r="G293" s="1">
        <v>44744</v>
      </c>
      <c r="H293" s="1">
        <v>44778</v>
      </c>
      <c r="I293" s="8">
        <f>IF(H293&lt;&gt;"",_xlfn.DAYS(H293,G293),"N/A")</f>
        <v>34</v>
      </c>
      <c r="J293" s="1">
        <f>IF(H293&lt;&gt;"",H293,"N/A")</f>
        <v>44778</v>
      </c>
      <c r="K293">
        <v>7</v>
      </c>
      <c r="L293" t="s">
        <v>12</v>
      </c>
      <c r="M293" t="str">
        <f>IF(L293&lt;&gt;"",L293,"N/A")</f>
        <v>Invoiced</v>
      </c>
      <c r="N293" t="s">
        <v>12</v>
      </c>
      <c r="O293" t="str">
        <f>IF(N293&lt;&gt;"",N293,"N/A")</f>
        <v>Invoiced</v>
      </c>
      <c r="P293" t="s">
        <v>13</v>
      </c>
      <c r="Q293" s="9">
        <v>28.95</v>
      </c>
      <c r="R293" t="str">
        <f t="shared" si="4"/>
        <v>20-30</v>
      </c>
      <c r="S293">
        <v>600</v>
      </c>
      <c r="T293" t="s">
        <v>14</v>
      </c>
      <c r="U293">
        <f>IF(T293="USD",S293,S293*0.055)</f>
        <v>600</v>
      </c>
      <c r="V293">
        <v>300</v>
      </c>
      <c r="W293" t="s">
        <v>14</v>
      </c>
      <c r="X293">
        <f>IF(W293="USD",V293,V293*0.054)</f>
        <v>300</v>
      </c>
      <c r="Y293">
        <v>1</v>
      </c>
      <c r="Z293">
        <v>5.0999999999999996</v>
      </c>
      <c r="AA293" s="9">
        <v>3.4000000000000004</v>
      </c>
      <c r="AB293">
        <v>4.25</v>
      </c>
      <c r="AC293">
        <v>3.4000000000000004</v>
      </c>
    </row>
    <row r="294" spans="1:29" x14ac:dyDescent="0.25">
      <c r="A294" t="s">
        <v>1730</v>
      </c>
      <c r="B294" t="s">
        <v>10</v>
      </c>
      <c r="C294" t="s">
        <v>68</v>
      </c>
      <c r="D294" t="s">
        <v>3619</v>
      </c>
      <c r="E294" t="s">
        <v>3614</v>
      </c>
      <c r="F294" t="str">
        <f>_xlfn.CONCAT(D294:D294,"-",E294)</f>
        <v>Addis Ababa-Alger</v>
      </c>
      <c r="G294" s="1">
        <v>44744</v>
      </c>
      <c r="H294" s="1">
        <v>44778</v>
      </c>
      <c r="I294" s="8">
        <f>IF(H294&lt;&gt;"",_xlfn.DAYS(H294,G294),"N/A")</f>
        <v>34</v>
      </c>
      <c r="J294" s="1">
        <f>IF(H294&lt;&gt;"",H294,"N/A")</f>
        <v>44778</v>
      </c>
      <c r="K294">
        <v>7</v>
      </c>
      <c r="L294" t="s">
        <v>12</v>
      </c>
      <c r="M294" t="str">
        <f>IF(L294&lt;&gt;"",L294,"N/A")</f>
        <v>Invoiced</v>
      </c>
      <c r="N294" t="s">
        <v>12</v>
      </c>
      <c r="O294" t="str">
        <f>IF(N294&lt;&gt;"",N294,"N/A")</f>
        <v>Invoiced</v>
      </c>
      <c r="P294" t="s">
        <v>13</v>
      </c>
      <c r="Q294" s="9">
        <v>28.759</v>
      </c>
      <c r="R294" t="str">
        <f t="shared" si="4"/>
        <v>20-30</v>
      </c>
      <c r="S294">
        <v>600</v>
      </c>
      <c r="T294" t="s">
        <v>14</v>
      </c>
      <c r="U294">
        <f>IF(T294="USD",S294,S294*0.055)</f>
        <v>600</v>
      </c>
      <c r="V294">
        <v>300</v>
      </c>
      <c r="W294" t="s">
        <v>14</v>
      </c>
      <c r="X294">
        <f>IF(W294="USD",V294,V294*0.054)</f>
        <v>300</v>
      </c>
      <c r="Y294">
        <v>1</v>
      </c>
      <c r="Z294">
        <v>5.0999999999999996</v>
      </c>
      <c r="AA294" s="9">
        <v>3.4000000000000004</v>
      </c>
      <c r="AB294">
        <v>4.25</v>
      </c>
      <c r="AC294">
        <v>3.4000000000000004</v>
      </c>
    </row>
    <row r="295" spans="1:29" x14ac:dyDescent="0.25">
      <c r="A295" t="s">
        <v>898</v>
      </c>
      <c r="B295" t="s">
        <v>10</v>
      </c>
      <c r="C295" t="s">
        <v>68</v>
      </c>
      <c r="D295" t="s">
        <v>3611</v>
      </c>
      <c r="E295" t="s">
        <v>3613</v>
      </c>
      <c r="F295" t="str">
        <f>_xlfn.CONCAT(D295:D295,"-",E295)</f>
        <v>Mogadishu-Sanaa</v>
      </c>
      <c r="G295" s="1">
        <v>44657</v>
      </c>
      <c r="H295" s="1">
        <v>44691</v>
      </c>
      <c r="I295" s="8">
        <f>IF(H295&lt;&gt;"",_xlfn.DAYS(H295,G295),"N/A")</f>
        <v>34</v>
      </c>
      <c r="J295" s="1">
        <f>IF(H295&lt;&gt;"",H295,"N/A")</f>
        <v>44691</v>
      </c>
      <c r="K295">
        <v>4</v>
      </c>
      <c r="L295" t="s">
        <v>16</v>
      </c>
      <c r="M295" t="str">
        <f>IF(L295&lt;&gt;"",L295,"N/A")</f>
        <v>Paid</v>
      </c>
      <c r="N295" t="s">
        <v>16</v>
      </c>
      <c r="O295" t="str">
        <f>IF(N295&lt;&gt;"",N295,"N/A")</f>
        <v>Paid</v>
      </c>
      <c r="P295" t="s">
        <v>13</v>
      </c>
      <c r="Q295" s="9">
        <v>28.111999999999998</v>
      </c>
      <c r="R295" t="str">
        <f t="shared" si="4"/>
        <v>20-30</v>
      </c>
      <c r="S295">
        <v>600</v>
      </c>
      <c r="T295" t="s">
        <v>14</v>
      </c>
      <c r="U295">
        <f>IF(T295="USD",S295,S295*0.055)</f>
        <v>600</v>
      </c>
      <c r="V295">
        <v>300</v>
      </c>
      <c r="W295" t="s">
        <v>14</v>
      </c>
      <c r="X295">
        <f>IF(W295="USD",V295,V295*0.054)</f>
        <v>300</v>
      </c>
      <c r="Y295">
        <v>1</v>
      </c>
      <c r="Z295">
        <v>5.0999999999999996</v>
      </c>
      <c r="AA295" s="9">
        <v>3.4000000000000004</v>
      </c>
      <c r="AB295">
        <v>4.25</v>
      </c>
      <c r="AC295">
        <v>3.4000000000000004</v>
      </c>
    </row>
    <row r="296" spans="1:29" x14ac:dyDescent="0.25">
      <c r="A296" t="s">
        <v>1825</v>
      </c>
      <c r="B296" t="s">
        <v>10</v>
      </c>
      <c r="C296" t="s">
        <v>68</v>
      </c>
      <c r="D296" t="s">
        <v>3620</v>
      </c>
      <c r="E296" t="s">
        <v>3613</v>
      </c>
      <c r="F296" t="str">
        <f>_xlfn.CONCAT(D296:D296,"-",E296)</f>
        <v>Zanzibar-Sanaa</v>
      </c>
      <c r="G296" s="1">
        <v>44740</v>
      </c>
      <c r="H296" s="1">
        <v>44774</v>
      </c>
      <c r="I296" s="8">
        <f>IF(H296&lt;&gt;"",_xlfn.DAYS(H296,G296),"N/A")</f>
        <v>34</v>
      </c>
      <c r="J296" s="1">
        <f>IF(H296&lt;&gt;"",H296,"N/A")</f>
        <v>44774</v>
      </c>
      <c r="K296">
        <v>6</v>
      </c>
      <c r="L296" t="s">
        <v>12</v>
      </c>
      <c r="M296" t="str">
        <f>IF(L296&lt;&gt;"",L296,"N/A")</f>
        <v>Invoiced</v>
      </c>
      <c r="N296" t="s">
        <v>12</v>
      </c>
      <c r="O296" t="str">
        <f>IF(N296&lt;&gt;"",N296,"N/A")</f>
        <v>Invoiced</v>
      </c>
      <c r="P296" t="s">
        <v>13</v>
      </c>
      <c r="Q296" s="9">
        <v>27.968800000000002</v>
      </c>
      <c r="R296" t="str">
        <f t="shared" si="4"/>
        <v>20-30</v>
      </c>
      <c r="S296">
        <v>600</v>
      </c>
      <c r="T296" t="s">
        <v>14</v>
      </c>
      <c r="U296">
        <f>IF(T296="USD",S296,S296*0.055)</f>
        <v>600</v>
      </c>
      <c r="V296">
        <v>300</v>
      </c>
      <c r="W296" t="s">
        <v>14</v>
      </c>
      <c r="X296">
        <f>IF(W296="USD",V296,V296*0.054)</f>
        <v>300</v>
      </c>
      <c r="Y296">
        <v>1</v>
      </c>
      <c r="Z296">
        <v>5.0999999999999996</v>
      </c>
      <c r="AA296" s="9">
        <v>3.4000000000000004</v>
      </c>
      <c r="AB296">
        <v>4.25</v>
      </c>
      <c r="AC296">
        <v>3.4000000000000004</v>
      </c>
    </row>
    <row r="297" spans="1:29" x14ac:dyDescent="0.25">
      <c r="A297" t="s">
        <v>1832</v>
      </c>
      <c r="B297" t="s">
        <v>10</v>
      </c>
      <c r="C297" t="s">
        <v>68</v>
      </c>
      <c r="D297" t="s">
        <v>3619</v>
      </c>
      <c r="E297" t="s">
        <v>3617</v>
      </c>
      <c r="F297" t="str">
        <f>_xlfn.CONCAT(D297:D297,"-",E297)</f>
        <v>Addis Ababa-Lagos</v>
      </c>
      <c r="G297" s="1">
        <v>44744</v>
      </c>
      <c r="H297" s="1">
        <v>44778</v>
      </c>
      <c r="I297" s="8">
        <f>IF(H297&lt;&gt;"",_xlfn.DAYS(H297,G297),"N/A")</f>
        <v>34</v>
      </c>
      <c r="J297" s="1">
        <f>IF(H297&lt;&gt;"",H297,"N/A")</f>
        <v>44778</v>
      </c>
      <c r="K297">
        <v>7</v>
      </c>
      <c r="L297" t="s">
        <v>12</v>
      </c>
      <c r="M297" t="str">
        <f>IF(L297&lt;&gt;"",L297,"N/A")</f>
        <v>Invoiced</v>
      </c>
      <c r="N297" t="s">
        <v>12</v>
      </c>
      <c r="O297" t="str">
        <f>IF(N297&lt;&gt;"",N297,"N/A")</f>
        <v>Invoiced</v>
      </c>
      <c r="P297" t="s">
        <v>13</v>
      </c>
      <c r="Q297" s="9">
        <v>27.919699999999999</v>
      </c>
      <c r="R297" t="str">
        <f t="shared" si="4"/>
        <v>20-30</v>
      </c>
      <c r="S297">
        <v>600</v>
      </c>
      <c r="T297" t="s">
        <v>14</v>
      </c>
      <c r="U297">
        <f>IF(T297="USD",S297,S297*0.055)</f>
        <v>600</v>
      </c>
      <c r="V297">
        <v>300</v>
      </c>
      <c r="W297" t="s">
        <v>14</v>
      </c>
      <c r="X297">
        <f>IF(W297="USD",V297,V297*0.054)</f>
        <v>300</v>
      </c>
      <c r="Y297">
        <v>1</v>
      </c>
      <c r="Z297">
        <v>5.0999999999999996</v>
      </c>
      <c r="AA297" s="9">
        <v>3.4000000000000004</v>
      </c>
      <c r="AB297">
        <v>4.25</v>
      </c>
      <c r="AC297">
        <v>3.4000000000000004</v>
      </c>
    </row>
    <row r="298" spans="1:29" x14ac:dyDescent="0.25">
      <c r="A298" t="s">
        <v>1780</v>
      </c>
      <c r="B298" t="s">
        <v>10</v>
      </c>
      <c r="C298" t="s">
        <v>68</v>
      </c>
      <c r="D298" t="s">
        <v>3616</v>
      </c>
      <c r="E298" t="s">
        <v>3614</v>
      </c>
      <c r="F298" t="str">
        <f>_xlfn.CONCAT(D298:D298,"-",E298)</f>
        <v>Marrakech-Alger</v>
      </c>
      <c r="G298" s="1">
        <v>44744</v>
      </c>
      <c r="H298" s="1">
        <v>44778</v>
      </c>
      <c r="I298" s="8">
        <f>IF(H298&lt;&gt;"",_xlfn.DAYS(H298,G298),"N/A")</f>
        <v>34</v>
      </c>
      <c r="J298" s="1">
        <f>IF(H298&lt;&gt;"",H298,"N/A")</f>
        <v>44778</v>
      </c>
      <c r="K298">
        <v>7</v>
      </c>
      <c r="L298" t="s">
        <v>12</v>
      </c>
      <c r="M298" t="str">
        <f>IF(L298&lt;&gt;"",L298,"N/A")</f>
        <v>Invoiced</v>
      </c>
      <c r="N298" t="s">
        <v>12</v>
      </c>
      <c r="O298" t="str">
        <f>IF(N298&lt;&gt;"",N298,"N/A")</f>
        <v>Invoiced</v>
      </c>
      <c r="P298" t="s">
        <v>13</v>
      </c>
      <c r="Q298" s="9">
        <v>27.882000000000001</v>
      </c>
      <c r="R298" t="str">
        <f t="shared" si="4"/>
        <v>20-30</v>
      </c>
      <c r="S298">
        <v>600</v>
      </c>
      <c r="T298" t="s">
        <v>14</v>
      </c>
      <c r="U298">
        <f>IF(T298="USD",S298,S298*0.055)</f>
        <v>600</v>
      </c>
      <c r="V298">
        <v>300</v>
      </c>
      <c r="W298" t="s">
        <v>14</v>
      </c>
      <c r="X298">
        <f>IF(W298="USD",V298,V298*0.054)</f>
        <v>300</v>
      </c>
      <c r="Y298">
        <v>1</v>
      </c>
      <c r="Z298">
        <v>5.0999999999999996</v>
      </c>
      <c r="AA298" s="9">
        <v>3.4000000000000004</v>
      </c>
      <c r="AB298">
        <v>4.25</v>
      </c>
      <c r="AC298">
        <v>3.4000000000000004</v>
      </c>
    </row>
    <row r="299" spans="1:29" x14ac:dyDescent="0.25">
      <c r="A299" t="s">
        <v>2835</v>
      </c>
      <c r="B299" t="s">
        <v>10</v>
      </c>
      <c r="C299" t="s">
        <v>68</v>
      </c>
      <c r="D299" t="s">
        <v>3620</v>
      </c>
      <c r="E299" t="s">
        <v>3613</v>
      </c>
      <c r="F299" t="str">
        <f>_xlfn.CONCAT(D299:D299,"-",E299)</f>
        <v>Zanzibar-Sanaa</v>
      </c>
      <c r="G299" s="1">
        <v>44705</v>
      </c>
      <c r="H299" s="1">
        <v>44739</v>
      </c>
      <c r="I299" s="8">
        <f>IF(H299&lt;&gt;"",_xlfn.DAYS(H299,G299),"N/A")</f>
        <v>34</v>
      </c>
      <c r="J299" s="1">
        <f>IF(H299&lt;&gt;"",H299,"N/A")</f>
        <v>44739</v>
      </c>
      <c r="K299">
        <v>5</v>
      </c>
      <c r="L299" t="s">
        <v>12</v>
      </c>
      <c r="M299" t="str">
        <f>IF(L299&lt;&gt;"",L299,"N/A")</f>
        <v>Invoiced</v>
      </c>
      <c r="N299" t="s">
        <v>12</v>
      </c>
      <c r="O299" t="str">
        <f>IF(N299&lt;&gt;"",N299,"N/A")</f>
        <v>Invoiced</v>
      </c>
      <c r="P299" t="s">
        <v>13</v>
      </c>
      <c r="Q299" s="9">
        <v>23.966000000000001</v>
      </c>
      <c r="R299" t="str">
        <f t="shared" si="4"/>
        <v>20-30</v>
      </c>
      <c r="S299">
        <v>600</v>
      </c>
      <c r="T299" t="s">
        <v>14</v>
      </c>
      <c r="U299">
        <f>IF(T299="USD",S299,S299*0.055)</f>
        <v>600</v>
      </c>
      <c r="V299">
        <v>300</v>
      </c>
      <c r="W299" t="s">
        <v>14</v>
      </c>
      <c r="X299">
        <f>IF(W299="USD",V299,V299*0.054)</f>
        <v>300</v>
      </c>
      <c r="Y299">
        <v>1</v>
      </c>
      <c r="Z299">
        <v>5.0999999999999996</v>
      </c>
      <c r="AA299" s="9">
        <v>3.4000000000000004</v>
      </c>
      <c r="AB299">
        <v>4.25</v>
      </c>
      <c r="AC299">
        <v>3.4000000000000004</v>
      </c>
    </row>
    <row r="300" spans="1:29" x14ac:dyDescent="0.25">
      <c r="A300" t="s">
        <v>2836</v>
      </c>
      <c r="B300" t="s">
        <v>10</v>
      </c>
      <c r="C300" t="s">
        <v>68</v>
      </c>
      <c r="D300" t="s">
        <v>3615</v>
      </c>
      <c r="E300" t="s">
        <v>3613</v>
      </c>
      <c r="F300" t="str">
        <f>_xlfn.CONCAT(D300:D300,"-",E300)</f>
        <v>Mombasa-Sanaa</v>
      </c>
      <c r="G300" s="1">
        <v>44699</v>
      </c>
      <c r="H300" s="1">
        <v>44733</v>
      </c>
      <c r="I300" s="8">
        <f>IF(H300&lt;&gt;"",_xlfn.DAYS(H300,G300),"N/A")</f>
        <v>34</v>
      </c>
      <c r="J300" s="1">
        <f>IF(H300&lt;&gt;"",H300,"N/A")</f>
        <v>44733</v>
      </c>
      <c r="K300">
        <v>5</v>
      </c>
      <c r="L300" t="s">
        <v>12</v>
      </c>
      <c r="M300" t="str">
        <f>IF(L300&lt;&gt;"",L300,"N/A")</f>
        <v>Invoiced</v>
      </c>
      <c r="N300" t="s">
        <v>12</v>
      </c>
      <c r="O300" t="str">
        <f>IF(N300&lt;&gt;"",N300,"N/A")</f>
        <v>Invoiced</v>
      </c>
      <c r="P300" t="s">
        <v>13</v>
      </c>
      <c r="Q300" s="9">
        <v>21.654</v>
      </c>
      <c r="R300" t="str">
        <f t="shared" si="4"/>
        <v>20-30</v>
      </c>
      <c r="S300">
        <v>600</v>
      </c>
      <c r="T300" t="s">
        <v>14</v>
      </c>
      <c r="U300">
        <f>IF(T300="USD",S300,S300*0.055)</f>
        <v>600</v>
      </c>
      <c r="V300">
        <v>300</v>
      </c>
      <c r="W300" t="s">
        <v>14</v>
      </c>
      <c r="X300">
        <f>IF(W300="USD",V300,V300*0.054)</f>
        <v>300</v>
      </c>
      <c r="Y300">
        <v>1</v>
      </c>
      <c r="Z300">
        <v>5.0999999999999996</v>
      </c>
      <c r="AA300" s="9">
        <v>3.4000000000000004</v>
      </c>
      <c r="AB300">
        <v>4.25</v>
      </c>
      <c r="AC300">
        <v>3.4000000000000004</v>
      </c>
    </row>
    <row r="301" spans="1:29" x14ac:dyDescent="0.25">
      <c r="A301" t="s">
        <v>2841</v>
      </c>
      <c r="B301" t="s">
        <v>10</v>
      </c>
      <c r="C301" t="s">
        <v>68</v>
      </c>
      <c r="D301" t="s">
        <v>3616</v>
      </c>
      <c r="E301" t="s">
        <v>3614</v>
      </c>
      <c r="F301" t="str">
        <f>_xlfn.CONCAT(D301:D301,"-",E301)</f>
        <v>Marrakech-Alger</v>
      </c>
      <c r="G301" s="1">
        <v>44699</v>
      </c>
      <c r="H301" s="1">
        <v>44733</v>
      </c>
      <c r="I301" s="8">
        <f>IF(H301&lt;&gt;"",_xlfn.DAYS(H301,G301),"N/A")</f>
        <v>34</v>
      </c>
      <c r="J301" s="1">
        <f>IF(H301&lt;&gt;"",H301,"N/A")</f>
        <v>44733</v>
      </c>
      <c r="K301">
        <v>5</v>
      </c>
      <c r="L301" t="s">
        <v>12</v>
      </c>
      <c r="M301" t="str">
        <f>IF(L301&lt;&gt;"",L301,"N/A")</f>
        <v>Invoiced</v>
      </c>
      <c r="N301" t="s">
        <v>12</v>
      </c>
      <c r="O301" t="str">
        <f>IF(N301&lt;&gt;"",N301,"N/A")</f>
        <v>Invoiced</v>
      </c>
      <c r="P301" t="s">
        <v>13</v>
      </c>
      <c r="Q301" s="9">
        <v>21.654</v>
      </c>
      <c r="R301" t="str">
        <f t="shared" si="4"/>
        <v>20-30</v>
      </c>
      <c r="S301">
        <v>600</v>
      </c>
      <c r="T301" t="s">
        <v>14</v>
      </c>
      <c r="U301">
        <f>IF(T301="USD",S301,S301*0.055)</f>
        <v>600</v>
      </c>
      <c r="V301">
        <v>300</v>
      </c>
      <c r="W301" t="s">
        <v>14</v>
      </c>
      <c r="X301">
        <f>IF(W301="USD",V301,V301*0.054)</f>
        <v>300</v>
      </c>
      <c r="Y301">
        <v>1</v>
      </c>
      <c r="Z301">
        <v>5.0999999999999996</v>
      </c>
      <c r="AA301" s="9">
        <v>3.4000000000000004</v>
      </c>
      <c r="AB301">
        <v>4.25</v>
      </c>
      <c r="AC301">
        <v>3.4000000000000004</v>
      </c>
    </row>
    <row r="302" spans="1:29" x14ac:dyDescent="0.25">
      <c r="A302" t="s">
        <v>2847</v>
      </c>
      <c r="B302" t="s">
        <v>10</v>
      </c>
      <c r="C302" t="s">
        <v>68</v>
      </c>
      <c r="D302" t="s">
        <v>3616</v>
      </c>
      <c r="E302" t="s">
        <v>3617</v>
      </c>
      <c r="F302" t="str">
        <f>_xlfn.CONCAT(D302:D302,"-",E302)</f>
        <v>Marrakech-Lagos</v>
      </c>
      <c r="G302" s="1">
        <v>44695</v>
      </c>
      <c r="H302" s="1">
        <v>44729</v>
      </c>
      <c r="I302" s="8">
        <f>IF(H302&lt;&gt;"",_xlfn.DAYS(H302,G302),"N/A")</f>
        <v>34</v>
      </c>
      <c r="J302" s="1">
        <f>IF(H302&lt;&gt;"",H302,"N/A")</f>
        <v>44729</v>
      </c>
      <c r="K302">
        <v>5</v>
      </c>
      <c r="L302" t="s">
        <v>12</v>
      </c>
      <c r="M302" t="str">
        <f>IF(L302&lt;&gt;"",L302,"N/A")</f>
        <v>Invoiced</v>
      </c>
      <c r="N302" t="s">
        <v>12</v>
      </c>
      <c r="O302" t="str">
        <f>IF(N302&lt;&gt;"",N302,"N/A")</f>
        <v>Invoiced</v>
      </c>
      <c r="P302" t="s">
        <v>13</v>
      </c>
      <c r="Q302" s="9">
        <v>19.2</v>
      </c>
      <c r="R302" t="str">
        <f t="shared" si="4"/>
        <v>10-20</v>
      </c>
      <c r="S302">
        <v>600</v>
      </c>
      <c r="T302" t="s">
        <v>14</v>
      </c>
      <c r="U302">
        <f>IF(T302="USD",S302,S302*0.055)</f>
        <v>600</v>
      </c>
      <c r="V302">
        <v>300</v>
      </c>
      <c r="W302" t="s">
        <v>14</v>
      </c>
      <c r="X302">
        <f>IF(W302="USD",V302,V302*0.054)</f>
        <v>300</v>
      </c>
      <c r="Y302">
        <v>1</v>
      </c>
      <c r="Z302">
        <v>5.0999999999999996</v>
      </c>
      <c r="AA302" s="9">
        <v>3.4000000000000004</v>
      </c>
      <c r="AB302">
        <v>4.25</v>
      </c>
      <c r="AC302">
        <v>3.4000000000000004</v>
      </c>
    </row>
    <row r="303" spans="1:29" x14ac:dyDescent="0.25">
      <c r="A303" t="s">
        <v>2756</v>
      </c>
      <c r="B303" t="s">
        <v>10</v>
      </c>
      <c r="C303" t="s">
        <v>68</v>
      </c>
      <c r="D303" t="s">
        <v>3619</v>
      </c>
      <c r="E303" t="s">
        <v>3613</v>
      </c>
      <c r="F303" t="str">
        <f>_xlfn.CONCAT(D303:D303,"-",E303)</f>
        <v>Addis Ababa-Sanaa</v>
      </c>
      <c r="G303" s="1">
        <v>44693</v>
      </c>
      <c r="H303" s="1">
        <v>44727</v>
      </c>
      <c r="I303" s="8">
        <f>IF(H303&lt;&gt;"",_xlfn.DAYS(H303,G303),"N/A")</f>
        <v>34</v>
      </c>
      <c r="J303" s="1">
        <f>IF(H303&lt;&gt;"",H303,"N/A")</f>
        <v>44727</v>
      </c>
      <c r="K303">
        <v>5</v>
      </c>
      <c r="L303" t="s">
        <v>16</v>
      </c>
      <c r="M303" t="str">
        <f>IF(L303&lt;&gt;"",L303,"N/A")</f>
        <v>Paid</v>
      </c>
      <c r="N303" t="s">
        <v>12</v>
      </c>
      <c r="O303" t="str">
        <f>IF(N303&lt;&gt;"",N303,"N/A")</f>
        <v>Invoiced</v>
      </c>
      <c r="P303" t="s">
        <v>13</v>
      </c>
      <c r="Q303" s="9">
        <v>18.760000000000002</v>
      </c>
      <c r="R303" t="str">
        <f t="shared" si="4"/>
        <v>10-20</v>
      </c>
      <c r="S303">
        <v>600</v>
      </c>
      <c r="T303" t="s">
        <v>14</v>
      </c>
      <c r="U303">
        <f>IF(T303="USD",S303,S303*0.055)</f>
        <v>600</v>
      </c>
      <c r="V303">
        <v>300</v>
      </c>
      <c r="W303" t="s">
        <v>14</v>
      </c>
      <c r="X303">
        <f>IF(W303="USD",V303,V303*0.054)</f>
        <v>300</v>
      </c>
      <c r="Y303">
        <v>1</v>
      </c>
      <c r="Z303">
        <v>5.0999999999999996</v>
      </c>
      <c r="AA303" s="9">
        <v>3.4000000000000004</v>
      </c>
      <c r="AB303">
        <v>4.25</v>
      </c>
      <c r="AC303">
        <v>3.4000000000000004</v>
      </c>
    </row>
    <row r="304" spans="1:29" x14ac:dyDescent="0.25">
      <c r="A304" t="s">
        <v>2779</v>
      </c>
      <c r="B304" t="s">
        <v>10</v>
      </c>
      <c r="C304" t="s">
        <v>68</v>
      </c>
      <c r="D304" t="s">
        <v>3619</v>
      </c>
      <c r="E304" t="s">
        <v>3614</v>
      </c>
      <c r="F304" t="str">
        <f>_xlfn.CONCAT(D304:D304,"-",E304)</f>
        <v>Addis Ababa-Alger</v>
      </c>
      <c r="G304" s="1">
        <v>44732</v>
      </c>
      <c r="H304" s="1">
        <v>44766</v>
      </c>
      <c r="I304" s="8">
        <f>IF(H304&lt;&gt;"",_xlfn.DAYS(H304,G304),"N/A")</f>
        <v>34</v>
      </c>
      <c r="J304" s="1">
        <f>IF(H304&lt;&gt;"",H304,"N/A")</f>
        <v>44766</v>
      </c>
      <c r="K304">
        <v>6</v>
      </c>
      <c r="L304" t="s">
        <v>16</v>
      </c>
      <c r="M304" t="str">
        <f>IF(L304&lt;&gt;"",L304,"N/A")</f>
        <v>Paid</v>
      </c>
      <c r="N304" t="s">
        <v>12</v>
      </c>
      <c r="O304" t="str">
        <f>IF(N304&lt;&gt;"",N304,"N/A")</f>
        <v>Invoiced</v>
      </c>
      <c r="P304" t="s">
        <v>13</v>
      </c>
      <c r="Q304" s="9">
        <v>15.6</v>
      </c>
      <c r="R304" t="str">
        <f t="shared" si="4"/>
        <v>10-20</v>
      </c>
      <c r="S304">
        <v>600</v>
      </c>
      <c r="T304" t="s">
        <v>14</v>
      </c>
      <c r="U304">
        <f>IF(T304="USD",S304,S304*0.055)</f>
        <v>600</v>
      </c>
      <c r="V304">
        <v>300</v>
      </c>
      <c r="W304" t="s">
        <v>14</v>
      </c>
      <c r="X304">
        <f>IF(W304="USD",V304,V304*0.054)</f>
        <v>300</v>
      </c>
      <c r="Y304">
        <v>1</v>
      </c>
      <c r="Z304">
        <v>5.0999999999999996</v>
      </c>
      <c r="AA304" s="9">
        <v>3.4000000000000004</v>
      </c>
      <c r="AB304">
        <v>4.25</v>
      </c>
      <c r="AC304">
        <v>3.4000000000000004</v>
      </c>
    </row>
    <row r="305" spans="1:29" x14ac:dyDescent="0.25">
      <c r="A305" t="s">
        <v>2945</v>
      </c>
      <c r="B305" t="s">
        <v>10</v>
      </c>
      <c r="C305" t="s">
        <v>68</v>
      </c>
      <c r="D305" t="s">
        <v>3616</v>
      </c>
      <c r="E305" t="s">
        <v>3614</v>
      </c>
      <c r="F305" t="str">
        <f>_xlfn.CONCAT(D305:D305,"-",E305)</f>
        <v>Marrakech-Alger</v>
      </c>
      <c r="G305" s="1">
        <v>44769</v>
      </c>
      <c r="H305" s="1">
        <v>44803</v>
      </c>
      <c r="I305" s="8">
        <f>IF(H305&lt;&gt;"",_xlfn.DAYS(H305,G305),"N/A")</f>
        <v>34</v>
      </c>
      <c r="J305" s="1">
        <f>IF(H305&lt;&gt;"",H305,"N/A")</f>
        <v>44803</v>
      </c>
      <c r="K305">
        <v>7</v>
      </c>
      <c r="M305" t="str">
        <f>IF(L305&lt;&gt;"",L305,"N/A")</f>
        <v>N/A</v>
      </c>
      <c r="N305" t="s">
        <v>12</v>
      </c>
      <c r="O305" t="str">
        <f>IF(N305&lt;&gt;"",N305,"N/A")</f>
        <v>Invoiced</v>
      </c>
      <c r="P305" t="s">
        <v>13</v>
      </c>
      <c r="Q305" s="9">
        <v>12.813000000000001</v>
      </c>
      <c r="R305" t="str">
        <f t="shared" si="4"/>
        <v>10-20</v>
      </c>
      <c r="S305">
        <v>600</v>
      </c>
      <c r="T305" t="s">
        <v>14</v>
      </c>
      <c r="U305">
        <f>IF(T305="USD",S305,S305*0.055)</f>
        <v>600</v>
      </c>
      <c r="V305">
        <v>300</v>
      </c>
      <c r="W305" t="s">
        <v>14</v>
      </c>
      <c r="X305">
        <f>IF(W305="USD",V305,V305*0.054)</f>
        <v>300</v>
      </c>
      <c r="Y305">
        <v>1</v>
      </c>
      <c r="Z305">
        <v>5.0999999999999996</v>
      </c>
      <c r="AA305" s="9">
        <v>3.4000000000000004</v>
      </c>
      <c r="AB305">
        <v>4.25</v>
      </c>
      <c r="AC305">
        <v>3.4000000000000004</v>
      </c>
    </row>
    <row r="306" spans="1:29" x14ac:dyDescent="0.25">
      <c r="A306" t="s">
        <v>2886</v>
      </c>
      <c r="B306" t="s">
        <v>10</v>
      </c>
      <c r="C306" t="s">
        <v>68</v>
      </c>
      <c r="D306" t="s">
        <v>3611</v>
      </c>
      <c r="E306" t="s">
        <v>3613</v>
      </c>
      <c r="F306" t="str">
        <f>_xlfn.CONCAT(D306:D306,"-",E306)</f>
        <v>Mogadishu-Sanaa</v>
      </c>
      <c r="G306" s="1">
        <v>44716</v>
      </c>
      <c r="H306" s="1">
        <v>44750</v>
      </c>
      <c r="I306" s="8">
        <f>IF(H306&lt;&gt;"",_xlfn.DAYS(H306,G306),"N/A")</f>
        <v>34</v>
      </c>
      <c r="J306" s="1">
        <f>IF(H306&lt;&gt;"",H306,"N/A")</f>
        <v>44750</v>
      </c>
      <c r="K306">
        <v>6</v>
      </c>
      <c r="L306" t="s">
        <v>12</v>
      </c>
      <c r="M306" t="str">
        <f>IF(L306&lt;&gt;"",L306,"N/A")</f>
        <v>Invoiced</v>
      </c>
      <c r="N306" t="s">
        <v>12</v>
      </c>
      <c r="O306" t="str">
        <f>IF(N306&lt;&gt;"",N306,"N/A")</f>
        <v>Invoiced</v>
      </c>
      <c r="P306" t="s">
        <v>13</v>
      </c>
      <c r="Q306" s="9">
        <v>11.305</v>
      </c>
      <c r="R306" t="str">
        <f t="shared" si="4"/>
        <v>10-20</v>
      </c>
      <c r="S306">
        <v>600</v>
      </c>
      <c r="T306" t="s">
        <v>14</v>
      </c>
      <c r="U306">
        <f>IF(T306="USD",S306,S306*0.055)</f>
        <v>600</v>
      </c>
      <c r="V306">
        <v>300</v>
      </c>
      <c r="W306" t="s">
        <v>14</v>
      </c>
      <c r="X306">
        <f>IF(W306="USD",V306,V306*0.054)</f>
        <v>300</v>
      </c>
      <c r="Y306">
        <v>1</v>
      </c>
      <c r="Z306">
        <v>5.0999999999999996</v>
      </c>
      <c r="AA306" s="9">
        <v>3.4000000000000004</v>
      </c>
      <c r="AB306">
        <v>4.25</v>
      </c>
      <c r="AC306">
        <v>3.4000000000000004</v>
      </c>
    </row>
    <row r="307" spans="1:29" x14ac:dyDescent="0.25">
      <c r="A307" t="s">
        <v>2947</v>
      </c>
      <c r="B307" t="s">
        <v>10</v>
      </c>
      <c r="C307" t="s">
        <v>68</v>
      </c>
      <c r="D307" t="s">
        <v>3611</v>
      </c>
      <c r="E307" t="s">
        <v>3614</v>
      </c>
      <c r="F307" t="str">
        <f>_xlfn.CONCAT(D307:D307,"-",E307)</f>
        <v>Mogadishu-Alger</v>
      </c>
      <c r="G307" s="1">
        <v>44773</v>
      </c>
      <c r="H307" s="1">
        <v>44807</v>
      </c>
      <c r="I307" s="8">
        <f>IF(H307&lt;&gt;"",_xlfn.DAYS(H307,G307),"N/A")</f>
        <v>34</v>
      </c>
      <c r="J307" s="1">
        <f>IF(H307&lt;&gt;"",H307,"N/A")</f>
        <v>44807</v>
      </c>
      <c r="K307">
        <v>7</v>
      </c>
      <c r="M307" t="str">
        <f>IF(L307&lt;&gt;"",L307,"N/A")</f>
        <v>N/A</v>
      </c>
      <c r="N307" t="s">
        <v>836</v>
      </c>
      <c r="O307" t="str">
        <f>IF(N307&lt;&gt;"",N307,"N/A")</f>
        <v>Draft</v>
      </c>
      <c r="P307" t="s">
        <v>13</v>
      </c>
      <c r="Q307" s="9">
        <v>10.629</v>
      </c>
      <c r="R307" t="str">
        <f t="shared" si="4"/>
        <v>10-20</v>
      </c>
      <c r="S307">
        <v>600</v>
      </c>
      <c r="T307" t="s">
        <v>14</v>
      </c>
      <c r="U307">
        <f>IF(T307="USD",S307,S307*0.055)</f>
        <v>600</v>
      </c>
      <c r="V307">
        <v>300</v>
      </c>
      <c r="W307" t="s">
        <v>14</v>
      </c>
      <c r="X307">
        <f>IF(W307="USD",V307,V307*0.054)</f>
        <v>300</v>
      </c>
      <c r="Y307">
        <v>1</v>
      </c>
      <c r="Z307">
        <v>5.0999999999999996</v>
      </c>
      <c r="AA307" s="9">
        <v>3.4000000000000004</v>
      </c>
      <c r="AB307">
        <v>4.25</v>
      </c>
      <c r="AC307">
        <v>3.4000000000000004</v>
      </c>
    </row>
    <row r="308" spans="1:29" x14ac:dyDescent="0.25">
      <c r="A308" t="s">
        <v>372</v>
      </c>
      <c r="B308" t="s">
        <v>10</v>
      </c>
      <c r="C308" t="s">
        <v>68</v>
      </c>
      <c r="D308" t="s">
        <v>3615</v>
      </c>
      <c r="E308" t="s">
        <v>3614</v>
      </c>
      <c r="F308" t="str">
        <f>_xlfn.CONCAT(D308:D308,"-",E308)</f>
        <v>Mombasa-Alger</v>
      </c>
      <c r="G308" s="1">
        <v>44626</v>
      </c>
      <c r="H308" s="1">
        <v>44676</v>
      </c>
      <c r="I308" s="8">
        <f>IF(H308&lt;&gt;"",_xlfn.DAYS(H308,G308),"N/A")</f>
        <v>50</v>
      </c>
      <c r="J308" s="1">
        <f>IF(H308&lt;&gt;"",H308,"N/A")</f>
        <v>44676</v>
      </c>
      <c r="K308">
        <v>3</v>
      </c>
      <c r="L308" t="s">
        <v>16</v>
      </c>
      <c r="M308" t="str">
        <f>IF(L308&lt;&gt;"",L308,"N/A")</f>
        <v>Paid</v>
      </c>
      <c r="N308" t="s">
        <v>12</v>
      </c>
      <c r="O308" t="str">
        <f>IF(N308&lt;&gt;"",N308,"N/A")</f>
        <v>Invoiced</v>
      </c>
      <c r="P308" t="s">
        <v>13</v>
      </c>
      <c r="Q308" s="9">
        <v>34.119999999999997</v>
      </c>
      <c r="R308" t="str">
        <f t="shared" si="4"/>
        <v>30+</v>
      </c>
      <c r="S308">
        <v>600</v>
      </c>
      <c r="T308" t="s">
        <v>14</v>
      </c>
      <c r="U308">
        <f>IF(T308="USD",S308,S308*0.055)</f>
        <v>600</v>
      </c>
      <c r="V308">
        <v>300</v>
      </c>
      <c r="W308" t="s">
        <v>14</v>
      </c>
      <c r="X308">
        <f>IF(W308="USD",V308,V308*0.054)</f>
        <v>300</v>
      </c>
      <c r="Y308">
        <v>1</v>
      </c>
      <c r="Z308">
        <v>5</v>
      </c>
      <c r="AA308" s="9">
        <v>7.5</v>
      </c>
      <c r="AB308">
        <v>6.25</v>
      </c>
    </row>
    <row r="309" spans="1:29" x14ac:dyDescent="0.25">
      <c r="A309" t="s">
        <v>400</v>
      </c>
      <c r="B309" t="s">
        <v>10</v>
      </c>
      <c r="C309" t="s">
        <v>68</v>
      </c>
      <c r="D309" t="s">
        <v>3620</v>
      </c>
      <c r="E309" t="s">
        <v>3617</v>
      </c>
      <c r="F309" t="str">
        <f>_xlfn.CONCAT(D309:D309,"-",E309)</f>
        <v>Zanzibar-Lagos</v>
      </c>
      <c r="G309" s="1">
        <v>44626</v>
      </c>
      <c r="H309" s="1">
        <v>44676</v>
      </c>
      <c r="I309" s="8">
        <f>IF(H309&lt;&gt;"",_xlfn.DAYS(H309,G309),"N/A")</f>
        <v>50</v>
      </c>
      <c r="J309" s="1">
        <f>IF(H309&lt;&gt;"",H309,"N/A")</f>
        <v>44676</v>
      </c>
      <c r="K309">
        <v>3</v>
      </c>
      <c r="L309" t="s">
        <v>16</v>
      </c>
      <c r="M309" t="str">
        <f>IF(L309&lt;&gt;"",L309,"N/A")</f>
        <v>Paid</v>
      </c>
      <c r="O309" t="str">
        <f>IF(N309&lt;&gt;"",N309,"N/A")</f>
        <v>N/A</v>
      </c>
      <c r="P309" t="s">
        <v>69</v>
      </c>
      <c r="Q309" s="9">
        <v>34.119999999999997</v>
      </c>
      <c r="R309" t="str">
        <f t="shared" si="4"/>
        <v>30+</v>
      </c>
      <c r="S309">
        <v>20</v>
      </c>
      <c r="T309" t="s">
        <v>14</v>
      </c>
      <c r="U309">
        <f>IF(T309="USD",S309,S309*0.055)</f>
        <v>20</v>
      </c>
      <c r="V309">
        <v>10</v>
      </c>
      <c r="W309" t="s">
        <v>14</v>
      </c>
      <c r="X309">
        <f>IF(W309="USD",V309,V309*0.054)</f>
        <v>10</v>
      </c>
      <c r="Y309">
        <v>1</v>
      </c>
      <c r="Z309">
        <v>5</v>
      </c>
      <c r="AA309" s="9">
        <v>7.5</v>
      </c>
      <c r="AB309">
        <v>6.25</v>
      </c>
    </row>
    <row r="310" spans="1:29" x14ac:dyDescent="0.25">
      <c r="A310" t="s">
        <v>1868</v>
      </c>
      <c r="B310" t="s">
        <v>10</v>
      </c>
      <c r="C310" t="s">
        <v>56</v>
      </c>
      <c r="D310" t="s">
        <v>3611</v>
      </c>
      <c r="E310" t="s">
        <v>3618</v>
      </c>
      <c r="F310" t="str">
        <f>_xlfn.CONCAT(D310:D310,"-",E310)</f>
        <v>Mogadishu-Tripoli</v>
      </c>
      <c r="G310" s="1">
        <v>44735</v>
      </c>
      <c r="H310" s="1">
        <v>44768</v>
      </c>
      <c r="I310" s="8">
        <f>IF(H310&lt;&gt;"",_xlfn.DAYS(H310,G310),"N/A")</f>
        <v>33</v>
      </c>
      <c r="J310" s="1">
        <f>IF(H310&lt;&gt;"",H310,"N/A")</f>
        <v>44768</v>
      </c>
      <c r="K310">
        <v>6</v>
      </c>
      <c r="L310" t="s">
        <v>16</v>
      </c>
      <c r="M310" t="str">
        <f>IF(L310&lt;&gt;"",L310,"N/A")</f>
        <v>Paid</v>
      </c>
      <c r="N310" t="s">
        <v>12</v>
      </c>
      <c r="O310" t="str">
        <f>IF(N310&lt;&gt;"",N310,"N/A")</f>
        <v>Invoiced</v>
      </c>
      <c r="P310" t="s">
        <v>13</v>
      </c>
      <c r="Q310" s="9">
        <v>36.159999999999997</v>
      </c>
      <c r="R310" t="str">
        <f t="shared" si="4"/>
        <v>30+</v>
      </c>
      <c r="S310">
        <v>600</v>
      </c>
      <c r="T310" t="s">
        <v>14</v>
      </c>
      <c r="U310">
        <f>IF(T310="USD",S310,S310*0.055)</f>
        <v>600</v>
      </c>
      <c r="V310">
        <v>300</v>
      </c>
      <c r="W310" t="s">
        <v>14</v>
      </c>
      <c r="X310">
        <f>IF(W310="USD",V310,V310*0.054)</f>
        <v>300</v>
      </c>
      <c r="Y310">
        <v>1</v>
      </c>
      <c r="Z310">
        <v>4.95</v>
      </c>
      <c r="AA310" s="9">
        <v>3.3000000000000003</v>
      </c>
      <c r="AB310">
        <v>4.125</v>
      </c>
      <c r="AC310">
        <v>3.3000000000000003</v>
      </c>
    </row>
    <row r="311" spans="1:29" x14ac:dyDescent="0.25">
      <c r="A311" t="s">
        <v>2089</v>
      </c>
      <c r="B311" t="s">
        <v>10</v>
      </c>
      <c r="C311" t="s">
        <v>56</v>
      </c>
      <c r="D311" t="s">
        <v>3619</v>
      </c>
      <c r="E311" t="s">
        <v>3612</v>
      </c>
      <c r="F311" t="str">
        <f>_xlfn.CONCAT(D311:D311,"-",E311)</f>
        <v>Addis Ababa-Victoria</v>
      </c>
      <c r="G311" s="1">
        <v>44665</v>
      </c>
      <c r="H311" s="1">
        <v>44698</v>
      </c>
      <c r="I311" s="8">
        <f>IF(H311&lt;&gt;"",_xlfn.DAYS(H311,G311),"N/A")</f>
        <v>33</v>
      </c>
      <c r="J311" s="1">
        <f>IF(H311&lt;&gt;"",H311,"N/A")</f>
        <v>44698</v>
      </c>
      <c r="K311">
        <v>4</v>
      </c>
      <c r="L311" t="s">
        <v>16</v>
      </c>
      <c r="M311" t="str">
        <f>IF(L311&lt;&gt;"",L311,"N/A")</f>
        <v>Paid</v>
      </c>
      <c r="N311" t="s">
        <v>16</v>
      </c>
      <c r="O311" t="str">
        <f>IF(N311&lt;&gt;"",N311,"N/A")</f>
        <v>Paid</v>
      </c>
      <c r="P311" t="s">
        <v>13</v>
      </c>
      <c r="Q311" s="9">
        <v>35.53</v>
      </c>
      <c r="R311" t="str">
        <f t="shared" si="4"/>
        <v>30+</v>
      </c>
      <c r="S311">
        <v>600</v>
      </c>
      <c r="T311" t="s">
        <v>14</v>
      </c>
      <c r="U311">
        <f>IF(T311="USD",S311,S311*0.055)</f>
        <v>600</v>
      </c>
      <c r="V311">
        <v>300</v>
      </c>
      <c r="W311" t="s">
        <v>14</v>
      </c>
      <c r="X311">
        <f>IF(W311="USD",V311,V311*0.054)</f>
        <v>300</v>
      </c>
      <c r="Y311">
        <v>0</v>
      </c>
      <c r="Z311">
        <v>4.95</v>
      </c>
      <c r="AA311" s="9">
        <v>3.3000000000000003</v>
      </c>
      <c r="AB311">
        <v>4.125</v>
      </c>
      <c r="AC311">
        <v>3.3000000000000003</v>
      </c>
    </row>
    <row r="312" spans="1:29" x14ac:dyDescent="0.25">
      <c r="A312" t="s">
        <v>2090</v>
      </c>
      <c r="B312" t="s">
        <v>10</v>
      </c>
      <c r="C312" t="s">
        <v>56</v>
      </c>
      <c r="D312" t="s">
        <v>3611</v>
      </c>
      <c r="E312" t="s">
        <v>3613</v>
      </c>
      <c r="F312" t="str">
        <f>_xlfn.CONCAT(D312:D312,"-",E312)</f>
        <v>Mogadishu-Sanaa</v>
      </c>
      <c r="G312" s="1">
        <v>44665</v>
      </c>
      <c r="H312" s="1">
        <v>44698</v>
      </c>
      <c r="I312" s="8">
        <f>IF(H312&lt;&gt;"",_xlfn.DAYS(H312,G312),"N/A")</f>
        <v>33</v>
      </c>
      <c r="J312" s="1">
        <f>IF(H312&lt;&gt;"",H312,"N/A")</f>
        <v>44698</v>
      </c>
      <c r="K312">
        <v>4</v>
      </c>
      <c r="L312" t="s">
        <v>16</v>
      </c>
      <c r="M312" t="str">
        <f>IF(L312&lt;&gt;"",L312,"N/A")</f>
        <v>Paid</v>
      </c>
      <c r="N312" t="s">
        <v>16</v>
      </c>
      <c r="O312" t="str">
        <f>IF(N312&lt;&gt;"",N312,"N/A")</f>
        <v>Paid</v>
      </c>
      <c r="P312" t="s">
        <v>13</v>
      </c>
      <c r="Q312" s="9">
        <v>35.53</v>
      </c>
      <c r="R312" t="str">
        <f t="shared" si="4"/>
        <v>30+</v>
      </c>
      <c r="S312">
        <v>600</v>
      </c>
      <c r="T312" t="s">
        <v>14</v>
      </c>
      <c r="U312">
        <f>IF(T312="USD",S312,S312*0.055)</f>
        <v>600</v>
      </c>
      <c r="V312">
        <v>300</v>
      </c>
      <c r="W312" t="s">
        <v>14</v>
      </c>
      <c r="X312">
        <f>IF(W312="USD",V312,V312*0.054)</f>
        <v>300</v>
      </c>
      <c r="Y312">
        <v>0</v>
      </c>
      <c r="Z312">
        <v>4.95</v>
      </c>
      <c r="AA312" s="9">
        <v>3.3000000000000003</v>
      </c>
      <c r="AB312">
        <v>4.125</v>
      </c>
      <c r="AC312">
        <v>3.3000000000000003</v>
      </c>
    </row>
    <row r="313" spans="1:29" x14ac:dyDescent="0.25">
      <c r="A313" t="s">
        <v>2091</v>
      </c>
      <c r="B313" t="s">
        <v>10</v>
      </c>
      <c r="C313" t="s">
        <v>56</v>
      </c>
      <c r="D313" t="s">
        <v>3615</v>
      </c>
      <c r="E313" t="s">
        <v>3612</v>
      </c>
      <c r="F313" t="str">
        <f>_xlfn.CONCAT(D313:D313,"-",E313)</f>
        <v>Mombasa-Victoria</v>
      </c>
      <c r="G313" s="1">
        <v>44665</v>
      </c>
      <c r="H313" s="1">
        <v>44698</v>
      </c>
      <c r="I313" s="8">
        <f>IF(H313&lt;&gt;"",_xlfn.DAYS(H313,G313),"N/A")</f>
        <v>33</v>
      </c>
      <c r="J313" s="1">
        <f>IF(H313&lt;&gt;"",H313,"N/A")</f>
        <v>44698</v>
      </c>
      <c r="K313">
        <v>4</v>
      </c>
      <c r="L313" t="s">
        <v>16</v>
      </c>
      <c r="M313" t="str">
        <f>IF(L313&lt;&gt;"",L313,"N/A")</f>
        <v>Paid</v>
      </c>
      <c r="N313" t="s">
        <v>16</v>
      </c>
      <c r="O313" t="str">
        <f>IF(N313&lt;&gt;"",N313,"N/A")</f>
        <v>Paid</v>
      </c>
      <c r="P313" t="s">
        <v>13</v>
      </c>
      <c r="Q313" s="9">
        <v>35.53</v>
      </c>
      <c r="R313" t="str">
        <f t="shared" si="4"/>
        <v>30+</v>
      </c>
      <c r="S313">
        <v>600</v>
      </c>
      <c r="T313" t="s">
        <v>14</v>
      </c>
      <c r="U313">
        <f>IF(T313="USD",S313,S313*0.055)</f>
        <v>600</v>
      </c>
      <c r="V313">
        <v>300</v>
      </c>
      <c r="W313" t="s">
        <v>14</v>
      </c>
      <c r="X313">
        <f>IF(W313="USD",V313,V313*0.054)</f>
        <v>300</v>
      </c>
      <c r="Y313">
        <v>0</v>
      </c>
      <c r="Z313">
        <v>4.95</v>
      </c>
      <c r="AA313" s="9">
        <v>3.3000000000000003</v>
      </c>
      <c r="AB313">
        <v>4.125</v>
      </c>
      <c r="AC313">
        <v>3.3000000000000003</v>
      </c>
    </row>
    <row r="314" spans="1:29" x14ac:dyDescent="0.25">
      <c r="A314" t="s">
        <v>2092</v>
      </c>
      <c r="B314" t="s">
        <v>10</v>
      </c>
      <c r="C314" t="s">
        <v>56</v>
      </c>
      <c r="D314" t="s">
        <v>3611</v>
      </c>
      <c r="E314" t="s">
        <v>3617</v>
      </c>
      <c r="F314" t="str">
        <f>_xlfn.CONCAT(D314:D314,"-",E314)</f>
        <v>Mogadishu-Lagos</v>
      </c>
      <c r="G314" s="1">
        <v>44665</v>
      </c>
      <c r="H314" s="1">
        <v>44698</v>
      </c>
      <c r="I314" s="8">
        <f>IF(H314&lt;&gt;"",_xlfn.DAYS(H314,G314),"N/A")</f>
        <v>33</v>
      </c>
      <c r="J314" s="1">
        <f>IF(H314&lt;&gt;"",H314,"N/A")</f>
        <v>44698</v>
      </c>
      <c r="K314">
        <v>4</v>
      </c>
      <c r="L314" t="s">
        <v>16</v>
      </c>
      <c r="M314" t="str">
        <f>IF(L314&lt;&gt;"",L314,"N/A")</f>
        <v>Paid</v>
      </c>
      <c r="N314" t="s">
        <v>16</v>
      </c>
      <c r="O314" t="str">
        <f>IF(N314&lt;&gt;"",N314,"N/A")</f>
        <v>Paid</v>
      </c>
      <c r="P314" t="s">
        <v>13</v>
      </c>
      <c r="Q314" s="9">
        <v>35.53</v>
      </c>
      <c r="R314" t="str">
        <f t="shared" si="4"/>
        <v>30+</v>
      </c>
      <c r="S314">
        <v>600</v>
      </c>
      <c r="T314" t="s">
        <v>14</v>
      </c>
      <c r="U314">
        <f>IF(T314="USD",S314,S314*0.055)</f>
        <v>600</v>
      </c>
      <c r="V314">
        <v>300</v>
      </c>
      <c r="W314" t="s">
        <v>14</v>
      </c>
      <c r="X314">
        <f>IF(W314="USD",V314,V314*0.054)</f>
        <v>300</v>
      </c>
      <c r="Y314">
        <v>0</v>
      </c>
      <c r="Z314">
        <v>4.95</v>
      </c>
      <c r="AA314" s="9">
        <v>3.3000000000000003</v>
      </c>
      <c r="AB314">
        <v>4.125</v>
      </c>
      <c r="AC314">
        <v>3.3000000000000003</v>
      </c>
    </row>
    <row r="315" spans="1:29" x14ac:dyDescent="0.25">
      <c r="A315" t="s">
        <v>3207</v>
      </c>
      <c r="B315" t="s">
        <v>10</v>
      </c>
      <c r="C315" t="s">
        <v>68</v>
      </c>
      <c r="D315" t="s">
        <v>3619</v>
      </c>
      <c r="E315" t="s">
        <v>3617</v>
      </c>
      <c r="F315" t="str">
        <f>_xlfn.CONCAT(D315:D315,"-",E315)</f>
        <v>Addis Ababa-Lagos</v>
      </c>
      <c r="G315" s="1">
        <v>44738</v>
      </c>
      <c r="H315" s="1">
        <v>44771</v>
      </c>
      <c r="I315" s="8">
        <f>IF(H315&lt;&gt;"",_xlfn.DAYS(H315,G315),"N/A")</f>
        <v>33</v>
      </c>
      <c r="J315" s="1">
        <f>IF(H315&lt;&gt;"",H315,"N/A")</f>
        <v>44771</v>
      </c>
      <c r="K315">
        <v>6</v>
      </c>
      <c r="L315" t="s">
        <v>12</v>
      </c>
      <c r="M315" t="str">
        <f>IF(L315&lt;&gt;"",L315,"N/A")</f>
        <v>Invoiced</v>
      </c>
      <c r="N315" t="s">
        <v>12</v>
      </c>
      <c r="O315" t="str">
        <f>IF(N315&lt;&gt;"",N315,"N/A")</f>
        <v>Invoiced</v>
      </c>
      <c r="P315" t="s">
        <v>13</v>
      </c>
      <c r="Q315" s="9">
        <v>34.067999999999998</v>
      </c>
      <c r="R315" t="str">
        <f t="shared" si="4"/>
        <v>30+</v>
      </c>
      <c r="S315">
        <v>600</v>
      </c>
      <c r="T315" t="s">
        <v>14</v>
      </c>
      <c r="U315">
        <f>IF(T315="USD",S315,S315*0.055)</f>
        <v>600</v>
      </c>
      <c r="V315">
        <v>300</v>
      </c>
      <c r="W315" t="s">
        <v>14</v>
      </c>
      <c r="X315">
        <f>IF(W315="USD",V315,V315*0.054)</f>
        <v>300</v>
      </c>
      <c r="Y315">
        <v>1</v>
      </c>
      <c r="Z315">
        <v>4.95</v>
      </c>
      <c r="AA315" s="9">
        <v>3.3000000000000003</v>
      </c>
      <c r="AB315">
        <v>4.125</v>
      </c>
      <c r="AC315">
        <v>3.3000000000000003</v>
      </c>
    </row>
    <row r="316" spans="1:29" x14ac:dyDescent="0.25">
      <c r="A316" t="s">
        <v>3228</v>
      </c>
      <c r="B316" t="s">
        <v>10</v>
      </c>
      <c r="C316" t="s">
        <v>68</v>
      </c>
      <c r="D316" t="s">
        <v>3611</v>
      </c>
      <c r="E316" t="s">
        <v>3612</v>
      </c>
      <c r="F316" t="str">
        <f>_xlfn.CONCAT(D316:D316,"-",E316)</f>
        <v>Mogadishu-Victoria</v>
      </c>
      <c r="G316" s="1">
        <v>44723</v>
      </c>
      <c r="H316" s="1">
        <v>44756</v>
      </c>
      <c r="I316" s="8">
        <f>IF(H316&lt;&gt;"",_xlfn.DAYS(H316,G316),"N/A")</f>
        <v>33</v>
      </c>
      <c r="J316" s="1">
        <f>IF(H316&lt;&gt;"",H316,"N/A")</f>
        <v>44756</v>
      </c>
      <c r="K316">
        <v>6</v>
      </c>
      <c r="L316" t="s">
        <v>12</v>
      </c>
      <c r="M316" t="str">
        <f>IF(L316&lt;&gt;"",L316,"N/A")</f>
        <v>Invoiced</v>
      </c>
      <c r="N316" t="s">
        <v>12</v>
      </c>
      <c r="O316" t="str">
        <f>IF(N316&lt;&gt;"",N316,"N/A")</f>
        <v>Invoiced</v>
      </c>
      <c r="P316" t="s">
        <v>13</v>
      </c>
      <c r="Q316" s="9">
        <v>33.066000000000003</v>
      </c>
      <c r="R316" t="str">
        <f t="shared" si="4"/>
        <v>30+</v>
      </c>
      <c r="S316">
        <v>600</v>
      </c>
      <c r="T316" t="s">
        <v>14</v>
      </c>
      <c r="U316">
        <f>IF(T316="USD",S316,S316*0.055)</f>
        <v>600</v>
      </c>
      <c r="V316">
        <v>300</v>
      </c>
      <c r="W316" t="s">
        <v>14</v>
      </c>
      <c r="X316">
        <f>IF(W316="USD",V316,V316*0.054)</f>
        <v>300</v>
      </c>
      <c r="Y316">
        <v>1</v>
      </c>
      <c r="Z316">
        <v>4.95</v>
      </c>
      <c r="AA316" s="9">
        <v>3.3000000000000003</v>
      </c>
      <c r="AB316">
        <v>4.125</v>
      </c>
      <c r="AC316">
        <v>3.3000000000000003</v>
      </c>
    </row>
    <row r="317" spans="1:29" x14ac:dyDescent="0.25">
      <c r="A317" t="s">
        <v>1085</v>
      </c>
      <c r="B317" t="s">
        <v>10</v>
      </c>
      <c r="C317" t="s">
        <v>68</v>
      </c>
      <c r="D317" t="s">
        <v>3619</v>
      </c>
      <c r="E317" t="s">
        <v>3612</v>
      </c>
      <c r="F317" t="str">
        <f>_xlfn.CONCAT(D317:D317,"-",E317)</f>
        <v>Addis Ababa-Victoria</v>
      </c>
      <c r="G317" s="1">
        <v>44634</v>
      </c>
      <c r="H317" s="1">
        <v>44667</v>
      </c>
      <c r="I317" s="8">
        <f>IF(H317&lt;&gt;"",_xlfn.DAYS(H317,G317),"N/A")</f>
        <v>33</v>
      </c>
      <c r="J317" s="1">
        <f>IF(H317&lt;&gt;"",H317,"N/A")</f>
        <v>44667</v>
      </c>
      <c r="K317">
        <v>3</v>
      </c>
      <c r="M317" t="str">
        <f>IF(L317&lt;&gt;"",L317,"N/A")</f>
        <v>N/A</v>
      </c>
      <c r="N317" t="s">
        <v>12</v>
      </c>
      <c r="O317" t="str">
        <f>IF(N317&lt;&gt;"",N317,"N/A")</f>
        <v>Invoiced</v>
      </c>
      <c r="P317" t="s">
        <v>13</v>
      </c>
      <c r="Q317" s="9">
        <v>32.881999999999998</v>
      </c>
      <c r="R317" t="str">
        <f t="shared" si="4"/>
        <v>30+</v>
      </c>
      <c r="S317">
        <v>600</v>
      </c>
      <c r="T317" t="s">
        <v>14</v>
      </c>
      <c r="U317">
        <f>IF(T317="USD",S317,S317*0.055)</f>
        <v>600</v>
      </c>
      <c r="V317">
        <v>300</v>
      </c>
      <c r="W317" t="s">
        <v>14</v>
      </c>
      <c r="X317">
        <f>IF(W317="USD",V317,V317*0.054)</f>
        <v>300</v>
      </c>
      <c r="Y317">
        <v>1</v>
      </c>
      <c r="Z317">
        <v>4.95</v>
      </c>
      <c r="AA317" s="9">
        <v>3.3000000000000003</v>
      </c>
      <c r="AB317">
        <v>4.125</v>
      </c>
      <c r="AC317">
        <v>3.3000000000000003</v>
      </c>
    </row>
    <row r="318" spans="1:29" x14ac:dyDescent="0.25">
      <c r="A318" t="s">
        <v>2109</v>
      </c>
      <c r="B318" t="s">
        <v>10</v>
      </c>
      <c r="C318" t="s">
        <v>68</v>
      </c>
      <c r="D318" t="s">
        <v>3611</v>
      </c>
      <c r="E318" t="s">
        <v>3618</v>
      </c>
      <c r="F318" t="str">
        <f>_xlfn.CONCAT(D318:D318,"-",E318)</f>
        <v>Mogadishu-Tripoli</v>
      </c>
      <c r="G318" s="1">
        <v>44652</v>
      </c>
      <c r="H318" s="1">
        <v>44685</v>
      </c>
      <c r="I318" s="8">
        <f>IF(H318&lt;&gt;"",_xlfn.DAYS(H318,G318),"N/A")</f>
        <v>33</v>
      </c>
      <c r="J318" s="1">
        <f>IF(H318&lt;&gt;"",H318,"N/A")</f>
        <v>44685</v>
      </c>
      <c r="K318">
        <v>4</v>
      </c>
      <c r="L318" t="s">
        <v>16</v>
      </c>
      <c r="M318" t="str">
        <f>IF(L318&lt;&gt;"",L318,"N/A")</f>
        <v>Paid</v>
      </c>
      <c r="N318" t="s">
        <v>12</v>
      </c>
      <c r="O318" t="str">
        <f>IF(N318&lt;&gt;"",N318,"N/A")</f>
        <v>Invoiced</v>
      </c>
      <c r="P318" t="s">
        <v>13</v>
      </c>
      <c r="Q318" s="9">
        <v>32.408000000000001</v>
      </c>
      <c r="R318" t="str">
        <f t="shared" si="4"/>
        <v>30+</v>
      </c>
      <c r="S318">
        <v>600</v>
      </c>
      <c r="T318" t="s">
        <v>14</v>
      </c>
      <c r="U318">
        <f>IF(T318="USD",S318,S318*0.055)</f>
        <v>600</v>
      </c>
      <c r="V318">
        <v>300</v>
      </c>
      <c r="W318" t="s">
        <v>14</v>
      </c>
      <c r="X318">
        <f>IF(W318="USD",V318,V318*0.054)</f>
        <v>300</v>
      </c>
      <c r="Y318">
        <v>1</v>
      </c>
      <c r="Z318">
        <v>4.95</v>
      </c>
      <c r="AA318" s="9">
        <v>3.3000000000000003</v>
      </c>
      <c r="AB318">
        <v>4.125</v>
      </c>
      <c r="AC318">
        <v>3.3000000000000003</v>
      </c>
    </row>
    <row r="319" spans="1:29" x14ac:dyDescent="0.25">
      <c r="A319" t="s">
        <v>2125</v>
      </c>
      <c r="B319" t="s">
        <v>10</v>
      </c>
      <c r="C319" t="s">
        <v>68</v>
      </c>
      <c r="D319" t="s">
        <v>3615</v>
      </c>
      <c r="E319" t="s">
        <v>3618</v>
      </c>
      <c r="F319" t="str">
        <f>_xlfn.CONCAT(D319:D319,"-",E319)</f>
        <v>Mombasa-Tripoli</v>
      </c>
      <c r="G319" s="1">
        <v>44652</v>
      </c>
      <c r="H319" s="1">
        <v>44685</v>
      </c>
      <c r="I319" s="8">
        <f>IF(H319&lt;&gt;"",_xlfn.DAYS(H319,G319),"N/A")</f>
        <v>33</v>
      </c>
      <c r="J319" s="1">
        <f>IF(H319&lt;&gt;"",H319,"N/A")</f>
        <v>44685</v>
      </c>
      <c r="K319">
        <v>4</v>
      </c>
      <c r="L319" t="s">
        <v>16</v>
      </c>
      <c r="M319" t="str">
        <f>IF(L319&lt;&gt;"",L319,"N/A")</f>
        <v>Paid</v>
      </c>
      <c r="O319" t="str">
        <f>IF(N319&lt;&gt;"",N319,"N/A")</f>
        <v>N/A</v>
      </c>
      <c r="P319" t="s">
        <v>69</v>
      </c>
      <c r="Q319" s="9">
        <v>32.408000000000001</v>
      </c>
      <c r="R319" t="str">
        <f t="shared" si="4"/>
        <v>30+</v>
      </c>
      <c r="S319">
        <v>20</v>
      </c>
      <c r="T319" t="s">
        <v>14</v>
      </c>
      <c r="U319">
        <f>IF(T319="USD",S319,S319*0.055)</f>
        <v>20</v>
      </c>
      <c r="V319">
        <v>10</v>
      </c>
      <c r="W319" t="s">
        <v>14</v>
      </c>
      <c r="X319">
        <f>IF(W319="USD",V319,V319*0.054)</f>
        <v>10</v>
      </c>
      <c r="Y319">
        <v>1</v>
      </c>
      <c r="Z319">
        <v>4.95</v>
      </c>
      <c r="AA319" s="9">
        <v>3.3000000000000003</v>
      </c>
      <c r="AB319">
        <v>4.125</v>
      </c>
      <c r="AC319">
        <v>3.3000000000000003</v>
      </c>
    </row>
    <row r="320" spans="1:29" x14ac:dyDescent="0.25">
      <c r="A320" t="s">
        <v>2106</v>
      </c>
      <c r="B320" t="s">
        <v>10</v>
      </c>
      <c r="C320" t="s">
        <v>68</v>
      </c>
      <c r="D320" t="s">
        <v>3611</v>
      </c>
      <c r="E320" t="s">
        <v>3618</v>
      </c>
      <c r="F320" t="str">
        <f>_xlfn.CONCAT(D320:D320,"-",E320)</f>
        <v>Mogadishu-Tripoli</v>
      </c>
      <c r="G320" s="1">
        <v>44652</v>
      </c>
      <c r="H320" s="1">
        <v>44685</v>
      </c>
      <c r="I320" s="8">
        <f>IF(H320&lt;&gt;"",_xlfn.DAYS(H320,G320),"N/A")</f>
        <v>33</v>
      </c>
      <c r="J320" s="1">
        <f>IF(H320&lt;&gt;"",H320,"N/A")</f>
        <v>44685</v>
      </c>
      <c r="K320">
        <v>4</v>
      </c>
      <c r="L320" t="s">
        <v>16</v>
      </c>
      <c r="M320" t="str">
        <f>IF(L320&lt;&gt;"",L320,"N/A")</f>
        <v>Paid</v>
      </c>
      <c r="N320" t="s">
        <v>12</v>
      </c>
      <c r="O320" t="str">
        <f>IF(N320&lt;&gt;"",N320,"N/A")</f>
        <v>Invoiced</v>
      </c>
      <c r="P320" t="s">
        <v>13</v>
      </c>
      <c r="Q320" s="9">
        <v>32.28</v>
      </c>
      <c r="R320" t="str">
        <f t="shared" si="4"/>
        <v>30+</v>
      </c>
      <c r="S320">
        <v>600</v>
      </c>
      <c r="T320" t="s">
        <v>14</v>
      </c>
      <c r="U320">
        <f>IF(T320="USD",S320,S320*0.055)</f>
        <v>600</v>
      </c>
      <c r="V320">
        <v>300</v>
      </c>
      <c r="W320" t="s">
        <v>14</v>
      </c>
      <c r="X320">
        <f>IF(W320="USD",V320,V320*0.054)</f>
        <v>300</v>
      </c>
      <c r="Y320">
        <v>1</v>
      </c>
      <c r="Z320">
        <v>4.95</v>
      </c>
      <c r="AA320" s="9">
        <v>3.3000000000000003</v>
      </c>
      <c r="AB320">
        <v>4.125</v>
      </c>
      <c r="AC320">
        <v>3.3000000000000003</v>
      </c>
    </row>
    <row r="321" spans="1:29" x14ac:dyDescent="0.25">
      <c r="A321" t="s">
        <v>2122</v>
      </c>
      <c r="B321" t="s">
        <v>10</v>
      </c>
      <c r="C321" t="s">
        <v>68</v>
      </c>
      <c r="D321" t="s">
        <v>3611</v>
      </c>
      <c r="E321" t="s">
        <v>3612</v>
      </c>
      <c r="F321" t="str">
        <f>_xlfn.CONCAT(D321:D321,"-",E321)</f>
        <v>Mogadishu-Victoria</v>
      </c>
      <c r="G321" s="1">
        <v>44652</v>
      </c>
      <c r="H321" s="1">
        <v>44685</v>
      </c>
      <c r="I321" s="8">
        <f>IF(H321&lt;&gt;"",_xlfn.DAYS(H321,G321),"N/A")</f>
        <v>33</v>
      </c>
      <c r="J321" s="1">
        <f>IF(H321&lt;&gt;"",H321,"N/A")</f>
        <v>44685</v>
      </c>
      <c r="K321">
        <v>4</v>
      </c>
      <c r="L321" t="s">
        <v>16</v>
      </c>
      <c r="M321" t="str">
        <f>IF(L321&lt;&gt;"",L321,"N/A")</f>
        <v>Paid</v>
      </c>
      <c r="O321" t="str">
        <f>IF(N321&lt;&gt;"",N321,"N/A")</f>
        <v>N/A</v>
      </c>
      <c r="P321" t="s">
        <v>69</v>
      </c>
      <c r="Q321" s="9">
        <v>32.28</v>
      </c>
      <c r="R321" t="str">
        <f t="shared" si="4"/>
        <v>30+</v>
      </c>
      <c r="S321">
        <v>20</v>
      </c>
      <c r="T321" t="s">
        <v>14</v>
      </c>
      <c r="U321">
        <f>IF(T321="USD",S321,S321*0.055)</f>
        <v>20</v>
      </c>
      <c r="V321">
        <v>10</v>
      </c>
      <c r="W321" t="s">
        <v>14</v>
      </c>
      <c r="X321">
        <f>IF(W321="USD",V321,V321*0.054)</f>
        <v>10</v>
      </c>
      <c r="Y321">
        <v>1</v>
      </c>
      <c r="Z321">
        <v>4.95</v>
      </c>
      <c r="AA321" s="9">
        <v>3.3000000000000003</v>
      </c>
      <c r="AB321">
        <v>4.125</v>
      </c>
      <c r="AC321">
        <v>3.3000000000000003</v>
      </c>
    </row>
    <row r="322" spans="1:29" x14ac:dyDescent="0.25">
      <c r="A322" t="s">
        <v>2111</v>
      </c>
      <c r="B322" t="s">
        <v>10</v>
      </c>
      <c r="C322" t="s">
        <v>68</v>
      </c>
      <c r="D322" t="s">
        <v>3615</v>
      </c>
      <c r="E322" t="s">
        <v>3613</v>
      </c>
      <c r="F322" t="str">
        <f>_xlfn.CONCAT(D322:D322,"-",E322)</f>
        <v>Mombasa-Sanaa</v>
      </c>
      <c r="G322" s="1">
        <v>44652</v>
      </c>
      <c r="H322" s="1">
        <v>44685</v>
      </c>
      <c r="I322" s="8">
        <f>IF(H322&lt;&gt;"",_xlfn.DAYS(H322,G322),"N/A")</f>
        <v>33</v>
      </c>
      <c r="J322" s="1">
        <f>IF(H322&lt;&gt;"",H322,"N/A")</f>
        <v>44685</v>
      </c>
      <c r="K322">
        <v>4</v>
      </c>
      <c r="L322" t="s">
        <v>16</v>
      </c>
      <c r="M322" t="str">
        <f>IF(L322&lt;&gt;"",L322,"N/A")</f>
        <v>Paid</v>
      </c>
      <c r="N322" t="s">
        <v>12</v>
      </c>
      <c r="O322" t="str">
        <f>IF(N322&lt;&gt;"",N322,"N/A")</f>
        <v>Invoiced</v>
      </c>
      <c r="P322" t="s">
        <v>13</v>
      </c>
      <c r="Q322" s="9">
        <v>32.265000000000001</v>
      </c>
      <c r="R322" t="str">
        <f t="shared" si="4"/>
        <v>30+</v>
      </c>
      <c r="S322">
        <v>600</v>
      </c>
      <c r="T322" t="s">
        <v>14</v>
      </c>
      <c r="U322">
        <f>IF(T322="USD",S322,S322*0.055)</f>
        <v>600</v>
      </c>
      <c r="V322">
        <v>300</v>
      </c>
      <c r="W322" t="s">
        <v>14</v>
      </c>
      <c r="X322">
        <f>IF(W322="USD",V322,V322*0.054)</f>
        <v>300</v>
      </c>
      <c r="Y322">
        <v>1</v>
      </c>
      <c r="Z322">
        <v>4.95</v>
      </c>
      <c r="AA322" s="9">
        <v>3.3000000000000003</v>
      </c>
      <c r="AB322">
        <v>4.125</v>
      </c>
      <c r="AC322">
        <v>3.3000000000000003</v>
      </c>
    </row>
    <row r="323" spans="1:29" x14ac:dyDescent="0.25">
      <c r="A323" t="s">
        <v>2127</v>
      </c>
      <c r="B323" t="s">
        <v>10</v>
      </c>
      <c r="C323" t="s">
        <v>68</v>
      </c>
      <c r="D323" t="s">
        <v>3616</v>
      </c>
      <c r="E323" t="s">
        <v>3612</v>
      </c>
      <c r="F323" t="str">
        <f>_xlfn.CONCAT(D323:D323,"-",E323)</f>
        <v>Marrakech-Victoria</v>
      </c>
      <c r="G323" s="1">
        <v>44652</v>
      </c>
      <c r="H323" s="1">
        <v>44685</v>
      </c>
      <c r="I323" s="8">
        <f>IF(H323&lt;&gt;"",_xlfn.DAYS(H323,G323),"N/A")</f>
        <v>33</v>
      </c>
      <c r="J323" s="1">
        <f>IF(H323&lt;&gt;"",H323,"N/A")</f>
        <v>44685</v>
      </c>
      <c r="K323">
        <v>4</v>
      </c>
      <c r="L323" t="s">
        <v>16</v>
      </c>
      <c r="M323" t="str">
        <f>IF(L323&lt;&gt;"",L323,"N/A")</f>
        <v>Paid</v>
      </c>
      <c r="O323" t="str">
        <f>IF(N323&lt;&gt;"",N323,"N/A")</f>
        <v>N/A</v>
      </c>
      <c r="P323" t="s">
        <v>69</v>
      </c>
      <c r="Q323" s="9">
        <v>32.265000000000001</v>
      </c>
      <c r="R323" t="str">
        <f t="shared" ref="R323:R386" si="5">IF(Q323&lt;=10,"1-10",IF(Q323&lt;=20,"10-20",IF(Q323&lt;=30,"20-30",IF(Q323&lt;=40,"30+"))))</f>
        <v>30+</v>
      </c>
      <c r="S323">
        <v>20</v>
      </c>
      <c r="T323" t="s">
        <v>14</v>
      </c>
      <c r="U323">
        <f>IF(T323="USD",S323,S323*0.055)</f>
        <v>20</v>
      </c>
      <c r="V323">
        <v>10</v>
      </c>
      <c r="W323" t="s">
        <v>14</v>
      </c>
      <c r="X323">
        <f>IF(W323="USD",V323,V323*0.054)</f>
        <v>10</v>
      </c>
      <c r="Y323">
        <v>1</v>
      </c>
      <c r="Z323">
        <v>4.95</v>
      </c>
      <c r="AA323" s="9">
        <v>3.3000000000000003</v>
      </c>
      <c r="AB323">
        <v>4.125</v>
      </c>
      <c r="AC323">
        <v>3.3000000000000003</v>
      </c>
    </row>
    <row r="324" spans="1:29" x14ac:dyDescent="0.25">
      <c r="A324" t="s">
        <v>941</v>
      </c>
      <c r="B324" t="s">
        <v>10</v>
      </c>
      <c r="C324" t="s">
        <v>68</v>
      </c>
      <c r="D324" t="s">
        <v>3615</v>
      </c>
      <c r="E324" t="s">
        <v>3613</v>
      </c>
      <c r="F324" t="str">
        <f>_xlfn.CONCAT(D324:D324,"-",E324)</f>
        <v>Mombasa-Sanaa</v>
      </c>
      <c r="G324" s="1">
        <v>44573</v>
      </c>
      <c r="H324" s="1">
        <v>44606</v>
      </c>
      <c r="I324" s="8">
        <f>IF(H324&lt;&gt;"",_xlfn.DAYS(H324,G324),"N/A")</f>
        <v>33</v>
      </c>
      <c r="J324" s="1">
        <f>IF(H324&lt;&gt;"",H324,"N/A")</f>
        <v>44606</v>
      </c>
      <c r="K324">
        <v>1</v>
      </c>
      <c r="L324" t="s">
        <v>16</v>
      </c>
      <c r="M324" t="str">
        <f>IF(L324&lt;&gt;"",L324,"N/A")</f>
        <v>Paid</v>
      </c>
      <c r="N324" t="s">
        <v>16</v>
      </c>
      <c r="O324" t="str">
        <f>IF(N324&lt;&gt;"",N324,"N/A")</f>
        <v>Paid</v>
      </c>
      <c r="P324" t="s">
        <v>13</v>
      </c>
      <c r="Q324" s="9">
        <v>32.176200000000001</v>
      </c>
      <c r="R324" t="str">
        <f t="shared" si="5"/>
        <v>30+</v>
      </c>
      <c r="S324">
        <v>600</v>
      </c>
      <c r="T324" t="s">
        <v>14</v>
      </c>
      <c r="U324">
        <f>IF(T324="USD",S324,S324*0.055)</f>
        <v>600</v>
      </c>
      <c r="V324">
        <v>300</v>
      </c>
      <c r="W324" t="s">
        <v>14</v>
      </c>
      <c r="X324">
        <f>IF(W324="USD",V324,V324*0.054)</f>
        <v>300</v>
      </c>
      <c r="Y324">
        <v>1</v>
      </c>
      <c r="Z324">
        <v>4.95</v>
      </c>
      <c r="AA324" s="9">
        <v>3.3000000000000003</v>
      </c>
      <c r="AB324">
        <v>4.125</v>
      </c>
      <c r="AC324">
        <v>3.3000000000000003</v>
      </c>
    </row>
    <row r="325" spans="1:29" x14ac:dyDescent="0.25">
      <c r="A325" t="s">
        <v>932</v>
      </c>
      <c r="B325" t="s">
        <v>10</v>
      </c>
      <c r="C325" t="s">
        <v>68</v>
      </c>
      <c r="D325" t="s">
        <v>3616</v>
      </c>
      <c r="E325" t="s">
        <v>3613</v>
      </c>
      <c r="F325" t="str">
        <f>_xlfn.CONCAT(D325:D325,"-",E325)</f>
        <v>Marrakech-Sanaa</v>
      </c>
      <c r="G325" s="1">
        <v>44573</v>
      </c>
      <c r="H325" s="1">
        <v>44606</v>
      </c>
      <c r="I325" s="8">
        <f>IF(H325&lt;&gt;"",_xlfn.DAYS(H325,G325),"N/A")</f>
        <v>33</v>
      </c>
      <c r="J325" s="1">
        <f>IF(H325&lt;&gt;"",H325,"N/A")</f>
        <v>44606</v>
      </c>
      <c r="K325">
        <v>1</v>
      </c>
      <c r="L325" t="s">
        <v>16</v>
      </c>
      <c r="M325" t="str">
        <f>IF(L325&lt;&gt;"",L325,"N/A")</f>
        <v>Paid</v>
      </c>
      <c r="N325" t="s">
        <v>12</v>
      </c>
      <c r="O325" t="str">
        <f>IF(N325&lt;&gt;"",N325,"N/A")</f>
        <v>Invoiced</v>
      </c>
      <c r="P325" t="s">
        <v>69</v>
      </c>
      <c r="Q325" s="9">
        <v>32.176200000000001</v>
      </c>
      <c r="R325" t="str">
        <f t="shared" si="5"/>
        <v>30+</v>
      </c>
      <c r="S325">
        <v>20</v>
      </c>
      <c r="T325" t="s">
        <v>14</v>
      </c>
      <c r="U325">
        <f>IF(T325="USD",S325,S325*0.055)</f>
        <v>20</v>
      </c>
      <c r="V325">
        <v>10</v>
      </c>
      <c r="W325" t="s">
        <v>14</v>
      </c>
      <c r="X325">
        <f>IF(W325="USD",V325,V325*0.054)</f>
        <v>10</v>
      </c>
      <c r="Y325">
        <v>1</v>
      </c>
      <c r="Z325">
        <v>4.95</v>
      </c>
      <c r="AA325" s="9">
        <v>3.3000000000000003</v>
      </c>
      <c r="AB325">
        <v>4.125</v>
      </c>
      <c r="AC325">
        <v>3.3000000000000003</v>
      </c>
    </row>
    <row r="326" spans="1:29" x14ac:dyDescent="0.25">
      <c r="A326" t="s">
        <v>2182</v>
      </c>
      <c r="B326" t="s">
        <v>10</v>
      </c>
      <c r="C326" t="s">
        <v>68</v>
      </c>
      <c r="D326" t="s">
        <v>3616</v>
      </c>
      <c r="E326" t="s">
        <v>3612</v>
      </c>
      <c r="F326" t="str">
        <f>_xlfn.CONCAT(D326:D326,"-",E326)</f>
        <v>Marrakech-Victoria</v>
      </c>
      <c r="G326" s="1">
        <v>44697</v>
      </c>
      <c r="H326" s="1">
        <v>44730</v>
      </c>
      <c r="I326" s="8">
        <f>IF(H326&lt;&gt;"",_xlfn.DAYS(H326,G326),"N/A")</f>
        <v>33</v>
      </c>
      <c r="J326" s="1">
        <f>IF(H326&lt;&gt;"",H326,"N/A")</f>
        <v>44730</v>
      </c>
      <c r="K326">
        <v>5</v>
      </c>
      <c r="L326" t="s">
        <v>16</v>
      </c>
      <c r="M326" t="str">
        <f>IF(L326&lt;&gt;"",L326,"N/A")</f>
        <v>Paid</v>
      </c>
      <c r="N326" t="s">
        <v>12</v>
      </c>
      <c r="O326" t="str">
        <f>IF(N326&lt;&gt;"",N326,"N/A")</f>
        <v>Invoiced</v>
      </c>
      <c r="P326" t="s">
        <v>13</v>
      </c>
      <c r="Q326" s="9">
        <v>32.0608</v>
      </c>
      <c r="R326" t="str">
        <f t="shared" si="5"/>
        <v>30+</v>
      </c>
      <c r="S326">
        <v>600</v>
      </c>
      <c r="T326" t="s">
        <v>14</v>
      </c>
      <c r="U326">
        <f>IF(T326="USD",S326,S326*0.055)</f>
        <v>600</v>
      </c>
      <c r="V326">
        <v>300</v>
      </c>
      <c r="W326" t="s">
        <v>14</v>
      </c>
      <c r="X326">
        <f>IF(W326="USD",V326,V326*0.054)</f>
        <v>300</v>
      </c>
      <c r="Y326">
        <v>1</v>
      </c>
      <c r="Z326">
        <v>4.95</v>
      </c>
      <c r="AA326" s="9">
        <v>3.3000000000000003</v>
      </c>
      <c r="AB326">
        <v>4.125</v>
      </c>
      <c r="AC326">
        <v>3.3000000000000003</v>
      </c>
    </row>
    <row r="327" spans="1:29" x14ac:dyDescent="0.25">
      <c r="A327" t="s">
        <v>2183</v>
      </c>
      <c r="B327" t="s">
        <v>10</v>
      </c>
      <c r="C327" t="s">
        <v>68</v>
      </c>
      <c r="D327" t="s">
        <v>3620</v>
      </c>
      <c r="E327" t="s">
        <v>3617</v>
      </c>
      <c r="F327" t="str">
        <f>_xlfn.CONCAT(D327:D327,"-",E327)</f>
        <v>Zanzibar-Lagos</v>
      </c>
      <c r="G327" s="1">
        <v>44697</v>
      </c>
      <c r="H327" s="1">
        <v>44730</v>
      </c>
      <c r="I327" s="8">
        <f>IF(H327&lt;&gt;"",_xlfn.DAYS(H327,G327),"N/A")</f>
        <v>33</v>
      </c>
      <c r="J327" s="1">
        <f>IF(H327&lt;&gt;"",H327,"N/A")</f>
        <v>44730</v>
      </c>
      <c r="K327">
        <v>5</v>
      </c>
      <c r="L327" t="s">
        <v>16</v>
      </c>
      <c r="M327" t="str">
        <f>IF(L327&lt;&gt;"",L327,"N/A")</f>
        <v>Paid</v>
      </c>
      <c r="N327" t="s">
        <v>12</v>
      </c>
      <c r="O327" t="str">
        <f>IF(N327&lt;&gt;"",N327,"N/A")</f>
        <v>Invoiced</v>
      </c>
      <c r="P327" t="s">
        <v>13</v>
      </c>
      <c r="Q327" s="9">
        <v>32.0274</v>
      </c>
      <c r="R327" t="str">
        <f t="shared" si="5"/>
        <v>30+</v>
      </c>
      <c r="S327">
        <v>600</v>
      </c>
      <c r="T327" t="s">
        <v>14</v>
      </c>
      <c r="U327">
        <f>IF(T327="USD",S327,S327*0.055)</f>
        <v>600</v>
      </c>
      <c r="V327">
        <v>300</v>
      </c>
      <c r="W327" t="s">
        <v>14</v>
      </c>
      <c r="X327">
        <f>IF(W327="USD",V327,V327*0.054)</f>
        <v>300</v>
      </c>
      <c r="Y327">
        <v>1</v>
      </c>
      <c r="Z327">
        <v>4.95</v>
      </c>
      <c r="AA327" s="9">
        <v>3.3000000000000003</v>
      </c>
      <c r="AB327">
        <v>4.125</v>
      </c>
      <c r="AC327">
        <v>3.3000000000000003</v>
      </c>
    </row>
    <row r="328" spans="1:29" x14ac:dyDescent="0.25">
      <c r="A328" t="s">
        <v>2806</v>
      </c>
      <c r="B328" t="s">
        <v>10</v>
      </c>
      <c r="C328" t="s">
        <v>68</v>
      </c>
      <c r="D328" t="s">
        <v>3620</v>
      </c>
      <c r="E328" t="s">
        <v>3612</v>
      </c>
      <c r="F328" t="str">
        <f>_xlfn.CONCAT(D328:D328,"-",E328)</f>
        <v>Zanzibar-Victoria</v>
      </c>
      <c r="G328" s="1">
        <v>44692</v>
      </c>
      <c r="H328" s="1">
        <v>44725</v>
      </c>
      <c r="I328" s="8">
        <f>IF(H328&lt;&gt;"",_xlfn.DAYS(H328,G328),"N/A")</f>
        <v>33</v>
      </c>
      <c r="J328" s="1">
        <f>IF(H328&lt;&gt;"",H328,"N/A")</f>
        <v>44725</v>
      </c>
      <c r="K328">
        <v>5</v>
      </c>
      <c r="L328" t="s">
        <v>16</v>
      </c>
      <c r="M328" t="str">
        <f>IF(L328&lt;&gt;"",L328,"N/A")</f>
        <v>Paid</v>
      </c>
      <c r="N328" t="s">
        <v>12</v>
      </c>
      <c r="O328" t="str">
        <f>IF(N328&lt;&gt;"",N328,"N/A")</f>
        <v>Invoiced</v>
      </c>
      <c r="P328" t="s">
        <v>13</v>
      </c>
      <c r="Q328" s="9">
        <v>30.53895</v>
      </c>
      <c r="R328" t="str">
        <f t="shared" si="5"/>
        <v>30+</v>
      </c>
      <c r="S328">
        <v>600</v>
      </c>
      <c r="T328" t="s">
        <v>14</v>
      </c>
      <c r="U328">
        <f>IF(T328="USD",S328,S328*0.055)</f>
        <v>600</v>
      </c>
      <c r="V328">
        <v>300</v>
      </c>
      <c r="W328" t="s">
        <v>14</v>
      </c>
      <c r="X328">
        <f>IF(W328="USD",V328,V328*0.054)</f>
        <v>300</v>
      </c>
      <c r="Y328">
        <v>1</v>
      </c>
      <c r="Z328">
        <v>4.95</v>
      </c>
      <c r="AA328" s="9">
        <v>3.3000000000000003</v>
      </c>
      <c r="AB328">
        <v>4.125</v>
      </c>
      <c r="AC328">
        <v>3.3000000000000003</v>
      </c>
    </row>
    <row r="329" spans="1:29" x14ac:dyDescent="0.25">
      <c r="A329" t="s">
        <v>1938</v>
      </c>
      <c r="B329" t="s">
        <v>10</v>
      </c>
      <c r="C329" t="s">
        <v>68</v>
      </c>
      <c r="D329" t="s">
        <v>3620</v>
      </c>
      <c r="E329" t="s">
        <v>3617</v>
      </c>
      <c r="F329" t="str">
        <f>_xlfn.CONCAT(D329:D329,"-",E329)</f>
        <v>Zanzibar-Lagos</v>
      </c>
      <c r="G329" s="1">
        <v>44774</v>
      </c>
      <c r="H329" s="1">
        <v>44807</v>
      </c>
      <c r="I329" s="8">
        <f>IF(H329&lt;&gt;"",_xlfn.DAYS(H329,G329),"N/A")</f>
        <v>33</v>
      </c>
      <c r="J329" s="1">
        <f>IF(H329&lt;&gt;"",H329,"N/A")</f>
        <v>44807</v>
      </c>
      <c r="K329">
        <v>8</v>
      </c>
      <c r="L329" t="s">
        <v>12</v>
      </c>
      <c r="M329" t="str">
        <f>IF(L329&lt;&gt;"",L329,"N/A")</f>
        <v>Invoiced</v>
      </c>
      <c r="O329" t="str">
        <f>IF(N329&lt;&gt;"",N329,"N/A")</f>
        <v>N/A</v>
      </c>
      <c r="P329" t="s">
        <v>13</v>
      </c>
      <c r="Q329" s="9">
        <v>30.1828</v>
      </c>
      <c r="R329" t="str">
        <f t="shared" si="5"/>
        <v>30+</v>
      </c>
      <c r="S329">
        <v>600</v>
      </c>
      <c r="T329" t="s">
        <v>14</v>
      </c>
      <c r="U329">
        <f>IF(T329="USD",S329,S329*0.055)</f>
        <v>600</v>
      </c>
      <c r="V329">
        <v>300</v>
      </c>
      <c r="W329" t="s">
        <v>14</v>
      </c>
      <c r="X329">
        <f>IF(W329="USD",V329,V329*0.054)</f>
        <v>300</v>
      </c>
      <c r="Y329">
        <v>1</v>
      </c>
      <c r="Z329">
        <v>4.95</v>
      </c>
      <c r="AA329" s="9">
        <v>3.3000000000000003</v>
      </c>
      <c r="AB329">
        <v>4.125</v>
      </c>
      <c r="AC329">
        <v>3.3000000000000003</v>
      </c>
    </row>
    <row r="330" spans="1:29" x14ac:dyDescent="0.25">
      <c r="A330" t="s">
        <v>1729</v>
      </c>
      <c r="B330" t="s">
        <v>10</v>
      </c>
      <c r="C330" t="s">
        <v>68</v>
      </c>
      <c r="D330" t="s">
        <v>3619</v>
      </c>
      <c r="E330" t="s">
        <v>3612</v>
      </c>
      <c r="F330" t="str">
        <f>_xlfn.CONCAT(D330:D330,"-",E330)</f>
        <v>Addis Ababa-Victoria</v>
      </c>
      <c r="G330" s="1">
        <v>44744</v>
      </c>
      <c r="H330" s="1">
        <v>44777</v>
      </c>
      <c r="I330" s="8">
        <f>IF(H330&lt;&gt;"",_xlfn.DAYS(H330,G330),"N/A")</f>
        <v>33</v>
      </c>
      <c r="J330" s="1">
        <f>IF(H330&lt;&gt;"",H330,"N/A")</f>
        <v>44777</v>
      </c>
      <c r="K330">
        <v>7</v>
      </c>
      <c r="L330" t="s">
        <v>12</v>
      </c>
      <c r="M330" t="str">
        <f>IF(L330&lt;&gt;"",L330,"N/A")</f>
        <v>Invoiced</v>
      </c>
      <c r="N330" t="s">
        <v>12</v>
      </c>
      <c r="O330" t="str">
        <f>IF(N330&lt;&gt;"",N330,"N/A")</f>
        <v>Invoiced</v>
      </c>
      <c r="P330" t="s">
        <v>13</v>
      </c>
      <c r="Q330" s="9">
        <v>30.167000000000002</v>
      </c>
      <c r="R330" t="str">
        <f t="shared" si="5"/>
        <v>30+</v>
      </c>
      <c r="S330">
        <v>600</v>
      </c>
      <c r="T330" t="s">
        <v>14</v>
      </c>
      <c r="U330">
        <f>IF(T330="USD",S330,S330*0.055)</f>
        <v>600</v>
      </c>
      <c r="V330">
        <v>300</v>
      </c>
      <c r="W330" t="s">
        <v>14</v>
      </c>
      <c r="X330">
        <f>IF(W330="USD",V330,V330*0.054)</f>
        <v>300</v>
      </c>
      <c r="Y330">
        <v>1</v>
      </c>
      <c r="Z330">
        <v>4.95</v>
      </c>
      <c r="AA330" s="9">
        <v>3.3000000000000003</v>
      </c>
      <c r="AB330">
        <v>4.125</v>
      </c>
      <c r="AC330">
        <v>3.3000000000000003</v>
      </c>
    </row>
    <row r="331" spans="1:29" x14ac:dyDescent="0.25">
      <c r="A331" t="s">
        <v>2159</v>
      </c>
      <c r="B331" t="s">
        <v>10</v>
      </c>
      <c r="C331" t="s">
        <v>68</v>
      </c>
      <c r="D331" t="s">
        <v>3615</v>
      </c>
      <c r="E331" t="s">
        <v>3612</v>
      </c>
      <c r="F331" t="str">
        <f>_xlfn.CONCAT(D331:D331,"-",E331)</f>
        <v>Mombasa-Victoria</v>
      </c>
      <c r="G331" s="1">
        <v>44664</v>
      </c>
      <c r="H331" s="1">
        <v>44697</v>
      </c>
      <c r="I331" s="8">
        <f>IF(H331&lt;&gt;"",_xlfn.DAYS(H331,G331),"N/A")</f>
        <v>33</v>
      </c>
      <c r="J331" s="1">
        <f>IF(H331&lt;&gt;"",H331,"N/A")</f>
        <v>44697</v>
      </c>
      <c r="K331">
        <v>4</v>
      </c>
      <c r="L331" t="s">
        <v>16</v>
      </c>
      <c r="M331" t="str">
        <f>IF(L331&lt;&gt;"",L331,"N/A")</f>
        <v>Paid</v>
      </c>
      <c r="N331" t="s">
        <v>16</v>
      </c>
      <c r="O331" t="str">
        <f>IF(N331&lt;&gt;"",N331,"N/A")</f>
        <v>Paid</v>
      </c>
      <c r="P331" t="s">
        <v>13</v>
      </c>
      <c r="Q331" s="9">
        <v>30.08</v>
      </c>
      <c r="R331" t="str">
        <f t="shared" si="5"/>
        <v>30+</v>
      </c>
      <c r="S331">
        <v>600</v>
      </c>
      <c r="T331" t="s">
        <v>14</v>
      </c>
      <c r="U331">
        <f>IF(T331="USD",S331,S331*0.055)</f>
        <v>600</v>
      </c>
      <c r="V331">
        <v>300</v>
      </c>
      <c r="W331" t="s">
        <v>14</v>
      </c>
      <c r="X331">
        <f>IF(W331="USD",V331,V331*0.054)</f>
        <v>300</v>
      </c>
      <c r="Y331">
        <v>1</v>
      </c>
      <c r="Z331">
        <v>4.95</v>
      </c>
      <c r="AA331" s="9">
        <v>3.3000000000000003</v>
      </c>
      <c r="AB331">
        <v>4.125</v>
      </c>
      <c r="AC331">
        <v>3.3000000000000003</v>
      </c>
    </row>
    <row r="332" spans="1:29" x14ac:dyDescent="0.25">
      <c r="A332" t="s">
        <v>2729</v>
      </c>
      <c r="B332" t="s">
        <v>10</v>
      </c>
      <c r="C332" t="s">
        <v>68</v>
      </c>
      <c r="D332" t="s">
        <v>3616</v>
      </c>
      <c r="E332" t="s">
        <v>3618</v>
      </c>
      <c r="F332" t="str">
        <f>_xlfn.CONCAT(D332:D332,"-",E332)</f>
        <v>Marrakech-Tripoli</v>
      </c>
      <c r="G332" s="1">
        <v>44779</v>
      </c>
      <c r="H332" s="1">
        <v>44812</v>
      </c>
      <c r="I332" s="8">
        <f>IF(H332&lt;&gt;"",_xlfn.DAYS(H332,G332),"N/A")</f>
        <v>33</v>
      </c>
      <c r="J332" s="1">
        <f>IF(H332&lt;&gt;"",H332,"N/A")</f>
        <v>44812</v>
      </c>
      <c r="K332">
        <v>8</v>
      </c>
      <c r="L332" t="s">
        <v>12</v>
      </c>
      <c r="M332" t="str">
        <f>IF(L332&lt;&gt;"",L332,"N/A")</f>
        <v>Invoiced</v>
      </c>
      <c r="N332" t="s">
        <v>583</v>
      </c>
      <c r="O332" t="str">
        <f>IF(N332&lt;&gt;"",N332,"N/A")</f>
        <v>Approval Pending</v>
      </c>
      <c r="P332" t="s">
        <v>13</v>
      </c>
      <c r="Q332" s="9">
        <v>30.06</v>
      </c>
      <c r="R332" t="str">
        <f t="shared" si="5"/>
        <v>30+</v>
      </c>
      <c r="S332">
        <v>600</v>
      </c>
      <c r="T332" t="s">
        <v>14</v>
      </c>
      <c r="U332">
        <f>IF(T332="USD",S332,S332*0.055)</f>
        <v>600</v>
      </c>
      <c r="V332">
        <v>300</v>
      </c>
      <c r="W332" t="s">
        <v>14</v>
      </c>
      <c r="X332">
        <f>IF(W332="USD",V332,V332*0.054)</f>
        <v>300</v>
      </c>
      <c r="Y332">
        <v>1</v>
      </c>
      <c r="Z332">
        <v>4.95</v>
      </c>
      <c r="AA332" s="9">
        <v>3.3000000000000003</v>
      </c>
      <c r="AB332">
        <v>4.125</v>
      </c>
      <c r="AC332">
        <v>3.3000000000000003</v>
      </c>
    </row>
    <row r="333" spans="1:29" x14ac:dyDescent="0.25">
      <c r="A333" t="s">
        <v>3135</v>
      </c>
      <c r="B333" t="s">
        <v>10</v>
      </c>
      <c r="C333" t="s">
        <v>68</v>
      </c>
      <c r="D333" t="s">
        <v>3620</v>
      </c>
      <c r="E333" t="s">
        <v>3618</v>
      </c>
      <c r="F333" t="str">
        <f>_xlfn.CONCAT(D333:D333,"-",E333)</f>
        <v>Zanzibar-Tripoli</v>
      </c>
      <c r="G333" s="1">
        <v>44693</v>
      </c>
      <c r="H333" s="1">
        <v>44726</v>
      </c>
      <c r="I333" s="8">
        <f>IF(H333&lt;&gt;"",_xlfn.DAYS(H333,G333),"N/A")</f>
        <v>33</v>
      </c>
      <c r="J333" s="1">
        <f>IF(H333&lt;&gt;"",H333,"N/A")</f>
        <v>44726</v>
      </c>
      <c r="K333">
        <v>5</v>
      </c>
      <c r="L333" t="s">
        <v>16</v>
      </c>
      <c r="M333" t="str">
        <f>IF(L333&lt;&gt;"",L333,"N/A")</f>
        <v>Paid</v>
      </c>
      <c r="N333" t="s">
        <v>12</v>
      </c>
      <c r="O333" t="str">
        <f>IF(N333&lt;&gt;"",N333,"N/A")</f>
        <v>Invoiced</v>
      </c>
      <c r="P333" t="s">
        <v>13</v>
      </c>
      <c r="Q333" s="9">
        <v>30.06</v>
      </c>
      <c r="R333" t="str">
        <f t="shared" si="5"/>
        <v>30+</v>
      </c>
      <c r="S333">
        <v>600</v>
      </c>
      <c r="T333" t="s">
        <v>14</v>
      </c>
      <c r="U333">
        <f>IF(T333="USD",S333,S333*0.055)</f>
        <v>600</v>
      </c>
      <c r="V333">
        <v>300</v>
      </c>
      <c r="W333" t="s">
        <v>14</v>
      </c>
      <c r="X333">
        <f>IF(W333="USD",V333,V333*0.054)</f>
        <v>300</v>
      </c>
      <c r="Y333">
        <v>1</v>
      </c>
      <c r="Z333">
        <v>4.95</v>
      </c>
      <c r="AA333" s="9">
        <v>3.3000000000000003</v>
      </c>
      <c r="AB333">
        <v>4.125</v>
      </c>
      <c r="AC333">
        <v>3.3000000000000003</v>
      </c>
    </row>
    <row r="334" spans="1:29" x14ac:dyDescent="0.25">
      <c r="A334" t="s">
        <v>3152</v>
      </c>
      <c r="B334" t="s">
        <v>10</v>
      </c>
      <c r="C334" t="s">
        <v>68</v>
      </c>
      <c r="D334" t="s">
        <v>3611</v>
      </c>
      <c r="E334" t="s">
        <v>3618</v>
      </c>
      <c r="F334" t="str">
        <f>_xlfn.CONCAT(D334:D334,"-",E334)</f>
        <v>Mogadishu-Tripoli</v>
      </c>
      <c r="G334" s="1">
        <v>44709</v>
      </c>
      <c r="H334" s="1">
        <v>44742</v>
      </c>
      <c r="I334" s="8">
        <f>IF(H334&lt;&gt;"",_xlfn.DAYS(H334,G334),"N/A")</f>
        <v>33</v>
      </c>
      <c r="J334" s="1">
        <f>IF(H334&lt;&gt;"",H334,"N/A")</f>
        <v>44742</v>
      </c>
      <c r="K334">
        <v>5</v>
      </c>
      <c r="L334" t="s">
        <v>16</v>
      </c>
      <c r="M334" t="str">
        <f>IF(L334&lt;&gt;"",L334,"N/A")</f>
        <v>Paid</v>
      </c>
      <c r="N334" t="s">
        <v>12</v>
      </c>
      <c r="O334" t="str">
        <f>IF(N334&lt;&gt;"",N334,"N/A")</f>
        <v>Invoiced</v>
      </c>
      <c r="P334" t="s">
        <v>13</v>
      </c>
      <c r="Q334" s="9">
        <v>30.06</v>
      </c>
      <c r="R334" t="str">
        <f t="shared" si="5"/>
        <v>30+</v>
      </c>
      <c r="S334">
        <v>600</v>
      </c>
      <c r="T334" t="s">
        <v>14</v>
      </c>
      <c r="U334">
        <f>IF(T334="USD",S334,S334*0.055)</f>
        <v>600</v>
      </c>
      <c r="V334">
        <v>300</v>
      </c>
      <c r="W334" t="s">
        <v>14</v>
      </c>
      <c r="X334">
        <f>IF(W334="USD",V334,V334*0.054)</f>
        <v>300</v>
      </c>
      <c r="Y334">
        <v>1</v>
      </c>
      <c r="Z334">
        <v>4.95</v>
      </c>
      <c r="AA334" s="9">
        <v>3.3000000000000003</v>
      </c>
      <c r="AB334">
        <v>4.125</v>
      </c>
      <c r="AC334">
        <v>3.3000000000000003</v>
      </c>
    </row>
    <row r="335" spans="1:29" x14ac:dyDescent="0.25">
      <c r="A335" t="s">
        <v>3161</v>
      </c>
      <c r="B335" t="s">
        <v>10</v>
      </c>
      <c r="C335" t="s">
        <v>68</v>
      </c>
      <c r="D335" t="s">
        <v>3619</v>
      </c>
      <c r="E335" t="s">
        <v>3614</v>
      </c>
      <c r="F335" t="str">
        <f>_xlfn.CONCAT(D335:D335,"-",E335)</f>
        <v>Addis Ababa-Alger</v>
      </c>
      <c r="G335" s="1">
        <v>44709</v>
      </c>
      <c r="H335" s="1">
        <v>44742</v>
      </c>
      <c r="I335" s="8">
        <f>IF(H335&lt;&gt;"",_xlfn.DAYS(H335,G335),"N/A")</f>
        <v>33</v>
      </c>
      <c r="J335" s="1">
        <f>IF(H335&lt;&gt;"",H335,"N/A")</f>
        <v>44742</v>
      </c>
      <c r="K335">
        <v>5</v>
      </c>
      <c r="L335" t="s">
        <v>16</v>
      </c>
      <c r="M335" t="str">
        <f>IF(L335&lt;&gt;"",L335,"N/A")</f>
        <v>Paid</v>
      </c>
      <c r="N335" t="s">
        <v>12</v>
      </c>
      <c r="O335" t="str">
        <f>IF(N335&lt;&gt;"",N335,"N/A")</f>
        <v>Invoiced</v>
      </c>
      <c r="P335" t="s">
        <v>13</v>
      </c>
      <c r="Q335" s="9">
        <v>30.06</v>
      </c>
      <c r="R335" t="str">
        <f t="shared" si="5"/>
        <v>30+</v>
      </c>
      <c r="S335">
        <v>600</v>
      </c>
      <c r="T335" t="s">
        <v>14</v>
      </c>
      <c r="U335">
        <f>IF(T335="USD",S335,S335*0.055)</f>
        <v>600</v>
      </c>
      <c r="V335">
        <v>300</v>
      </c>
      <c r="W335" t="s">
        <v>14</v>
      </c>
      <c r="X335">
        <f>IF(W335="USD",V335,V335*0.054)</f>
        <v>300</v>
      </c>
      <c r="Y335">
        <v>1</v>
      </c>
      <c r="Z335">
        <v>4.95</v>
      </c>
      <c r="AA335" s="9">
        <v>3.3000000000000003</v>
      </c>
      <c r="AB335">
        <v>4.125</v>
      </c>
      <c r="AC335">
        <v>3.3000000000000003</v>
      </c>
    </row>
    <row r="336" spans="1:29" x14ac:dyDescent="0.25">
      <c r="A336" t="s">
        <v>1473</v>
      </c>
      <c r="B336" t="s">
        <v>10</v>
      </c>
      <c r="C336" t="s">
        <v>68</v>
      </c>
      <c r="D336" t="s">
        <v>3615</v>
      </c>
      <c r="E336" t="s">
        <v>3613</v>
      </c>
      <c r="F336" t="str">
        <f>_xlfn.CONCAT(D336:D336,"-",E336)</f>
        <v>Mombasa-Sanaa</v>
      </c>
      <c r="G336" s="1">
        <v>44687</v>
      </c>
      <c r="H336" s="1">
        <v>44720</v>
      </c>
      <c r="I336" s="8">
        <f>IF(H336&lt;&gt;"",_xlfn.DAYS(H336,G336),"N/A")</f>
        <v>33</v>
      </c>
      <c r="J336" s="1">
        <f>IF(H336&lt;&gt;"",H336,"N/A")</f>
        <v>44720</v>
      </c>
      <c r="K336">
        <v>5</v>
      </c>
      <c r="L336" t="s">
        <v>12</v>
      </c>
      <c r="M336" t="str">
        <f>IF(L336&lt;&gt;"",L336,"N/A")</f>
        <v>Invoiced</v>
      </c>
      <c r="N336" t="s">
        <v>12</v>
      </c>
      <c r="O336" t="str">
        <f>IF(N336&lt;&gt;"",N336,"N/A")</f>
        <v>Invoiced</v>
      </c>
      <c r="P336" t="s">
        <v>13</v>
      </c>
      <c r="Q336" s="9">
        <v>29.85313</v>
      </c>
      <c r="R336" t="str">
        <f t="shared" si="5"/>
        <v>20-30</v>
      </c>
      <c r="S336">
        <v>600</v>
      </c>
      <c r="T336" t="s">
        <v>14</v>
      </c>
      <c r="U336">
        <f>IF(T336="USD",S336,S336*0.055)</f>
        <v>600</v>
      </c>
      <c r="V336">
        <v>300</v>
      </c>
      <c r="W336" t="s">
        <v>14</v>
      </c>
      <c r="X336">
        <f>IF(W336="USD",V336,V336*0.054)</f>
        <v>300</v>
      </c>
      <c r="Y336">
        <v>1</v>
      </c>
      <c r="Z336">
        <v>4.95</v>
      </c>
      <c r="AA336" s="9">
        <v>3.3000000000000003</v>
      </c>
      <c r="AB336">
        <v>4.125</v>
      </c>
      <c r="AC336">
        <v>3.3000000000000003</v>
      </c>
    </row>
    <row r="337" spans="1:29" x14ac:dyDescent="0.25">
      <c r="A337" t="s">
        <v>1463</v>
      </c>
      <c r="B337" t="s">
        <v>10</v>
      </c>
      <c r="C337" t="s">
        <v>68</v>
      </c>
      <c r="D337" t="s">
        <v>3616</v>
      </c>
      <c r="E337" t="s">
        <v>3613</v>
      </c>
      <c r="F337" t="str">
        <f>_xlfn.CONCAT(D337:D337,"-",E337)</f>
        <v>Marrakech-Sanaa</v>
      </c>
      <c r="G337" s="1">
        <v>44687</v>
      </c>
      <c r="H337" s="1">
        <v>44720</v>
      </c>
      <c r="I337" s="8">
        <f>IF(H337&lt;&gt;"",_xlfn.DAYS(H337,G337),"N/A")</f>
        <v>33</v>
      </c>
      <c r="J337" s="1">
        <f>IF(H337&lt;&gt;"",H337,"N/A")</f>
        <v>44720</v>
      </c>
      <c r="K337">
        <v>5</v>
      </c>
      <c r="L337" t="s">
        <v>12</v>
      </c>
      <c r="M337" t="str">
        <f>IF(L337&lt;&gt;"",L337,"N/A")</f>
        <v>Invoiced</v>
      </c>
      <c r="N337" t="s">
        <v>16</v>
      </c>
      <c r="O337" t="str">
        <f>IF(N337&lt;&gt;"",N337,"N/A")</f>
        <v>Paid</v>
      </c>
      <c r="P337" t="s">
        <v>69</v>
      </c>
      <c r="Q337" s="9">
        <v>29.85313</v>
      </c>
      <c r="R337" t="str">
        <f t="shared" si="5"/>
        <v>20-30</v>
      </c>
      <c r="S337">
        <v>20</v>
      </c>
      <c r="T337" t="s">
        <v>14</v>
      </c>
      <c r="U337">
        <f>IF(T337="USD",S337,S337*0.055)</f>
        <v>20</v>
      </c>
      <c r="V337">
        <v>10</v>
      </c>
      <c r="W337" t="s">
        <v>14</v>
      </c>
      <c r="X337">
        <f>IF(W337="USD",V337,V337*0.054)</f>
        <v>10</v>
      </c>
      <c r="Y337">
        <v>1</v>
      </c>
      <c r="Z337">
        <v>4.95</v>
      </c>
      <c r="AA337" s="9">
        <v>3.3000000000000003</v>
      </c>
      <c r="AB337">
        <v>4.125</v>
      </c>
      <c r="AC337">
        <v>3.3000000000000003</v>
      </c>
    </row>
    <row r="338" spans="1:29" x14ac:dyDescent="0.25">
      <c r="A338" t="s">
        <v>1394</v>
      </c>
      <c r="B338" t="s">
        <v>10</v>
      </c>
      <c r="C338" t="s">
        <v>68</v>
      </c>
      <c r="D338" t="s">
        <v>3620</v>
      </c>
      <c r="E338" t="s">
        <v>3612</v>
      </c>
      <c r="F338" t="str">
        <f>_xlfn.CONCAT(D338:D338,"-",E338)</f>
        <v>Zanzibar-Victoria</v>
      </c>
      <c r="G338" s="1">
        <v>44669</v>
      </c>
      <c r="H338" s="1">
        <v>44702</v>
      </c>
      <c r="I338" s="8">
        <f>IF(H338&lt;&gt;"",_xlfn.DAYS(H338,G338),"N/A")</f>
        <v>33</v>
      </c>
      <c r="J338" s="1">
        <f>IF(H338&lt;&gt;"",H338,"N/A")</f>
        <v>44702</v>
      </c>
      <c r="K338">
        <v>4</v>
      </c>
      <c r="M338" t="str">
        <f>IF(L338&lt;&gt;"",L338,"N/A")</f>
        <v>N/A</v>
      </c>
      <c r="N338" t="s">
        <v>16</v>
      </c>
      <c r="O338" t="str">
        <f>IF(N338&lt;&gt;"",N338,"N/A")</f>
        <v>Paid</v>
      </c>
      <c r="P338" t="s">
        <v>13</v>
      </c>
      <c r="Q338" s="9">
        <v>29.36</v>
      </c>
      <c r="R338" t="str">
        <f t="shared" si="5"/>
        <v>20-30</v>
      </c>
      <c r="S338">
        <v>600</v>
      </c>
      <c r="T338" t="s">
        <v>14</v>
      </c>
      <c r="U338">
        <f>IF(T338="USD",S338,S338*0.055)</f>
        <v>600</v>
      </c>
      <c r="V338">
        <v>300</v>
      </c>
      <c r="W338" t="s">
        <v>14</v>
      </c>
      <c r="X338">
        <f>IF(W338="USD",V338,V338*0.054)</f>
        <v>300</v>
      </c>
      <c r="Y338">
        <v>1</v>
      </c>
      <c r="Z338">
        <v>4.95</v>
      </c>
      <c r="AA338" s="9">
        <v>3.3000000000000003</v>
      </c>
      <c r="AB338">
        <v>4.125</v>
      </c>
      <c r="AC338">
        <v>3.3000000000000003</v>
      </c>
    </row>
    <row r="339" spans="1:29" x14ac:dyDescent="0.25">
      <c r="A339" t="s">
        <v>1425</v>
      </c>
      <c r="B339" t="s">
        <v>10</v>
      </c>
      <c r="C339" t="s">
        <v>68</v>
      </c>
      <c r="D339" t="s">
        <v>3615</v>
      </c>
      <c r="E339" t="s">
        <v>3613</v>
      </c>
      <c r="F339" t="str">
        <f>_xlfn.CONCAT(D339:D339,"-",E339)</f>
        <v>Mombasa-Sanaa</v>
      </c>
      <c r="G339" s="1">
        <v>44669</v>
      </c>
      <c r="H339" s="1">
        <v>44702</v>
      </c>
      <c r="I339" s="8">
        <f>IF(H339&lt;&gt;"",_xlfn.DAYS(H339,G339),"N/A")</f>
        <v>33</v>
      </c>
      <c r="J339" s="1">
        <f>IF(H339&lt;&gt;"",H339,"N/A")</f>
        <v>44702</v>
      </c>
      <c r="K339">
        <v>4</v>
      </c>
      <c r="M339" t="str">
        <f>IF(L339&lt;&gt;"",L339,"N/A")</f>
        <v>N/A</v>
      </c>
      <c r="O339" t="str">
        <f>IF(N339&lt;&gt;"",N339,"N/A")</f>
        <v>N/A</v>
      </c>
      <c r="P339" t="s">
        <v>69</v>
      </c>
      <c r="Q339" s="9">
        <v>29.36</v>
      </c>
      <c r="R339" t="str">
        <f t="shared" si="5"/>
        <v>20-30</v>
      </c>
      <c r="S339">
        <v>20</v>
      </c>
      <c r="T339" t="s">
        <v>14</v>
      </c>
      <c r="U339">
        <f>IF(T339="USD",S339,S339*0.055)</f>
        <v>20</v>
      </c>
      <c r="V339">
        <v>10</v>
      </c>
      <c r="W339" t="s">
        <v>14</v>
      </c>
      <c r="X339">
        <f>IF(W339="USD",V339,V339*0.054)</f>
        <v>10</v>
      </c>
      <c r="Y339">
        <v>1</v>
      </c>
      <c r="Z339">
        <v>4.95</v>
      </c>
      <c r="AA339" s="9">
        <v>3.3000000000000003</v>
      </c>
      <c r="AB339">
        <v>4.125</v>
      </c>
      <c r="AC339">
        <v>3.3000000000000003</v>
      </c>
    </row>
    <row r="340" spans="1:29" x14ac:dyDescent="0.25">
      <c r="A340" t="s">
        <v>909</v>
      </c>
      <c r="B340" t="s">
        <v>10</v>
      </c>
      <c r="C340" t="s">
        <v>68</v>
      </c>
      <c r="D340" t="s">
        <v>3616</v>
      </c>
      <c r="E340" t="s">
        <v>3617</v>
      </c>
      <c r="F340" t="str">
        <f>_xlfn.CONCAT(D340:D340,"-",E340)</f>
        <v>Marrakech-Lagos</v>
      </c>
      <c r="G340" s="1">
        <v>44658</v>
      </c>
      <c r="H340" s="1">
        <v>44691</v>
      </c>
      <c r="I340" s="8">
        <f>IF(H340&lt;&gt;"",_xlfn.DAYS(H340,G340),"N/A")</f>
        <v>33</v>
      </c>
      <c r="J340" s="1">
        <f>IF(H340&lt;&gt;"",H340,"N/A")</f>
        <v>44691</v>
      </c>
      <c r="K340">
        <v>4</v>
      </c>
      <c r="L340" t="s">
        <v>12</v>
      </c>
      <c r="M340" t="str">
        <f>IF(L340&lt;&gt;"",L340,"N/A")</f>
        <v>Invoiced</v>
      </c>
      <c r="N340" t="s">
        <v>16</v>
      </c>
      <c r="O340" t="str">
        <f>IF(N340&lt;&gt;"",N340,"N/A")</f>
        <v>Paid</v>
      </c>
      <c r="P340" t="s">
        <v>13</v>
      </c>
      <c r="Q340" s="9">
        <v>29.116</v>
      </c>
      <c r="R340" t="str">
        <f t="shared" si="5"/>
        <v>20-30</v>
      </c>
      <c r="S340">
        <v>600</v>
      </c>
      <c r="T340" t="s">
        <v>14</v>
      </c>
      <c r="U340">
        <f>IF(T340="USD",S340,S340*0.055)</f>
        <v>600</v>
      </c>
      <c r="V340">
        <v>300</v>
      </c>
      <c r="W340" t="s">
        <v>14</v>
      </c>
      <c r="X340">
        <f>IF(W340="USD",V340,V340*0.054)</f>
        <v>300</v>
      </c>
      <c r="Y340">
        <v>1</v>
      </c>
      <c r="Z340">
        <v>4.95</v>
      </c>
      <c r="AA340" s="9">
        <v>3.3000000000000003</v>
      </c>
      <c r="AB340">
        <v>4.125</v>
      </c>
      <c r="AC340">
        <v>3.3000000000000003</v>
      </c>
    </row>
    <row r="341" spans="1:29" x14ac:dyDescent="0.25">
      <c r="A341" t="s">
        <v>1385</v>
      </c>
      <c r="B341" t="s">
        <v>10</v>
      </c>
      <c r="C341" t="s">
        <v>68</v>
      </c>
      <c r="D341" t="s">
        <v>3615</v>
      </c>
      <c r="E341" t="s">
        <v>3612</v>
      </c>
      <c r="F341" t="str">
        <f>_xlfn.CONCAT(D341:D341,"-",E341)</f>
        <v>Mombasa-Victoria</v>
      </c>
      <c r="G341" s="1">
        <v>44664</v>
      </c>
      <c r="H341" s="1">
        <v>44697</v>
      </c>
      <c r="I341" s="8">
        <f>IF(H341&lt;&gt;"",_xlfn.DAYS(H341,G341),"N/A")</f>
        <v>33</v>
      </c>
      <c r="J341" s="1">
        <f>IF(H341&lt;&gt;"",H341,"N/A")</f>
        <v>44697</v>
      </c>
      <c r="K341">
        <v>4</v>
      </c>
      <c r="M341" t="str">
        <f>IF(L341&lt;&gt;"",L341,"N/A")</f>
        <v>N/A</v>
      </c>
      <c r="N341" t="s">
        <v>16</v>
      </c>
      <c r="O341" t="str">
        <f>IF(N341&lt;&gt;"",N341,"N/A")</f>
        <v>Paid</v>
      </c>
      <c r="P341" t="s">
        <v>13</v>
      </c>
      <c r="Q341" s="9">
        <v>29.062999999999999</v>
      </c>
      <c r="R341" t="str">
        <f t="shared" si="5"/>
        <v>20-30</v>
      </c>
      <c r="S341">
        <v>600</v>
      </c>
      <c r="T341" t="s">
        <v>14</v>
      </c>
      <c r="U341">
        <f>IF(T341="USD",S341,S341*0.055)</f>
        <v>600</v>
      </c>
      <c r="V341">
        <v>300</v>
      </c>
      <c r="W341" t="s">
        <v>14</v>
      </c>
      <c r="X341">
        <f>IF(W341="USD",V341,V341*0.054)</f>
        <v>300</v>
      </c>
      <c r="Y341">
        <v>1</v>
      </c>
      <c r="Z341">
        <v>4.95</v>
      </c>
      <c r="AA341" s="9">
        <v>3.3000000000000003</v>
      </c>
      <c r="AB341">
        <v>4.125</v>
      </c>
      <c r="AC341">
        <v>3.3000000000000003</v>
      </c>
    </row>
    <row r="342" spans="1:29" x14ac:dyDescent="0.25">
      <c r="A342" t="s">
        <v>1416</v>
      </c>
      <c r="B342" t="s">
        <v>10</v>
      </c>
      <c r="C342" t="s">
        <v>68</v>
      </c>
      <c r="D342" t="s">
        <v>3616</v>
      </c>
      <c r="E342" t="s">
        <v>3614</v>
      </c>
      <c r="F342" t="str">
        <f>_xlfn.CONCAT(D342:D342,"-",E342)</f>
        <v>Marrakech-Alger</v>
      </c>
      <c r="G342" s="1">
        <v>44664</v>
      </c>
      <c r="H342" s="1">
        <v>44697</v>
      </c>
      <c r="I342" s="8">
        <f>IF(H342&lt;&gt;"",_xlfn.DAYS(H342,G342),"N/A")</f>
        <v>33</v>
      </c>
      <c r="J342" s="1">
        <f>IF(H342&lt;&gt;"",H342,"N/A")</f>
        <v>44697</v>
      </c>
      <c r="K342">
        <v>4</v>
      </c>
      <c r="M342" t="str">
        <f>IF(L342&lt;&gt;"",L342,"N/A")</f>
        <v>N/A</v>
      </c>
      <c r="O342" t="str">
        <f>IF(N342&lt;&gt;"",N342,"N/A")</f>
        <v>N/A</v>
      </c>
      <c r="P342" t="s">
        <v>69</v>
      </c>
      <c r="Q342" s="9">
        <v>29.062999999999999</v>
      </c>
      <c r="R342" t="str">
        <f t="shared" si="5"/>
        <v>20-30</v>
      </c>
      <c r="S342">
        <v>20</v>
      </c>
      <c r="T342" t="s">
        <v>14</v>
      </c>
      <c r="U342">
        <f>IF(T342="USD",S342,S342*0.055)</f>
        <v>20</v>
      </c>
      <c r="V342">
        <v>10</v>
      </c>
      <c r="W342" t="s">
        <v>14</v>
      </c>
      <c r="X342">
        <f>IF(W342="USD",V342,V342*0.054)</f>
        <v>10</v>
      </c>
      <c r="Y342">
        <v>1</v>
      </c>
      <c r="Z342">
        <v>4.95</v>
      </c>
      <c r="AA342" s="9">
        <v>3.3000000000000003</v>
      </c>
      <c r="AB342">
        <v>4.125</v>
      </c>
      <c r="AC342">
        <v>3.3000000000000003</v>
      </c>
    </row>
    <row r="343" spans="1:29" x14ac:dyDescent="0.25">
      <c r="A343" t="s">
        <v>1777</v>
      </c>
      <c r="B343" t="s">
        <v>10</v>
      </c>
      <c r="C343" t="s">
        <v>68</v>
      </c>
      <c r="D343" t="s">
        <v>3619</v>
      </c>
      <c r="E343" t="s">
        <v>3614</v>
      </c>
      <c r="F343" t="str">
        <f>_xlfn.CONCAT(D343:D343,"-",E343)</f>
        <v>Addis Ababa-Alger</v>
      </c>
      <c r="G343" s="1">
        <v>44753</v>
      </c>
      <c r="H343" s="1">
        <v>44786</v>
      </c>
      <c r="I343" s="8">
        <f>IF(H343&lt;&gt;"",_xlfn.DAYS(H343,G343),"N/A")</f>
        <v>33</v>
      </c>
      <c r="J343" s="1">
        <f>IF(H343&lt;&gt;"",H343,"N/A")</f>
        <v>44786</v>
      </c>
      <c r="K343">
        <v>7</v>
      </c>
      <c r="L343" t="s">
        <v>12</v>
      </c>
      <c r="M343" t="str">
        <f>IF(L343&lt;&gt;"",L343,"N/A")</f>
        <v>Invoiced</v>
      </c>
      <c r="N343" t="s">
        <v>12</v>
      </c>
      <c r="O343" t="str">
        <f>IF(N343&lt;&gt;"",N343,"N/A")</f>
        <v>Invoiced</v>
      </c>
      <c r="P343" t="s">
        <v>13</v>
      </c>
      <c r="Q343" s="9">
        <v>28.835000000000001</v>
      </c>
      <c r="R343" t="str">
        <f t="shared" si="5"/>
        <v>20-30</v>
      </c>
      <c r="S343">
        <v>600</v>
      </c>
      <c r="T343" t="s">
        <v>14</v>
      </c>
      <c r="U343">
        <f>IF(T343="USD",S343,S343*0.055)</f>
        <v>600</v>
      </c>
      <c r="V343">
        <v>300</v>
      </c>
      <c r="W343" t="s">
        <v>14</v>
      </c>
      <c r="X343">
        <f>IF(W343="USD",V343,V343*0.054)</f>
        <v>300</v>
      </c>
      <c r="Y343">
        <v>1</v>
      </c>
      <c r="Z343">
        <v>4.95</v>
      </c>
      <c r="AA343" s="9">
        <v>3.3000000000000003</v>
      </c>
      <c r="AB343">
        <v>4.125</v>
      </c>
      <c r="AC343">
        <v>3.3000000000000003</v>
      </c>
    </row>
    <row r="344" spans="1:29" x14ac:dyDescent="0.25">
      <c r="A344" t="s">
        <v>1909</v>
      </c>
      <c r="B344" t="s">
        <v>10</v>
      </c>
      <c r="C344" t="s">
        <v>68</v>
      </c>
      <c r="D344" t="s">
        <v>3611</v>
      </c>
      <c r="E344" t="s">
        <v>3617</v>
      </c>
      <c r="F344" t="str">
        <f>_xlfn.CONCAT(D344:D344,"-",E344)</f>
        <v>Mogadishu-Lagos</v>
      </c>
      <c r="G344" s="1">
        <v>44750</v>
      </c>
      <c r="H344" s="1">
        <v>44783</v>
      </c>
      <c r="I344" s="8">
        <f>IF(H344&lt;&gt;"",_xlfn.DAYS(H344,G344),"N/A")</f>
        <v>33</v>
      </c>
      <c r="J344" s="1">
        <f>IF(H344&lt;&gt;"",H344,"N/A")</f>
        <v>44783</v>
      </c>
      <c r="K344">
        <v>7</v>
      </c>
      <c r="L344" t="s">
        <v>12</v>
      </c>
      <c r="M344" t="str">
        <f>IF(L344&lt;&gt;"",L344,"N/A")</f>
        <v>Invoiced</v>
      </c>
      <c r="N344" t="s">
        <v>12</v>
      </c>
      <c r="O344" t="str">
        <f>IF(N344&lt;&gt;"",N344,"N/A")</f>
        <v>Invoiced</v>
      </c>
      <c r="P344" t="s">
        <v>13</v>
      </c>
      <c r="Q344" s="9">
        <v>28.757999999999999</v>
      </c>
      <c r="R344" t="str">
        <f t="shared" si="5"/>
        <v>20-30</v>
      </c>
      <c r="S344">
        <v>600</v>
      </c>
      <c r="T344" t="s">
        <v>14</v>
      </c>
      <c r="U344">
        <f>IF(T344="USD",S344,S344*0.055)</f>
        <v>600</v>
      </c>
      <c r="V344">
        <v>300</v>
      </c>
      <c r="W344" t="s">
        <v>14</v>
      </c>
      <c r="X344">
        <f>IF(W344="USD",V344,V344*0.054)</f>
        <v>300</v>
      </c>
      <c r="Y344">
        <v>1</v>
      </c>
      <c r="Z344">
        <v>4.95</v>
      </c>
      <c r="AA344" s="9">
        <v>3.3000000000000003</v>
      </c>
      <c r="AB344">
        <v>4.125</v>
      </c>
      <c r="AC344">
        <v>3.3000000000000003</v>
      </c>
    </row>
    <row r="345" spans="1:29" x14ac:dyDescent="0.25">
      <c r="A345" t="s">
        <v>1177</v>
      </c>
      <c r="B345" t="s">
        <v>10</v>
      </c>
      <c r="C345" t="s">
        <v>68</v>
      </c>
      <c r="D345" t="s">
        <v>3616</v>
      </c>
      <c r="E345" t="s">
        <v>3614</v>
      </c>
      <c r="F345" t="str">
        <f>_xlfn.CONCAT(D345:D345,"-",E345)</f>
        <v>Marrakech-Alger</v>
      </c>
      <c r="G345" s="1">
        <v>44652</v>
      </c>
      <c r="H345" s="1">
        <v>44685</v>
      </c>
      <c r="I345" s="8">
        <f>IF(H345&lt;&gt;"",_xlfn.DAYS(H345,G345),"N/A")</f>
        <v>33</v>
      </c>
      <c r="J345" s="1">
        <f>IF(H345&lt;&gt;"",H345,"N/A")</f>
        <v>44685</v>
      </c>
      <c r="K345">
        <v>4</v>
      </c>
      <c r="L345" t="s">
        <v>16</v>
      </c>
      <c r="M345" t="str">
        <f>IF(L345&lt;&gt;"",L345,"N/A")</f>
        <v>Paid</v>
      </c>
      <c r="N345" t="s">
        <v>12</v>
      </c>
      <c r="O345" t="str">
        <f>IF(N345&lt;&gt;"",N345,"N/A")</f>
        <v>Invoiced</v>
      </c>
      <c r="P345" t="s">
        <v>13</v>
      </c>
      <c r="Q345" s="9">
        <v>28.678999999999998</v>
      </c>
      <c r="R345" t="str">
        <f t="shared" si="5"/>
        <v>20-30</v>
      </c>
      <c r="S345">
        <v>600</v>
      </c>
      <c r="T345" t="s">
        <v>14</v>
      </c>
      <c r="U345">
        <f>IF(T345="USD",S345,S345*0.055)</f>
        <v>600</v>
      </c>
      <c r="V345">
        <v>300</v>
      </c>
      <c r="W345" t="s">
        <v>14</v>
      </c>
      <c r="X345">
        <f>IF(W345="USD",V345,V345*0.054)</f>
        <v>300</v>
      </c>
      <c r="Y345">
        <v>1</v>
      </c>
      <c r="Z345">
        <v>4.95</v>
      </c>
      <c r="AA345" s="9">
        <v>3.3000000000000003</v>
      </c>
      <c r="AB345">
        <v>4.125</v>
      </c>
      <c r="AC345">
        <v>3.3000000000000003</v>
      </c>
    </row>
    <row r="346" spans="1:29" x14ac:dyDescent="0.25">
      <c r="A346" t="s">
        <v>1162</v>
      </c>
      <c r="B346" t="s">
        <v>10</v>
      </c>
      <c r="C346" t="s">
        <v>68</v>
      </c>
      <c r="D346" t="s">
        <v>3619</v>
      </c>
      <c r="E346" t="s">
        <v>3618</v>
      </c>
      <c r="F346" t="str">
        <f>_xlfn.CONCAT(D346:D346,"-",E346)</f>
        <v>Addis Ababa-Tripoli</v>
      </c>
      <c r="G346" s="1">
        <v>44652</v>
      </c>
      <c r="H346" s="1">
        <v>44685</v>
      </c>
      <c r="I346" s="8">
        <f>IF(H346&lt;&gt;"",_xlfn.DAYS(H346,G346),"N/A")</f>
        <v>33</v>
      </c>
      <c r="J346" s="1">
        <f>IF(H346&lt;&gt;"",H346,"N/A")</f>
        <v>44685</v>
      </c>
      <c r="K346">
        <v>4</v>
      </c>
      <c r="L346" t="s">
        <v>16</v>
      </c>
      <c r="M346" t="str">
        <f>IF(L346&lt;&gt;"",L346,"N/A")</f>
        <v>Paid</v>
      </c>
      <c r="O346" t="str">
        <f>IF(N346&lt;&gt;"",N346,"N/A")</f>
        <v>N/A</v>
      </c>
      <c r="P346" t="s">
        <v>69</v>
      </c>
      <c r="Q346" s="9">
        <v>28.678999999999998</v>
      </c>
      <c r="R346" t="str">
        <f t="shared" si="5"/>
        <v>20-30</v>
      </c>
      <c r="S346">
        <v>20</v>
      </c>
      <c r="T346" t="s">
        <v>14</v>
      </c>
      <c r="U346">
        <f>IF(T346="USD",S346,S346*0.055)</f>
        <v>20</v>
      </c>
      <c r="V346">
        <v>10</v>
      </c>
      <c r="W346" t="s">
        <v>14</v>
      </c>
      <c r="X346">
        <f>IF(W346="USD",V346,V346*0.054)</f>
        <v>10</v>
      </c>
      <c r="Y346">
        <v>1</v>
      </c>
      <c r="Z346">
        <v>4.95</v>
      </c>
      <c r="AA346" s="9">
        <v>3.3000000000000003</v>
      </c>
      <c r="AB346">
        <v>4.125</v>
      </c>
      <c r="AC346">
        <v>3.3000000000000003</v>
      </c>
    </row>
    <row r="347" spans="1:29" x14ac:dyDescent="0.25">
      <c r="A347" t="s">
        <v>2776</v>
      </c>
      <c r="B347" t="s">
        <v>10</v>
      </c>
      <c r="C347" t="s">
        <v>68</v>
      </c>
      <c r="D347" t="s">
        <v>3616</v>
      </c>
      <c r="E347" t="s">
        <v>3612</v>
      </c>
      <c r="F347" t="str">
        <f>_xlfn.CONCAT(D347:D347,"-",E347)</f>
        <v>Marrakech-Victoria</v>
      </c>
      <c r="G347" s="1">
        <v>44694</v>
      </c>
      <c r="H347" s="1">
        <v>44727</v>
      </c>
      <c r="I347" s="8">
        <f>IF(H347&lt;&gt;"",_xlfn.DAYS(H347,G347),"N/A")</f>
        <v>33</v>
      </c>
      <c r="J347" s="1">
        <f>IF(H347&lt;&gt;"",H347,"N/A")</f>
        <v>44727</v>
      </c>
      <c r="K347">
        <v>5</v>
      </c>
      <c r="L347" t="s">
        <v>16</v>
      </c>
      <c r="M347" t="str">
        <f>IF(L347&lt;&gt;"",L347,"N/A")</f>
        <v>Paid</v>
      </c>
      <c r="N347" t="s">
        <v>12</v>
      </c>
      <c r="O347" t="str">
        <f>IF(N347&lt;&gt;"",N347,"N/A")</f>
        <v>Invoiced</v>
      </c>
      <c r="P347" t="s">
        <v>13</v>
      </c>
      <c r="Q347" s="9">
        <v>26.135000000000002</v>
      </c>
      <c r="R347" t="str">
        <f t="shared" si="5"/>
        <v>20-30</v>
      </c>
      <c r="S347">
        <v>600</v>
      </c>
      <c r="T347" t="s">
        <v>14</v>
      </c>
      <c r="U347">
        <f>IF(T347="USD",S347,S347*0.055)</f>
        <v>600</v>
      </c>
      <c r="V347">
        <v>300</v>
      </c>
      <c r="W347" t="s">
        <v>14</v>
      </c>
      <c r="X347">
        <f>IF(W347="USD",V347,V347*0.054)</f>
        <v>300</v>
      </c>
      <c r="Y347">
        <v>1</v>
      </c>
      <c r="Z347">
        <v>4.95</v>
      </c>
      <c r="AA347" s="9">
        <v>3.3000000000000003</v>
      </c>
      <c r="AB347">
        <v>4.125</v>
      </c>
      <c r="AC347">
        <v>3.3000000000000003</v>
      </c>
    </row>
    <row r="348" spans="1:29" x14ac:dyDescent="0.25">
      <c r="A348" t="s">
        <v>2856</v>
      </c>
      <c r="B348" t="s">
        <v>10</v>
      </c>
      <c r="C348" t="s">
        <v>68</v>
      </c>
      <c r="D348" t="s">
        <v>3616</v>
      </c>
      <c r="E348" t="s">
        <v>3614</v>
      </c>
      <c r="F348" t="str">
        <f>_xlfn.CONCAT(D348:D348,"-",E348)</f>
        <v>Marrakech-Alger</v>
      </c>
      <c r="G348" s="1">
        <v>44708</v>
      </c>
      <c r="H348" s="1">
        <v>44741</v>
      </c>
      <c r="I348" s="8">
        <f>IF(H348&lt;&gt;"",_xlfn.DAYS(H348,G348),"N/A")</f>
        <v>33</v>
      </c>
      <c r="J348" s="1">
        <f>IF(H348&lt;&gt;"",H348,"N/A")</f>
        <v>44741</v>
      </c>
      <c r="K348">
        <v>5</v>
      </c>
      <c r="L348" t="s">
        <v>12</v>
      </c>
      <c r="M348" t="str">
        <f>IF(L348&lt;&gt;"",L348,"N/A")</f>
        <v>Invoiced</v>
      </c>
      <c r="N348" t="s">
        <v>12</v>
      </c>
      <c r="O348" t="str">
        <f>IF(N348&lt;&gt;"",N348,"N/A")</f>
        <v>Invoiced</v>
      </c>
      <c r="P348" t="s">
        <v>13</v>
      </c>
      <c r="Q348" s="9">
        <v>23.515899999999998</v>
      </c>
      <c r="R348" t="str">
        <f t="shared" si="5"/>
        <v>20-30</v>
      </c>
      <c r="S348">
        <v>600</v>
      </c>
      <c r="T348" t="s">
        <v>14</v>
      </c>
      <c r="U348">
        <f>IF(T348="USD",S348,S348*0.055)</f>
        <v>600</v>
      </c>
      <c r="V348">
        <v>300</v>
      </c>
      <c r="W348" t="s">
        <v>14</v>
      </c>
      <c r="X348">
        <f>IF(W348="USD",V348,V348*0.054)</f>
        <v>300</v>
      </c>
      <c r="Y348">
        <v>1</v>
      </c>
      <c r="Z348">
        <v>4.95</v>
      </c>
      <c r="AA348" s="9">
        <v>3.3000000000000003</v>
      </c>
      <c r="AB348">
        <v>4.125</v>
      </c>
      <c r="AC348">
        <v>3.3000000000000003</v>
      </c>
    </row>
    <row r="349" spans="1:29" x14ac:dyDescent="0.25">
      <c r="A349" t="s">
        <v>2837</v>
      </c>
      <c r="B349" t="s">
        <v>10</v>
      </c>
      <c r="C349" t="s">
        <v>68</v>
      </c>
      <c r="D349" t="s">
        <v>3616</v>
      </c>
      <c r="E349" t="s">
        <v>3614</v>
      </c>
      <c r="F349" t="str">
        <f>_xlfn.CONCAT(D349:D349,"-",E349)</f>
        <v>Marrakech-Alger</v>
      </c>
      <c r="G349" s="1">
        <v>44700</v>
      </c>
      <c r="H349" s="1">
        <v>44733</v>
      </c>
      <c r="I349" s="8">
        <f>IF(H349&lt;&gt;"",_xlfn.DAYS(H349,G349),"N/A")</f>
        <v>33</v>
      </c>
      <c r="J349" s="1">
        <f>IF(H349&lt;&gt;"",H349,"N/A")</f>
        <v>44733</v>
      </c>
      <c r="K349">
        <v>5</v>
      </c>
      <c r="L349" t="s">
        <v>12</v>
      </c>
      <c r="M349" t="str">
        <f>IF(L349&lt;&gt;"",L349,"N/A")</f>
        <v>Invoiced</v>
      </c>
      <c r="N349" t="s">
        <v>12</v>
      </c>
      <c r="O349" t="str">
        <f>IF(N349&lt;&gt;"",N349,"N/A")</f>
        <v>Invoiced</v>
      </c>
      <c r="P349" t="s">
        <v>13</v>
      </c>
      <c r="Q349" s="9">
        <v>21.654</v>
      </c>
      <c r="R349" t="str">
        <f t="shared" si="5"/>
        <v>20-30</v>
      </c>
      <c r="S349">
        <v>600</v>
      </c>
      <c r="T349" t="s">
        <v>14</v>
      </c>
      <c r="U349">
        <f>IF(T349="USD",S349,S349*0.055)</f>
        <v>600</v>
      </c>
      <c r="V349">
        <v>300</v>
      </c>
      <c r="W349" t="s">
        <v>14</v>
      </c>
      <c r="X349">
        <f>IF(W349="USD",V349,V349*0.054)</f>
        <v>300</v>
      </c>
      <c r="Y349">
        <v>1</v>
      </c>
      <c r="Z349">
        <v>4.95</v>
      </c>
      <c r="AA349" s="9">
        <v>3.3000000000000003</v>
      </c>
      <c r="AB349">
        <v>4.125</v>
      </c>
      <c r="AC349">
        <v>3.3000000000000003</v>
      </c>
    </row>
    <row r="350" spans="1:29" x14ac:dyDescent="0.25">
      <c r="A350" t="s">
        <v>2800</v>
      </c>
      <c r="B350" t="s">
        <v>10</v>
      </c>
      <c r="C350" t="s">
        <v>68</v>
      </c>
      <c r="D350" t="s">
        <v>3611</v>
      </c>
      <c r="E350" t="s">
        <v>3617</v>
      </c>
      <c r="F350" t="str">
        <f>_xlfn.CONCAT(D350:D350,"-",E350)</f>
        <v>Mogadishu-Lagos</v>
      </c>
      <c r="G350" s="1">
        <v>44692</v>
      </c>
      <c r="H350" s="1">
        <v>44725</v>
      </c>
      <c r="I350" s="8">
        <f>IF(H350&lt;&gt;"",_xlfn.DAYS(H350,G350),"N/A")</f>
        <v>33</v>
      </c>
      <c r="J350" s="1">
        <f>IF(H350&lt;&gt;"",H350,"N/A")</f>
        <v>44725</v>
      </c>
      <c r="K350">
        <v>5</v>
      </c>
      <c r="L350" t="s">
        <v>16</v>
      </c>
      <c r="M350" t="str">
        <f>IF(L350&lt;&gt;"",L350,"N/A")</f>
        <v>Paid</v>
      </c>
      <c r="N350" t="s">
        <v>12</v>
      </c>
      <c r="O350" t="str">
        <f>IF(N350&lt;&gt;"",N350,"N/A")</f>
        <v>Invoiced</v>
      </c>
      <c r="P350" t="s">
        <v>13</v>
      </c>
      <c r="Q350" s="9">
        <v>20.8948</v>
      </c>
      <c r="R350" t="str">
        <f t="shared" si="5"/>
        <v>20-30</v>
      </c>
      <c r="S350">
        <v>600</v>
      </c>
      <c r="T350" t="s">
        <v>14</v>
      </c>
      <c r="U350">
        <f>IF(T350="USD",S350,S350*0.055)</f>
        <v>600</v>
      </c>
      <c r="V350">
        <v>300</v>
      </c>
      <c r="W350" t="s">
        <v>14</v>
      </c>
      <c r="X350">
        <f>IF(W350="USD",V350,V350*0.054)</f>
        <v>300</v>
      </c>
      <c r="Y350">
        <v>1</v>
      </c>
      <c r="Z350">
        <v>4.95</v>
      </c>
      <c r="AA350" s="9">
        <v>3.3000000000000003</v>
      </c>
      <c r="AB350">
        <v>4.125</v>
      </c>
      <c r="AC350">
        <v>3.3000000000000003</v>
      </c>
    </row>
    <row r="351" spans="1:29" x14ac:dyDescent="0.25">
      <c r="A351" t="s">
        <v>2896</v>
      </c>
      <c r="B351" t="s">
        <v>10</v>
      </c>
      <c r="C351" t="s">
        <v>68</v>
      </c>
      <c r="D351" t="s">
        <v>3620</v>
      </c>
      <c r="E351" t="s">
        <v>3612</v>
      </c>
      <c r="F351" t="str">
        <f>_xlfn.CONCAT(D351:D351,"-",E351)</f>
        <v>Zanzibar-Victoria</v>
      </c>
      <c r="G351" s="1">
        <v>44704</v>
      </c>
      <c r="H351" s="1">
        <v>44737</v>
      </c>
      <c r="I351" s="8">
        <f>IF(H351&lt;&gt;"",_xlfn.DAYS(H351,G351),"N/A")</f>
        <v>33</v>
      </c>
      <c r="J351" s="1">
        <f>IF(H351&lt;&gt;"",H351,"N/A")</f>
        <v>44737</v>
      </c>
      <c r="K351">
        <v>5</v>
      </c>
      <c r="L351" t="s">
        <v>12</v>
      </c>
      <c r="M351" t="str">
        <f>IF(L351&lt;&gt;"",L351,"N/A")</f>
        <v>Invoiced</v>
      </c>
      <c r="N351" t="s">
        <v>12</v>
      </c>
      <c r="O351" t="str">
        <f>IF(N351&lt;&gt;"",N351,"N/A")</f>
        <v>Invoiced</v>
      </c>
      <c r="P351" t="s">
        <v>13</v>
      </c>
      <c r="Q351" s="9">
        <v>14.57</v>
      </c>
      <c r="R351" t="str">
        <f t="shared" si="5"/>
        <v>10-20</v>
      </c>
      <c r="S351">
        <v>600</v>
      </c>
      <c r="T351" t="s">
        <v>14</v>
      </c>
      <c r="U351">
        <f>IF(T351="USD",S351,S351*0.055)</f>
        <v>600</v>
      </c>
      <c r="V351">
        <v>300</v>
      </c>
      <c r="W351" t="s">
        <v>14</v>
      </c>
      <c r="X351">
        <f>IF(W351="USD",V351,V351*0.054)</f>
        <v>300</v>
      </c>
      <c r="Y351">
        <v>1</v>
      </c>
      <c r="Z351">
        <v>4.95</v>
      </c>
      <c r="AA351" s="9">
        <v>3.3000000000000003</v>
      </c>
      <c r="AB351">
        <v>4.125</v>
      </c>
      <c r="AC351">
        <v>3.3000000000000003</v>
      </c>
    </row>
    <row r="352" spans="1:29" x14ac:dyDescent="0.25">
      <c r="A352" t="s">
        <v>2864</v>
      </c>
      <c r="B352" t="s">
        <v>10</v>
      </c>
      <c r="C352" t="s">
        <v>68</v>
      </c>
      <c r="D352" t="s">
        <v>3619</v>
      </c>
      <c r="E352" t="s">
        <v>3612</v>
      </c>
      <c r="F352" t="str">
        <f>_xlfn.CONCAT(D352:D352,"-",E352)</f>
        <v>Addis Ababa-Victoria</v>
      </c>
      <c r="G352" s="1">
        <v>44709</v>
      </c>
      <c r="H352" s="1">
        <v>44742</v>
      </c>
      <c r="I352" s="8">
        <f>IF(H352&lt;&gt;"",_xlfn.DAYS(H352,G352),"N/A")</f>
        <v>33</v>
      </c>
      <c r="J352" s="1">
        <f>IF(H352&lt;&gt;"",H352,"N/A")</f>
        <v>44742</v>
      </c>
      <c r="K352">
        <v>5</v>
      </c>
      <c r="L352" t="s">
        <v>12</v>
      </c>
      <c r="M352" t="str">
        <f>IF(L352&lt;&gt;"",L352,"N/A")</f>
        <v>Invoiced</v>
      </c>
      <c r="N352" t="s">
        <v>12</v>
      </c>
      <c r="O352" t="str">
        <f>IF(N352&lt;&gt;"",N352,"N/A")</f>
        <v>Invoiced</v>
      </c>
      <c r="P352" t="s">
        <v>13</v>
      </c>
      <c r="Q352" s="9">
        <v>13.089</v>
      </c>
      <c r="R352" t="str">
        <f t="shared" si="5"/>
        <v>10-20</v>
      </c>
      <c r="S352">
        <v>600</v>
      </c>
      <c r="T352" t="s">
        <v>14</v>
      </c>
      <c r="U352">
        <f>IF(T352="USD",S352,S352*0.055)</f>
        <v>600</v>
      </c>
      <c r="V352">
        <v>300</v>
      </c>
      <c r="W352" t="s">
        <v>14</v>
      </c>
      <c r="X352">
        <f>IF(W352="USD",V352,V352*0.054)</f>
        <v>300</v>
      </c>
      <c r="Y352">
        <v>1</v>
      </c>
      <c r="Z352">
        <v>4.95</v>
      </c>
      <c r="AA352" s="9">
        <v>3.3000000000000003</v>
      </c>
      <c r="AB352">
        <v>4.125</v>
      </c>
      <c r="AC352">
        <v>3.3000000000000003</v>
      </c>
    </row>
    <row r="353" spans="1:29" x14ac:dyDescent="0.25">
      <c r="A353" t="s">
        <v>2880</v>
      </c>
      <c r="B353" t="s">
        <v>10</v>
      </c>
      <c r="C353" t="s">
        <v>68</v>
      </c>
      <c r="D353" t="s">
        <v>3619</v>
      </c>
      <c r="E353" t="s">
        <v>3617</v>
      </c>
      <c r="F353" t="str">
        <f>_xlfn.CONCAT(D353:D353,"-",E353)</f>
        <v>Addis Ababa-Lagos</v>
      </c>
      <c r="G353" s="1">
        <v>44709</v>
      </c>
      <c r="H353" s="1">
        <v>44742</v>
      </c>
      <c r="I353" s="8">
        <f>IF(H353&lt;&gt;"",_xlfn.DAYS(H353,G353),"N/A")</f>
        <v>33</v>
      </c>
      <c r="J353" s="1">
        <f>IF(H353&lt;&gt;"",H353,"N/A")</f>
        <v>44742</v>
      </c>
      <c r="K353">
        <v>5</v>
      </c>
      <c r="L353" t="s">
        <v>12</v>
      </c>
      <c r="M353" t="str">
        <f>IF(L353&lt;&gt;"",L353,"N/A")</f>
        <v>Invoiced</v>
      </c>
      <c r="N353" t="s">
        <v>12</v>
      </c>
      <c r="O353" t="str">
        <f>IF(N353&lt;&gt;"",N353,"N/A")</f>
        <v>Invoiced</v>
      </c>
      <c r="P353" t="s">
        <v>13</v>
      </c>
      <c r="Q353" s="9">
        <v>12.109</v>
      </c>
      <c r="R353" t="str">
        <f t="shared" si="5"/>
        <v>10-20</v>
      </c>
      <c r="S353">
        <v>600</v>
      </c>
      <c r="T353" t="s">
        <v>14</v>
      </c>
      <c r="U353">
        <f>IF(T353="USD",S353,S353*0.055)</f>
        <v>600</v>
      </c>
      <c r="V353">
        <v>300</v>
      </c>
      <c r="W353" t="s">
        <v>14</v>
      </c>
      <c r="X353">
        <f>IF(W353="USD",V353,V353*0.054)</f>
        <v>300</v>
      </c>
      <c r="Y353">
        <v>1</v>
      </c>
      <c r="Z353">
        <v>4.95</v>
      </c>
      <c r="AA353" s="9">
        <v>3.3000000000000003</v>
      </c>
      <c r="AB353">
        <v>4.125</v>
      </c>
      <c r="AC353">
        <v>3.3000000000000003</v>
      </c>
    </row>
    <row r="354" spans="1:29" x14ac:dyDescent="0.25">
      <c r="A354" t="s">
        <v>2752</v>
      </c>
      <c r="B354" t="s">
        <v>10</v>
      </c>
      <c r="C354" t="s">
        <v>68</v>
      </c>
      <c r="D354" t="s">
        <v>3620</v>
      </c>
      <c r="E354" t="s">
        <v>3612</v>
      </c>
      <c r="F354" t="str">
        <f>_xlfn.CONCAT(D354:D354,"-",E354)</f>
        <v>Zanzibar-Victoria</v>
      </c>
      <c r="G354" s="1">
        <v>44721</v>
      </c>
      <c r="H354" s="1">
        <v>44754</v>
      </c>
      <c r="I354" s="8">
        <f>IF(H354&lt;&gt;"",_xlfn.DAYS(H354,G354),"N/A")</f>
        <v>33</v>
      </c>
      <c r="J354" s="1">
        <f>IF(H354&lt;&gt;"",H354,"N/A")</f>
        <v>44754</v>
      </c>
      <c r="K354">
        <v>6</v>
      </c>
      <c r="L354" t="s">
        <v>16</v>
      </c>
      <c r="M354" t="str">
        <f>IF(L354&lt;&gt;"",L354,"N/A")</f>
        <v>Paid</v>
      </c>
      <c r="N354" t="s">
        <v>12</v>
      </c>
      <c r="O354" t="str">
        <f>IF(N354&lt;&gt;"",N354,"N/A")</f>
        <v>Invoiced</v>
      </c>
      <c r="P354" t="s">
        <v>13</v>
      </c>
      <c r="Q354" s="9">
        <v>11.99</v>
      </c>
      <c r="R354" t="str">
        <f t="shared" si="5"/>
        <v>10-20</v>
      </c>
      <c r="S354">
        <v>600</v>
      </c>
      <c r="T354" t="s">
        <v>14</v>
      </c>
      <c r="U354">
        <f>IF(T354="USD",S354,S354*0.055)</f>
        <v>600</v>
      </c>
      <c r="V354">
        <v>300</v>
      </c>
      <c r="W354" t="s">
        <v>14</v>
      </c>
      <c r="X354">
        <f>IF(W354="USD",V354,V354*0.054)</f>
        <v>300</v>
      </c>
      <c r="Y354">
        <v>1</v>
      </c>
      <c r="Z354">
        <v>4.95</v>
      </c>
      <c r="AA354" s="9">
        <v>3.3000000000000003</v>
      </c>
      <c r="AB354">
        <v>4.125</v>
      </c>
      <c r="AC354">
        <v>3.3000000000000003</v>
      </c>
    </row>
    <row r="355" spans="1:29" x14ac:dyDescent="0.25">
      <c r="A355" t="s">
        <v>2783</v>
      </c>
      <c r="B355" t="s">
        <v>10</v>
      </c>
      <c r="C355" t="s">
        <v>68</v>
      </c>
      <c r="D355" t="s">
        <v>3620</v>
      </c>
      <c r="E355" t="s">
        <v>3618</v>
      </c>
      <c r="F355" t="str">
        <f>_xlfn.CONCAT(D355:D355,"-",E355)</f>
        <v>Zanzibar-Tripoli</v>
      </c>
      <c r="G355" s="1">
        <v>44721</v>
      </c>
      <c r="H355" s="1">
        <v>44754</v>
      </c>
      <c r="I355" s="8">
        <f>IF(H355&lt;&gt;"",_xlfn.DAYS(H355,G355),"N/A")</f>
        <v>33</v>
      </c>
      <c r="J355" s="1">
        <f>IF(H355&lt;&gt;"",H355,"N/A")</f>
        <v>44754</v>
      </c>
      <c r="K355">
        <v>6</v>
      </c>
      <c r="L355" t="s">
        <v>16</v>
      </c>
      <c r="M355" t="str">
        <f>IF(L355&lt;&gt;"",L355,"N/A")</f>
        <v>Paid</v>
      </c>
      <c r="N355" t="s">
        <v>12</v>
      </c>
      <c r="O355" t="str">
        <f>IF(N355&lt;&gt;"",N355,"N/A")</f>
        <v>Invoiced</v>
      </c>
      <c r="P355" t="s">
        <v>13</v>
      </c>
      <c r="Q355" s="9">
        <v>9.6</v>
      </c>
      <c r="R355" t="str">
        <f t="shared" si="5"/>
        <v>1-10</v>
      </c>
      <c r="S355">
        <v>600</v>
      </c>
      <c r="T355" t="s">
        <v>14</v>
      </c>
      <c r="U355">
        <f>IF(T355="USD",S355,S355*0.055)</f>
        <v>600</v>
      </c>
      <c r="V355">
        <v>300</v>
      </c>
      <c r="W355" t="s">
        <v>14</v>
      </c>
      <c r="X355">
        <f>IF(W355="USD",V355,V355*0.054)</f>
        <v>300</v>
      </c>
      <c r="Y355">
        <v>1</v>
      </c>
      <c r="Z355">
        <v>4.95</v>
      </c>
      <c r="AA355" s="9">
        <v>3.3000000000000003</v>
      </c>
      <c r="AB355">
        <v>4.125</v>
      </c>
      <c r="AC355">
        <v>3.3000000000000003</v>
      </c>
    </row>
    <row r="356" spans="1:29" x14ac:dyDescent="0.25">
      <c r="A356" t="s">
        <v>516</v>
      </c>
      <c r="B356" t="s">
        <v>10</v>
      </c>
      <c r="C356" t="s">
        <v>56</v>
      </c>
      <c r="D356" t="s">
        <v>3611</v>
      </c>
      <c r="E356" t="s">
        <v>3613</v>
      </c>
      <c r="F356" t="str">
        <f>_xlfn.CONCAT(D356:D356,"-",E356)</f>
        <v>Mogadishu-Sanaa</v>
      </c>
      <c r="G356" s="1">
        <v>44740</v>
      </c>
      <c r="H356" s="1">
        <v>44789</v>
      </c>
      <c r="I356" s="8">
        <f>IF(H356&lt;&gt;"",_xlfn.DAYS(H356,G356),"N/A")</f>
        <v>49</v>
      </c>
      <c r="J356" s="1">
        <f>IF(H356&lt;&gt;"",H356,"N/A")</f>
        <v>44789</v>
      </c>
      <c r="K356">
        <v>6</v>
      </c>
      <c r="L356" t="s">
        <v>12</v>
      </c>
      <c r="M356" t="str">
        <f>IF(L356&lt;&gt;"",L356,"N/A")</f>
        <v>Invoiced</v>
      </c>
      <c r="N356" t="s">
        <v>12</v>
      </c>
      <c r="O356" t="str">
        <f>IF(N356&lt;&gt;"",N356,"N/A")</f>
        <v>Invoiced</v>
      </c>
      <c r="P356" t="s">
        <v>13</v>
      </c>
      <c r="Q356" s="9">
        <v>35.008000000000003</v>
      </c>
      <c r="R356" t="str">
        <f t="shared" si="5"/>
        <v>30+</v>
      </c>
      <c r="S356">
        <v>600</v>
      </c>
      <c r="T356" t="s">
        <v>14</v>
      </c>
      <c r="U356">
        <f>IF(T356="USD",S356,S356*0.055)</f>
        <v>600</v>
      </c>
      <c r="V356">
        <v>300</v>
      </c>
      <c r="W356" t="s">
        <v>14</v>
      </c>
      <c r="X356">
        <f>IF(W356="USD",V356,V356*0.054)</f>
        <v>300</v>
      </c>
      <c r="Y356">
        <v>1</v>
      </c>
      <c r="Z356">
        <v>4.9000000000000004</v>
      </c>
      <c r="AA356" s="9">
        <v>7.35</v>
      </c>
      <c r="AB356">
        <v>6.125</v>
      </c>
    </row>
    <row r="357" spans="1:29" x14ac:dyDescent="0.25">
      <c r="A357" t="s">
        <v>1888</v>
      </c>
      <c r="B357" t="s">
        <v>10</v>
      </c>
      <c r="C357" t="s">
        <v>56</v>
      </c>
      <c r="D357" t="s">
        <v>3615</v>
      </c>
      <c r="E357" t="s">
        <v>3618</v>
      </c>
      <c r="F357" t="str">
        <f>_xlfn.CONCAT(D357:D357,"-",E357)</f>
        <v>Mombasa-Tripoli</v>
      </c>
      <c r="G357" s="1">
        <v>44738</v>
      </c>
      <c r="H357" s="1">
        <v>44770</v>
      </c>
      <c r="I357" s="8">
        <f>IF(H357&lt;&gt;"",_xlfn.DAYS(H357,G357),"N/A")</f>
        <v>32</v>
      </c>
      <c r="J357" s="1">
        <f>IF(H357&lt;&gt;"",H357,"N/A")</f>
        <v>44770</v>
      </c>
      <c r="K357">
        <v>6</v>
      </c>
      <c r="L357" t="s">
        <v>12</v>
      </c>
      <c r="M357" t="str">
        <f>IF(L357&lt;&gt;"",L357,"N/A")</f>
        <v>Invoiced</v>
      </c>
      <c r="N357" t="s">
        <v>12</v>
      </c>
      <c r="O357" t="str">
        <f>IF(N357&lt;&gt;"",N357,"N/A")</f>
        <v>Invoiced</v>
      </c>
      <c r="P357" t="s">
        <v>13</v>
      </c>
      <c r="Q357" s="9">
        <v>36.387</v>
      </c>
      <c r="R357" t="str">
        <f t="shared" si="5"/>
        <v>30+</v>
      </c>
      <c r="S357">
        <v>600</v>
      </c>
      <c r="T357" t="s">
        <v>14</v>
      </c>
      <c r="U357">
        <f>IF(T357="USD",S357,S357*0.055)</f>
        <v>600</v>
      </c>
      <c r="V357">
        <v>300</v>
      </c>
      <c r="W357" t="s">
        <v>14</v>
      </c>
      <c r="X357">
        <f>IF(W357="USD",V357,V357*0.054)</f>
        <v>300</v>
      </c>
      <c r="Y357">
        <v>1</v>
      </c>
      <c r="Z357">
        <v>4.8</v>
      </c>
      <c r="AA357" s="9">
        <v>3.2</v>
      </c>
      <c r="AB357">
        <v>4</v>
      </c>
      <c r="AC357">
        <v>3.2</v>
      </c>
    </row>
    <row r="358" spans="1:29" x14ac:dyDescent="0.25">
      <c r="A358" t="s">
        <v>1848</v>
      </c>
      <c r="B358" t="s">
        <v>10</v>
      </c>
      <c r="C358" t="s">
        <v>56</v>
      </c>
      <c r="D358" t="s">
        <v>3619</v>
      </c>
      <c r="E358" t="s">
        <v>3612</v>
      </c>
      <c r="F358" t="str">
        <f>_xlfn.CONCAT(D358:D358,"-",E358)</f>
        <v>Addis Ababa-Victoria</v>
      </c>
      <c r="G358" s="1">
        <v>44756</v>
      </c>
      <c r="H358" s="1">
        <v>44788</v>
      </c>
      <c r="I358" s="8">
        <f>IF(H358&lt;&gt;"",_xlfn.DAYS(H358,G358),"N/A")</f>
        <v>32</v>
      </c>
      <c r="J358" s="1">
        <f>IF(H358&lt;&gt;"",H358,"N/A")</f>
        <v>44788</v>
      </c>
      <c r="K358">
        <v>7</v>
      </c>
      <c r="L358" t="s">
        <v>16</v>
      </c>
      <c r="M358" t="str">
        <f>IF(L358&lt;&gt;"",L358,"N/A")</f>
        <v>Paid</v>
      </c>
      <c r="N358" t="s">
        <v>12</v>
      </c>
      <c r="O358" t="str">
        <f>IF(N358&lt;&gt;"",N358,"N/A")</f>
        <v>Invoiced</v>
      </c>
      <c r="P358" t="s">
        <v>13</v>
      </c>
      <c r="Q358" s="9">
        <v>35.887</v>
      </c>
      <c r="R358" t="str">
        <f t="shared" si="5"/>
        <v>30+</v>
      </c>
      <c r="S358">
        <v>600</v>
      </c>
      <c r="T358" t="s">
        <v>14</v>
      </c>
      <c r="U358">
        <f>IF(T358="USD",S358,S358*0.055)</f>
        <v>600</v>
      </c>
      <c r="V358">
        <v>300</v>
      </c>
      <c r="W358" t="s">
        <v>14</v>
      </c>
      <c r="X358">
        <f>IF(W358="USD",V358,V358*0.054)</f>
        <v>300</v>
      </c>
      <c r="Y358">
        <v>1</v>
      </c>
      <c r="Z358">
        <v>4.8</v>
      </c>
      <c r="AA358" s="9">
        <v>3.2</v>
      </c>
      <c r="AB358">
        <v>4</v>
      </c>
      <c r="AC358">
        <v>3.2</v>
      </c>
    </row>
    <row r="359" spans="1:29" x14ac:dyDescent="0.25">
      <c r="A359" t="s">
        <v>1876</v>
      </c>
      <c r="B359" t="s">
        <v>10</v>
      </c>
      <c r="C359" t="s">
        <v>56</v>
      </c>
      <c r="D359" t="s">
        <v>3616</v>
      </c>
      <c r="E359" t="s">
        <v>3613</v>
      </c>
      <c r="F359" t="str">
        <f>_xlfn.CONCAT(D359:D359,"-",E359)</f>
        <v>Marrakech-Sanaa</v>
      </c>
      <c r="G359" s="1">
        <v>44737</v>
      </c>
      <c r="H359" s="1">
        <v>44769</v>
      </c>
      <c r="I359" s="8">
        <f>IF(H359&lt;&gt;"",_xlfn.DAYS(H359,G359),"N/A")</f>
        <v>32</v>
      </c>
      <c r="J359" s="1">
        <f>IF(H359&lt;&gt;"",H359,"N/A")</f>
        <v>44769</v>
      </c>
      <c r="K359">
        <v>6</v>
      </c>
      <c r="L359" t="s">
        <v>16</v>
      </c>
      <c r="M359" t="str">
        <f>IF(L359&lt;&gt;"",L359,"N/A")</f>
        <v>Paid</v>
      </c>
      <c r="N359" t="s">
        <v>12</v>
      </c>
      <c r="O359" t="str">
        <f>IF(N359&lt;&gt;"",N359,"N/A")</f>
        <v>Invoiced</v>
      </c>
      <c r="P359" t="s">
        <v>13</v>
      </c>
      <c r="Q359" s="9">
        <v>35.701999999999998</v>
      </c>
      <c r="R359" t="str">
        <f t="shared" si="5"/>
        <v>30+</v>
      </c>
      <c r="S359">
        <v>600</v>
      </c>
      <c r="T359" t="s">
        <v>14</v>
      </c>
      <c r="U359">
        <f>IF(T359="USD",S359,S359*0.055)</f>
        <v>600</v>
      </c>
      <c r="V359">
        <v>300</v>
      </c>
      <c r="W359" t="s">
        <v>14</v>
      </c>
      <c r="X359">
        <f>IF(W359="USD",V359,V359*0.054)</f>
        <v>300</v>
      </c>
      <c r="Y359">
        <v>1</v>
      </c>
      <c r="Z359">
        <v>4.8</v>
      </c>
      <c r="AA359" s="9">
        <v>3.2</v>
      </c>
      <c r="AB359">
        <v>4</v>
      </c>
      <c r="AC359">
        <v>3.2</v>
      </c>
    </row>
    <row r="360" spans="1:29" x14ac:dyDescent="0.25">
      <c r="A360" t="s">
        <v>1741</v>
      </c>
      <c r="B360" t="s">
        <v>10</v>
      </c>
      <c r="C360" t="s">
        <v>68</v>
      </c>
      <c r="D360" t="s">
        <v>3615</v>
      </c>
      <c r="E360" t="s">
        <v>3618</v>
      </c>
      <c r="F360" t="str">
        <f>_xlfn.CONCAT(D360:D360,"-",E360)</f>
        <v>Mombasa-Tripoli</v>
      </c>
      <c r="G360" s="1">
        <v>44746</v>
      </c>
      <c r="H360" s="1">
        <v>44778</v>
      </c>
      <c r="I360" s="8">
        <f>IF(H360&lt;&gt;"",_xlfn.DAYS(H360,G360),"N/A")</f>
        <v>32</v>
      </c>
      <c r="J360" s="1">
        <f>IF(H360&lt;&gt;"",H360,"N/A")</f>
        <v>44778</v>
      </c>
      <c r="K360">
        <v>7</v>
      </c>
      <c r="L360" t="s">
        <v>12</v>
      </c>
      <c r="M360" t="str">
        <f>IF(L360&lt;&gt;"",L360,"N/A")</f>
        <v>Invoiced</v>
      </c>
      <c r="N360" t="s">
        <v>12</v>
      </c>
      <c r="O360" t="str">
        <f>IF(N360&lt;&gt;"",N360,"N/A")</f>
        <v>Invoiced</v>
      </c>
      <c r="P360" t="s">
        <v>13</v>
      </c>
      <c r="Q360" s="9">
        <v>34.569000000000003</v>
      </c>
      <c r="R360" t="str">
        <f t="shared" si="5"/>
        <v>30+</v>
      </c>
      <c r="S360">
        <v>600</v>
      </c>
      <c r="T360" t="s">
        <v>14</v>
      </c>
      <c r="U360">
        <f>IF(T360="USD",S360,S360*0.055)</f>
        <v>600</v>
      </c>
      <c r="V360">
        <v>300</v>
      </c>
      <c r="W360" t="s">
        <v>14</v>
      </c>
      <c r="X360">
        <f>IF(W360="USD",V360,V360*0.054)</f>
        <v>300</v>
      </c>
      <c r="Y360">
        <v>1</v>
      </c>
      <c r="Z360">
        <v>4.8</v>
      </c>
      <c r="AA360" s="9">
        <v>3.2</v>
      </c>
      <c r="AB360">
        <v>4</v>
      </c>
      <c r="AC360">
        <v>3.2</v>
      </c>
    </row>
    <row r="361" spans="1:29" x14ac:dyDescent="0.25">
      <c r="A361" t="s">
        <v>3234</v>
      </c>
      <c r="B361" t="s">
        <v>10</v>
      </c>
      <c r="C361" t="s">
        <v>68</v>
      </c>
      <c r="D361" t="s">
        <v>3620</v>
      </c>
      <c r="E361" t="s">
        <v>3612</v>
      </c>
      <c r="F361" t="str">
        <f>_xlfn.CONCAT(D361:D361,"-",E361)</f>
        <v>Zanzibar-Victoria</v>
      </c>
      <c r="G361" s="1">
        <v>44719</v>
      </c>
      <c r="H361" s="1">
        <v>44751</v>
      </c>
      <c r="I361" s="8">
        <f>IF(H361&lt;&gt;"",_xlfn.DAYS(H361,G361),"N/A")</f>
        <v>32</v>
      </c>
      <c r="J361" s="1">
        <f>IF(H361&lt;&gt;"",H361,"N/A")</f>
        <v>44751</v>
      </c>
      <c r="K361">
        <v>6</v>
      </c>
      <c r="L361" t="s">
        <v>12</v>
      </c>
      <c r="M361" t="str">
        <f>IF(L361&lt;&gt;"",L361,"N/A")</f>
        <v>Invoiced</v>
      </c>
      <c r="N361" t="s">
        <v>12</v>
      </c>
      <c r="O361" t="str">
        <f>IF(N361&lt;&gt;"",N361,"N/A")</f>
        <v>Invoiced</v>
      </c>
      <c r="P361" t="s">
        <v>13</v>
      </c>
      <c r="Q361" s="9">
        <v>34.067999999999998</v>
      </c>
      <c r="R361" t="str">
        <f t="shared" si="5"/>
        <v>30+</v>
      </c>
      <c r="S361">
        <v>600</v>
      </c>
      <c r="T361" t="s">
        <v>14</v>
      </c>
      <c r="U361">
        <f>IF(T361="USD",S361,S361*0.055)</f>
        <v>600</v>
      </c>
      <c r="V361">
        <v>300</v>
      </c>
      <c r="W361" t="s">
        <v>14</v>
      </c>
      <c r="X361">
        <f>IF(W361="USD",V361,V361*0.054)</f>
        <v>300</v>
      </c>
      <c r="Y361">
        <v>1</v>
      </c>
      <c r="Z361">
        <v>4.8</v>
      </c>
      <c r="AA361" s="9">
        <v>3.2</v>
      </c>
      <c r="AB361">
        <v>4</v>
      </c>
      <c r="AC361">
        <v>3.2</v>
      </c>
    </row>
    <row r="362" spans="1:29" x14ac:dyDescent="0.25">
      <c r="A362" t="s">
        <v>3250</v>
      </c>
      <c r="B362" t="s">
        <v>10</v>
      </c>
      <c r="C362" t="s">
        <v>68</v>
      </c>
      <c r="D362" t="s">
        <v>3611</v>
      </c>
      <c r="E362" t="s">
        <v>3613</v>
      </c>
      <c r="F362" t="str">
        <f>_xlfn.CONCAT(D362:D362,"-",E362)</f>
        <v>Mogadishu-Sanaa</v>
      </c>
      <c r="G362" s="1">
        <v>44776</v>
      </c>
      <c r="H362" s="1">
        <v>44808</v>
      </c>
      <c r="I362" s="8">
        <f>IF(H362&lt;&gt;"",_xlfn.DAYS(H362,G362),"N/A")</f>
        <v>32</v>
      </c>
      <c r="J362" s="1">
        <f>IF(H362&lt;&gt;"",H362,"N/A")</f>
        <v>44808</v>
      </c>
      <c r="K362">
        <v>8</v>
      </c>
      <c r="L362" t="s">
        <v>12</v>
      </c>
      <c r="M362" t="str">
        <f>IF(L362&lt;&gt;"",L362,"N/A")</f>
        <v>Invoiced</v>
      </c>
      <c r="N362" t="s">
        <v>583</v>
      </c>
      <c r="O362" t="str">
        <f>IF(N362&lt;&gt;"",N362,"N/A")</f>
        <v>Approval Pending</v>
      </c>
      <c r="P362" t="s">
        <v>13</v>
      </c>
      <c r="Q362" s="9">
        <v>34.067999999999998</v>
      </c>
      <c r="R362" t="str">
        <f t="shared" si="5"/>
        <v>30+</v>
      </c>
      <c r="S362">
        <v>600</v>
      </c>
      <c r="T362" t="s">
        <v>14</v>
      </c>
      <c r="U362">
        <f>IF(T362="USD",S362,S362*0.055)</f>
        <v>600</v>
      </c>
      <c r="V362">
        <v>300</v>
      </c>
      <c r="W362" t="s">
        <v>14</v>
      </c>
      <c r="X362">
        <f>IF(W362="USD",V362,V362*0.054)</f>
        <v>300</v>
      </c>
      <c r="Y362">
        <v>1</v>
      </c>
      <c r="Z362">
        <v>4.8</v>
      </c>
      <c r="AA362" s="9">
        <v>3.2</v>
      </c>
      <c r="AB362">
        <v>4</v>
      </c>
      <c r="AC362">
        <v>3.2</v>
      </c>
    </row>
    <row r="363" spans="1:29" x14ac:dyDescent="0.25">
      <c r="A363" t="s">
        <v>1044</v>
      </c>
      <c r="B363" t="s">
        <v>10</v>
      </c>
      <c r="C363" t="s">
        <v>68</v>
      </c>
      <c r="D363" t="s">
        <v>3611</v>
      </c>
      <c r="E363" t="s">
        <v>3617</v>
      </c>
      <c r="F363" t="str">
        <f>_xlfn.CONCAT(D363:D363,"-",E363)</f>
        <v>Mogadishu-Lagos</v>
      </c>
      <c r="G363" s="1">
        <v>44621</v>
      </c>
      <c r="H363" s="1">
        <v>44653</v>
      </c>
      <c r="I363" s="8">
        <f>IF(H363&lt;&gt;"",_xlfn.DAYS(H363,G363),"N/A")</f>
        <v>32</v>
      </c>
      <c r="J363" s="1">
        <f>IF(H363&lt;&gt;"",H363,"N/A")</f>
        <v>44653</v>
      </c>
      <c r="K363">
        <v>3</v>
      </c>
      <c r="L363" t="s">
        <v>16</v>
      </c>
      <c r="M363" t="str">
        <f>IF(L363&lt;&gt;"",L363,"N/A")</f>
        <v>Paid</v>
      </c>
      <c r="N363" t="s">
        <v>12</v>
      </c>
      <c r="O363" t="str">
        <f>IF(N363&lt;&gt;"",N363,"N/A")</f>
        <v>Invoiced</v>
      </c>
      <c r="P363" t="s">
        <v>13</v>
      </c>
      <c r="Q363" s="9">
        <v>33.987900000000003</v>
      </c>
      <c r="R363" t="str">
        <f t="shared" si="5"/>
        <v>30+</v>
      </c>
      <c r="S363">
        <v>600</v>
      </c>
      <c r="T363" t="s">
        <v>14</v>
      </c>
      <c r="U363">
        <f>IF(T363="USD",S363,S363*0.055)</f>
        <v>600</v>
      </c>
      <c r="V363">
        <v>300</v>
      </c>
      <c r="W363" t="s">
        <v>14</v>
      </c>
      <c r="X363">
        <f>IF(W363="USD",V363,V363*0.054)</f>
        <v>300</v>
      </c>
      <c r="Y363">
        <v>1</v>
      </c>
      <c r="Z363">
        <v>4.8</v>
      </c>
      <c r="AA363" s="9">
        <v>3.2</v>
      </c>
      <c r="AB363">
        <v>4</v>
      </c>
      <c r="AC363">
        <v>3.2</v>
      </c>
    </row>
    <row r="364" spans="1:29" x14ac:dyDescent="0.25">
      <c r="A364" t="s">
        <v>1393</v>
      </c>
      <c r="B364" t="s">
        <v>10</v>
      </c>
      <c r="C364" t="s">
        <v>68</v>
      </c>
      <c r="D364" t="s">
        <v>3619</v>
      </c>
      <c r="E364" t="s">
        <v>3614</v>
      </c>
      <c r="F364" t="str">
        <f>_xlfn.CONCAT(D364:D364,"-",E364)</f>
        <v>Addis Ababa-Alger</v>
      </c>
      <c r="G364" s="1">
        <v>44677</v>
      </c>
      <c r="H364" s="1">
        <v>44709</v>
      </c>
      <c r="I364" s="8">
        <f>IF(H364&lt;&gt;"",_xlfn.DAYS(H364,G364),"N/A")</f>
        <v>32</v>
      </c>
      <c r="J364" s="1">
        <f>IF(H364&lt;&gt;"",H364,"N/A")</f>
        <v>44709</v>
      </c>
      <c r="K364">
        <v>4</v>
      </c>
      <c r="L364" t="s">
        <v>16</v>
      </c>
      <c r="M364" t="str">
        <f>IF(L364&lt;&gt;"",L364,"N/A")</f>
        <v>Paid</v>
      </c>
      <c r="N364" t="s">
        <v>12</v>
      </c>
      <c r="O364" t="str">
        <f>IF(N364&lt;&gt;"",N364,"N/A")</f>
        <v>Invoiced</v>
      </c>
      <c r="P364" t="s">
        <v>13</v>
      </c>
      <c r="Q364" s="9">
        <v>33.911999999999999</v>
      </c>
      <c r="R364" t="str">
        <f t="shared" si="5"/>
        <v>30+</v>
      </c>
      <c r="S364">
        <v>600</v>
      </c>
      <c r="T364" t="s">
        <v>14</v>
      </c>
      <c r="U364">
        <f>IF(T364="USD",S364,S364*0.055)</f>
        <v>600</v>
      </c>
      <c r="V364">
        <v>300</v>
      </c>
      <c r="W364" t="s">
        <v>14</v>
      </c>
      <c r="X364">
        <f>IF(W364="USD",V364,V364*0.054)</f>
        <v>300</v>
      </c>
      <c r="Y364">
        <v>1</v>
      </c>
      <c r="Z364">
        <v>4.8</v>
      </c>
      <c r="AA364" s="9">
        <v>3.2</v>
      </c>
      <c r="AB364">
        <v>4</v>
      </c>
      <c r="AC364">
        <v>3.2</v>
      </c>
    </row>
    <row r="365" spans="1:29" x14ac:dyDescent="0.25">
      <c r="A365" t="s">
        <v>1424</v>
      </c>
      <c r="B365" t="s">
        <v>10</v>
      </c>
      <c r="C365" t="s">
        <v>68</v>
      </c>
      <c r="D365" t="s">
        <v>3611</v>
      </c>
      <c r="E365" t="s">
        <v>3612</v>
      </c>
      <c r="F365" t="str">
        <f>_xlfn.CONCAT(D365:D365,"-",E365)</f>
        <v>Mogadishu-Victoria</v>
      </c>
      <c r="G365" s="1">
        <v>44677</v>
      </c>
      <c r="H365" s="1">
        <v>44709</v>
      </c>
      <c r="I365" s="8">
        <f>IF(H365&lt;&gt;"",_xlfn.DAYS(H365,G365),"N/A")</f>
        <v>32</v>
      </c>
      <c r="J365" s="1">
        <f>IF(H365&lt;&gt;"",H365,"N/A")</f>
        <v>44709</v>
      </c>
      <c r="K365">
        <v>4</v>
      </c>
      <c r="L365" t="s">
        <v>16</v>
      </c>
      <c r="M365" t="str">
        <f>IF(L365&lt;&gt;"",L365,"N/A")</f>
        <v>Paid</v>
      </c>
      <c r="N365" t="s">
        <v>16</v>
      </c>
      <c r="O365" t="str">
        <f>IF(N365&lt;&gt;"",N365,"N/A")</f>
        <v>Paid</v>
      </c>
      <c r="P365" t="s">
        <v>69</v>
      </c>
      <c r="Q365" s="9">
        <v>33.911999999999999</v>
      </c>
      <c r="R365" t="str">
        <f t="shared" si="5"/>
        <v>30+</v>
      </c>
      <c r="S365">
        <v>20</v>
      </c>
      <c r="T365" t="s">
        <v>14</v>
      </c>
      <c r="U365">
        <f>IF(T365="USD",S365,S365*0.055)</f>
        <v>20</v>
      </c>
      <c r="V365">
        <v>10</v>
      </c>
      <c r="W365" t="s">
        <v>14</v>
      </c>
      <c r="X365">
        <f>IF(W365="USD",V365,V365*0.054)</f>
        <v>10</v>
      </c>
      <c r="Y365">
        <v>1</v>
      </c>
      <c r="Z365">
        <v>4.8</v>
      </c>
      <c r="AA365" s="9">
        <v>3.2</v>
      </c>
      <c r="AB365">
        <v>4</v>
      </c>
      <c r="AC365">
        <v>3.2</v>
      </c>
    </row>
    <row r="366" spans="1:29" x14ac:dyDescent="0.25">
      <c r="A366" t="s">
        <v>1835</v>
      </c>
      <c r="B366" t="s">
        <v>10</v>
      </c>
      <c r="C366" t="s">
        <v>68</v>
      </c>
      <c r="D366" t="s">
        <v>3619</v>
      </c>
      <c r="E366" t="s">
        <v>3613</v>
      </c>
      <c r="F366" t="str">
        <f>_xlfn.CONCAT(D366:D366,"-",E366)</f>
        <v>Addis Ababa-Sanaa</v>
      </c>
      <c r="G366" s="1">
        <v>44751</v>
      </c>
      <c r="H366" s="1">
        <v>44783</v>
      </c>
      <c r="I366" s="8">
        <f>IF(H366&lt;&gt;"",_xlfn.DAYS(H366,G366),"N/A")</f>
        <v>32</v>
      </c>
      <c r="J366" s="1">
        <f>IF(H366&lt;&gt;"",H366,"N/A")</f>
        <v>44783</v>
      </c>
      <c r="K366">
        <v>7</v>
      </c>
      <c r="L366" t="s">
        <v>12</v>
      </c>
      <c r="M366" t="str">
        <f>IF(L366&lt;&gt;"",L366,"N/A")</f>
        <v>Invoiced</v>
      </c>
      <c r="N366" t="s">
        <v>12</v>
      </c>
      <c r="O366" t="str">
        <f>IF(N366&lt;&gt;"",N366,"N/A")</f>
        <v>Invoiced</v>
      </c>
      <c r="P366" t="s">
        <v>13</v>
      </c>
      <c r="Q366" s="9">
        <v>33.885199999999998</v>
      </c>
      <c r="R366" t="str">
        <f t="shared" si="5"/>
        <v>30+</v>
      </c>
      <c r="S366">
        <v>600</v>
      </c>
      <c r="T366" t="s">
        <v>14</v>
      </c>
      <c r="U366">
        <f>IF(T366="USD",S366,S366*0.055)</f>
        <v>600</v>
      </c>
      <c r="V366">
        <v>300</v>
      </c>
      <c r="W366" t="s">
        <v>14</v>
      </c>
      <c r="X366">
        <f>IF(W366="USD",V366,V366*0.054)</f>
        <v>300</v>
      </c>
      <c r="Y366">
        <v>1</v>
      </c>
      <c r="Z366">
        <v>4.8</v>
      </c>
      <c r="AA366" s="9">
        <v>3.2</v>
      </c>
      <c r="AB366">
        <v>4</v>
      </c>
      <c r="AC366">
        <v>3.2</v>
      </c>
    </row>
    <row r="367" spans="1:29" x14ac:dyDescent="0.25">
      <c r="A367" t="s">
        <v>2991</v>
      </c>
      <c r="B367" t="s">
        <v>10</v>
      </c>
      <c r="C367" t="s">
        <v>68</v>
      </c>
      <c r="D367" t="s">
        <v>3619</v>
      </c>
      <c r="E367" t="s">
        <v>3618</v>
      </c>
      <c r="F367" t="str">
        <f>_xlfn.CONCAT(D367:D367,"-",E367)</f>
        <v>Addis Ababa-Tripoli</v>
      </c>
      <c r="G367" s="1">
        <v>44772</v>
      </c>
      <c r="H367" s="1">
        <v>44804</v>
      </c>
      <c r="I367" s="8">
        <f>IF(H367&lt;&gt;"",_xlfn.DAYS(H367,G367),"N/A")</f>
        <v>32</v>
      </c>
      <c r="J367" s="1">
        <f>IF(H367&lt;&gt;"",H367,"N/A")</f>
        <v>44804</v>
      </c>
      <c r="K367">
        <v>7</v>
      </c>
      <c r="L367" t="s">
        <v>12</v>
      </c>
      <c r="M367" t="str">
        <f>IF(L367&lt;&gt;"",L367,"N/A")</f>
        <v>Invoiced</v>
      </c>
      <c r="N367" t="s">
        <v>12</v>
      </c>
      <c r="O367" t="str">
        <f>IF(N367&lt;&gt;"",N367,"N/A")</f>
        <v>Invoiced</v>
      </c>
      <c r="P367" t="s">
        <v>13</v>
      </c>
      <c r="Q367" s="9">
        <v>33.798000000000002</v>
      </c>
      <c r="R367" t="str">
        <f t="shared" si="5"/>
        <v>30+</v>
      </c>
      <c r="S367">
        <v>600</v>
      </c>
      <c r="T367" t="s">
        <v>14</v>
      </c>
      <c r="U367">
        <f>IF(T367="USD",S367,S367*0.055)</f>
        <v>600</v>
      </c>
      <c r="V367">
        <v>300</v>
      </c>
      <c r="W367" t="s">
        <v>14</v>
      </c>
      <c r="X367">
        <f>IF(W367="USD",V367,V367*0.054)</f>
        <v>300</v>
      </c>
      <c r="Y367">
        <v>1</v>
      </c>
      <c r="Z367">
        <v>4.8</v>
      </c>
      <c r="AA367" s="9">
        <v>3.2</v>
      </c>
      <c r="AB367">
        <v>4</v>
      </c>
      <c r="AC367">
        <v>3.2</v>
      </c>
    </row>
    <row r="368" spans="1:29" x14ac:dyDescent="0.25">
      <c r="A368" t="s">
        <v>981</v>
      </c>
      <c r="B368" t="s">
        <v>10</v>
      </c>
      <c r="C368" t="s">
        <v>68</v>
      </c>
      <c r="D368" t="s">
        <v>3616</v>
      </c>
      <c r="E368" t="s">
        <v>3618</v>
      </c>
      <c r="F368" t="str">
        <f>_xlfn.CONCAT(D368:D368,"-",E368)</f>
        <v>Marrakech-Tripoli</v>
      </c>
      <c r="G368" s="1">
        <v>44564</v>
      </c>
      <c r="H368" s="1">
        <v>44596</v>
      </c>
      <c r="I368" s="8">
        <f>IF(H368&lt;&gt;"",_xlfn.DAYS(H368,G368),"N/A")</f>
        <v>32</v>
      </c>
      <c r="J368" s="1">
        <f>IF(H368&lt;&gt;"",H368,"N/A")</f>
        <v>44596</v>
      </c>
      <c r="K368">
        <v>1</v>
      </c>
      <c r="L368" t="s">
        <v>16</v>
      </c>
      <c r="M368" t="str">
        <f>IF(L368&lt;&gt;"",L368,"N/A")</f>
        <v>Paid</v>
      </c>
      <c r="N368" t="s">
        <v>16</v>
      </c>
      <c r="O368" t="str">
        <f>IF(N368&lt;&gt;"",N368,"N/A")</f>
        <v>Paid</v>
      </c>
      <c r="P368" t="s">
        <v>13</v>
      </c>
      <c r="Q368" s="9">
        <v>33.591999999999999</v>
      </c>
      <c r="R368" t="str">
        <f t="shared" si="5"/>
        <v>30+</v>
      </c>
      <c r="S368">
        <v>600</v>
      </c>
      <c r="T368" t="s">
        <v>14</v>
      </c>
      <c r="U368">
        <f>IF(T368="USD",S368,S368*0.055)</f>
        <v>600</v>
      </c>
      <c r="V368">
        <v>300</v>
      </c>
      <c r="W368" t="s">
        <v>14</v>
      </c>
      <c r="X368">
        <f>IF(W368="USD",V368,V368*0.054)</f>
        <v>300</v>
      </c>
      <c r="Y368">
        <v>1</v>
      </c>
      <c r="Z368">
        <v>4.8</v>
      </c>
      <c r="AA368" s="9">
        <v>3.2</v>
      </c>
      <c r="AB368">
        <v>4</v>
      </c>
      <c r="AC368">
        <v>3.2</v>
      </c>
    </row>
    <row r="369" spans="1:29" x14ac:dyDescent="0.25">
      <c r="A369" t="s">
        <v>994</v>
      </c>
      <c r="B369" t="s">
        <v>10</v>
      </c>
      <c r="C369" t="s">
        <v>68</v>
      </c>
      <c r="D369" t="s">
        <v>3611</v>
      </c>
      <c r="E369" t="s">
        <v>3613</v>
      </c>
      <c r="F369" t="str">
        <f>_xlfn.CONCAT(D369:D369,"-",E369)</f>
        <v>Mogadishu-Sanaa</v>
      </c>
      <c r="G369" s="1">
        <v>44564</v>
      </c>
      <c r="H369" s="1">
        <v>44596</v>
      </c>
      <c r="I369" s="8">
        <f>IF(H369&lt;&gt;"",_xlfn.DAYS(H369,G369),"N/A")</f>
        <v>32</v>
      </c>
      <c r="J369" s="1">
        <f>IF(H369&lt;&gt;"",H369,"N/A")</f>
        <v>44596</v>
      </c>
      <c r="K369">
        <v>1</v>
      </c>
      <c r="L369" t="s">
        <v>16</v>
      </c>
      <c r="M369" t="str">
        <f>IF(L369&lt;&gt;"",L369,"N/A")</f>
        <v>Paid</v>
      </c>
      <c r="N369" t="s">
        <v>12</v>
      </c>
      <c r="O369" t="str">
        <f>IF(N369&lt;&gt;"",N369,"N/A")</f>
        <v>Invoiced</v>
      </c>
      <c r="P369" t="s">
        <v>69</v>
      </c>
      <c r="Q369" s="9">
        <v>33.591999999999999</v>
      </c>
      <c r="R369" t="str">
        <f t="shared" si="5"/>
        <v>30+</v>
      </c>
      <c r="S369">
        <v>20</v>
      </c>
      <c r="T369" t="s">
        <v>14</v>
      </c>
      <c r="U369">
        <f>IF(T369="USD",S369,S369*0.055)</f>
        <v>20</v>
      </c>
      <c r="V369">
        <v>10</v>
      </c>
      <c r="W369" t="s">
        <v>14</v>
      </c>
      <c r="X369">
        <f>IF(W369="USD",V369,V369*0.054)</f>
        <v>10</v>
      </c>
      <c r="Y369">
        <v>1</v>
      </c>
      <c r="Z369">
        <v>4.8</v>
      </c>
      <c r="AA369" s="9">
        <v>3.2</v>
      </c>
      <c r="AB369">
        <v>4</v>
      </c>
      <c r="AC369">
        <v>3.2</v>
      </c>
    </row>
    <row r="370" spans="1:29" x14ac:dyDescent="0.25">
      <c r="A370" t="s">
        <v>3384</v>
      </c>
      <c r="B370" t="s">
        <v>10</v>
      </c>
      <c r="C370" t="s">
        <v>68</v>
      </c>
      <c r="D370" t="s">
        <v>3616</v>
      </c>
      <c r="E370" t="s">
        <v>3613</v>
      </c>
      <c r="F370" t="str">
        <f>_xlfn.CONCAT(D370:D370,"-",E370)</f>
        <v>Marrakech-Sanaa</v>
      </c>
      <c r="G370" s="1">
        <v>44672</v>
      </c>
      <c r="H370" s="1">
        <v>44704</v>
      </c>
      <c r="I370" s="8">
        <f>IF(H370&lt;&gt;"",_xlfn.DAYS(H370,G370),"N/A")</f>
        <v>32</v>
      </c>
      <c r="J370" s="1">
        <f>IF(H370&lt;&gt;"",H370,"N/A")</f>
        <v>44704</v>
      </c>
      <c r="K370">
        <v>4</v>
      </c>
      <c r="L370" t="s">
        <v>16</v>
      </c>
      <c r="M370" t="str">
        <f>IF(L370&lt;&gt;"",L370,"N/A")</f>
        <v>Paid</v>
      </c>
      <c r="N370" t="s">
        <v>16</v>
      </c>
      <c r="O370" t="str">
        <f>IF(N370&lt;&gt;"",N370,"N/A")</f>
        <v>Paid</v>
      </c>
      <c r="P370" t="s">
        <v>13</v>
      </c>
      <c r="Q370" s="9">
        <v>33.066000000000003</v>
      </c>
      <c r="R370" t="str">
        <f t="shared" si="5"/>
        <v>30+</v>
      </c>
      <c r="S370">
        <v>600</v>
      </c>
      <c r="T370" t="s">
        <v>14</v>
      </c>
      <c r="U370">
        <f>IF(T370="USD",S370,S370*0.055)</f>
        <v>600</v>
      </c>
      <c r="V370">
        <v>300</v>
      </c>
      <c r="W370" t="s">
        <v>14</v>
      </c>
      <c r="X370">
        <f>IF(W370="USD",V370,V370*0.054)</f>
        <v>300</v>
      </c>
      <c r="Y370">
        <v>1</v>
      </c>
      <c r="Z370">
        <v>4.8</v>
      </c>
      <c r="AA370" s="9">
        <v>3.2</v>
      </c>
      <c r="AB370">
        <v>4</v>
      </c>
      <c r="AC370">
        <v>3.2</v>
      </c>
    </row>
    <row r="371" spans="1:29" x14ac:dyDescent="0.25">
      <c r="A371" t="s">
        <v>2153</v>
      </c>
      <c r="B371" t="s">
        <v>10</v>
      </c>
      <c r="C371" t="s">
        <v>68</v>
      </c>
      <c r="D371" t="s">
        <v>3620</v>
      </c>
      <c r="E371" t="s">
        <v>3612</v>
      </c>
      <c r="F371" t="str">
        <f>_xlfn.CONCAT(D371:D371,"-",E371)</f>
        <v>Zanzibar-Victoria</v>
      </c>
      <c r="G371" s="1">
        <v>44665</v>
      </c>
      <c r="H371" s="1">
        <v>44697</v>
      </c>
      <c r="I371" s="8">
        <f>IF(H371&lt;&gt;"",_xlfn.DAYS(H371,G371),"N/A")</f>
        <v>32</v>
      </c>
      <c r="J371" s="1">
        <f>IF(H371&lt;&gt;"",H371,"N/A")</f>
        <v>44697</v>
      </c>
      <c r="K371">
        <v>4</v>
      </c>
      <c r="L371" t="s">
        <v>16</v>
      </c>
      <c r="M371" t="str">
        <f>IF(L371&lt;&gt;"",L371,"N/A")</f>
        <v>Paid</v>
      </c>
      <c r="N371" t="s">
        <v>16</v>
      </c>
      <c r="O371" t="str">
        <f>IF(N371&lt;&gt;"",N371,"N/A")</f>
        <v>Paid</v>
      </c>
      <c r="P371" t="s">
        <v>13</v>
      </c>
      <c r="Q371" s="9">
        <v>32.92</v>
      </c>
      <c r="R371" t="str">
        <f t="shared" si="5"/>
        <v>30+</v>
      </c>
      <c r="S371">
        <v>600</v>
      </c>
      <c r="T371" t="s">
        <v>14</v>
      </c>
      <c r="U371">
        <f>IF(T371="USD",S371,S371*0.055)</f>
        <v>600</v>
      </c>
      <c r="V371">
        <v>300</v>
      </c>
      <c r="W371" t="s">
        <v>14</v>
      </c>
      <c r="X371">
        <f>IF(W371="USD",V371,V371*0.054)</f>
        <v>300</v>
      </c>
      <c r="Y371">
        <v>1</v>
      </c>
      <c r="Z371">
        <v>4.8</v>
      </c>
      <c r="AA371" s="9">
        <v>3.2</v>
      </c>
      <c r="AB371">
        <v>4</v>
      </c>
      <c r="AC371">
        <v>3.2</v>
      </c>
    </row>
    <row r="372" spans="1:29" x14ac:dyDescent="0.25">
      <c r="A372" t="s">
        <v>1740</v>
      </c>
      <c r="B372" t="s">
        <v>10</v>
      </c>
      <c r="C372" t="s">
        <v>68</v>
      </c>
      <c r="D372" t="s">
        <v>3620</v>
      </c>
      <c r="E372" t="s">
        <v>3618</v>
      </c>
      <c r="F372" t="str">
        <f>_xlfn.CONCAT(D372:D372,"-",E372)</f>
        <v>Zanzibar-Tripoli</v>
      </c>
      <c r="G372" s="1">
        <v>44751</v>
      </c>
      <c r="H372" s="1">
        <v>44783</v>
      </c>
      <c r="I372" s="8">
        <f>IF(H372&lt;&gt;"",_xlfn.DAYS(H372,G372),"N/A")</f>
        <v>32</v>
      </c>
      <c r="J372" s="1">
        <f>IF(H372&lt;&gt;"",H372,"N/A")</f>
        <v>44783</v>
      </c>
      <c r="K372">
        <v>7</v>
      </c>
      <c r="L372" t="s">
        <v>12</v>
      </c>
      <c r="M372" t="str">
        <f>IF(L372&lt;&gt;"",L372,"N/A")</f>
        <v>Invoiced</v>
      </c>
      <c r="N372" t="s">
        <v>12</v>
      </c>
      <c r="O372" t="str">
        <f>IF(N372&lt;&gt;"",N372,"N/A")</f>
        <v>Invoiced</v>
      </c>
      <c r="P372" t="s">
        <v>13</v>
      </c>
      <c r="Q372" s="9">
        <v>32.917000000000002</v>
      </c>
      <c r="R372" t="str">
        <f t="shared" si="5"/>
        <v>30+</v>
      </c>
      <c r="S372">
        <v>600</v>
      </c>
      <c r="T372" t="s">
        <v>14</v>
      </c>
      <c r="U372">
        <f>IF(T372="USD",S372,S372*0.055)</f>
        <v>600</v>
      </c>
      <c r="V372">
        <v>300</v>
      </c>
      <c r="W372" t="s">
        <v>14</v>
      </c>
      <c r="X372">
        <f>IF(W372="USD",V372,V372*0.054)</f>
        <v>300</v>
      </c>
      <c r="Y372">
        <v>1</v>
      </c>
      <c r="Z372">
        <v>4.8</v>
      </c>
      <c r="AA372" s="9">
        <v>3.2</v>
      </c>
      <c r="AB372">
        <v>4</v>
      </c>
      <c r="AC372">
        <v>3.2</v>
      </c>
    </row>
    <row r="373" spans="1:29" x14ac:dyDescent="0.25">
      <c r="A373" t="s">
        <v>1782</v>
      </c>
      <c r="B373" t="s">
        <v>10</v>
      </c>
      <c r="C373" t="s">
        <v>68</v>
      </c>
      <c r="D373" t="s">
        <v>3620</v>
      </c>
      <c r="E373" t="s">
        <v>3613</v>
      </c>
      <c r="F373" t="str">
        <f>_xlfn.CONCAT(D373:D373,"-",E373)</f>
        <v>Zanzibar-Sanaa</v>
      </c>
      <c r="G373" s="1">
        <v>44744</v>
      </c>
      <c r="H373" s="1">
        <v>44776</v>
      </c>
      <c r="I373" s="8">
        <f>IF(H373&lt;&gt;"",_xlfn.DAYS(H373,G373),"N/A")</f>
        <v>32</v>
      </c>
      <c r="J373" s="1">
        <f>IF(H373&lt;&gt;"",H373,"N/A")</f>
        <v>44776</v>
      </c>
      <c r="K373">
        <v>7</v>
      </c>
      <c r="L373" t="s">
        <v>12</v>
      </c>
      <c r="M373" t="str">
        <f>IF(L373&lt;&gt;"",L373,"N/A")</f>
        <v>Invoiced</v>
      </c>
      <c r="N373" t="s">
        <v>12</v>
      </c>
      <c r="O373" t="str">
        <f>IF(N373&lt;&gt;"",N373,"N/A")</f>
        <v>Invoiced</v>
      </c>
      <c r="P373" t="s">
        <v>13</v>
      </c>
      <c r="Q373" s="9">
        <v>32.024999999999999</v>
      </c>
      <c r="R373" t="str">
        <f t="shared" si="5"/>
        <v>30+</v>
      </c>
      <c r="S373">
        <v>600</v>
      </c>
      <c r="T373" t="s">
        <v>14</v>
      </c>
      <c r="U373">
        <f>IF(T373="USD",S373,S373*0.055)</f>
        <v>600</v>
      </c>
      <c r="V373">
        <v>300</v>
      </c>
      <c r="W373" t="s">
        <v>14</v>
      </c>
      <c r="X373">
        <f>IF(W373="USD",V373,V373*0.054)</f>
        <v>300</v>
      </c>
      <c r="Y373">
        <v>1</v>
      </c>
      <c r="Z373">
        <v>4.8</v>
      </c>
      <c r="AA373" s="9">
        <v>3.2</v>
      </c>
      <c r="AB373">
        <v>4</v>
      </c>
      <c r="AC373">
        <v>3.2</v>
      </c>
    </row>
    <row r="374" spans="1:29" x14ac:dyDescent="0.25">
      <c r="A374" t="s">
        <v>1665</v>
      </c>
      <c r="B374" t="s">
        <v>10</v>
      </c>
      <c r="C374" t="s">
        <v>68</v>
      </c>
      <c r="D374" t="s">
        <v>3616</v>
      </c>
      <c r="E374" t="s">
        <v>3614</v>
      </c>
      <c r="F374" t="str">
        <f>_xlfn.CONCAT(D374:D374,"-",E374)</f>
        <v>Marrakech-Alger</v>
      </c>
      <c r="G374" s="1">
        <v>44728</v>
      </c>
      <c r="H374" s="1">
        <v>44760</v>
      </c>
      <c r="I374" s="8">
        <f>IF(H374&lt;&gt;"",_xlfn.DAYS(H374,G374),"N/A")</f>
        <v>32</v>
      </c>
      <c r="J374" s="1">
        <f>IF(H374&lt;&gt;"",H374,"N/A")</f>
        <v>44760</v>
      </c>
      <c r="K374">
        <v>6</v>
      </c>
      <c r="L374" t="s">
        <v>12</v>
      </c>
      <c r="M374" t="str">
        <f>IF(L374&lt;&gt;"",L374,"N/A")</f>
        <v>Invoiced</v>
      </c>
      <c r="N374" t="s">
        <v>12</v>
      </c>
      <c r="O374" t="str">
        <f>IF(N374&lt;&gt;"",N374,"N/A")</f>
        <v>Invoiced</v>
      </c>
      <c r="P374" t="s">
        <v>13</v>
      </c>
      <c r="Q374" s="9">
        <v>30.484000000000002</v>
      </c>
      <c r="R374" t="str">
        <f t="shared" si="5"/>
        <v>30+</v>
      </c>
      <c r="S374">
        <v>600</v>
      </c>
      <c r="T374" t="s">
        <v>14</v>
      </c>
      <c r="U374">
        <f>IF(T374="USD",S374,S374*0.055)</f>
        <v>600</v>
      </c>
      <c r="V374">
        <v>300</v>
      </c>
      <c r="W374" t="s">
        <v>14</v>
      </c>
      <c r="X374">
        <f>IF(W374="USD",V374,V374*0.054)</f>
        <v>300</v>
      </c>
      <c r="Y374">
        <v>1</v>
      </c>
      <c r="Z374">
        <v>4.8</v>
      </c>
      <c r="AA374" s="9">
        <v>3.2</v>
      </c>
      <c r="AB374">
        <v>4</v>
      </c>
      <c r="AC374">
        <v>3.2</v>
      </c>
    </row>
    <row r="375" spans="1:29" x14ac:dyDescent="0.25">
      <c r="A375" t="s">
        <v>1606</v>
      </c>
      <c r="B375" t="s">
        <v>10</v>
      </c>
      <c r="C375" t="s">
        <v>68</v>
      </c>
      <c r="D375" t="s">
        <v>3615</v>
      </c>
      <c r="E375" t="s">
        <v>3618</v>
      </c>
      <c r="F375" t="str">
        <f>_xlfn.CONCAT(D375:D375,"-",E375)</f>
        <v>Mombasa-Tripoli</v>
      </c>
      <c r="G375" s="1">
        <v>44728</v>
      </c>
      <c r="H375" s="1">
        <v>44760</v>
      </c>
      <c r="I375" s="8">
        <f>IF(H375&lt;&gt;"",_xlfn.DAYS(H375,G375),"N/A")</f>
        <v>32</v>
      </c>
      <c r="J375" s="1">
        <f>IF(H375&lt;&gt;"",H375,"N/A")</f>
        <v>44760</v>
      </c>
      <c r="K375">
        <v>6</v>
      </c>
      <c r="L375" t="s">
        <v>12</v>
      </c>
      <c r="M375" t="str">
        <f>IF(L375&lt;&gt;"",L375,"N/A")</f>
        <v>Invoiced</v>
      </c>
      <c r="O375" t="str">
        <f>IF(N375&lt;&gt;"",N375,"N/A")</f>
        <v>N/A</v>
      </c>
      <c r="P375" t="s">
        <v>69</v>
      </c>
      <c r="Q375" s="9">
        <v>30.484000000000002</v>
      </c>
      <c r="R375" t="str">
        <f t="shared" si="5"/>
        <v>30+</v>
      </c>
      <c r="S375">
        <v>20</v>
      </c>
      <c r="T375" t="s">
        <v>14</v>
      </c>
      <c r="U375">
        <f>IF(T375="USD",S375,S375*0.055)</f>
        <v>20</v>
      </c>
      <c r="V375">
        <v>10</v>
      </c>
      <c r="W375" t="s">
        <v>14</v>
      </c>
      <c r="X375">
        <f>IF(W375="USD",V375,V375*0.054)</f>
        <v>10</v>
      </c>
      <c r="Y375">
        <v>1</v>
      </c>
      <c r="Z375">
        <v>4.8</v>
      </c>
      <c r="AA375" s="9">
        <v>3.2</v>
      </c>
      <c r="AB375">
        <v>4</v>
      </c>
      <c r="AC375">
        <v>3.2</v>
      </c>
    </row>
    <row r="376" spans="1:29" x14ac:dyDescent="0.25">
      <c r="A376" t="s">
        <v>1951</v>
      </c>
      <c r="B376" t="s">
        <v>10</v>
      </c>
      <c r="C376" t="s">
        <v>68</v>
      </c>
      <c r="D376" t="s">
        <v>3615</v>
      </c>
      <c r="E376" t="s">
        <v>3614</v>
      </c>
      <c r="F376" t="str">
        <f>_xlfn.CONCAT(D376:D376,"-",E376)</f>
        <v>Mombasa-Alger</v>
      </c>
      <c r="G376" s="1">
        <v>44773</v>
      </c>
      <c r="H376" s="1">
        <v>44805</v>
      </c>
      <c r="I376" s="8">
        <f>IF(H376&lt;&gt;"",_xlfn.DAYS(H376,G376),"N/A")</f>
        <v>32</v>
      </c>
      <c r="J376" s="1">
        <f>IF(H376&lt;&gt;"",H376,"N/A")</f>
        <v>44805</v>
      </c>
      <c r="K376">
        <v>7</v>
      </c>
      <c r="M376" t="str">
        <f>IF(L376&lt;&gt;"",L376,"N/A")</f>
        <v>N/A</v>
      </c>
      <c r="O376" t="str">
        <f>IF(N376&lt;&gt;"",N376,"N/A")</f>
        <v>N/A</v>
      </c>
      <c r="P376" t="s">
        <v>13</v>
      </c>
      <c r="Q376" s="9">
        <v>30.178000000000001</v>
      </c>
      <c r="R376" t="str">
        <f t="shared" si="5"/>
        <v>30+</v>
      </c>
      <c r="S376">
        <v>600</v>
      </c>
      <c r="T376" t="s">
        <v>14</v>
      </c>
      <c r="U376">
        <f>IF(T376="USD",S376,S376*0.055)</f>
        <v>600</v>
      </c>
      <c r="V376">
        <v>300</v>
      </c>
      <c r="W376" t="s">
        <v>14</v>
      </c>
      <c r="X376">
        <f>IF(W376="USD",V376,V376*0.054)</f>
        <v>300</v>
      </c>
      <c r="Y376">
        <v>1</v>
      </c>
      <c r="Z376">
        <v>4.8</v>
      </c>
      <c r="AA376" s="9">
        <v>3.2</v>
      </c>
      <c r="AB376">
        <v>4</v>
      </c>
      <c r="AC376">
        <v>3.2</v>
      </c>
    </row>
    <row r="377" spans="1:29" x14ac:dyDescent="0.25">
      <c r="A377" t="s">
        <v>1749</v>
      </c>
      <c r="B377" t="s">
        <v>10</v>
      </c>
      <c r="C377" t="s">
        <v>68</v>
      </c>
      <c r="D377" t="s">
        <v>3611</v>
      </c>
      <c r="E377" t="s">
        <v>3613</v>
      </c>
      <c r="F377" t="str">
        <f>_xlfn.CONCAT(D377:D377,"-",E377)</f>
        <v>Mogadishu-Sanaa</v>
      </c>
      <c r="G377" s="1">
        <v>44725</v>
      </c>
      <c r="H377" s="1">
        <v>44757</v>
      </c>
      <c r="I377" s="8">
        <f>IF(H377&lt;&gt;"",_xlfn.DAYS(H377,G377),"N/A")</f>
        <v>32</v>
      </c>
      <c r="J377" s="1">
        <f>IF(H377&lt;&gt;"",H377,"N/A")</f>
        <v>44757</v>
      </c>
      <c r="K377">
        <v>6</v>
      </c>
      <c r="L377" t="s">
        <v>12</v>
      </c>
      <c r="M377" t="str">
        <f>IF(L377&lt;&gt;"",L377,"N/A")</f>
        <v>Invoiced</v>
      </c>
      <c r="N377" t="s">
        <v>12</v>
      </c>
      <c r="O377" t="str">
        <f>IF(N377&lt;&gt;"",N377,"N/A")</f>
        <v>Invoiced</v>
      </c>
      <c r="P377" t="s">
        <v>13</v>
      </c>
      <c r="Q377" s="9">
        <v>30.164000000000001</v>
      </c>
      <c r="R377" t="str">
        <f t="shared" si="5"/>
        <v>30+</v>
      </c>
      <c r="S377">
        <v>600</v>
      </c>
      <c r="T377" t="s">
        <v>14</v>
      </c>
      <c r="U377">
        <f>IF(T377="USD",S377,S377*0.055)</f>
        <v>600</v>
      </c>
      <c r="V377">
        <v>300</v>
      </c>
      <c r="W377" t="s">
        <v>14</v>
      </c>
      <c r="X377">
        <f>IF(W377="USD",V377,V377*0.054)</f>
        <v>300</v>
      </c>
      <c r="Y377">
        <v>1</v>
      </c>
      <c r="Z377">
        <v>4.8</v>
      </c>
      <c r="AA377" s="9">
        <v>3.2</v>
      </c>
      <c r="AB377">
        <v>4</v>
      </c>
      <c r="AC377">
        <v>3.2</v>
      </c>
    </row>
    <row r="378" spans="1:29" x14ac:dyDescent="0.25">
      <c r="A378" t="s">
        <v>1045</v>
      </c>
      <c r="B378" t="s">
        <v>10</v>
      </c>
      <c r="C378" t="s">
        <v>68</v>
      </c>
      <c r="D378" t="s">
        <v>3619</v>
      </c>
      <c r="E378" t="s">
        <v>3613</v>
      </c>
      <c r="F378" t="str">
        <f>_xlfn.CONCAT(D378:D378,"-",E378)</f>
        <v>Addis Ababa-Sanaa</v>
      </c>
      <c r="G378" s="1">
        <v>44619</v>
      </c>
      <c r="H378" s="1">
        <v>44651</v>
      </c>
      <c r="I378" s="8">
        <f>IF(H378&lt;&gt;"",_xlfn.DAYS(H378,G378),"N/A")</f>
        <v>32</v>
      </c>
      <c r="J378" s="1">
        <f>IF(H378&lt;&gt;"",H378,"N/A")</f>
        <v>44651</v>
      </c>
      <c r="K378">
        <v>2</v>
      </c>
      <c r="L378" t="s">
        <v>16</v>
      </c>
      <c r="M378" t="str">
        <f>IF(L378&lt;&gt;"",L378,"N/A")</f>
        <v>Paid</v>
      </c>
      <c r="N378" t="s">
        <v>12</v>
      </c>
      <c r="O378" t="str">
        <f>IF(N378&lt;&gt;"",N378,"N/A")</f>
        <v>Invoiced</v>
      </c>
      <c r="P378" t="s">
        <v>13</v>
      </c>
      <c r="Q378" s="9">
        <v>30.154900000000001</v>
      </c>
      <c r="R378" t="str">
        <f t="shared" si="5"/>
        <v>30+</v>
      </c>
      <c r="S378">
        <v>600</v>
      </c>
      <c r="T378" t="s">
        <v>14</v>
      </c>
      <c r="U378">
        <f>IF(T378="USD",S378,S378*0.055)</f>
        <v>600</v>
      </c>
      <c r="V378">
        <v>300</v>
      </c>
      <c r="W378" t="s">
        <v>14</v>
      </c>
      <c r="X378">
        <f>IF(W378="USD",V378,V378*0.054)</f>
        <v>300</v>
      </c>
      <c r="Y378">
        <v>1</v>
      </c>
      <c r="Z378">
        <v>4.8</v>
      </c>
      <c r="AA378" s="9">
        <v>3.2</v>
      </c>
      <c r="AB378">
        <v>4</v>
      </c>
      <c r="AC378">
        <v>3.2</v>
      </c>
    </row>
    <row r="379" spans="1:29" x14ac:dyDescent="0.25">
      <c r="A379" t="s">
        <v>2661</v>
      </c>
      <c r="B379" t="s">
        <v>10</v>
      </c>
      <c r="C379" t="s">
        <v>68</v>
      </c>
      <c r="D379" t="s">
        <v>3619</v>
      </c>
      <c r="E379" t="s">
        <v>3618</v>
      </c>
      <c r="F379" t="str">
        <f>_xlfn.CONCAT(D379:D379,"-",E379)</f>
        <v>Addis Ababa-Tripoli</v>
      </c>
      <c r="G379" s="1">
        <v>44568</v>
      </c>
      <c r="H379" s="1">
        <v>44600</v>
      </c>
      <c r="I379" s="8">
        <f>IF(H379&lt;&gt;"",_xlfn.DAYS(H379,G379),"N/A")</f>
        <v>32</v>
      </c>
      <c r="J379" s="1">
        <f>IF(H379&lt;&gt;"",H379,"N/A")</f>
        <v>44600</v>
      </c>
      <c r="K379">
        <v>1</v>
      </c>
      <c r="L379" t="s">
        <v>16</v>
      </c>
      <c r="M379" t="str">
        <f>IF(L379&lt;&gt;"",L379,"N/A")</f>
        <v>Paid</v>
      </c>
      <c r="N379" t="s">
        <v>16</v>
      </c>
      <c r="O379" t="str">
        <f>IF(N379&lt;&gt;"",N379,"N/A")</f>
        <v>Paid</v>
      </c>
      <c r="P379" t="s">
        <v>13</v>
      </c>
      <c r="Q379" s="9">
        <v>30.06</v>
      </c>
      <c r="R379" t="str">
        <f t="shared" si="5"/>
        <v>30+</v>
      </c>
      <c r="S379">
        <v>600</v>
      </c>
      <c r="T379" t="s">
        <v>14</v>
      </c>
      <c r="U379">
        <f>IF(T379="USD",S379,S379*0.055)</f>
        <v>600</v>
      </c>
      <c r="V379">
        <v>300</v>
      </c>
      <c r="W379" t="s">
        <v>14</v>
      </c>
      <c r="X379">
        <f>IF(W379="USD",V379,V379*0.054)</f>
        <v>300</v>
      </c>
      <c r="Y379">
        <v>1</v>
      </c>
      <c r="Z379">
        <v>4.8</v>
      </c>
      <c r="AA379" s="9">
        <v>3.2</v>
      </c>
      <c r="AB379">
        <v>4</v>
      </c>
      <c r="AC379">
        <v>3.2</v>
      </c>
    </row>
    <row r="380" spans="1:29" x14ac:dyDescent="0.25">
      <c r="A380" t="s">
        <v>3136</v>
      </c>
      <c r="B380" t="s">
        <v>10</v>
      </c>
      <c r="C380" t="s">
        <v>68</v>
      </c>
      <c r="D380" t="s">
        <v>3619</v>
      </c>
      <c r="E380" t="s">
        <v>3613</v>
      </c>
      <c r="F380" t="str">
        <f>_xlfn.CONCAT(D380:D380,"-",E380)</f>
        <v>Addis Ababa-Sanaa</v>
      </c>
      <c r="G380" s="1">
        <v>44694</v>
      </c>
      <c r="H380" s="1">
        <v>44726</v>
      </c>
      <c r="I380" s="8">
        <f>IF(H380&lt;&gt;"",_xlfn.DAYS(H380,G380),"N/A")</f>
        <v>32</v>
      </c>
      <c r="J380" s="1">
        <f>IF(H380&lt;&gt;"",H380,"N/A")</f>
        <v>44726</v>
      </c>
      <c r="K380">
        <v>5</v>
      </c>
      <c r="L380" t="s">
        <v>16</v>
      </c>
      <c r="M380" t="str">
        <f>IF(L380&lt;&gt;"",L380,"N/A")</f>
        <v>Paid</v>
      </c>
      <c r="N380" t="s">
        <v>12</v>
      </c>
      <c r="O380" t="str">
        <f>IF(N380&lt;&gt;"",N380,"N/A")</f>
        <v>Invoiced</v>
      </c>
      <c r="P380" t="s">
        <v>13</v>
      </c>
      <c r="Q380" s="9">
        <v>30.06</v>
      </c>
      <c r="R380" t="str">
        <f t="shared" si="5"/>
        <v>30+</v>
      </c>
      <c r="S380">
        <v>600</v>
      </c>
      <c r="T380" t="s">
        <v>14</v>
      </c>
      <c r="U380">
        <f>IF(T380="USD",S380,S380*0.055)</f>
        <v>600</v>
      </c>
      <c r="V380">
        <v>300</v>
      </c>
      <c r="W380" t="s">
        <v>14</v>
      </c>
      <c r="X380">
        <f>IF(W380="USD",V380,V380*0.054)</f>
        <v>300</v>
      </c>
      <c r="Y380">
        <v>1</v>
      </c>
      <c r="Z380">
        <v>4.8</v>
      </c>
      <c r="AA380" s="9">
        <v>3.2</v>
      </c>
      <c r="AB380">
        <v>4</v>
      </c>
      <c r="AC380">
        <v>3.2</v>
      </c>
    </row>
    <row r="381" spans="1:29" x14ac:dyDescent="0.25">
      <c r="A381" t="s">
        <v>1727</v>
      </c>
      <c r="B381" t="s">
        <v>10</v>
      </c>
      <c r="C381" t="s">
        <v>68</v>
      </c>
      <c r="D381" t="s">
        <v>3616</v>
      </c>
      <c r="E381" t="s">
        <v>3618</v>
      </c>
      <c r="F381" t="str">
        <f>_xlfn.CONCAT(D381:D381,"-",E381)</f>
        <v>Marrakech-Tripoli</v>
      </c>
      <c r="G381" s="1">
        <v>44744</v>
      </c>
      <c r="H381" s="1">
        <v>44776</v>
      </c>
      <c r="I381" s="8">
        <f>IF(H381&lt;&gt;"",_xlfn.DAYS(H381,G381),"N/A")</f>
        <v>32</v>
      </c>
      <c r="J381" s="1">
        <f>IF(H381&lt;&gt;"",H381,"N/A")</f>
        <v>44776</v>
      </c>
      <c r="K381">
        <v>7</v>
      </c>
      <c r="L381" t="s">
        <v>12</v>
      </c>
      <c r="M381" t="str">
        <f>IF(L381&lt;&gt;"",L381,"N/A")</f>
        <v>Invoiced</v>
      </c>
      <c r="N381" t="s">
        <v>12</v>
      </c>
      <c r="O381" t="str">
        <f>IF(N381&lt;&gt;"",N381,"N/A")</f>
        <v>Invoiced</v>
      </c>
      <c r="P381" t="s">
        <v>13</v>
      </c>
      <c r="Q381" s="9">
        <v>29.998999999999999</v>
      </c>
      <c r="R381" t="str">
        <f t="shared" si="5"/>
        <v>20-30</v>
      </c>
      <c r="S381">
        <v>600</v>
      </c>
      <c r="T381" t="s">
        <v>14</v>
      </c>
      <c r="U381">
        <f>IF(T381="USD",S381,S381*0.055)</f>
        <v>600</v>
      </c>
      <c r="V381">
        <v>300</v>
      </c>
      <c r="W381" t="s">
        <v>14</v>
      </c>
      <c r="X381">
        <f>IF(W381="USD",V381,V381*0.054)</f>
        <v>300</v>
      </c>
      <c r="Y381">
        <v>1</v>
      </c>
      <c r="Z381">
        <v>4.8</v>
      </c>
      <c r="AA381" s="9">
        <v>3.2</v>
      </c>
      <c r="AB381">
        <v>4</v>
      </c>
      <c r="AC381">
        <v>3.2</v>
      </c>
    </row>
    <row r="382" spans="1:29" x14ac:dyDescent="0.25">
      <c r="A382" t="s">
        <v>1714</v>
      </c>
      <c r="B382" t="s">
        <v>10</v>
      </c>
      <c r="C382" t="s">
        <v>68</v>
      </c>
      <c r="D382" t="s">
        <v>3616</v>
      </c>
      <c r="E382" t="s">
        <v>3613</v>
      </c>
      <c r="F382" t="str">
        <f>_xlfn.CONCAT(D382:D382,"-",E382)</f>
        <v>Marrakech-Sanaa</v>
      </c>
      <c r="G382" s="1">
        <v>44744</v>
      </c>
      <c r="H382" s="1">
        <v>44776</v>
      </c>
      <c r="I382" s="8">
        <f>IF(H382&lt;&gt;"",_xlfn.DAYS(H382,G382),"N/A")</f>
        <v>32</v>
      </c>
      <c r="J382" s="1">
        <f>IF(H382&lt;&gt;"",H382,"N/A")</f>
        <v>44776</v>
      </c>
      <c r="K382">
        <v>7</v>
      </c>
      <c r="L382" t="s">
        <v>12</v>
      </c>
      <c r="M382" t="str">
        <f>IF(L382&lt;&gt;"",L382,"N/A")</f>
        <v>Invoiced</v>
      </c>
      <c r="N382" t="s">
        <v>12</v>
      </c>
      <c r="O382" t="str">
        <f>IF(N382&lt;&gt;"",N382,"N/A")</f>
        <v>Invoiced</v>
      </c>
      <c r="P382" t="s">
        <v>13</v>
      </c>
      <c r="Q382" s="9">
        <v>29.722999999999999</v>
      </c>
      <c r="R382" t="str">
        <f t="shared" si="5"/>
        <v>20-30</v>
      </c>
      <c r="S382">
        <v>600</v>
      </c>
      <c r="T382" t="s">
        <v>14</v>
      </c>
      <c r="U382">
        <f>IF(T382="USD",S382,S382*0.055)</f>
        <v>600</v>
      </c>
      <c r="V382">
        <v>300</v>
      </c>
      <c r="W382" t="s">
        <v>14</v>
      </c>
      <c r="X382">
        <f>IF(W382="USD",V382,V382*0.054)</f>
        <v>300</v>
      </c>
      <c r="Y382">
        <v>1</v>
      </c>
      <c r="Z382">
        <v>4.8</v>
      </c>
      <c r="AA382" s="9">
        <v>3.2</v>
      </c>
      <c r="AB382">
        <v>4</v>
      </c>
      <c r="AC382">
        <v>3.2</v>
      </c>
    </row>
    <row r="383" spans="1:29" x14ac:dyDescent="0.25">
      <c r="A383" t="s">
        <v>1746</v>
      </c>
      <c r="B383" t="s">
        <v>10</v>
      </c>
      <c r="C383" t="s">
        <v>68</v>
      </c>
      <c r="D383" t="s">
        <v>3619</v>
      </c>
      <c r="E383" t="s">
        <v>3617</v>
      </c>
      <c r="F383" t="str">
        <f>_xlfn.CONCAT(D383:D383,"-",E383)</f>
        <v>Addis Ababa-Lagos</v>
      </c>
      <c r="G383" s="1">
        <v>44733</v>
      </c>
      <c r="H383" s="1">
        <v>44765</v>
      </c>
      <c r="I383" s="8">
        <f>IF(H383&lt;&gt;"",_xlfn.DAYS(H383,G383),"N/A")</f>
        <v>32</v>
      </c>
      <c r="J383" s="1">
        <f>IF(H383&lt;&gt;"",H383,"N/A")</f>
        <v>44765</v>
      </c>
      <c r="K383">
        <v>6</v>
      </c>
      <c r="L383" t="s">
        <v>12</v>
      </c>
      <c r="M383" t="str">
        <f>IF(L383&lt;&gt;"",L383,"N/A")</f>
        <v>Invoiced</v>
      </c>
      <c r="N383" t="s">
        <v>12</v>
      </c>
      <c r="O383" t="str">
        <f>IF(N383&lt;&gt;"",N383,"N/A")</f>
        <v>Invoiced</v>
      </c>
      <c r="P383" t="s">
        <v>13</v>
      </c>
      <c r="Q383" s="9">
        <v>29.513999999999999</v>
      </c>
      <c r="R383" t="str">
        <f t="shared" si="5"/>
        <v>20-30</v>
      </c>
      <c r="S383">
        <v>600</v>
      </c>
      <c r="T383" t="s">
        <v>14</v>
      </c>
      <c r="U383">
        <f>IF(T383="USD",S383,S383*0.055)</f>
        <v>600</v>
      </c>
      <c r="V383">
        <v>300</v>
      </c>
      <c r="W383" t="s">
        <v>14</v>
      </c>
      <c r="X383">
        <f>IF(W383="USD",V383,V383*0.054)</f>
        <v>300</v>
      </c>
      <c r="Y383">
        <v>1</v>
      </c>
      <c r="Z383">
        <v>4.8</v>
      </c>
      <c r="AA383" s="9">
        <v>3.2</v>
      </c>
      <c r="AB383">
        <v>4</v>
      </c>
      <c r="AC383">
        <v>3.2</v>
      </c>
    </row>
    <row r="384" spans="1:29" x14ac:dyDescent="0.25">
      <c r="A384" t="s">
        <v>2158</v>
      </c>
      <c r="B384" t="s">
        <v>10</v>
      </c>
      <c r="C384" t="s">
        <v>68</v>
      </c>
      <c r="D384" t="s">
        <v>3616</v>
      </c>
      <c r="E384" t="s">
        <v>3618</v>
      </c>
      <c r="F384" t="str">
        <f>_xlfn.CONCAT(D384:D384,"-",E384)</f>
        <v>Marrakech-Tripoli</v>
      </c>
      <c r="G384" s="1">
        <v>44659</v>
      </c>
      <c r="H384" s="1">
        <v>44691</v>
      </c>
      <c r="I384" s="8">
        <f>IF(H384&lt;&gt;"",_xlfn.DAYS(H384,G384),"N/A")</f>
        <v>32</v>
      </c>
      <c r="J384" s="1">
        <f>IF(H384&lt;&gt;"",H384,"N/A")</f>
        <v>44691</v>
      </c>
      <c r="K384">
        <v>4</v>
      </c>
      <c r="L384" t="s">
        <v>16</v>
      </c>
      <c r="M384" t="str">
        <f>IF(L384&lt;&gt;"",L384,"N/A")</f>
        <v>Paid</v>
      </c>
      <c r="N384" t="s">
        <v>16</v>
      </c>
      <c r="O384" t="str">
        <f>IF(N384&lt;&gt;"",N384,"N/A")</f>
        <v>Paid</v>
      </c>
      <c r="P384" t="s">
        <v>13</v>
      </c>
      <c r="Q384" s="9">
        <v>28.94</v>
      </c>
      <c r="R384" t="str">
        <f t="shared" si="5"/>
        <v>20-30</v>
      </c>
      <c r="S384">
        <v>600</v>
      </c>
      <c r="T384" t="s">
        <v>14</v>
      </c>
      <c r="U384">
        <f>IF(T384="USD",S384,S384*0.055)</f>
        <v>600</v>
      </c>
      <c r="V384">
        <v>300</v>
      </c>
      <c r="W384" t="s">
        <v>14</v>
      </c>
      <c r="X384">
        <f>IF(W384="USD",V384,V384*0.054)</f>
        <v>300</v>
      </c>
      <c r="Y384">
        <v>1</v>
      </c>
      <c r="Z384">
        <v>4.8</v>
      </c>
      <c r="AA384" s="9">
        <v>3.2</v>
      </c>
      <c r="AB384">
        <v>4</v>
      </c>
      <c r="AC384">
        <v>3.2</v>
      </c>
    </row>
    <row r="385" spans="1:29" x14ac:dyDescent="0.25">
      <c r="A385" t="s">
        <v>1472</v>
      </c>
      <c r="B385" t="s">
        <v>10</v>
      </c>
      <c r="C385" t="s">
        <v>68</v>
      </c>
      <c r="D385" t="s">
        <v>3616</v>
      </c>
      <c r="E385" t="s">
        <v>3618</v>
      </c>
      <c r="F385" t="str">
        <f>_xlfn.CONCAT(D385:D385,"-",E385)</f>
        <v>Marrakech-Tripoli</v>
      </c>
      <c r="G385" s="1">
        <v>44685</v>
      </c>
      <c r="H385" s="1">
        <v>44717</v>
      </c>
      <c r="I385" s="8">
        <f>IF(H385&lt;&gt;"",_xlfn.DAYS(H385,G385),"N/A")</f>
        <v>32</v>
      </c>
      <c r="J385" s="1">
        <f>IF(H385&lt;&gt;"",H385,"N/A")</f>
        <v>44717</v>
      </c>
      <c r="K385">
        <v>5</v>
      </c>
      <c r="L385" t="s">
        <v>12</v>
      </c>
      <c r="M385" t="str">
        <f>IF(L385&lt;&gt;"",L385,"N/A")</f>
        <v>Invoiced</v>
      </c>
      <c r="N385" t="s">
        <v>12</v>
      </c>
      <c r="O385" t="str">
        <f>IF(N385&lt;&gt;"",N385,"N/A")</f>
        <v>Invoiced</v>
      </c>
      <c r="P385" t="s">
        <v>13</v>
      </c>
      <c r="Q385" s="9">
        <v>28.255299999999998</v>
      </c>
      <c r="R385" t="str">
        <f t="shared" si="5"/>
        <v>20-30</v>
      </c>
      <c r="S385">
        <v>600</v>
      </c>
      <c r="T385" t="s">
        <v>14</v>
      </c>
      <c r="U385">
        <f>IF(T385="USD",S385,S385*0.055)</f>
        <v>600</v>
      </c>
      <c r="V385">
        <v>300</v>
      </c>
      <c r="W385" t="s">
        <v>14</v>
      </c>
      <c r="X385">
        <f>IF(W385="USD",V385,V385*0.054)</f>
        <v>300</v>
      </c>
      <c r="Y385">
        <v>1</v>
      </c>
      <c r="Z385">
        <v>4.8</v>
      </c>
      <c r="AA385" s="9">
        <v>3.2</v>
      </c>
      <c r="AB385">
        <v>4</v>
      </c>
      <c r="AC385">
        <v>3.2</v>
      </c>
    </row>
    <row r="386" spans="1:29" x14ac:dyDescent="0.25">
      <c r="A386" t="s">
        <v>1462</v>
      </c>
      <c r="B386" t="s">
        <v>10</v>
      </c>
      <c r="C386" t="s">
        <v>68</v>
      </c>
      <c r="D386" t="s">
        <v>3616</v>
      </c>
      <c r="E386" t="s">
        <v>3614</v>
      </c>
      <c r="F386" t="str">
        <f>_xlfn.CONCAT(D386:D386,"-",E386)</f>
        <v>Marrakech-Alger</v>
      </c>
      <c r="G386" s="1">
        <v>44685</v>
      </c>
      <c r="H386" s="1">
        <v>44717</v>
      </c>
      <c r="I386" s="8">
        <f>IF(H386&lt;&gt;"",_xlfn.DAYS(H386,G386),"N/A")</f>
        <v>32</v>
      </c>
      <c r="J386" s="1">
        <f>IF(H386&lt;&gt;"",H386,"N/A")</f>
        <v>44717</v>
      </c>
      <c r="K386">
        <v>5</v>
      </c>
      <c r="L386" t="s">
        <v>12</v>
      </c>
      <c r="M386" t="str">
        <f>IF(L386&lt;&gt;"",L386,"N/A")</f>
        <v>Invoiced</v>
      </c>
      <c r="N386" t="s">
        <v>16</v>
      </c>
      <c r="O386" t="str">
        <f>IF(N386&lt;&gt;"",N386,"N/A")</f>
        <v>Paid</v>
      </c>
      <c r="P386" t="s">
        <v>69</v>
      </c>
      <c r="Q386" s="9">
        <v>28.255299999999998</v>
      </c>
      <c r="R386" t="str">
        <f t="shared" si="5"/>
        <v>20-30</v>
      </c>
      <c r="S386">
        <v>20</v>
      </c>
      <c r="T386" t="s">
        <v>14</v>
      </c>
      <c r="U386">
        <f>IF(T386="USD",S386,S386*0.055)</f>
        <v>20</v>
      </c>
      <c r="V386">
        <v>10</v>
      </c>
      <c r="W386" t="s">
        <v>14</v>
      </c>
      <c r="X386">
        <f>IF(W386="USD",V386,V386*0.054)</f>
        <v>10</v>
      </c>
      <c r="Y386">
        <v>1</v>
      </c>
      <c r="Z386">
        <v>4.8</v>
      </c>
      <c r="AA386" s="9">
        <v>3.2</v>
      </c>
      <c r="AB386">
        <v>4</v>
      </c>
      <c r="AC386">
        <v>3.2</v>
      </c>
    </row>
    <row r="387" spans="1:29" x14ac:dyDescent="0.25">
      <c r="A387" t="s">
        <v>2892</v>
      </c>
      <c r="B387" t="s">
        <v>10</v>
      </c>
      <c r="C387" t="s">
        <v>68</v>
      </c>
      <c r="D387" t="s">
        <v>3615</v>
      </c>
      <c r="E387" t="s">
        <v>3612</v>
      </c>
      <c r="F387" t="str">
        <f>_xlfn.CONCAT(D387:D387,"-",E387)</f>
        <v>Mombasa-Victoria</v>
      </c>
      <c r="G387" s="1">
        <v>44705</v>
      </c>
      <c r="H387" s="1">
        <v>44737</v>
      </c>
      <c r="I387" s="8">
        <f>IF(H387&lt;&gt;"",_xlfn.DAYS(H387,G387),"N/A")</f>
        <v>32</v>
      </c>
      <c r="J387" s="1">
        <f>IF(H387&lt;&gt;"",H387,"N/A")</f>
        <v>44737</v>
      </c>
      <c r="K387">
        <v>5</v>
      </c>
      <c r="L387" t="s">
        <v>12</v>
      </c>
      <c r="M387" t="str">
        <f>IF(L387&lt;&gt;"",L387,"N/A")</f>
        <v>Invoiced</v>
      </c>
      <c r="N387" t="s">
        <v>12</v>
      </c>
      <c r="O387" t="str">
        <f>IF(N387&lt;&gt;"",N387,"N/A")</f>
        <v>Invoiced</v>
      </c>
      <c r="P387" t="s">
        <v>13</v>
      </c>
      <c r="Q387" s="9">
        <v>26.25</v>
      </c>
      <c r="R387" t="str">
        <f t="shared" ref="R387:R450" si="6">IF(Q387&lt;=10,"1-10",IF(Q387&lt;=20,"10-20",IF(Q387&lt;=30,"20-30",IF(Q387&lt;=40,"30+"))))</f>
        <v>20-30</v>
      </c>
      <c r="S387">
        <v>600</v>
      </c>
      <c r="T387" t="s">
        <v>14</v>
      </c>
      <c r="U387">
        <f>IF(T387="USD",S387,S387*0.055)</f>
        <v>600</v>
      </c>
      <c r="V387">
        <v>300</v>
      </c>
      <c r="W387" t="s">
        <v>14</v>
      </c>
      <c r="X387">
        <f>IF(W387="USD",V387,V387*0.054)</f>
        <v>300</v>
      </c>
      <c r="Y387">
        <v>1</v>
      </c>
      <c r="Z387">
        <v>4.8</v>
      </c>
      <c r="AA387" s="9">
        <v>3.2</v>
      </c>
      <c r="AB387">
        <v>4</v>
      </c>
      <c r="AC387">
        <v>3.2</v>
      </c>
    </row>
    <row r="388" spans="1:29" x14ac:dyDescent="0.25">
      <c r="A388" t="s">
        <v>2739</v>
      </c>
      <c r="B388" t="s">
        <v>10</v>
      </c>
      <c r="C388" t="s">
        <v>68</v>
      </c>
      <c r="D388" t="s">
        <v>3619</v>
      </c>
      <c r="E388" t="s">
        <v>3613</v>
      </c>
      <c r="F388" t="str">
        <f>_xlfn.CONCAT(D388:D388,"-",E388)</f>
        <v>Addis Ababa-Sanaa</v>
      </c>
      <c r="G388" s="1">
        <v>44690</v>
      </c>
      <c r="H388" s="1">
        <v>44722</v>
      </c>
      <c r="I388" s="8">
        <f>IF(H388&lt;&gt;"",_xlfn.DAYS(H388,G388),"N/A")</f>
        <v>32</v>
      </c>
      <c r="J388" s="1">
        <f>IF(H388&lt;&gt;"",H388,"N/A")</f>
        <v>44722</v>
      </c>
      <c r="K388">
        <v>5</v>
      </c>
      <c r="L388" t="s">
        <v>16</v>
      </c>
      <c r="M388" t="str">
        <f>IF(L388&lt;&gt;"",L388,"N/A")</f>
        <v>Paid</v>
      </c>
      <c r="N388" t="s">
        <v>12</v>
      </c>
      <c r="O388" t="str">
        <f>IF(N388&lt;&gt;"",N388,"N/A")</f>
        <v>Invoiced</v>
      </c>
      <c r="P388" t="s">
        <v>13</v>
      </c>
      <c r="Q388" s="9">
        <v>23.53</v>
      </c>
      <c r="R388" t="str">
        <f t="shared" si="6"/>
        <v>20-30</v>
      </c>
      <c r="S388">
        <v>600</v>
      </c>
      <c r="T388" t="s">
        <v>14</v>
      </c>
      <c r="U388">
        <f>IF(T388="USD",S388,S388*0.055)</f>
        <v>600</v>
      </c>
      <c r="V388">
        <v>300</v>
      </c>
      <c r="W388" t="s">
        <v>14</v>
      </c>
      <c r="X388">
        <f>IF(W388="USD",V388,V388*0.054)</f>
        <v>300</v>
      </c>
      <c r="Y388">
        <v>1</v>
      </c>
      <c r="Z388">
        <v>4.8</v>
      </c>
      <c r="AA388" s="9">
        <v>3.2</v>
      </c>
      <c r="AB388">
        <v>4</v>
      </c>
      <c r="AC388">
        <v>3.2</v>
      </c>
    </row>
    <row r="389" spans="1:29" x14ac:dyDescent="0.25">
      <c r="A389" t="s">
        <v>2858</v>
      </c>
      <c r="B389" t="s">
        <v>10</v>
      </c>
      <c r="C389" t="s">
        <v>68</v>
      </c>
      <c r="D389" t="s">
        <v>3615</v>
      </c>
      <c r="E389" t="s">
        <v>3612</v>
      </c>
      <c r="F389" t="str">
        <f>_xlfn.CONCAT(D389:D389,"-",E389)</f>
        <v>Mombasa-Victoria</v>
      </c>
      <c r="G389" s="1">
        <v>44708</v>
      </c>
      <c r="H389" s="1">
        <v>44740</v>
      </c>
      <c r="I389" s="8">
        <f>IF(H389&lt;&gt;"",_xlfn.DAYS(H389,G389),"N/A")</f>
        <v>32</v>
      </c>
      <c r="J389" s="1">
        <f>IF(H389&lt;&gt;"",H389,"N/A")</f>
        <v>44740</v>
      </c>
      <c r="K389">
        <v>5</v>
      </c>
      <c r="L389" t="s">
        <v>12</v>
      </c>
      <c r="M389" t="str">
        <f>IF(L389&lt;&gt;"",L389,"N/A")</f>
        <v>Invoiced</v>
      </c>
      <c r="N389" t="s">
        <v>12</v>
      </c>
      <c r="O389" t="str">
        <f>IF(N389&lt;&gt;"",N389,"N/A")</f>
        <v>Invoiced</v>
      </c>
      <c r="P389" t="s">
        <v>13</v>
      </c>
      <c r="Q389" s="9">
        <v>23.207000000000001</v>
      </c>
      <c r="R389" t="str">
        <f t="shared" si="6"/>
        <v>20-30</v>
      </c>
      <c r="S389">
        <v>600</v>
      </c>
      <c r="T389" t="s">
        <v>14</v>
      </c>
      <c r="U389">
        <f>IF(T389="USD",S389,S389*0.055)</f>
        <v>600</v>
      </c>
      <c r="V389">
        <v>300</v>
      </c>
      <c r="W389" t="s">
        <v>14</v>
      </c>
      <c r="X389">
        <f>IF(W389="USD",V389,V389*0.054)</f>
        <v>300</v>
      </c>
      <c r="Y389">
        <v>1</v>
      </c>
      <c r="Z389">
        <v>4.8</v>
      </c>
      <c r="AA389" s="9">
        <v>3.2</v>
      </c>
      <c r="AB389">
        <v>4</v>
      </c>
      <c r="AC389">
        <v>3.2</v>
      </c>
    </row>
    <row r="390" spans="1:29" x14ac:dyDescent="0.25">
      <c r="A390" t="s">
        <v>2842</v>
      </c>
      <c r="B390" t="s">
        <v>10</v>
      </c>
      <c r="C390" t="s">
        <v>68</v>
      </c>
      <c r="D390" t="s">
        <v>3619</v>
      </c>
      <c r="E390" t="s">
        <v>3618</v>
      </c>
      <c r="F390" t="str">
        <f>_xlfn.CONCAT(D390:D390,"-",E390)</f>
        <v>Addis Ababa-Tripoli</v>
      </c>
      <c r="G390" s="1">
        <v>44701</v>
      </c>
      <c r="H390" s="1">
        <v>44733</v>
      </c>
      <c r="I390" s="8">
        <f>IF(H390&lt;&gt;"",_xlfn.DAYS(H390,G390),"N/A")</f>
        <v>32</v>
      </c>
      <c r="J390" s="1">
        <f>IF(H390&lt;&gt;"",H390,"N/A")</f>
        <v>44733</v>
      </c>
      <c r="K390">
        <v>5</v>
      </c>
      <c r="L390" t="s">
        <v>12</v>
      </c>
      <c r="M390" t="str">
        <f>IF(L390&lt;&gt;"",L390,"N/A")</f>
        <v>Invoiced</v>
      </c>
      <c r="N390" t="s">
        <v>12</v>
      </c>
      <c r="O390" t="str">
        <f>IF(N390&lt;&gt;"",N390,"N/A")</f>
        <v>Invoiced</v>
      </c>
      <c r="P390" t="s">
        <v>13</v>
      </c>
      <c r="Q390" s="9">
        <v>20.675999999999998</v>
      </c>
      <c r="R390" t="str">
        <f t="shared" si="6"/>
        <v>20-30</v>
      </c>
      <c r="S390">
        <v>600</v>
      </c>
      <c r="T390" t="s">
        <v>14</v>
      </c>
      <c r="U390">
        <f>IF(T390="USD",S390,S390*0.055)</f>
        <v>600</v>
      </c>
      <c r="V390">
        <v>300</v>
      </c>
      <c r="W390" t="s">
        <v>14</v>
      </c>
      <c r="X390">
        <f>IF(W390="USD",V390,V390*0.054)</f>
        <v>300</v>
      </c>
      <c r="Y390">
        <v>1</v>
      </c>
      <c r="Z390">
        <v>4.8</v>
      </c>
      <c r="AA390" s="9">
        <v>3.2</v>
      </c>
      <c r="AB390">
        <v>4</v>
      </c>
      <c r="AC390">
        <v>3.2</v>
      </c>
    </row>
    <row r="391" spans="1:29" x14ac:dyDescent="0.25">
      <c r="A391" t="s">
        <v>2950</v>
      </c>
      <c r="B391" t="s">
        <v>10</v>
      </c>
      <c r="C391" t="s">
        <v>68</v>
      </c>
      <c r="D391" t="s">
        <v>3616</v>
      </c>
      <c r="E391" t="s">
        <v>3612</v>
      </c>
      <c r="F391" t="str">
        <f>_xlfn.CONCAT(D391:D391,"-",E391)</f>
        <v>Marrakech-Victoria</v>
      </c>
      <c r="G391" s="1">
        <v>44771</v>
      </c>
      <c r="H391" s="1">
        <v>44803</v>
      </c>
      <c r="I391" s="8">
        <f>IF(H391&lt;&gt;"",_xlfn.DAYS(H391,G391),"N/A")</f>
        <v>32</v>
      </c>
      <c r="J391" s="1">
        <f>IF(H391&lt;&gt;"",H391,"N/A")</f>
        <v>44803</v>
      </c>
      <c r="K391">
        <v>7</v>
      </c>
      <c r="M391" t="str">
        <f>IF(L391&lt;&gt;"",L391,"N/A")</f>
        <v>N/A</v>
      </c>
      <c r="N391" t="s">
        <v>12</v>
      </c>
      <c r="O391" t="str">
        <f>IF(N391&lt;&gt;"",N391,"N/A")</f>
        <v>Invoiced</v>
      </c>
      <c r="P391" t="s">
        <v>13</v>
      </c>
      <c r="Q391" s="9">
        <v>16.913</v>
      </c>
      <c r="R391" t="str">
        <f t="shared" si="6"/>
        <v>10-20</v>
      </c>
      <c r="S391">
        <v>600</v>
      </c>
      <c r="T391" t="s">
        <v>14</v>
      </c>
      <c r="U391">
        <f>IF(T391="USD",S391,S391*0.055)</f>
        <v>600</v>
      </c>
      <c r="V391">
        <v>300</v>
      </c>
      <c r="W391" t="s">
        <v>14</v>
      </c>
      <c r="X391">
        <f>IF(W391="USD",V391,V391*0.054)</f>
        <v>300</v>
      </c>
      <c r="Y391">
        <v>1</v>
      </c>
      <c r="Z391">
        <v>4.8</v>
      </c>
      <c r="AA391" s="9">
        <v>3.2</v>
      </c>
      <c r="AB391">
        <v>4</v>
      </c>
      <c r="AC391">
        <v>3.2</v>
      </c>
    </row>
    <row r="392" spans="1:29" x14ac:dyDescent="0.25">
      <c r="A392" t="s">
        <v>2895</v>
      </c>
      <c r="B392" t="s">
        <v>10</v>
      </c>
      <c r="C392" t="s">
        <v>68</v>
      </c>
      <c r="D392" t="s">
        <v>3619</v>
      </c>
      <c r="E392" t="s">
        <v>3617</v>
      </c>
      <c r="F392" t="str">
        <f>_xlfn.CONCAT(D392:D392,"-",E392)</f>
        <v>Addis Ababa-Lagos</v>
      </c>
      <c r="G392" s="1">
        <v>44704</v>
      </c>
      <c r="H392" s="1">
        <v>44736</v>
      </c>
      <c r="I392" s="8">
        <f>IF(H392&lt;&gt;"",_xlfn.DAYS(H392,G392),"N/A")</f>
        <v>32</v>
      </c>
      <c r="J392" s="1">
        <f>IF(H392&lt;&gt;"",H392,"N/A")</f>
        <v>44736</v>
      </c>
      <c r="K392">
        <v>5</v>
      </c>
      <c r="L392" t="s">
        <v>12</v>
      </c>
      <c r="M392" t="str">
        <f>IF(L392&lt;&gt;"",L392,"N/A")</f>
        <v>Invoiced</v>
      </c>
      <c r="N392" t="s">
        <v>12</v>
      </c>
      <c r="O392" t="str">
        <f>IF(N392&lt;&gt;"",N392,"N/A")</f>
        <v>Invoiced</v>
      </c>
      <c r="P392" t="s">
        <v>13</v>
      </c>
      <c r="Q392" s="9">
        <v>15.87</v>
      </c>
      <c r="R392" t="str">
        <f t="shared" si="6"/>
        <v>10-20</v>
      </c>
      <c r="S392">
        <v>600</v>
      </c>
      <c r="T392" t="s">
        <v>14</v>
      </c>
      <c r="U392">
        <f>IF(T392="USD",S392,S392*0.055)</f>
        <v>600</v>
      </c>
      <c r="V392">
        <v>300</v>
      </c>
      <c r="W392" t="s">
        <v>14</v>
      </c>
      <c r="X392">
        <f>IF(W392="USD",V392,V392*0.054)</f>
        <v>300</v>
      </c>
      <c r="Y392">
        <v>1</v>
      </c>
      <c r="Z392">
        <v>4.8</v>
      </c>
      <c r="AA392" s="9">
        <v>3.2</v>
      </c>
      <c r="AB392">
        <v>4</v>
      </c>
      <c r="AC392">
        <v>3.2</v>
      </c>
    </row>
    <row r="393" spans="1:29" x14ac:dyDescent="0.25">
      <c r="A393" t="s">
        <v>2755</v>
      </c>
      <c r="B393" t="s">
        <v>10</v>
      </c>
      <c r="C393" t="s">
        <v>68</v>
      </c>
      <c r="D393" t="s">
        <v>3620</v>
      </c>
      <c r="E393" t="s">
        <v>3614</v>
      </c>
      <c r="F393" t="str">
        <f>_xlfn.CONCAT(D393:D393,"-",E393)</f>
        <v>Zanzibar-Alger</v>
      </c>
      <c r="G393" s="1">
        <v>44672</v>
      </c>
      <c r="H393" s="1">
        <v>44704</v>
      </c>
      <c r="I393" s="8">
        <f>IF(H393&lt;&gt;"",_xlfn.DAYS(H393,G393),"N/A")</f>
        <v>32</v>
      </c>
      <c r="J393" s="1">
        <f>IF(H393&lt;&gt;"",H393,"N/A")</f>
        <v>44704</v>
      </c>
      <c r="K393">
        <v>4</v>
      </c>
      <c r="L393" t="s">
        <v>16</v>
      </c>
      <c r="M393" t="str">
        <f>IF(L393&lt;&gt;"",L393,"N/A")</f>
        <v>Paid</v>
      </c>
      <c r="N393" t="s">
        <v>16</v>
      </c>
      <c r="O393" t="str">
        <f>IF(N393&lt;&gt;"",N393,"N/A")</f>
        <v>Paid</v>
      </c>
      <c r="P393" t="s">
        <v>13</v>
      </c>
      <c r="Q393" s="9">
        <v>15.628</v>
      </c>
      <c r="R393" t="str">
        <f t="shared" si="6"/>
        <v>10-20</v>
      </c>
      <c r="S393">
        <v>600</v>
      </c>
      <c r="T393" t="s">
        <v>14</v>
      </c>
      <c r="U393">
        <f>IF(T393="USD",S393,S393*0.055)</f>
        <v>600</v>
      </c>
      <c r="V393">
        <v>300</v>
      </c>
      <c r="W393" t="s">
        <v>14</v>
      </c>
      <c r="X393">
        <f>IF(W393="USD",V393,V393*0.054)</f>
        <v>300</v>
      </c>
      <c r="Y393">
        <v>1</v>
      </c>
      <c r="Z393">
        <v>4.8</v>
      </c>
      <c r="AA393" s="9">
        <v>3.2</v>
      </c>
      <c r="AB393">
        <v>4</v>
      </c>
      <c r="AC393">
        <v>3.2</v>
      </c>
    </row>
    <row r="394" spans="1:29" x14ac:dyDescent="0.25">
      <c r="A394" t="s">
        <v>2867</v>
      </c>
      <c r="B394" t="s">
        <v>10</v>
      </c>
      <c r="C394" t="s">
        <v>68</v>
      </c>
      <c r="D394" t="s">
        <v>3616</v>
      </c>
      <c r="E394" t="s">
        <v>3614</v>
      </c>
      <c r="F394" t="str">
        <f>_xlfn.CONCAT(D394:D394,"-",E394)</f>
        <v>Marrakech-Alger</v>
      </c>
      <c r="G394" s="1">
        <v>44708</v>
      </c>
      <c r="H394" s="1">
        <v>44740</v>
      </c>
      <c r="I394" s="8">
        <f>IF(H394&lt;&gt;"",_xlfn.DAYS(H394,G394),"N/A")</f>
        <v>32</v>
      </c>
      <c r="J394" s="1">
        <f>IF(H394&lt;&gt;"",H394,"N/A")</f>
        <v>44740</v>
      </c>
      <c r="K394">
        <v>5</v>
      </c>
      <c r="L394" t="s">
        <v>12</v>
      </c>
      <c r="M394" t="str">
        <f>IF(L394&lt;&gt;"",L394,"N/A")</f>
        <v>Invoiced</v>
      </c>
      <c r="N394" t="s">
        <v>12</v>
      </c>
      <c r="O394" t="str">
        <f>IF(N394&lt;&gt;"",N394,"N/A")</f>
        <v>Invoiced</v>
      </c>
      <c r="P394" t="s">
        <v>13</v>
      </c>
      <c r="Q394" s="9">
        <v>14.8514</v>
      </c>
      <c r="R394" t="str">
        <f t="shared" si="6"/>
        <v>10-20</v>
      </c>
      <c r="S394">
        <v>600</v>
      </c>
      <c r="T394" t="s">
        <v>14</v>
      </c>
      <c r="U394">
        <f>IF(T394="USD",S394,S394*0.055)</f>
        <v>600</v>
      </c>
      <c r="V394">
        <v>300</v>
      </c>
      <c r="W394" t="s">
        <v>14</v>
      </c>
      <c r="X394">
        <f>IF(W394="USD",V394,V394*0.054)</f>
        <v>300</v>
      </c>
      <c r="Y394">
        <v>1</v>
      </c>
      <c r="Z394">
        <v>4.8</v>
      </c>
      <c r="AA394" s="9">
        <v>3.2</v>
      </c>
      <c r="AB394">
        <v>4</v>
      </c>
      <c r="AC394">
        <v>3.2</v>
      </c>
    </row>
    <row r="395" spans="1:29" x14ac:dyDescent="0.25">
      <c r="A395" t="s">
        <v>2771</v>
      </c>
      <c r="B395" t="s">
        <v>10</v>
      </c>
      <c r="C395" t="s">
        <v>68</v>
      </c>
      <c r="D395" t="s">
        <v>3615</v>
      </c>
      <c r="E395" t="s">
        <v>3612</v>
      </c>
      <c r="F395" t="str">
        <f>_xlfn.CONCAT(D395:D395,"-",E395)</f>
        <v>Mombasa-Victoria</v>
      </c>
      <c r="G395" s="1">
        <v>44692</v>
      </c>
      <c r="H395" s="1">
        <v>44724</v>
      </c>
      <c r="I395" s="8">
        <f>IF(H395&lt;&gt;"",_xlfn.DAYS(H395,G395),"N/A")</f>
        <v>32</v>
      </c>
      <c r="J395" s="1">
        <f>IF(H395&lt;&gt;"",H395,"N/A")</f>
        <v>44724</v>
      </c>
      <c r="K395">
        <v>5</v>
      </c>
      <c r="L395" t="s">
        <v>16</v>
      </c>
      <c r="M395" t="str">
        <f>IF(L395&lt;&gt;"",L395,"N/A")</f>
        <v>Paid</v>
      </c>
      <c r="N395" t="s">
        <v>12</v>
      </c>
      <c r="O395" t="str">
        <f>IF(N395&lt;&gt;"",N395,"N/A")</f>
        <v>Invoiced</v>
      </c>
      <c r="P395" t="s">
        <v>13</v>
      </c>
      <c r="Q395" s="9">
        <v>13.675000000000001</v>
      </c>
      <c r="R395" t="str">
        <f t="shared" si="6"/>
        <v>10-20</v>
      </c>
      <c r="S395">
        <v>600</v>
      </c>
      <c r="T395" t="s">
        <v>14</v>
      </c>
      <c r="U395">
        <f>IF(T395="USD",S395,S395*0.055)</f>
        <v>600</v>
      </c>
      <c r="V395">
        <v>300</v>
      </c>
      <c r="W395" t="s">
        <v>14</v>
      </c>
      <c r="X395">
        <f>IF(W395="USD",V395,V395*0.054)</f>
        <v>300</v>
      </c>
      <c r="Y395">
        <v>1</v>
      </c>
      <c r="Z395">
        <v>4.8</v>
      </c>
      <c r="AA395" s="9">
        <v>3.2</v>
      </c>
      <c r="AB395">
        <v>4</v>
      </c>
      <c r="AC395">
        <v>3.2</v>
      </c>
    </row>
    <row r="396" spans="1:29" x14ac:dyDescent="0.25">
      <c r="A396" t="s">
        <v>2961</v>
      </c>
      <c r="B396" t="s">
        <v>10</v>
      </c>
      <c r="C396" t="s">
        <v>68</v>
      </c>
      <c r="D396" t="s">
        <v>3620</v>
      </c>
      <c r="E396" t="s">
        <v>3614</v>
      </c>
      <c r="F396" t="str">
        <f>_xlfn.CONCAT(D396:D396,"-",E396)</f>
        <v>Zanzibar-Alger</v>
      </c>
      <c r="G396" s="1">
        <v>44744</v>
      </c>
      <c r="H396" s="1">
        <v>44776</v>
      </c>
      <c r="I396" s="8">
        <f>IF(H396&lt;&gt;"",_xlfn.DAYS(H396,G396),"N/A")</f>
        <v>32</v>
      </c>
      <c r="J396" s="1">
        <f>IF(H396&lt;&gt;"",H396,"N/A")</f>
        <v>44776</v>
      </c>
      <c r="K396">
        <v>7</v>
      </c>
      <c r="M396" t="str">
        <f>IF(L396&lt;&gt;"",L396,"N/A")</f>
        <v>N/A</v>
      </c>
      <c r="N396" t="s">
        <v>12</v>
      </c>
      <c r="O396" t="str">
        <f>IF(N396&lt;&gt;"",N396,"N/A")</f>
        <v>Invoiced</v>
      </c>
      <c r="P396" t="s">
        <v>13</v>
      </c>
      <c r="Q396" s="9">
        <v>8.7560000000000002</v>
      </c>
      <c r="R396" t="str">
        <f t="shared" si="6"/>
        <v>1-10</v>
      </c>
      <c r="S396">
        <v>600</v>
      </c>
      <c r="T396" t="s">
        <v>14</v>
      </c>
      <c r="U396">
        <f>IF(T396="USD",S396,S396*0.055)</f>
        <v>600</v>
      </c>
      <c r="V396">
        <v>300</v>
      </c>
      <c r="W396" t="s">
        <v>14</v>
      </c>
      <c r="X396">
        <f>IF(W396="USD",V396,V396*0.054)</f>
        <v>300</v>
      </c>
      <c r="Y396">
        <v>1</v>
      </c>
      <c r="Z396">
        <v>4.8</v>
      </c>
      <c r="AA396" s="9">
        <v>3.2</v>
      </c>
      <c r="AB396">
        <v>4</v>
      </c>
      <c r="AC396">
        <v>3.2</v>
      </c>
    </row>
    <row r="397" spans="1:29" x14ac:dyDescent="0.25">
      <c r="A397" t="s">
        <v>1850</v>
      </c>
      <c r="B397" t="s">
        <v>10</v>
      </c>
      <c r="C397" t="s">
        <v>56</v>
      </c>
      <c r="D397" t="s">
        <v>3616</v>
      </c>
      <c r="E397" t="s">
        <v>3618</v>
      </c>
      <c r="F397" t="str">
        <f>_xlfn.CONCAT(D397:D397,"-",E397)</f>
        <v>Marrakech-Tripoli</v>
      </c>
      <c r="G397" s="1">
        <v>44757</v>
      </c>
      <c r="H397" s="1">
        <v>44788</v>
      </c>
      <c r="I397" s="8">
        <f>IF(H397&lt;&gt;"",_xlfn.DAYS(H397,G397),"N/A")</f>
        <v>31</v>
      </c>
      <c r="J397" s="1">
        <f>IF(H397&lt;&gt;"",H397,"N/A")</f>
        <v>44788</v>
      </c>
      <c r="K397">
        <v>7</v>
      </c>
      <c r="L397" t="s">
        <v>16</v>
      </c>
      <c r="M397" t="str">
        <f>IF(L397&lt;&gt;"",L397,"N/A")</f>
        <v>Paid</v>
      </c>
      <c r="N397" t="s">
        <v>12</v>
      </c>
      <c r="O397" t="str">
        <f>IF(N397&lt;&gt;"",N397,"N/A")</f>
        <v>Invoiced</v>
      </c>
      <c r="P397" t="s">
        <v>13</v>
      </c>
      <c r="Q397" s="9">
        <v>36.204999999999998</v>
      </c>
      <c r="R397" t="str">
        <f t="shared" si="6"/>
        <v>30+</v>
      </c>
      <c r="S397">
        <v>600</v>
      </c>
      <c r="T397" t="s">
        <v>14</v>
      </c>
      <c r="U397">
        <f>IF(T397="USD",S397,S397*0.055)</f>
        <v>600</v>
      </c>
      <c r="V397">
        <v>300</v>
      </c>
      <c r="W397" t="s">
        <v>14</v>
      </c>
      <c r="X397">
        <f>IF(W397="USD",V397,V397*0.054)</f>
        <v>300</v>
      </c>
      <c r="Y397">
        <v>1</v>
      </c>
      <c r="Z397">
        <v>4.6499999999999995</v>
      </c>
      <c r="AA397" s="9">
        <v>3.1</v>
      </c>
      <c r="AB397">
        <v>3.875</v>
      </c>
      <c r="AC397">
        <v>3.1</v>
      </c>
    </row>
    <row r="398" spans="1:29" x14ac:dyDescent="0.25">
      <c r="A398" t="s">
        <v>1866</v>
      </c>
      <c r="B398" t="s">
        <v>10</v>
      </c>
      <c r="C398" t="s">
        <v>56</v>
      </c>
      <c r="D398" t="s">
        <v>3620</v>
      </c>
      <c r="E398" t="s">
        <v>3618</v>
      </c>
      <c r="F398" t="str">
        <f>_xlfn.CONCAT(D398:D398,"-",E398)</f>
        <v>Zanzibar-Tripoli</v>
      </c>
      <c r="G398" s="1">
        <v>44732</v>
      </c>
      <c r="H398" s="1">
        <v>44763</v>
      </c>
      <c r="I398" s="8">
        <f>IF(H398&lt;&gt;"",_xlfn.DAYS(H398,G398),"N/A")</f>
        <v>31</v>
      </c>
      <c r="J398" s="1">
        <f>IF(H398&lt;&gt;"",H398,"N/A")</f>
        <v>44763</v>
      </c>
      <c r="K398">
        <v>6</v>
      </c>
      <c r="L398" t="s">
        <v>16</v>
      </c>
      <c r="M398" t="str">
        <f>IF(L398&lt;&gt;"",L398,"N/A")</f>
        <v>Paid</v>
      </c>
      <c r="N398" t="s">
        <v>12</v>
      </c>
      <c r="O398" t="str">
        <f>IF(N398&lt;&gt;"",N398,"N/A")</f>
        <v>Invoiced</v>
      </c>
      <c r="P398" t="s">
        <v>13</v>
      </c>
      <c r="Q398" s="9">
        <v>36.091000000000001</v>
      </c>
      <c r="R398" t="str">
        <f t="shared" si="6"/>
        <v>30+</v>
      </c>
      <c r="S398">
        <v>600</v>
      </c>
      <c r="T398" t="s">
        <v>14</v>
      </c>
      <c r="U398">
        <f>IF(T398="USD",S398,S398*0.055)</f>
        <v>600</v>
      </c>
      <c r="V398">
        <v>300</v>
      </c>
      <c r="W398" t="s">
        <v>14</v>
      </c>
      <c r="X398">
        <f>IF(W398="USD",V398,V398*0.054)</f>
        <v>300</v>
      </c>
      <c r="Y398">
        <v>1</v>
      </c>
      <c r="Z398">
        <v>4.6499999999999995</v>
      </c>
      <c r="AA398" s="9">
        <v>3.1</v>
      </c>
      <c r="AB398">
        <v>3.875</v>
      </c>
      <c r="AC398">
        <v>3.1</v>
      </c>
    </row>
    <row r="399" spans="1:29" x14ac:dyDescent="0.25">
      <c r="A399" t="s">
        <v>1865</v>
      </c>
      <c r="B399" t="s">
        <v>10</v>
      </c>
      <c r="C399" t="s">
        <v>56</v>
      </c>
      <c r="D399" t="s">
        <v>3615</v>
      </c>
      <c r="E399" t="s">
        <v>3613</v>
      </c>
      <c r="F399" t="str">
        <f>_xlfn.CONCAT(D399:D399,"-",E399)</f>
        <v>Mombasa-Sanaa</v>
      </c>
      <c r="G399" s="1">
        <v>44732</v>
      </c>
      <c r="H399" s="1">
        <v>44763</v>
      </c>
      <c r="I399" s="8">
        <f>IF(H399&lt;&gt;"",_xlfn.DAYS(H399,G399),"N/A")</f>
        <v>31</v>
      </c>
      <c r="J399" s="1">
        <f>IF(H399&lt;&gt;"",H399,"N/A")</f>
        <v>44763</v>
      </c>
      <c r="K399">
        <v>6</v>
      </c>
      <c r="L399" t="s">
        <v>16</v>
      </c>
      <c r="M399" t="str">
        <f>IF(L399&lt;&gt;"",L399,"N/A")</f>
        <v>Paid</v>
      </c>
      <c r="N399" t="s">
        <v>12</v>
      </c>
      <c r="O399" t="str">
        <f>IF(N399&lt;&gt;"",N399,"N/A")</f>
        <v>Invoiced</v>
      </c>
      <c r="P399" t="s">
        <v>13</v>
      </c>
      <c r="Q399" s="9">
        <v>36.008000000000003</v>
      </c>
      <c r="R399" t="str">
        <f t="shared" si="6"/>
        <v>30+</v>
      </c>
      <c r="S399">
        <v>600</v>
      </c>
      <c r="T399" t="s">
        <v>14</v>
      </c>
      <c r="U399">
        <f>IF(T399="USD",S399,S399*0.055)</f>
        <v>600</v>
      </c>
      <c r="V399">
        <v>300</v>
      </c>
      <c r="W399" t="s">
        <v>14</v>
      </c>
      <c r="X399">
        <f>IF(W399="USD",V399,V399*0.054)</f>
        <v>300</v>
      </c>
      <c r="Y399">
        <v>1</v>
      </c>
      <c r="Z399">
        <v>4.6499999999999995</v>
      </c>
      <c r="AA399" s="9">
        <v>3.1</v>
      </c>
      <c r="AB399">
        <v>3.875</v>
      </c>
      <c r="AC399">
        <v>3.1</v>
      </c>
    </row>
    <row r="400" spans="1:29" x14ac:dyDescent="0.25">
      <c r="A400" t="s">
        <v>1846</v>
      </c>
      <c r="B400" t="s">
        <v>10</v>
      </c>
      <c r="C400" t="s">
        <v>56</v>
      </c>
      <c r="D400" t="s">
        <v>3619</v>
      </c>
      <c r="E400" t="s">
        <v>3617</v>
      </c>
      <c r="F400" t="str">
        <f>_xlfn.CONCAT(D400:D400,"-",E400)</f>
        <v>Addis Ababa-Lagos</v>
      </c>
      <c r="G400" s="1">
        <v>44757</v>
      </c>
      <c r="H400" s="1">
        <v>44788</v>
      </c>
      <c r="I400" s="8">
        <f>IF(H400&lt;&gt;"",_xlfn.DAYS(H400,G400),"N/A")</f>
        <v>31</v>
      </c>
      <c r="J400" s="1">
        <f>IF(H400&lt;&gt;"",H400,"N/A")</f>
        <v>44788</v>
      </c>
      <c r="K400">
        <v>7</v>
      </c>
      <c r="L400" t="s">
        <v>16</v>
      </c>
      <c r="M400" t="str">
        <f>IF(L400&lt;&gt;"",L400,"N/A")</f>
        <v>Paid</v>
      </c>
      <c r="N400" t="s">
        <v>12</v>
      </c>
      <c r="O400" t="str">
        <f>IF(N400&lt;&gt;"",N400,"N/A")</f>
        <v>Invoiced</v>
      </c>
      <c r="P400" t="s">
        <v>13</v>
      </c>
      <c r="Q400" s="9">
        <v>35.814</v>
      </c>
      <c r="R400" t="str">
        <f t="shared" si="6"/>
        <v>30+</v>
      </c>
      <c r="S400">
        <v>600</v>
      </c>
      <c r="T400" t="s">
        <v>14</v>
      </c>
      <c r="U400">
        <f>IF(T400="USD",S400,S400*0.055)</f>
        <v>600</v>
      </c>
      <c r="V400">
        <v>300</v>
      </c>
      <c r="W400" t="s">
        <v>14</v>
      </c>
      <c r="X400">
        <f>IF(W400="USD",V400,V400*0.054)</f>
        <v>300</v>
      </c>
      <c r="Y400">
        <v>1</v>
      </c>
      <c r="Z400">
        <v>4.6499999999999995</v>
      </c>
      <c r="AA400" s="9">
        <v>3.1</v>
      </c>
      <c r="AB400">
        <v>3.875</v>
      </c>
      <c r="AC400">
        <v>3.1</v>
      </c>
    </row>
    <row r="401" spans="1:29" x14ac:dyDescent="0.25">
      <c r="A401" t="s">
        <v>1845</v>
      </c>
      <c r="B401" t="s">
        <v>10</v>
      </c>
      <c r="C401" t="s">
        <v>56</v>
      </c>
      <c r="D401" t="s">
        <v>3615</v>
      </c>
      <c r="E401" t="s">
        <v>3614</v>
      </c>
      <c r="F401" t="str">
        <f>_xlfn.CONCAT(D401:D401,"-",E401)</f>
        <v>Mombasa-Alger</v>
      </c>
      <c r="G401" s="1">
        <v>44757</v>
      </c>
      <c r="H401" s="1">
        <v>44788</v>
      </c>
      <c r="I401" s="8">
        <f>IF(H401&lt;&gt;"",_xlfn.DAYS(H401,G401),"N/A")</f>
        <v>31</v>
      </c>
      <c r="J401" s="1">
        <f>IF(H401&lt;&gt;"",H401,"N/A")</f>
        <v>44788</v>
      </c>
      <c r="K401">
        <v>7</v>
      </c>
      <c r="L401" t="s">
        <v>16</v>
      </c>
      <c r="M401" t="str">
        <f>IF(L401&lt;&gt;"",L401,"N/A")</f>
        <v>Paid</v>
      </c>
      <c r="N401" t="s">
        <v>12</v>
      </c>
      <c r="O401" t="str">
        <f>IF(N401&lt;&gt;"",N401,"N/A")</f>
        <v>Invoiced</v>
      </c>
      <c r="P401" t="s">
        <v>13</v>
      </c>
      <c r="Q401" s="9">
        <v>35.703000000000003</v>
      </c>
      <c r="R401" t="str">
        <f t="shared" si="6"/>
        <v>30+</v>
      </c>
      <c r="S401">
        <v>600</v>
      </c>
      <c r="T401" t="s">
        <v>14</v>
      </c>
      <c r="U401">
        <f>IF(T401="USD",S401,S401*0.055)</f>
        <v>600</v>
      </c>
      <c r="V401">
        <v>300</v>
      </c>
      <c r="W401" t="s">
        <v>14</v>
      </c>
      <c r="X401">
        <f>IF(W401="USD",V401,V401*0.054)</f>
        <v>300</v>
      </c>
      <c r="Y401">
        <v>1</v>
      </c>
      <c r="Z401">
        <v>4.6499999999999995</v>
      </c>
      <c r="AA401" s="9">
        <v>3.1</v>
      </c>
      <c r="AB401">
        <v>3.875</v>
      </c>
      <c r="AC401">
        <v>3.1</v>
      </c>
    </row>
    <row r="402" spans="1:29" x14ac:dyDescent="0.25">
      <c r="A402" t="s">
        <v>1851</v>
      </c>
      <c r="B402" t="s">
        <v>10</v>
      </c>
      <c r="C402" t="s">
        <v>56</v>
      </c>
      <c r="D402" t="s">
        <v>3616</v>
      </c>
      <c r="E402" t="s">
        <v>3617</v>
      </c>
      <c r="F402" t="str">
        <f>_xlfn.CONCAT(D402:D402,"-",E402)</f>
        <v>Marrakech-Lagos</v>
      </c>
      <c r="G402" s="1">
        <v>44757</v>
      </c>
      <c r="H402" s="1">
        <v>44788</v>
      </c>
      <c r="I402" s="8">
        <f>IF(H402&lt;&gt;"",_xlfn.DAYS(H402,G402),"N/A")</f>
        <v>31</v>
      </c>
      <c r="J402" s="1">
        <f>IF(H402&lt;&gt;"",H402,"N/A")</f>
        <v>44788</v>
      </c>
      <c r="K402">
        <v>7</v>
      </c>
      <c r="L402" t="s">
        <v>16</v>
      </c>
      <c r="M402" t="str">
        <f>IF(L402&lt;&gt;"",L402,"N/A")</f>
        <v>Paid</v>
      </c>
      <c r="N402" t="s">
        <v>12</v>
      </c>
      <c r="O402" t="str">
        <f>IF(N402&lt;&gt;"",N402,"N/A")</f>
        <v>Invoiced</v>
      </c>
      <c r="P402" t="s">
        <v>13</v>
      </c>
      <c r="Q402" s="9">
        <v>35.621000000000002</v>
      </c>
      <c r="R402" t="str">
        <f t="shared" si="6"/>
        <v>30+</v>
      </c>
      <c r="S402">
        <v>600</v>
      </c>
      <c r="T402" t="s">
        <v>14</v>
      </c>
      <c r="U402">
        <f>IF(T402="USD",S402,S402*0.055)</f>
        <v>600</v>
      </c>
      <c r="V402">
        <v>300</v>
      </c>
      <c r="W402" t="s">
        <v>14</v>
      </c>
      <c r="X402">
        <f>IF(W402="USD",V402,V402*0.054)</f>
        <v>300</v>
      </c>
      <c r="Y402">
        <v>1</v>
      </c>
      <c r="Z402">
        <v>4.6499999999999995</v>
      </c>
      <c r="AA402" s="9">
        <v>3.1</v>
      </c>
      <c r="AB402">
        <v>3.875</v>
      </c>
      <c r="AC402">
        <v>3.1</v>
      </c>
    </row>
    <row r="403" spans="1:29" x14ac:dyDescent="0.25">
      <c r="A403" t="s">
        <v>1873</v>
      </c>
      <c r="B403" t="s">
        <v>10</v>
      </c>
      <c r="C403" t="s">
        <v>56</v>
      </c>
      <c r="D403" t="s">
        <v>3616</v>
      </c>
      <c r="E403" t="s">
        <v>3618</v>
      </c>
      <c r="F403" t="str">
        <f>_xlfn.CONCAT(D403:D403,"-",E403)</f>
        <v>Marrakech-Tripoli</v>
      </c>
      <c r="G403" s="1">
        <v>44736</v>
      </c>
      <c r="H403" s="1">
        <v>44767</v>
      </c>
      <c r="I403" s="8">
        <f>IF(H403&lt;&gt;"",_xlfn.DAYS(H403,G403),"N/A")</f>
        <v>31</v>
      </c>
      <c r="J403" s="1">
        <f>IF(H403&lt;&gt;"",H403,"N/A")</f>
        <v>44767</v>
      </c>
      <c r="K403">
        <v>6</v>
      </c>
      <c r="L403" t="s">
        <v>16</v>
      </c>
      <c r="M403" t="str">
        <f>IF(L403&lt;&gt;"",L403,"N/A")</f>
        <v>Paid</v>
      </c>
      <c r="N403" t="s">
        <v>12</v>
      </c>
      <c r="O403" t="str">
        <f>IF(N403&lt;&gt;"",N403,"N/A")</f>
        <v>Invoiced</v>
      </c>
      <c r="P403" t="s">
        <v>13</v>
      </c>
      <c r="Q403" s="9">
        <v>35.436</v>
      </c>
      <c r="R403" t="str">
        <f t="shared" si="6"/>
        <v>30+</v>
      </c>
      <c r="S403">
        <v>600</v>
      </c>
      <c r="T403" t="s">
        <v>14</v>
      </c>
      <c r="U403">
        <f>IF(T403="USD",S403,S403*0.055)</f>
        <v>600</v>
      </c>
      <c r="V403">
        <v>300</v>
      </c>
      <c r="W403" t="s">
        <v>14</v>
      </c>
      <c r="X403">
        <f>IF(W403="USD",V403,V403*0.054)</f>
        <v>300</v>
      </c>
      <c r="Y403">
        <v>1</v>
      </c>
      <c r="Z403">
        <v>4.6499999999999995</v>
      </c>
      <c r="AA403" s="9">
        <v>3.1</v>
      </c>
      <c r="AB403">
        <v>3.875</v>
      </c>
      <c r="AC403">
        <v>3.1</v>
      </c>
    </row>
    <row r="404" spans="1:29" x14ac:dyDescent="0.25">
      <c r="A404" t="s">
        <v>1849</v>
      </c>
      <c r="B404" t="s">
        <v>10</v>
      </c>
      <c r="C404" t="s">
        <v>56</v>
      </c>
      <c r="D404" t="s">
        <v>3611</v>
      </c>
      <c r="E404" t="s">
        <v>3618</v>
      </c>
      <c r="F404" t="str">
        <f>_xlfn.CONCAT(D404:D404,"-",E404)</f>
        <v>Mogadishu-Tripoli</v>
      </c>
      <c r="G404" s="1">
        <v>44757</v>
      </c>
      <c r="H404" s="1">
        <v>44788</v>
      </c>
      <c r="I404" s="8">
        <f>IF(H404&lt;&gt;"",_xlfn.DAYS(H404,G404),"N/A")</f>
        <v>31</v>
      </c>
      <c r="J404" s="1">
        <f>IF(H404&lt;&gt;"",H404,"N/A")</f>
        <v>44788</v>
      </c>
      <c r="K404">
        <v>7</v>
      </c>
      <c r="L404" t="s">
        <v>16</v>
      </c>
      <c r="M404" t="str">
        <f>IF(L404&lt;&gt;"",L404,"N/A")</f>
        <v>Paid</v>
      </c>
      <c r="N404" t="s">
        <v>12</v>
      </c>
      <c r="O404" t="str">
        <f>IF(N404&lt;&gt;"",N404,"N/A")</f>
        <v>Invoiced</v>
      </c>
      <c r="P404" t="s">
        <v>13</v>
      </c>
      <c r="Q404" s="9">
        <v>35.402999999999999</v>
      </c>
      <c r="R404" t="str">
        <f t="shared" si="6"/>
        <v>30+</v>
      </c>
      <c r="S404">
        <v>600</v>
      </c>
      <c r="T404" t="s">
        <v>14</v>
      </c>
      <c r="U404">
        <f>IF(T404="USD",S404,S404*0.055)</f>
        <v>600</v>
      </c>
      <c r="V404">
        <v>300</v>
      </c>
      <c r="W404" t="s">
        <v>14</v>
      </c>
      <c r="X404">
        <f>IF(W404="USD",V404,V404*0.054)</f>
        <v>300</v>
      </c>
      <c r="Y404">
        <v>1</v>
      </c>
      <c r="Z404">
        <v>4.6499999999999995</v>
      </c>
      <c r="AA404" s="9">
        <v>3.1</v>
      </c>
      <c r="AB404">
        <v>3.875</v>
      </c>
      <c r="AC404">
        <v>3.1</v>
      </c>
    </row>
    <row r="405" spans="1:29" x14ac:dyDescent="0.25">
      <c r="A405" t="s">
        <v>1294</v>
      </c>
      <c r="B405" t="s">
        <v>10</v>
      </c>
      <c r="C405" t="s">
        <v>68</v>
      </c>
      <c r="D405" t="s">
        <v>3615</v>
      </c>
      <c r="E405" t="s">
        <v>3612</v>
      </c>
      <c r="F405" t="str">
        <f>_xlfn.CONCAT(D405:D405,"-",E405)</f>
        <v>Mombasa-Victoria</v>
      </c>
      <c r="G405" s="1">
        <v>44685</v>
      </c>
      <c r="H405" s="1">
        <v>44716</v>
      </c>
      <c r="I405" s="8">
        <f>IF(H405&lt;&gt;"",_xlfn.DAYS(H405,G405),"N/A")</f>
        <v>31</v>
      </c>
      <c r="J405" s="1">
        <f>IF(H405&lt;&gt;"",H405,"N/A")</f>
        <v>44716</v>
      </c>
      <c r="K405">
        <v>5</v>
      </c>
      <c r="L405" t="s">
        <v>16</v>
      </c>
      <c r="M405" t="str">
        <f>IF(L405&lt;&gt;"",L405,"N/A")</f>
        <v>Paid</v>
      </c>
      <c r="N405" t="s">
        <v>12</v>
      </c>
      <c r="O405" t="str">
        <f>IF(N405&lt;&gt;"",N405,"N/A")</f>
        <v>Invoiced</v>
      </c>
      <c r="P405" t="s">
        <v>13</v>
      </c>
      <c r="Q405" s="9">
        <v>34.134500000000003</v>
      </c>
      <c r="R405" t="str">
        <f t="shared" si="6"/>
        <v>30+</v>
      </c>
      <c r="S405">
        <v>600</v>
      </c>
      <c r="T405" t="s">
        <v>14</v>
      </c>
      <c r="U405">
        <f>IF(T405="USD",S405,S405*0.055)</f>
        <v>600</v>
      </c>
      <c r="V405">
        <v>300</v>
      </c>
      <c r="W405" t="s">
        <v>14</v>
      </c>
      <c r="X405">
        <f>IF(W405="USD",V405,V405*0.054)</f>
        <v>300</v>
      </c>
      <c r="Y405">
        <v>1</v>
      </c>
      <c r="Z405">
        <v>4.6499999999999995</v>
      </c>
      <c r="AA405" s="9">
        <v>3.1</v>
      </c>
      <c r="AB405">
        <v>3.875</v>
      </c>
      <c r="AC405">
        <v>3.1</v>
      </c>
    </row>
    <row r="406" spans="1:29" x14ac:dyDescent="0.25">
      <c r="A406" t="s">
        <v>1281</v>
      </c>
      <c r="B406" t="s">
        <v>10</v>
      </c>
      <c r="C406" t="s">
        <v>68</v>
      </c>
      <c r="D406" t="s">
        <v>3611</v>
      </c>
      <c r="E406" t="s">
        <v>3613</v>
      </c>
      <c r="F406" t="str">
        <f>_xlfn.CONCAT(D406:D406,"-",E406)</f>
        <v>Mogadishu-Sanaa</v>
      </c>
      <c r="G406" s="1">
        <v>44685</v>
      </c>
      <c r="H406" s="1">
        <v>44716</v>
      </c>
      <c r="I406" s="8">
        <f>IF(H406&lt;&gt;"",_xlfn.DAYS(H406,G406),"N/A")</f>
        <v>31</v>
      </c>
      <c r="J406" s="1">
        <f>IF(H406&lt;&gt;"",H406,"N/A")</f>
        <v>44716</v>
      </c>
      <c r="K406">
        <v>5</v>
      </c>
      <c r="L406" t="s">
        <v>16</v>
      </c>
      <c r="M406" t="str">
        <f>IF(L406&lt;&gt;"",L406,"N/A")</f>
        <v>Paid</v>
      </c>
      <c r="N406" t="s">
        <v>12</v>
      </c>
      <c r="O406" t="str">
        <f>IF(N406&lt;&gt;"",N406,"N/A")</f>
        <v>Invoiced</v>
      </c>
      <c r="P406" t="s">
        <v>69</v>
      </c>
      <c r="Q406" s="9">
        <v>34.134500000000003</v>
      </c>
      <c r="R406" t="str">
        <f t="shared" si="6"/>
        <v>30+</v>
      </c>
      <c r="S406">
        <v>20</v>
      </c>
      <c r="T406" t="s">
        <v>14</v>
      </c>
      <c r="U406">
        <f>IF(T406="USD",S406,S406*0.055)</f>
        <v>20</v>
      </c>
      <c r="V406">
        <v>10</v>
      </c>
      <c r="W406" t="s">
        <v>14</v>
      </c>
      <c r="X406">
        <f>IF(W406="USD",V406,V406*0.054)</f>
        <v>10</v>
      </c>
      <c r="Y406">
        <v>1</v>
      </c>
      <c r="Z406">
        <v>4.6499999999999995</v>
      </c>
      <c r="AA406" s="9">
        <v>3.1</v>
      </c>
      <c r="AB406">
        <v>3.875</v>
      </c>
      <c r="AC406">
        <v>3.1</v>
      </c>
    </row>
    <row r="407" spans="1:29" x14ac:dyDescent="0.25">
      <c r="A407" t="s">
        <v>1405</v>
      </c>
      <c r="B407" t="s">
        <v>10</v>
      </c>
      <c r="C407" t="s">
        <v>68</v>
      </c>
      <c r="D407" t="s">
        <v>3616</v>
      </c>
      <c r="E407" t="s">
        <v>3614</v>
      </c>
      <c r="F407" t="str">
        <f>_xlfn.CONCAT(D407:D407,"-",E407)</f>
        <v>Marrakech-Alger</v>
      </c>
      <c r="G407" s="1">
        <v>44683</v>
      </c>
      <c r="H407" s="1">
        <v>44714</v>
      </c>
      <c r="I407" s="8">
        <f>IF(H407&lt;&gt;"",_xlfn.DAYS(H407,G407),"N/A")</f>
        <v>31</v>
      </c>
      <c r="J407" s="1">
        <f>IF(H407&lt;&gt;"",H407,"N/A")</f>
        <v>44714</v>
      </c>
      <c r="K407">
        <v>5</v>
      </c>
      <c r="L407" t="s">
        <v>16</v>
      </c>
      <c r="M407" t="str">
        <f>IF(L407&lt;&gt;"",L407,"N/A")</f>
        <v>Paid</v>
      </c>
      <c r="N407" t="s">
        <v>12</v>
      </c>
      <c r="O407" t="str">
        <f>IF(N407&lt;&gt;"",N407,"N/A")</f>
        <v>Invoiced</v>
      </c>
      <c r="P407" t="s">
        <v>13</v>
      </c>
      <c r="Q407" s="9">
        <v>34.085999999999999</v>
      </c>
      <c r="R407" t="str">
        <f t="shared" si="6"/>
        <v>30+</v>
      </c>
      <c r="S407">
        <v>600</v>
      </c>
      <c r="T407" t="s">
        <v>14</v>
      </c>
      <c r="U407">
        <f>IF(T407="USD",S407,S407*0.055)</f>
        <v>600</v>
      </c>
      <c r="V407">
        <v>300</v>
      </c>
      <c r="W407" t="s">
        <v>14</v>
      </c>
      <c r="X407">
        <f>IF(W407="USD",V407,V407*0.054)</f>
        <v>300</v>
      </c>
      <c r="Y407">
        <v>1</v>
      </c>
      <c r="Z407">
        <v>4.6499999999999995</v>
      </c>
      <c r="AA407" s="9">
        <v>3.1</v>
      </c>
      <c r="AB407">
        <v>3.875</v>
      </c>
      <c r="AC407">
        <v>3.1</v>
      </c>
    </row>
    <row r="408" spans="1:29" x14ac:dyDescent="0.25">
      <c r="A408" t="s">
        <v>1436</v>
      </c>
      <c r="B408" t="s">
        <v>10</v>
      </c>
      <c r="C408" t="s">
        <v>68</v>
      </c>
      <c r="D408" t="s">
        <v>3619</v>
      </c>
      <c r="E408" t="s">
        <v>3612</v>
      </c>
      <c r="F408" t="str">
        <f>_xlfn.CONCAT(D408:D408,"-",E408)</f>
        <v>Addis Ababa-Victoria</v>
      </c>
      <c r="G408" s="1">
        <v>44683</v>
      </c>
      <c r="H408" s="1">
        <v>44714</v>
      </c>
      <c r="I408" s="8">
        <f>IF(H408&lt;&gt;"",_xlfn.DAYS(H408,G408),"N/A")</f>
        <v>31</v>
      </c>
      <c r="J408" s="1">
        <f>IF(H408&lt;&gt;"",H408,"N/A")</f>
        <v>44714</v>
      </c>
      <c r="K408">
        <v>5</v>
      </c>
      <c r="L408" t="s">
        <v>16</v>
      </c>
      <c r="M408" t="str">
        <f>IF(L408&lt;&gt;"",L408,"N/A")</f>
        <v>Paid</v>
      </c>
      <c r="N408" t="s">
        <v>16</v>
      </c>
      <c r="O408" t="str">
        <f>IF(N408&lt;&gt;"",N408,"N/A")</f>
        <v>Paid</v>
      </c>
      <c r="P408" t="s">
        <v>69</v>
      </c>
      <c r="Q408" s="9">
        <v>34.085999999999999</v>
      </c>
      <c r="R408" t="str">
        <f t="shared" si="6"/>
        <v>30+</v>
      </c>
      <c r="S408">
        <v>20</v>
      </c>
      <c r="T408" t="s">
        <v>14</v>
      </c>
      <c r="U408">
        <f>IF(T408="USD",S408,S408*0.055)</f>
        <v>20</v>
      </c>
      <c r="V408">
        <v>10</v>
      </c>
      <c r="W408" t="s">
        <v>14</v>
      </c>
      <c r="X408">
        <f>IF(W408="USD",V408,V408*0.054)</f>
        <v>10</v>
      </c>
      <c r="Y408">
        <v>1</v>
      </c>
      <c r="Z408">
        <v>4.6499999999999995</v>
      </c>
      <c r="AA408" s="9">
        <v>3.1</v>
      </c>
      <c r="AB408">
        <v>3.875</v>
      </c>
      <c r="AC408">
        <v>3.1</v>
      </c>
    </row>
    <row r="409" spans="1:29" x14ac:dyDescent="0.25">
      <c r="A409" t="s">
        <v>3188</v>
      </c>
      <c r="B409" t="s">
        <v>10</v>
      </c>
      <c r="C409" t="s">
        <v>68</v>
      </c>
      <c r="D409" t="s">
        <v>3616</v>
      </c>
      <c r="E409" t="s">
        <v>3617</v>
      </c>
      <c r="F409" t="str">
        <f>_xlfn.CONCAT(D409:D409,"-",E409)</f>
        <v>Marrakech-Lagos</v>
      </c>
      <c r="G409" s="1">
        <v>44716</v>
      </c>
      <c r="H409" s="1">
        <v>44747</v>
      </c>
      <c r="I409" s="8">
        <f>IF(H409&lt;&gt;"",_xlfn.DAYS(H409,G409),"N/A")</f>
        <v>31</v>
      </c>
      <c r="J409" s="1">
        <f>IF(H409&lt;&gt;"",H409,"N/A")</f>
        <v>44747</v>
      </c>
      <c r="K409">
        <v>6</v>
      </c>
      <c r="L409" t="s">
        <v>16</v>
      </c>
      <c r="M409" t="str">
        <f>IF(L409&lt;&gt;"",L409,"N/A")</f>
        <v>Paid</v>
      </c>
      <c r="N409" t="s">
        <v>12</v>
      </c>
      <c r="O409" t="str">
        <f>IF(N409&lt;&gt;"",N409,"N/A")</f>
        <v>Invoiced</v>
      </c>
      <c r="P409" t="s">
        <v>13</v>
      </c>
      <c r="Q409" s="9">
        <v>34.067999999999998</v>
      </c>
      <c r="R409" t="str">
        <f t="shared" si="6"/>
        <v>30+</v>
      </c>
      <c r="S409">
        <v>600</v>
      </c>
      <c r="T409" t="s">
        <v>14</v>
      </c>
      <c r="U409">
        <f>IF(T409="USD",S409,S409*0.055)</f>
        <v>600</v>
      </c>
      <c r="V409">
        <v>300</v>
      </c>
      <c r="W409" t="s">
        <v>14</v>
      </c>
      <c r="X409">
        <f>IF(W409="USD",V409,V409*0.054)</f>
        <v>300</v>
      </c>
      <c r="Y409">
        <v>1</v>
      </c>
      <c r="Z409">
        <v>4.6499999999999995</v>
      </c>
      <c r="AA409" s="9">
        <v>3.1</v>
      </c>
      <c r="AB409">
        <v>3.875</v>
      </c>
      <c r="AC409">
        <v>3.1</v>
      </c>
    </row>
    <row r="410" spans="1:29" x14ac:dyDescent="0.25">
      <c r="A410" t="s">
        <v>3197</v>
      </c>
      <c r="B410" t="s">
        <v>10</v>
      </c>
      <c r="C410" t="s">
        <v>68</v>
      </c>
      <c r="D410" t="s">
        <v>3616</v>
      </c>
      <c r="E410" t="s">
        <v>3613</v>
      </c>
      <c r="F410" t="str">
        <f>_xlfn.CONCAT(D410:D410,"-",E410)</f>
        <v>Marrakech-Sanaa</v>
      </c>
      <c r="G410" s="1">
        <v>44712</v>
      </c>
      <c r="H410" s="1">
        <v>44743</v>
      </c>
      <c r="I410" s="8">
        <f>IF(H410&lt;&gt;"",_xlfn.DAYS(H410,G410),"N/A")</f>
        <v>31</v>
      </c>
      <c r="J410" s="1">
        <f>IF(H410&lt;&gt;"",H410,"N/A")</f>
        <v>44743</v>
      </c>
      <c r="K410">
        <v>5</v>
      </c>
      <c r="L410" t="s">
        <v>16</v>
      </c>
      <c r="M410" t="str">
        <f>IF(L410&lt;&gt;"",L410,"N/A")</f>
        <v>Paid</v>
      </c>
      <c r="N410" t="s">
        <v>12</v>
      </c>
      <c r="O410" t="str">
        <f>IF(N410&lt;&gt;"",N410,"N/A")</f>
        <v>Invoiced</v>
      </c>
      <c r="P410" t="s">
        <v>13</v>
      </c>
      <c r="Q410" s="9">
        <v>34.067999999999998</v>
      </c>
      <c r="R410" t="str">
        <f t="shared" si="6"/>
        <v>30+</v>
      </c>
      <c r="S410">
        <v>600</v>
      </c>
      <c r="T410" t="s">
        <v>14</v>
      </c>
      <c r="U410">
        <f>IF(T410="USD",S410,S410*0.055)</f>
        <v>600</v>
      </c>
      <c r="V410">
        <v>300</v>
      </c>
      <c r="W410" t="s">
        <v>14</v>
      </c>
      <c r="X410">
        <f>IF(W410="USD",V410,V410*0.054)</f>
        <v>300</v>
      </c>
      <c r="Y410">
        <v>1</v>
      </c>
      <c r="Z410">
        <v>4.6499999999999995</v>
      </c>
      <c r="AA410" s="9">
        <v>3.1</v>
      </c>
      <c r="AB410">
        <v>3.875</v>
      </c>
      <c r="AC410">
        <v>3.1</v>
      </c>
    </row>
    <row r="411" spans="1:29" x14ac:dyDescent="0.25">
      <c r="A411" t="s">
        <v>1958</v>
      </c>
      <c r="B411" t="s">
        <v>10</v>
      </c>
      <c r="C411" t="s">
        <v>68</v>
      </c>
      <c r="D411" t="s">
        <v>3619</v>
      </c>
      <c r="E411" t="s">
        <v>3618</v>
      </c>
      <c r="F411" t="str">
        <f>_xlfn.CONCAT(D411:D411,"-",E411)</f>
        <v>Addis Ababa-Tripoli</v>
      </c>
      <c r="G411" s="1">
        <v>44773</v>
      </c>
      <c r="H411" s="1">
        <v>44804</v>
      </c>
      <c r="I411" s="8">
        <f>IF(H411&lt;&gt;"",_xlfn.DAYS(H411,G411),"N/A")</f>
        <v>31</v>
      </c>
      <c r="J411" s="1">
        <f>IF(H411&lt;&gt;"",H411,"N/A")</f>
        <v>44804</v>
      </c>
      <c r="K411">
        <v>7</v>
      </c>
      <c r="M411" t="str">
        <f>IF(L411&lt;&gt;"",L411,"N/A")</f>
        <v>N/A</v>
      </c>
      <c r="N411" t="s">
        <v>12</v>
      </c>
      <c r="O411" t="str">
        <f>IF(N411&lt;&gt;"",N411,"N/A")</f>
        <v>Invoiced</v>
      </c>
      <c r="P411" t="s">
        <v>13</v>
      </c>
      <c r="Q411" s="9">
        <v>34.065399999999997</v>
      </c>
      <c r="R411" t="str">
        <f t="shared" si="6"/>
        <v>30+</v>
      </c>
      <c r="S411">
        <v>600</v>
      </c>
      <c r="T411" t="s">
        <v>14</v>
      </c>
      <c r="U411">
        <f>IF(T411="USD",S411,S411*0.055)</f>
        <v>600</v>
      </c>
      <c r="V411">
        <v>300</v>
      </c>
      <c r="W411" t="s">
        <v>14</v>
      </c>
      <c r="X411">
        <f>IF(W411="USD",V411,V411*0.054)</f>
        <v>300</v>
      </c>
      <c r="Y411">
        <v>1</v>
      </c>
      <c r="Z411">
        <v>4.6499999999999995</v>
      </c>
      <c r="AA411" s="9">
        <v>3.1</v>
      </c>
      <c r="AB411">
        <v>3.875</v>
      </c>
      <c r="AC411">
        <v>3.1</v>
      </c>
    </row>
    <row r="412" spans="1:29" x14ac:dyDescent="0.25">
      <c r="A412" t="s">
        <v>2181</v>
      </c>
      <c r="B412" t="s">
        <v>10</v>
      </c>
      <c r="C412" t="s">
        <v>68</v>
      </c>
      <c r="D412" t="s">
        <v>3620</v>
      </c>
      <c r="E412" t="s">
        <v>3618</v>
      </c>
      <c r="F412" t="str">
        <f>_xlfn.CONCAT(D412:D412,"-",E412)</f>
        <v>Zanzibar-Tripoli</v>
      </c>
      <c r="G412" s="1">
        <v>44697</v>
      </c>
      <c r="H412" s="1">
        <v>44728</v>
      </c>
      <c r="I412" s="8">
        <f>IF(H412&lt;&gt;"",_xlfn.DAYS(H412,G412),"N/A")</f>
        <v>31</v>
      </c>
      <c r="J412" s="1">
        <f>IF(H412&lt;&gt;"",H412,"N/A")</f>
        <v>44728</v>
      </c>
      <c r="K412">
        <v>5</v>
      </c>
      <c r="L412" t="s">
        <v>16</v>
      </c>
      <c r="M412" t="str">
        <f>IF(L412&lt;&gt;"",L412,"N/A")</f>
        <v>Paid</v>
      </c>
      <c r="N412" t="s">
        <v>12</v>
      </c>
      <c r="O412" t="str">
        <f>IF(N412&lt;&gt;"",N412,"N/A")</f>
        <v>Invoiced</v>
      </c>
      <c r="P412" t="s">
        <v>13</v>
      </c>
      <c r="Q412" s="9">
        <v>34.047400000000003</v>
      </c>
      <c r="R412" t="str">
        <f t="shared" si="6"/>
        <v>30+</v>
      </c>
      <c r="S412">
        <v>600</v>
      </c>
      <c r="T412" t="s">
        <v>14</v>
      </c>
      <c r="U412">
        <f>IF(T412="USD",S412,S412*0.055)</f>
        <v>600</v>
      </c>
      <c r="V412">
        <v>300</v>
      </c>
      <c r="W412" t="s">
        <v>14</v>
      </c>
      <c r="X412">
        <f>IF(W412="USD",V412,V412*0.054)</f>
        <v>300</v>
      </c>
      <c r="Y412">
        <v>1</v>
      </c>
      <c r="Z412">
        <v>4.6499999999999995</v>
      </c>
      <c r="AA412" s="9">
        <v>3.1</v>
      </c>
      <c r="AB412">
        <v>3.875</v>
      </c>
      <c r="AC412">
        <v>3.1</v>
      </c>
    </row>
    <row r="413" spans="1:29" x14ac:dyDescent="0.25">
      <c r="A413" t="s">
        <v>1652</v>
      </c>
      <c r="B413" t="s">
        <v>10</v>
      </c>
      <c r="C413" t="s">
        <v>68</v>
      </c>
      <c r="D413" t="s">
        <v>3616</v>
      </c>
      <c r="E413" t="s">
        <v>3613</v>
      </c>
      <c r="F413" t="str">
        <f>_xlfn.CONCAT(D413:D413,"-",E413)</f>
        <v>Marrakech-Sanaa</v>
      </c>
      <c r="G413" s="1">
        <v>44728</v>
      </c>
      <c r="H413" s="1">
        <v>44759</v>
      </c>
      <c r="I413" s="8">
        <f>IF(H413&lt;&gt;"",_xlfn.DAYS(H413,G413),"N/A")</f>
        <v>31</v>
      </c>
      <c r="J413" s="1">
        <f>IF(H413&lt;&gt;"",H413,"N/A")</f>
        <v>44759</v>
      </c>
      <c r="K413">
        <v>6</v>
      </c>
      <c r="L413" t="s">
        <v>12</v>
      </c>
      <c r="M413" t="str">
        <f>IF(L413&lt;&gt;"",L413,"N/A")</f>
        <v>Invoiced</v>
      </c>
      <c r="N413" t="s">
        <v>12</v>
      </c>
      <c r="O413" t="str">
        <f>IF(N413&lt;&gt;"",N413,"N/A")</f>
        <v>Invoiced</v>
      </c>
      <c r="P413" t="s">
        <v>13</v>
      </c>
      <c r="Q413" s="9">
        <v>33.869</v>
      </c>
      <c r="R413" t="str">
        <f t="shared" si="6"/>
        <v>30+</v>
      </c>
      <c r="S413">
        <v>600</v>
      </c>
      <c r="T413" t="s">
        <v>14</v>
      </c>
      <c r="U413">
        <f>IF(T413="USD",S413,S413*0.055)</f>
        <v>600</v>
      </c>
      <c r="V413">
        <v>300</v>
      </c>
      <c r="W413" t="s">
        <v>14</v>
      </c>
      <c r="X413">
        <f>IF(W413="USD",V413,V413*0.054)</f>
        <v>300</v>
      </c>
      <c r="Y413">
        <v>1</v>
      </c>
      <c r="Z413">
        <v>4.6499999999999995</v>
      </c>
      <c r="AA413" s="9">
        <v>3.1</v>
      </c>
      <c r="AB413">
        <v>3.875</v>
      </c>
      <c r="AC413">
        <v>3.1</v>
      </c>
    </row>
    <row r="414" spans="1:29" x14ac:dyDescent="0.25">
      <c r="A414" t="s">
        <v>1593</v>
      </c>
      <c r="B414" t="s">
        <v>10</v>
      </c>
      <c r="C414" t="s">
        <v>68</v>
      </c>
      <c r="D414" t="s">
        <v>3615</v>
      </c>
      <c r="E414" t="s">
        <v>3614</v>
      </c>
      <c r="F414" t="str">
        <f>_xlfn.CONCAT(D414:D414,"-",E414)</f>
        <v>Mombasa-Alger</v>
      </c>
      <c r="G414" s="1">
        <v>44728</v>
      </c>
      <c r="H414" s="1">
        <v>44759</v>
      </c>
      <c r="I414" s="8">
        <f>IF(H414&lt;&gt;"",_xlfn.DAYS(H414,G414),"N/A")</f>
        <v>31</v>
      </c>
      <c r="J414" s="1">
        <f>IF(H414&lt;&gt;"",H414,"N/A")</f>
        <v>44759</v>
      </c>
      <c r="K414">
        <v>6</v>
      </c>
      <c r="L414" t="s">
        <v>12</v>
      </c>
      <c r="M414" t="str">
        <f>IF(L414&lt;&gt;"",L414,"N/A")</f>
        <v>Invoiced</v>
      </c>
      <c r="O414" t="str">
        <f>IF(N414&lt;&gt;"",N414,"N/A")</f>
        <v>N/A</v>
      </c>
      <c r="P414" t="s">
        <v>69</v>
      </c>
      <c r="Q414" s="9">
        <v>33.869</v>
      </c>
      <c r="R414" t="str">
        <f t="shared" si="6"/>
        <v>30+</v>
      </c>
      <c r="S414">
        <v>20</v>
      </c>
      <c r="T414" t="s">
        <v>14</v>
      </c>
      <c r="U414">
        <f>IF(T414="USD",S414,S414*0.055)</f>
        <v>20</v>
      </c>
      <c r="V414">
        <v>10</v>
      </c>
      <c r="W414" t="s">
        <v>14</v>
      </c>
      <c r="X414">
        <f>IF(W414="USD",V414,V414*0.054)</f>
        <v>10</v>
      </c>
      <c r="Y414">
        <v>1</v>
      </c>
      <c r="Z414">
        <v>4.6499999999999995</v>
      </c>
      <c r="AA414" s="9">
        <v>3.1</v>
      </c>
      <c r="AB414">
        <v>3.875</v>
      </c>
      <c r="AC414">
        <v>3.1</v>
      </c>
    </row>
    <row r="415" spans="1:29" x14ac:dyDescent="0.25">
      <c r="A415" t="s">
        <v>973</v>
      </c>
      <c r="B415" t="s">
        <v>10</v>
      </c>
      <c r="C415" t="s">
        <v>68</v>
      </c>
      <c r="D415" t="s">
        <v>3615</v>
      </c>
      <c r="E415" t="s">
        <v>3614</v>
      </c>
      <c r="F415" t="str">
        <f>_xlfn.CONCAT(D415:D415,"-",E415)</f>
        <v>Mombasa-Alger</v>
      </c>
      <c r="G415" s="1">
        <v>44564</v>
      </c>
      <c r="H415" s="1">
        <v>44595</v>
      </c>
      <c r="I415" s="8">
        <f>IF(H415&lt;&gt;"",_xlfn.DAYS(H415,G415),"N/A")</f>
        <v>31</v>
      </c>
      <c r="J415" s="1">
        <f>IF(H415&lt;&gt;"",H415,"N/A")</f>
        <v>44595</v>
      </c>
      <c r="K415">
        <v>1</v>
      </c>
      <c r="L415" t="s">
        <v>16</v>
      </c>
      <c r="M415" t="str">
        <f>IF(L415&lt;&gt;"",L415,"N/A")</f>
        <v>Paid</v>
      </c>
      <c r="N415" t="s">
        <v>16</v>
      </c>
      <c r="O415" t="str">
        <f>IF(N415&lt;&gt;"",N415,"N/A")</f>
        <v>Paid</v>
      </c>
      <c r="P415" t="s">
        <v>13</v>
      </c>
      <c r="Q415" s="9">
        <v>33.658799999999999</v>
      </c>
      <c r="R415" t="str">
        <f t="shared" si="6"/>
        <v>30+</v>
      </c>
      <c r="S415">
        <v>600</v>
      </c>
      <c r="T415" t="s">
        <v>14</v>
      </c>
      <c r="U415">
        <f>IF(T415="USD",S415,S415*0.055)</f>
        <v>600</v>
      </c>
      <c r="V415">
        <v>300</v>
      </c>
      <c r="W415" t="s">
        <v>14</v>
      </c>
      <c r="X415">
        <f>IF(W415="USD",V415,V415*0.054)</f>
        <v>300</v>
      </c>
      <c r="Y415">
        <v>1</v>
      </c>
      <c r="Z415">
        <v>4.6499999999999995</v>
      </c>
      <c r="AA415" s="9">
        <v>3.1</v>
      </c>
      <c r="AB415">
        <v>3.875</v>
      </c>
      <c r="AC415">
        <v>3.1</v>
      </c>
    </row>
    <row r="416" spans="1:29" x14ac:dyDescent="0.25">
      <c r="A416" t="s">
        <v>986</v>
      </c>
      <c r="B416" t="s">
        <v>10</v>
      </c>
      <c r="C416" t="s">
        <v>68</v>
      </c>
      <c r="D416" t="s">
        <v>3611</v>
      </c>
      <c r="E416" t="s">
        <v>3613</v>
      </c>
      <c r="F416" t="str">
        <f>_xlfn.CONCAT(D416:D416,"-",E416)</f>
        <v>Mogadishu-Sanaa</v>
      </c>
      <c r="G416" s="1">
        <v>44564</v>
      </c>
      <c r="H416" s="1">
        <v>44595</v>
      </c>
      <c r="I416" s="8">
        <f>IF(H416&lt;&gt;"",_xlfn.DAYS(H416,G416),"N/A")</f>
        <v>31</v>
      </c>
      <c r="J416" s="1">
        <f>IF(H416&lt;&gt;"",H416,"N/A")</f>
        <v>44595</v>
      </c>
      <c r="K416">
        <v>1</v>
      </c>
      <c r="L416" t="s">
        <v>16</v>
      </c>
      <c r="M416" t="str">
        <f>IF(L416&lt;&gt;"",L416,"N/A")</f>
        <v>Paid</v>
      </c>
      <c r="N416" t="s">
        <v>12</v>
      </c>
      <c r="O416" t="str">
        <f>IF(N416&lt;&gt;"",N416,"N/A")</f>
        <v>Invoiced</v>
      </c>
      <c r="P416" t="s">
        <v>69</v>
      </c>
      <c r="Q416" s="9">
        <v>33.658799999999999</v>
      </c>
      <c r="R416" t="str">
        <f t="shared" si="6"/>
        <v>30+</v>
      </c>
      <c r="S416">
        <v>20</v>
      </c>
      <c r="T416" t="s">
        <v>14</v>
      </c>
      <c r="U416">
        <f>IF(T416="USD",S416,S416*0.055)</f>
        <v>20</v>
      </c>
      <c r="V416">
        <v>10</v>
      </c>
      <c r="W416" t="s">
        <v>14</v>
      </c>
      <c r="X416">
        <f>IF(W416="USD",V416,V416*0.054)</f>
        <v>10</v>
      </c>
      <c r="Y416">
        <v>1</v>
      </c>
      <c r="Z416">
        <v>4.6499999999999995</v>
      </c>
      <c r="AA416" s="9">
        <v>3.1</v>
      </c>
      <c r="AB416">
        <v>3.875</v>
      </c>
      <c r="AC416">
        <v>3.1</v>
      </c>
    </row>
    <row r="417" spans="1:29" x14ac:dyDescent="0.25">
      <c r="A417" t="s">
        <v>3132</v>
      </c>
      <c r="B417" t="s">
        <v>10</v>
      </c>
      <c r="C417" t="s">
        <v>68</v>
      </c>
      <c r="D417" t="s">
        <v>3616</v>
      </c>
      <c r="E417" t="s">
        <v>3613</v>
      </c>
      <c r="F417" t="str">
        <f>_xlfn.CONCAT(D417:D417,"-",E417)</f>
        <v>Marrakech-Sanaa</v>
      </c>
      <c r="G417" s="1">
        <v>44706</v>
      </c>
      <c r="H417" s="1">
        <v>44737</v>
      </c>
      <c r="I417" s="8">
        <f>IF(H417&lt;&gt;"",_xlfn.DAYS(H417,G417),"N/A")</f>
        <v>31</v>
      </c>
      <c r="J417" s="1">
        <f>IF(H417&lt;&gt;"",H417,"N/A")</f>
        <v>44737</v>
      </c>
      <c r="K417">
        <v>5</v>
      </c>
      <c r="L417" t="s">
        <v>16</v>
      </c>
      <c r="M417" t="str">
        <f>IF(L417&lt;&gt;"",L417,"N/A")</f>
        <v>Paid</v>
      </c>
      <c r="N417" t="s">
        <v>12</v>
      </c>
      <c r="O417" t="str">
        <f>IF(N417&lt;&gt;"",N417,"N/A")</f>
        <v>Invoiced</v>
      </c>
      <c r="P417" t="s">
        <v>13</v>
      </c>
      <c r="Q417" s="9">
        <v>33.066000000000003</v>
      </c>
      <c r="R417" t="str">
        <f t="shared" si="6"/>
        <v>30+</v>
      </c>
      <c r="S417">
        <v>600</v>
      </c>
      <c r="T417" t="s">
        <v>14</v>
      </c>
      <c r="U417">
        <f>IF(T417="USD",S417,S417*0.055)</f>
        <v>600</v>
      </c>
      <c r="V417">
        <v>300</v>
      </c>
      <c r="W417" t="s">
        <v>14</v>
      </c>
      <c r="X417">
        <f>IF(W417="USD",V417,V417*0.054)</f>
        <v>300</v>
      </c>
      <c r="Y417">
        <v>1</v>
      </c>
      <c r="Z417">
        <v>4.6499999999999995</v>
      </c>
      <c r="AA417" s="9">
        <v>3.1</v>
      </c>
      <c r="AB417">
        <v>3.875</v>
      </c>
      <c r="AC417">
        <v>3.1</v>
      </c>
    </row>
    <row r="418" spans="1:29" x14ac:dyDescent="0.25">
      <c r="A418" t="s">
        <v>3178</v>
      </c>
      <c r="B418" t="s">
        <v>10</v>
      </c>
      <c r="C418" t="s">
        <v>68</v>
      </c>
      <c r="D418" t="s">
        <v>3611</v>
      </c>
      <c r="E418" t="s">
        <v>3613</v>
      </c>
      <c r="F418" t="str">
        <f>_xlfn.CONCAT(D418:D418,"-",E418)</f>
        <v>Mogadishu-Sanaa</v>
      </c>
      <c r="G418" s="1">
        <v>44715</v>
      </c>
      <c r="H418" s="1">
        <v>44746</v>
      </c>
      <c r="I418" s="8">
        <f>IF(H418&lt;&gt;"",_xlfn.DAYS(H418,G418),"N/A")</f>
        <v>31</v>
      </c>
      <c r="J418" s="1">
        <f>IF(H418&lt;&gt;"",H418,"N/A")</f>
        <v>44746</v>
      </c>
      <c r="K418">
        <v>6</v>
      </c>
      <c r="L418" t="s">
        <v>16</v>
      </c>
      <c r="M418" t="str">
        <f>IF(L418&lt;&gt;"",L418,"N/A")</f>
        <v>Paid</v>
      </c>
      <c r="N418" t="s">
        <v>12</v>
      </c>
      <c r="O418" t="str">
        <f>IF(N418&lt;&gt;"",N418,"N/A")</f>
        <v>Invoiced</v>
      </c>
      <c r="P418" t="s">
        <v>13</v>
      </c>
      <c r="Q418" s="9">
        <v>33.066000000000003</v>
      </c>
      <c r="R418" t="str">
        <f t="shared" si="6"/>
        <v>30+</v>
      </c>
      <c r="S418">
        <v>600</v>
      </c>
      <c r="T418" t="s">
        <v>14</v>
      </c>
      <c r="U418">
        <f>IF(T418="USD",S418,S418*0.055)</f>
        <v>600</v>
      </c>
      <c r="V418">
        <v>300</v>
      </c>
      <c r="W418" t="s">
        <v>14</v>
      </c>
      <c r="X418">
        <f>IF(W418="USD",V418,V418*0.054)</f>
        <v>300</v>
      </c>
      <c r="Y418">
        <v>1</v>
      </c>
      <c r="Z418">
        <v>4.6499999999999995</v>
      </c>
      <c r="AA418" s="9">
        <v>3.1</v>
      </c>
      <c r="AB418">
        <v>3.875</v>
      </c>
      <c r="AC418">
        <v>3.1</v>
      </c>
    </row>
    <row r="419" spans="1:29" x14ac:dyDescent="0.25">
      <c r="A419" t="s">
        <v>1476</v>
      </c>
      <c r="B419" t="s">
        <v>10</v>
      </c>
      <c r="C419" t="s">
        <v>68</v>
      </c>
      <c r="D419" t="s">
        <v>3619</v>
      </c>
      <c r="E419" t="s">
        <v>3613</v>
      </c>
      <c r="F419" t="str">
        <f>_xlfn.CONCAT(D419:D419,"-",E419)</f>
        <v>Addis Ababa-Sanaa</v>
      </c>
      <c r="G419" s="1">
        <v>44686</v>
      </c>
      <c r="H419" s="1">
        <v>44717</v>
      </c>
      <c r="I419" s="8">
        <f>IF(H419&lt;&gt;"",_xlfn.DAYS(H419,G419),"N/A")</f>
        <v>31</v>
      </c>
      <c r="J419" s="1">
        <f>IF(H419&lt;&gt;"",H419,"N/A")</f>
        <v>44717</v>
      </c>
      <c r="K419">
        <v>5</v>
      </c>
      <c r="L419" t="s">
        <v>12</v>
      </c>
      <c r="M419" t="str">
        <f>IF(L419&lt;&gt;"",L419,"N/A")</f>
        <v>Invoiced</v>
      </c>
      <c r="N419" t="s">
        <v>12</v>
      </c>
      <c r="O419" t="str">
        <f>IF(N419&lt;&gt;"",N419,"N/A")</f>
        <v>Invoiced</v>
      </c>
      <c r="P419" t="s">
        <v>13</v>
      </c>
      <c r="Q419" s="9">
        <v>31.965949999999999</v>
      </c>
      <c r="R419" t="str">
        <f t="shared" si="6"/>
        <v>30+</v>
      </c>
      <c r="S419">
        <v>600</v>
      </c>
      <c r="T419" t="s">
        <v>14</v>
      </c>
      <c r="U419">
        <f>IF(T419="USD",S419,S419*0.055)</f>
        <v>600</v>
      </c>
      <c r="V419">
        <v>300</v>
      </c>
      <c r="W419" t="s">
        <v>14</v>
      </c>
      <c r="X419">
        <f>IF(W419="USD",V419,V419*0.054)</f>
        <v>300</v>
      </c>
      <c r="Y419">
        <v>1</v>
      </c>
      <c r="Z419">
        <v>4.6499999999999995</v>
      </c>
      <c r="AA419" s="9">
        <v>3.1</v>
      </c>
      <c r="AB419">
        <v>3.875</v>
      </c>
      <c r="AC419">
        <v>3.1</v>
      </c>
    </row>
    <row r="420" spans="1:29" x14ac:dyDescent="0.25">
      <c r="A420" t="s">
        <v>1466</v>
      </c>
      <c r="B420" t="s">
        <v>10</v>
      </c>
      <c r="C420" t="s">
        <v>68</v>
      </c>
      <c r="D420" t="s">
        <v>3619</v>
      </c>
      <c r="E420" t="s">
        <v>3612</v>
      </c>
      <c r="F420" t="str">
        <f>_xlfn.CONCAT(D420:D420,"-",E420)</f>
        <v>Addis Ababa-Victoria</v>
      </c>
      <c r="G420" s="1">
        <v>44686</v>
      </c>
      <c r="H420" s="1">
        <v>44717</v>
      </c>
      <c r="I420" s="8">
        <f>IF(H420&lt;&gt;"",_xlfn.DAYS(H420,G420),"N/A")</f>
        <v>31</v>
      </c>
      <c r="J420" s="1">
        <f>IF(H420&lt;&gt;"",H420,"N/A")</f>
        <v>44717</v>
      </c>
      <c r="K420">
        <v>5</v>
      </c>
      <c r="L420" t="s">
        <v>12</v>
      </c>
      <c r="M420" t="str">
        <f>IF(L420&lt;&gt;"",L420,"N/A")</f>
        <v>Invoiced</v>
      </c>
      <c r="N420" t="s">
        <v>16</v>
      </c>
      <c r="O420" t="str">
        <f>IF(N420&lt;&gt;"",N420,"N/A")</f>
        <v>Paid</v>
      </c>
      <c r="P420" t="s">
        <v>69</v>
      </c>
      <c r="Q420" s="9">
        <v>31.965949999999999</v>
      </c>
      <c r="R420" t="str">
        <f t="shared" si="6"/>
        <v>30+</v>
      </c>
      <c r="S420">
        <v>20</v>
      </c>
      <c r="T420" t="s">
        <v>14</v>
      </c>
      <c r="U420">
        <f>IF(T420="USD",S420,S420*0.055)</f>
        <v>20</v>
      </c>
      <c r="V420">
        <v>10</v>
      </c>
      <c r="W420" t="s">
        <v>14</v>
      </c>
      <c r="X420">
        <f>IF(W420="USD",V420,V420*0.054)</f>
        <v>10</v>
      </c>
      <c r="Y420">
        <v>1</v>
      </c>
      <c r="Z420">
        <v>4.6499999999999995</v>
      </c>
      <c r="AA420" s="9">
        <v>3.1</v>
      </c>
      <c r="AB420">
        <v>3.875</v>
      </c>
      <c r="AC420">
        <v>3.1</v>
      </c>
    </row>
    <row r="421" spans="1:29" x14ac:dyDescent="0.25">
      <c r="A421" t="s">
        <v>970</v>
      </c>
      <c r="B421" t="s">
        <v>10</v>
      </c>
      <c r="C421" t="s">
        <v>68</v>
      </c>
      <c r="D421" t="s">
        <v>3611</v>
      </c>
      <c r="E421" t="s">
        <v>3613</v>
      </c>
      <c r="F421" t="str">
        <f>_xlfn.CONCAT(D421:D421,"-",E421)</f>
        <v>Mogadishu-Sanaa</v>
      </c>
      <c r="G421" s="1">
        <v>44565</v>
      </c>
      <c r="H421" s="1">
        <v>44596</v>
      </c>
      <c r="I421" s="8">
        <f>IF(H421&lt;&gt;"",_xlfn.DAYS(H421,G421),"N/A")</f>
        <v>31</v>
      </c>
      <c r="J421" s="1">
        <f>IF(H421&lt;&gt;"",H421,"N/A")</f>
        <v>44596</v>
      </c>
      <c r="K421">
        <v>1</v>
      </c>
      <c r="L421" t="s">
        <v>16</v>
      </c>
      <c r="M421" t="str">
        <f>IF(L421&lt;&gt;"",L421,"N/A")</f>
        <v>Paid</v>
      </c>
      <c r="N421" t="s">
        <v>16</v>
      </c>
      <c r="O421" t="str">
        <f>IF(N421&lt;&gt;"",N421,"N/A")</f>
        <v>Paid</v>
      </c>
      <c r="P421" t="s">
        <v>13</v>
      </c>
      <c r="Q421" s="9">
        <v>31.648599999999998</v>
      </c>
      <c r="R421" t="str">
        <f t="shared" si="6"/>
        <v>30+</v>
      </c>
      <c r="S421">
        <v>600</v>
      </c>
      <c r="T421" t="s">
        <v>14</v>
      </c>
      <c r="U421">
        <f>IF(T421="USD",S421,S421*0.055)</f>
        <v>600</v>
      </c>
      <c r="V421">
        <v>300</v>
      </c>
      <c r="W421" t="s">
        <v>14</v>
      </c>
      <c r="X421">
        <f>IF(W421="USD",V421,V421*0.054)</f>
        <v>300</v>
      </c>
      <c r="Y421">
        <v>1</v>
      </c>
      <c r="Z421">
        <v>4.6499999999999995</v>
      </c>
      <c r="AA421" s="9">
        <v>3.1</v>
      </c>
      <c r="AB421">
        <v>3.875</v>
      </c>
      <c r="AC421">
        <v>3.1</v>
      </c>
    </row>
    <row r="422" spans="1:29" x14ac:dyDescent="0.25">
      <c r="A422" t="s">
        <v>983</v>
      </c>
      <c r="B422" t="s">
        <v>10</v>
      </c>
      <c r="C422" t="s">
        <v>68</v>
      </c>
      <c r="D422" t="s">
        <v>3619</v>
      </c>
      <c r="E422" t="s">
        <v>3612</v>
      </c>
      <c r="F422" t="str">
        <f>_xlfn.CONCAT(D422:D422,"-",E422)</f>
        <v>Addis Ababa-Victoria</v>
      </c>
      <c r="G422" s="1">
        <v>44565</v>
      </c>
      <c r="H422" s="1">
        <v>44596</v>
      </c>
      <c r="I422" s="8">
        <f>IF(H422&lt;&gt;"",_xlfn.DAYS(H422,G422),"N/A")</f>
        <v>31</v>
      </c>
      <c r="J422" s="1">
        <f>IF(H422&lt;&gt;"",H422,"N/A")</f>
        <v>44596</v>
      </c>
      <c r="K422">
        <v>1</v>
      </c>
      <c r="L422" t="s">
        <v>16</v>
      </c>
      <c r="M422" t="str">
        <f>IF(L422&lt;&gt;"",L422,"N/A")</f>
        <v>Paid</v>
      </c>
      <c r="N422" t="s">
        <v>12</v>
      </c>
      <c r="O422" t="str">
        <f>IF(N422&lt;&gt;"",N422,"N/A")</f>
        <v>Invoiced</v>
      </c>
      <c r="P422" t="s">
        <v>69</v>
      </c>
      <c r="Q422" s="9">
        <v>31.648599999999998</v>
      </c>
      <c r="R422" t="str">
        <f t="shared" si="6"/>
        <v>30+</v>
      </c>
      <c r="S422">
        <v>20</v>
      </c>
      <c r="T422" t="s">
        <v>14</v>
      </c>
      <c r="U422">
        <f>IF(T422="USD",S422,S422*0.055)</f>
        <v>20</v>
      </c>
      <c r="V422">
        <v>10</v>
      </c>
      <c r="W422" t="s">
        <v>14</v>
      </c>
      <c r="X422">
        <f>IF(W422="USD",V422,V422*0.054)</f>
        <v>10</v>
      </c>
      <c r="Y422">
        <v>1</v>
      </c>
      <c r="Z422">
        <v>4.6499999999999995</v>
      </c>
      <c r="AA422" s="9">
        <v>3.1</v>
      </c>
      <c r="AB422">
        <v>3.875</v>
      </c>
      <c r="AC422">
        <v>3.1</v>
      </c>
    </row>
    <row r="423" spans="1:29" x14ac:dyDescent="0.25">
      <c r="A423" t="s">
        <v>1911</v>
      </c>
      <c r="B423" t="s">
        <v>10</v>
      </c>
      <c r="C423" t="s">
        <v>68</v>
      </c>
      <c r="D423" t="s">
        <v>3620</v>
      </c>
      <c r="E423" t="s">
        <v>3613</v>
      </c>
      <c r="F423" t="str">
        <f>_xlfn.CONCAT(D423:D423,"-",E423)</f>
        <v>Zanzibar-Sanaa</v>
      </c>
      <c r="G423" s="1">
        <v>44753</v>
      </c>
      <c r="H423" s="1">
        <v>44784</v>
      </c>
      <c r="I423" s="8">
        <f>IF(H423&lt;&gt;"",_xlfn.DAYS(H423,G423),"N/A")</f>
        <v>31</v>
      </c>
      <c r="J423" s="1">
        <f>IF(H423&lt;&gt;"",H423,"N/A")</f>
        <v>44784</v>
      </c>
      <c r="K423">
        <v>7</v>
      </c>
      <c r="L423" t="s">
        <v>12</v>
      </c>
      <c r="M423" t="str">
        <f>IF(L423&lt;&gt;"",L423,"N/A")</f>
        <v>Invoiced</v>
      </c>
      <c r="N423" t="s">
        <v>12</v>
      </c>
      <c r="O423" t="str">
        <f>IF(N423&lt;&gt;"",N423,"N/A")</f>
        <v>Invoiced</v>
      </c>
      <c r="P423" t="s">
        <v>13</v>
      </c>
      <c r="Q423" s="9">
        <v>30.431000000000001</v>
      </c>
      <c r="R423" t="str">
        <f t="shared" si="6"/>
        <v>30+</v>
      </c>
      <c r="S423">
        <v>600</v>
      </c>
      <c r="T423" t="s">
        <v>14</v>
      </c>
      <c r="U423">
        <f>IF(T423="USD",S423,S423*0.055)</f>
        <v>600</v>
      </c>
      <c r="V423">
        <v>300</v>
      </c>
      <c r="W423" t="s">
        <v>14</v>
      </c>
      <c r="X423">
        <f>IF(W423="USD",V423,V423*0.054)</f>
        <v>300</v>
      </c>
      <c r="Y423">
        <v>1</v>
      </c>
      <c r="Z423">
        <v>4.6499999999999995</v>
      </c>
      <c r="AA423" s="9">
        <v>3.1</v>
      </c>
      <c r="AB423">
        <v>3.875</v>
      </c>
      <c r="AC423">
        <v>3.1</v>
      </c>
    </row>
    <row r="424" spans="1:29" x14ac:dyDescent="0.25">
      <c r="A424" t="s">
        <v>1920</v>
      </c>
      <c r="B424" t="s">
        <v>10</v>
      </c>
      <c r="C424" t="s">
        <v>68</v>
      </c>
      <c r="D424" t="s">
        <v>3620</v>
      </c>
      <c r="E424" t="s">
        <v>3617</v>
      </c>
      <c r="F424" t="str">
        <f>_xlfn.CONCAT(D424:D424,"-",E424)</f>
        <v>Zanzibar-Lagos</v>
      </c>
      <c r="G424" s="1">
        <v>44760</v>
      </c>
      <c r="H424" s="1">
        <v>44791</v>
      </c>
      <c r="I424" s="8">
        <f>IF(H424&lt;&gt;"",_xlfn.DAYS(H424,G424),"N/A")</f>
        <v>31</v>
      </c>
      <c r="J424" s="1">
        <f>IF(H424&lt;&gt;"",H424,"N/A")</f>
        <v>44791</v>
      </c>
      <c r="K424">
        <v>7</v>
      </c>
      <c r="L424" t="s">
        <v>12</v>
      </c>
      <c r="M424" t="str">
        <f>IF(L424&lt;&gt;"",L424,"N/A")</f>
        <v>Invoiced</v>
      </c>
      <c r="N424" t="s">
        <v>12</v>
      </c>
      <c r="O424" t="str">
        <f>IF(N424&lt;&gt;"",N424,"N/A")</f>
        <v>Invoiced</v>
      </c>
      <c r="P424" t="s">
        <v>13</v>
      </c>
      <c r="Q424" s="9">
        <v>30.411999999999999</v>
      </c>
      <c r="R424" t="str">
        <f t="shared" si="6"/>
        <v>30+</v>
      </c>
      <c r="S424">
        <v>600</v>
      </c>
      <c r="T424" t="s">
        <v>14</v>
      </c>
      <c r="U424">
        <f>IF(T424="USD",S424,S424*0.055)</f>
        <v>600</v>
      </c>
      <c r="V424">
        <v>300</v>
      </c>
      <c r="W424" t="s">
        <v>14</v>
      </c>
      <c r="X424">
        <f>IF(W424="USD",V424,V424*0.054)</f>
        <v>300</v>
      </c>
      <c r="Y424">
        <v>1</v>
      </c>
      <c r="Z424">
        <v>4.6499999999999995</v>
      </c>
      <c r="AA424" s="9">
        <v>3.1</v>
      </c>
      <c r="AB424">
        <v>3.875</v>
      </c>
      <c r="AC424">
        <v>3.1</v>
      </c>
    </row>
    <row r="425" spans="1:29" x14ac:dyDescent="0.25">
      <c r="A425" t="s">
        <v>1925</v>
      </c>
      <c r="B425" t="s">
        <v>10</v>
      </c>
      <c r="C425" t="s">
        <v>68</v>
      </c>
      <c r="D425" t="s">
        <v>3619</v>
      </c>
      <c r="E425" t="s">
        <v>3613</v>
      </c>
      <c r="F425" t="str">
        <f>_xlfn.CONCAT(D425:D425,"-",E425)</f>
        <v>Addis Ababa-Sanaa</v>
      </c>
      <c r="G425" s="1">
        <v>44762</v>
      </c>
      <c r="H425" s="1">
        <v>44793</v>
      </c>
      <c r="I425" s="8">
        <f>IF(H425&lt;&gt;"",_xlfn.DAYS(H425,G425),"N/A")</f>
        <v>31</v>
      </c>
      <c r="J425" s="1">
        <f>IF(H425&lt;&gt;"",H425,"N/A")</f>
        <v>44793</v>
      </c>
      <c r="K425">
        <v>7</v>
      </c>
      <c r="L425" t="s">
        <v>12</v>
      </c>
      <c r="M425" t="str">
        <f>IF(L425&lt;&gt;"",L425,"N/A")</f>
        <v>Invoiced</v>
      </c>
      <c r="N425" t="s">
        <v>12</v>
      </c>
      <c r="O425" t="str">
        <f>IF(N425&lt;&gt;"",N425,"N/A")</f>
        <v>Invoiced</v>
      </c>
      <c r="P425" t="s">
        <v>13</v>
      </c>
      <c r="Q425" s="9">
        <v>30.169</v>
      </c>
      <c r="R425" t="str">
        <f t="shared" si="6"/>
        <v>30+</v>
      </c>
      <c r="S425">
        <v>600</v>
      </c>
      <c r="T425" t="s">
        <v>14</v>
      </c>
      <c r="U425">
        <f>IF(T425="USD",S425,S425*0.055)</f>
        <v>600</v>
      </c>
      <c r="V425">
        <v>300</v>
      </c>
      <c r="W425" t="s">
        <v>14</v>
      </c>
      <c r="X425">
        <f>IF(W425="USD",V425,V425*0.054)</f>
        <v>300</v>
      </c>
      <c r="Y425">
        <v>1</v>
      </c>
      <c r="Z425">
        <v>4.6499999999999995</v>
      </c>
      <c r="AA425" s="9">
        <v>3.1</v>
      </c>
      <c r="AB425">
        <v>3.875</v>
      </c>
      <c r="AC425">
        <v>3.1</v>
      </c>
    </row>
    <row r="426" spans="1:29" x14ac:dyDescent="0.25">
      <c r="A426" t="s">
        <v>1052</v>
      </c>
      <c r="B426" t="s">
        <v>10</v>
      </c>
      <c r="C426" t="s">
        <v>68</v>
      </c>
      <c r="D426" t="s">
        <v>3620</v>
      </c>
      <c r="E426" t="s">
        <v>3612</v>
      </c>
      <c r="F426" t="str">
        <f>_xlfn.CONCAT(D426:D426,"-",E426)</f>
        <v>Zanzibar-Victoria</v>
      </c>
      <c r="G426" s="1">
        <v>44617</v>
      </c>
      <c r="H426" s="1">
        <v>44648</v>
      </c>
      <c r="I426" s="8">
        <f>IF(H426&lt;&gt;"",_xlfn.DAYS(H426,G426),"N/A")</f>
        <v>31</v>
      </c>
      <c r="J426" s="1">
        <f>IF(H426&lt;&gt;"",H426,"N/A")</f>
        <v>44648</v>
      </c>
      <c r="K426">
        <v>2</v>
      </c>
      <c r="L426" t="s">
        <v>16</v>
      </c>
      <c r="M426" t="str">
        <f>IF(L426&lt;&gt;"",L426,"N/A")</f>
        <v>Paid</v>
      </c>
      <c r="N426" t="s">
        <v>12</v>
      </c>
      <c r="O426" t="str">
        <f>IF(N426&lt;&gt;"",N426,"N/A")</f>
        <v>Invoiced</v>
      </c>
      <c r="P426" t="s">
        <v>13</v>
      </c>
      <c r="Q426" s="9">
        <v>30.1449</v>
      </c>
      <c r="R426" t="str">
        <f t="shared" si="6"/>
        <v>30+</v>
      </c>
      <c r="S426">
        <v>600</v>
      </c>
      <c r="T426" t="s">
        <v>14</v>
      </c>
      <c r="U426">
        <f>IF(T426="USD",S426,S426*0.055)</f>
        <v>600</v>
      </c>
      <c r="V426">
        <v>300</v>
      </c>
      <c r="W426" t="s">
        <v>14</v>
      </c>
      <c r="X426">
        <f>IF(W426="USD",V426,V426*0.054)</f>
        <v>300</v>
      </c>
      <c r="Y426">
        <v>1</v>
      </c>
      <c r="Z426">
        <v>4.6499999999999995</v>
      </c>
      <c r="AA426" s="9">
        <v>3.1</v>
      </c>
      <c r="AB426">
        <v>3.875</v>
      </c>
      <c r="AC426">
        <v>3.1</v>
      </c>
    </row>
    <row r="427" spans="1:29" x14ac:dyDescent="0.25">
      <c r="A427" t="s">
        <v>1053</v>
      </c>
      <c r="B427" t="s">
        <v>10</v>
      </c>
      <c r="C427" t="s">
        <v>68</v>
      </c>
      <c r="D427" t="s">
        <v>3619</v>
      </c>
      <c r="E427" t="s">
        <v>3618</v>
      </c>
      <c r="F427" t="str">
        <f>_xlfn.CONCAT(D427:D427,"-",E427)</f>
        <v>Addis Ababa-Tripoli</v>
      </c>
      <c r="G427" s="1">
        <v>44621</v>
      </c>
      <c r="H427" s="1">
        <v>44652</v>
      </c>
      <c r="I427" s="8">
        <f>IF(H427&lt;&gt;"",_xlfn.DAYS(H427,G427),"N/A")</f>
        <v>31</v>
      </c>
      <c r="J427" s="1">
        <f>IF(H427&lt;&gt;"",H427,"N/A")</f>
        <v>44652</v>
      </c>
      <c r="K427">
        <v>3</v>
      </c>
      <c r="L427" t="s">
        <v>16</v>
      </c>
      <c r="M427" t="str">
        <f>IF(L427&lt;&gt;"",L427,"N/A")</f>
        <v>Paid</v>
      </c>
      <c r="N427" t="s">
        <v>12</v>
      </c>
      <c r="O427" t="str">
        <f>IF(N427&lt;&gt;"",N427,"N/A")</f>
        <v>Invoiced</v>
      </c>
      <c r="P427" t="s">
        <v>13</v>
      </c>
      <c r="Q427" s="9">
        <v>30.125299999999999</v>
      </c>
      <c r="R427" t="str">
        <f t="shared" si="6"/>
        <v>30+</v>
      </c>
      <c r="S427">
        <v>600</v>
      </c>
      <c r="T427" t="s">
        <v>14</v>
      </c>
      <c r="U427">
        <f>IF(T427="USD",S427,S427*0.055)</f>
        <v>600</v>
      </c>
      <c r="V427">
        <v>300</v>
      </c>
      <c r="W427" t="s">
        <v>14</v>
      </c>
      <c r="X427">
        <f>IF(W427="USD",V427,V427*0.054)</f>
        <v>300</v>
      </c>
      <c r="Y427">
        <v>1</v>
      </c>
      <c r="Z427">
        <v>4.6499999999999995</v>
      </c>
      <c r="AA427" s="9">
        <v>3.1</v>
      </c>
      <c r="AB427">
        <v>3.875</v>
      </c>
      <c r="AC427">
        <v>3.1</v>
      </c>
    </row>
    <row r="428" spans="1:29" x14ac:dyDescent="0.25">
      <c r="A428" t="s">
        <v>1940</v>
      </c>
      <c r="B428" t="s">
        <v>10</v>
      </c>
      <c r="C428" t="s">
        <v>68</v>
      </c>
      <c r="D428" t="s">
        <v>3620</v>
      </c>
      <c r="E428" t="s">
        <v>3617</v>
      </c>
      <c r="F428" t="str">
        <f>_xlfn.CONCAT(D428:D428,"-",E428)</f>
        <v>Zanzibar-Lagos</v>
      </c>
      <c r="G428" s="1">
        <v>44774</v>
      </c>
      <c r="H428" s="1">
        <v>44805</v>
      </c>
      <c r="I428" s="8">
        <f>IF(H428&lt;&gt;"",_xlfn.DAYS(H428,G428),"N/A")</f>
        <v>31</v>
      </c>
      <c r="J428" s="1">
        <f>IF(H428&lt;&gt;"",H428,"N/A")</f>
        <v>44805</v>
      </c>
      <c r="K428">
        <v>8</v>
      </c>
      <c r="L428" t="s">
        <v>12</v>
      </c>
      <c r="M428" t="str">
        <f>IF(L428&lt;&gt;"",L428,"N/A")</f>
        <v>Invoiced</v>
      </c>
      <c r="N428" t="s">
        <v>583</v>
      </c>
      <c r="O428" t="str">
        <f>IF(N428&lt;&gt;"",N428,"N/A")</f>
        <v>Approval Pending</v>
      </c>
      <c r="P428" t="s">
        <v>13</v>
      </c>
      <c r="Q428" s="9">
        <v>30.091200000000001</v>
      </c>
      <c r="R428" t="str">
        <f t="shared" si="6"/>
        <v>30+</v>
      </c>
      <c r="S428">
        <v>600</v>
      </c>
      <c r="T428" t="s">
        <v>14</v>
      </c>
      <c r="U428">
        <f>IF(T428="USD",S428,S428*0.055)</f>
        <v>600</v>
      </c>
      <c r="V428">
        <v>300</v>
      </c>
      <c r="W428" t="s">
        <v>14</v>
      </c>
      <c r="X428">
        <f>IF(W428="USD",V428,V428*0.054)</f>
        <v>300</v>
      </c>
      <c r="Y428">
        <v>1</v>
      </c>
      <c r="Z428">
        <v>4.6499999999999995</v>
      </c>
      <c r="AA428" s="9">
        <v>3.1</v>
      </c>
      <c r="AB428">
        <v>3.875</v>
      </c>
      <c r="AC428">
        <v>3.1</v>
      </c>
    </row>
    <row r="429" spans="1:29" x14ac:dyDescent="0.25">
      <c r="A429" t="s">
        <v>2168</v>
      </c>
      <c r="B429" t="s">
        <v>10</v>
      </c>
      <c r="C429" t="s">
        <v>68</v>
      </c>
      <c r="D429" t="s">
        <v>3616</v>
      </c>
      <c r="E429" t="s">
        <v>3613</v>
      </c>
      <c r="F429" t="str">
        <f>_xlfn.CONCAT(D429:D429,"-",E429)</f>
        <v>Marrakech-Sanaa</v>
      </c>
      <c r="G429" s="1">
        <v>44659</v>
      </c>
      <c r="H429" s="1">
        <v>44690</v>
      </c>
      <c r="I429" s="8">
        <f>IF(H429&lt;&gt;"",_xlfn.DAYS(H429,G429),"N/A")</f>
        <v>31</v>
      </c>
      <c r="J429" s="1">
        <f>IF(H429&lt;&gt;"",H429,"N/A")</f>
        <v>44690</v>
      </c>
      <c r="K429">
        <v>4</v>
      </c>
      <c r="L429" t="s">
        <v>16</v>
      </c>
      <c r="M429" t="str">
        <f>IF(L429&lt;&gt;"",L429,"N/A")</f>
        <v>Paid</v>
      </c>
      <c r="N429" t="s">
        <v>16</v>
      </c>
      <c r="O429" t="str">
        <f>IF(N429&lt;&gt;"",N429,"N/A")</f>
        <v>Paid</v>
      </c>
      <c r="P429" t="s">
        <v>13</v>
      </c>
      <c r="Q429" s="9">
        <v>30.06</v>
      </c>
      <c r="R429" t="str">
        <f t="shared" si="6"/>
        <v>30+</v>
      </c>
      <c r="S429">
        <v>600</v>
      </c>
      <c r="T429" t="s">
        <v>14</v>
      </c>
      <c r="U429">
        <f>IF(T429="USD",S429,S429*0.055)</f>
        <v>600</v>
      </c>
      <c r="V429">
        <v>300</v>
      </c>
      <c r="W429" t="s">
        <v>14</v>
      </c>
      <c r="X429">
        <f>IF(W429="USD",V429,V429*0.054)</f>
        <v>300</v>
      </c>
      <c r="Y429">
        <v>1</v>
      </c>
      <c r="Z429">
        <v>4.6499999999999995</v>
      </c>
      <c r="AA429" s="9">
        <v>3.1</v>
      </c>
      <c r="AB429">
        <v>3.875</v>
      </c>
      <c r="AC429">
        <v>3.1</v>
      </c>
    </row>
    <row r="430" spans="1:29" x14ac:dyDescent="0.25">
      <c r="A430" t="s">
        <v>2688</v>
      </c>
      <c r="B430" t="s">
        <v>10</v>
      </c>
      <c r="C430" t="s">
        <v>68</v>
      </c>
      <c r="D430" t="s">
        <v>3616</v>
      </c>
      <c r="E430" t="s">
        <v>3614</v>
      </c>
      <c r="F430" t="str">
        <f>_xlfn.CONCAT(D430:D430,"-",E430)</f>
        <v>Marrakech-Alger</v>
      </c>
      <c r="G430" s="1">
        <v>44572</v>
      </c>
      <c r="H430" s="1">
        <v>44603</v>
      </c>
      <c r="I430" s="8">
        <f>IF(H430&lt;&gt;"",_xlfn.DAYS(H430,G430),"N/A")</f>
        <v>31</v>
      </c>
      <c r="J430" s="1">
        <f>IF(H430&lt;&gt;"",H430,"N/A")</f>
        <v>44603</v>
      </c>
      <c r="K430">
        <v>1</v>
      </c>
      <c r="L430" t="s">
        <v>16</v>
      </c>
      <c r="M430" t="str">
        <f>IF(L430&lt;&gt;"",L430,"N/A")</f>
        <v>Paid</v>
      </c>
      <c r="N430" t="s">
        <v>16</v>
      </c>
      <c r="O430" t="str">
        <f>IF(N430&lt;&gt;"",N430,"N/A")</f>
        <v>Paid</v>
      </c>
      <c r="P430" t="s">
        <v>13</v>
      </c>
      <c r="Q430" s="9">
        <v>30.06</v>
      </c>
      <c r="R430" t="str">
        <f t="shared" si="6"/>
        <v>30+</v>
      </c>
      <c r="S430">
        <v>600</v>
      </c>
      <c r="T430" t="s">
        <v>14</v>
      </c>
      <c r="U430">
        <f>IF(T430="USD",S430,S430*0.055)</f>
        <v>600</v>
      </c>
      <c r="V430">
        <v>300</v>
      </c>
      <c r="W430" t="s">
        <v>14</v>
      </c>
      <c r="X430">
        <f>IF(W430="USD",V430,V430*0.054)</f>
        <v>300</v>
      </c>
      <c r="Y430">
        <v>1</v>
      </c>
      <c r="Z430">
        <v>4.6499999999999995</v>
      </c>
      <c r="AA430" s="9">
        <v>3.1</v>
      </c>
      <c r="AB430">
        <v>3.875</v>
      </c>
      <c r="AC430">
        <v>3.1</v>
      </c>
    </row>
    <row r="431" spans="1:29" x14ac:dyDescent="0.25">
      <c r="A431" t="s">
        <v>2693</v>
      </c>
      <c r="B431" t="s">
        <v>10</v>
      </c>
      <c r="C431" t="s">
        <v>68</v>
      </c>
      <c r="D431" t="s">
        <v>3620</v>
      </c>
      <c r="E431" t="s">
        <v>3613</v>
      </c>
      <c r="F431" t="str">
        <f>_xlfn.CONCAT(D431:D431,"-",E431)</f>
        <v>Zanzibar-Sanaa</v>
      </c>
      <c r="G431" s="1">
        <v>44572</v>
      </c>
      <c r="H431" s="1">
        <v>44603</v>
      </c>
      <c r="I431" s="8">
        <f>IF(H431&lt;&gt;"",_xlfn.DAYS(H431,G431),"N/A")</f>
        <v>31</v>
      </c>
      <c r="J431" s="1">
        <f>IF(H431&lt;&gt;"",H431,"N/A")</f>
        <v>44603</v>
      </c>
      <c r="K431">
        <v>1</v>
      </c>
      <c r="L431" t="s">
        <v>16</v>
      </c>
      <c r="M431" t="str">
        <f>IF(L431&lt;&gt;"",L431,"N/A")</f>
        <v>Paid</v>
      </c>
      <c r="N431" t="s">
        <v>16</v>
      </c>
      <c r="O431" t="str">
        <f>IF(N431&lt;&gt;"",N431,"N/A")</f>
        <v>Paid</v>
      </c>
      <c r="P431" t="s">
        <v>13</v>
      </c>
      <c r="Q431" s="9">
        <v>30.06</v>
      </c>
      <c r="R431" t="str">
        <f t="shared" si="6"/>
        <v>30+</v>
      </c>
      <c r="S431">
        <v>600</v>
      </c>
      <c r="T431" t="s">
        <v>14</v>
      </c>
      <c r="U431">
        <f>IF(T431="USD",S431,S431*0.055)</f>
        <v>600</v>
      </c>
      <c r="V431">
        <v>300</v>
      </c>
      <c r="W431" t="s">
        <v>14</v>
      </c>
      <c r="X431">
        <f>IF(W431="USD",V431,V431*0.054)</f>
        <v>300</v>
      </c>
      <c r="Y431">
        <v>1</v>
      </c>
      <c r="Z431">
        <v>4.6499999999999995</v>
      </c>
      <c r="AA431" s="9">
        <v>3.1</v>
      </c>
      <c r="AB431">
        <v>3.875</v>
      </c>
      <c r="AC431">
        <v>3.1</v>
      </c>
    </row>
    <row r="432" spans="1:29" x14ac:dyDescent="0.25">
      <c r="A432" t="s">
        <v>1783</v>
      </c>
      <c r="B432" t="s">
        <v>10</v>
      </c>
      <c r="C432" t="s">
        <v>68</v>
      </c>
      <c r="D432" t="s">
        <v>3616</v>
      </c>
      <c r="E432" t="s">
        <v>3612</v>
      </c>
      <c r="F432" t="str">
        <f>_xlfn.CONCAT(D432:D432,"-",E432)</f>
        <v>Marrakech-Victoria</v>
      </c>
      <c r="G432" s="1">
        <v>44744</v>
      </c>
      <c r="H432" s="1">
        <v>44775</v>
      </c>
      <c r="I432" s="8">
        <f>IF(H432&lt;&gt;"",_xlfn.DAYS(H432,G432),"N/A")</f>
        <v>31</v>
      </c>
      <c r="J432" s="1">
        <f>IF(H432&lt;&gt;"",H432,"N/A")</f>
        <v>44775</v>
      </c>
      <c r="K432">
        <v>7</v>
      </c>
      <c r="L432" t="s">
        <v>12</v>
      </c>
      <c r="M432" t="str">
        <f>IF(L432&lt;&gt;"",L432,"N/A")</f>
        <v>Invoiced</v>
      </c>
      <c r="N432" t="s">
        <v>12</v>
      </c>
      <c r="O432" t="str">
        <f>IF(N432&lt;&gt;"",N432,"N/A")</f>
        <v>Invoiced</v>
      </c>
      <c r="P432" t="s">
        <v>13</v>
      </c>
      <c r="Q432" s="9">
        <v>29.934000000000001</v>
      </c>
      <c r="R432" t="str">
        <f t="shared" si="6"/>
        <v>20-30</v>
      </c>
      <c r="S432">
        <v>600</v>
      </c>
      <c r="T432" t="s">
        <v>14</v>
      </c>
      <c r="U432">
        <f>IF(T432="USD",S432,S432*0.055)</f>
        <v>600</v>
      </c>
      <c r="V432">
        <v>300</v>
      </c>
      <c r="W432" t="s">
        <v>14</v>
      </c>
      <c r="X432">
        <f>IF(W432="USD",V432,V432*0.054)</f>
        <v>300</v>
      </c>
      <c r="Y432">
        <v>1</v>
      </c>
      <c r="Z432">
        <v>4.6499999999999995</v>
      </c>
      <c r="AA432" s="9">
        <v>3.1</v>
      </c>
      <c r="AB432">
        <v>3.875</v>
      </c>
      <c r="AC432">
        <v>3.1</v>
      </c>
    </row>
    <row r="433" spans="1:29" x14ac:dyDescent="0.25">
      <c r="A433" t="s">
        <v>2175</v>
      </c>
      <c r="B433" t="s">
        <v>10</v>
      </c>
      <c r="C433" t="s">
        <v>68</v>
      </c>
      <c r="D433" t="s">
        <v>3615</v>
      </c>
      <c r="E433" t="s">
        <v>3614</v>
      </c>
      <c r="F433" t="str">
        <f>_xlfn.CONCAT(D433:D433,"-",E433)</f>
        <v>Mombasa-Alger</v>
      </c>
      <c r="G433" s="1">
        <v>44655</v>
      </c>
      <c r="H433" s="1">
        <v>44686</v>
      </c>
      <c r="I433" s="8">
        <f>IF(H433&lt;&gt;"",_xlfn.DAYS(H433,G433),"N/A")</f>
        <v>31</v>
      </c>
      <c r="J433" s="1">
        <f>IF(H433&lt;&gt;"",H433,"N/A")</f>
        <v>44686</v>
      </c>
      <c r="K433">
        <v>4</v>
      </c>
      <c r="L433" t="s">
        <v>16</v>
      </c>
      <c r="M433" t="str">
        <f>IF(L433&lt;&gt;"",L433,"N/A")</f>
        <v>Paid</v>
      </c>
      <c r="N433" t="s">
        <v>12</v>
      </c>
      <c r="O433" t="str">
        <f>IF(N433&lt;&gt;"",N433,"N/A")</f>
        <v>Invoiced</v>
      </c>
      <c r="P433" t="s">
        <v>13</v>
      </c>
      <c r="Q433" s="9">
        <v>29.88</v>
      </c>
      <c r="R433" t="str">
        <f t="shared" si="6"/>
        <v>20-30</v>
      </c>
      <c r="S433">
        <v>600</v>
      </c>
      <c r="T433" t="s">
        <v>14</v>
      </c>
      <c r="U433">
        <f>IF(T433="USD",S433,S433*0.055)</f>
        <v>600</v>
      </c>
      <c r="V433">
        <v>300</v>
      </c>
      <c r="W433" t="s">
        <v>14</v>
      </c>
      <c r="X433">
        <f>IF(W433="USD",V433,V433*0.054)</f>
        <v>300</v>
      </c>
      <c r="Y433">
        <v>1</v>
      </c>
      <c r="Z433">
        <v>4.6499999999999995</v>
      </c>
      <c r="AA433" s="9">
        <v>3.1</v>
      </c>
      <c r="AB433">
        <v>3.875</v>
      </c>
      <c r="AC433">
        <v>3.1</v>
      </c>
    </row>
    <row r="434" spans="1:29" x14ac:dyDescent="0.25">
      <c r="A434" t="s">
        <v>2145</v>
      </c>
      <c r="B434" t="s">
        <v>10</v>
      </c>
      <c r="C434" t="s">
        <v>68</v>
      </c>
      <c r="D434" t="s">
        <v>3619</v>
      </c>
      <c r="E434" t="s">
        <v>3614</v>
      </c>
      <c r="F434" t="str">
        <f>_xlfn.CONCAT(D434:D434,"-",E434)</f>
        <v>Addis Ababa-Alger</v>
      </c>
      <c r="G434" s="1">
        <v>44656</v>
      </c>
      <c r="H434" s="1">
        <v>44687</v>
      </c>
      <c r="I434" s="8">
        <f>IF(H434&lt;&gt;"",_xlfn.DAYS(H434,G434),"N/A")</f>
        <v>31</v>
      </c>
      <c r="J434" s="1">
        <f>IF(H434&lt;&gt;"",H434,"N/A")</f>
        <v>44687</v>
      </c>
      <c r="K434">
        <v>4</v>
      </c>
      <c r="L434" t="s">
        <v>16</v>
      </c>
      <c r="M434" t="str">
        <f>IF(L434&lt;&gt;"",L434,"N/A")</f>
        <v>Paid</v>
      </c>
      <c r="N434" t="s">
        <v>12</v>
      </c>
      <c r="O434" t="str">
        <f>IF(N434&lt;&gt;"",N434,"N/A")</f>
        <v>Invoiced</v>
      </c>
      <c r="P434" t="s">
        <v>13</v>
      </c>
      <c r="Q434" s="9">
        <v>29.84</v>
      </c>
      <c r="R434" t="str">
        <f t="shared" si="6"/>
        <v>20-30</v>
      </c>
      <c r="S434">
        <v>600</v>
      </c>
      <c r="T434" t="s">
        <v>14</v>
      </c>
      <c r="U434">
        <f>IF(T434="USD",S434,S434*0.055)</f>
        <v>600</v>
      </c>
      <c r="V434">
        <v>300</v>
      </c>
      <c r="W434" t="s">
        <v>14</v>
      </c>
      <c r="X434">
        <f>IF(W434="USD",V434,V434*0.054)</f>
        <v>300</v>
      </c>
      <c r="Y434">
        <v>1</v>
      </c>
      <c r="Z434">
        <v>4.6499999999999995</v>
      </c>
      <c r="AA434" s="9">
        <v>3.1</v>
      </c>
      <c r="AB434">
        <v>3.875</v>
      </c>
      <c r="AC434">
        <v>3.1</v>
      </c>
    </row>
    <row r="435" spans="1:29" x14ac:dyDescent="0.25">
      <c r="A435" t="s">
        <v>2146</v>
      </c>
      <c r="B435" t="s">
        <v>10</v>
      </c>
      <c r="C435" t="s">
        <v>68</v>
      </c>
      <c r="D435" t="s">
        <v>3620</v>
      </c>
      <c r="E435" t="s">
        <v>3612</v>
      </c>
      <c r="F435" t="str">
        <f>_xlfn.CONCAT(D435:D435,"-",E435)</f>
        <v>Zanzibar-Victoria</v>
      </c>
      <c r="G435" s="1">
        <v>44655</v>
      </c>
      <c r="H435" s="1">
        <v>44686</v>
      </c>
      <c r="I435" s="8">
        <f>IF(H435&lt;&gt;"",_xlfn.DAYS(H435,G435),"N/A")</f>
        <v>31</v>
      </c>
      <c r="J435" s="1">
        <f>IF(H435&lt;&gt;"",H435,"N/A")</f>
        <v>44686</v>
      </c>
      <c r="K435">
        <v>4</v>
      </c>
      <c r="L435" t="s">
        <v>16</v>
      </c>
      <c r="M435" t="str">
        <f>IF(L435&lt;&gt;"",L435,"N/A")</f>
        <v>Paid</v>
      </c>
      <c r="N435" t="s">
        <v>12</v>
      </c>
      <c r="O435" t="str">
        <f>IF(N435&lt;&gt;"",N435,"N/A")</f>
        <v>Invoiced</v>
      </c>
      <c r="P435" t="s">
        <v>13</v>
      </c>
      <c r="Q435" s="9">
        <v>29.84</v>
      </c>
      <c r="R435" t="str">
        <f t="shared" si="6"/>
        <v>20-30</v>
      </c>
      <c r="S435">
        <v>600</v>
      </c>
      <c r="T435" t="s">
        <v>14</v>
      </c>
      <c r="U435">
        <f>IF(T435="USD",S435,S435*0.055)</f>
        <v>600</v>
      </c>
      <c r="V435">
        <v>300</v>
      </c>
      <c r="W435" t="s">
        <v>14</v>
      </c>
      <c r="X435">
        <f>IF(W435="USD",V435,V435*0.054)</f>
        <v>300</v>
      </c>
      <c r="Y435">
        <v>1</v>
      </c>
      <c r="Z435">
        <v>4.6499999999999995</v>
      </c>
      <c r="AA435" s="9">
        <v>3.1</v>
      </c>
      <c r="AB435">
        <v>3.875</v>
      </c>
      <c r="AC435">
        <v>3.1</v>
      </c>
    </row>
    <row r="436" spans="1:29" x14ac:dyDescent="0.25">
      <c r="A436" t="s">
        <v>971</v>
      </c>
      <c r="B436" t="s">
        <v>10</v>
      </c>
      <c r="C436" t="s">
        <v>68</v>
      </c>
      <c r="D436" t="s">
        <v>3616</v>
      </c>
      <c r="E436" t="s">
        <v>3613</v>
      </c>
      <c r="F436" t="str">
        <f>_xlfn.CONCAT(D436:D436,"-",E436)</f>
        <v>Marrakech-Sanaa</v>
      </c>
      <c r="G436" s="1">
        <v>44564</v>
      </c>
      <c r="H436" s="1">
        <v>44595</v>
      </c>
      <c r="I436" s="8">
        <f>IF(H436&lt;&gt;"",_xlfn.DAYS(H436,G436),"N/A")</f>
        <v>31</v>
      </c>
      <c r="J436" s="1">
        <f>IF(H436&lt;&gt;"",H436,"N/A")</f>
        <v>44595</v>
      </c>
      <c r="K436">
        <v>1</v>
      </c>
      <c r="L436" t="s">
        <v>16</v>
      </c>
      <c r="M436" t="str">
        <f>IF(L436&lt;&gt;"",L436,"N/A")</f>
        <v>Paid</v>
      </c>
      <c r="N436" t="s">
        <v>16</v>
      </c>
      <c r="O436" t="str">
        <f>IF(N436&lt;&gt;"",N436,"N/A")</f>
        <v>Paid</v>
      </c>
      <c r="P436" t="s">
        <v>13</v>
      </c>
      <c r="Q436" s="9">
        <v>29.664400000000001</v>
      </c>
      <c r="R436" t="str">
        <f t="shared" si="6"/>
        <v>20-30</v>
      </c>
      <c r="S436">
        <v>600</v>
      </c>
      <c r="T436" t="s">
        <v>14</v>
      </c>
      <c r="U436">
        <f>IF(T436="USD",S436,S436*0.055)</f>
        <v>600</v>
      </c>
      <c r="V436">
        <v>300</v>
      </c>
      <c r="W436" t="s">
        <v>14</v>
      </c>
      <c r="X436">
        <f>IF(W436="USD",V436,V436*0.054)</f>
        <v>300</v>
      </c>
      <c r="Y436">
        <v>1</v>
      </c>
      <c r="Z436">
        <v>4.6499999999999995</v>
      </c>
      <c r="AA436" s="9">
        <v>3.1</v>
      </c>
      <c r="AB436">
        <v>3.875</v>
      </c>
      <c r="AC436">
        <v>3.1</v>
      </c>
    </row>
    <row r="437" spans="1:29" x14ac:dyDescent="0.25">
      <c r="A437" t="s">
        <v>984</v>
      </c>
      <c r="B437" t="s">
        <v>10</v>
      </c>
      <c r="C437" t="s">
        <v>68</v>
      </c>
      <c r="D437" t="s">
        <v>3615</v>
      </c>
      <c r="E437" t="s">
        <v>3612</v>
      </c>
      <c r="F437" t="str">
        <f>_xlfn.CONCAT(D437:D437,"-",E437)</f>
        <v>Mombasa-Victoria</v>
      </c>
      <c r="G437" s="1">
        <v>44564</v>
      </c>
      <c r="H437" s="1">
        <v>44595</v>
      </c>
      <c r="I437" s="8">
        <f>IF(H437&lt;&gt;"",_xlfn.DAYS(H437,G437),"N/A")</f>
        <v>31</v>
      </c>
      <c r="J437" s="1">
        <f>IF(H437&lt;&gt;"",H437,"N/A")</f>
        <v>44595</v>
      </c>
      <c r="K437">
        <v>1</v>
      </c>
      <c r="L437" t="s">
        <v>16</v>
      </c>
      <c r="M437" t="str">
        <f>IF(L437&lt;&gt;"",L437,"N/A")</f>
        <v>Paid</v>
      </c>
      <c r="N437" t="s">
        <v>12</v>
      </c>
      <c r="O437" t="str">
        <f>IF(N437&lt;&gt;"",N437,"N/A")</f>
        <v>Invoiced</v>
      </c>
      <c r="P437" t="s">
        <v>69</v>
      </c>
      <c r="Q437" s="9">
        <v>29.664400000000001</v>
      </c>
      <c r="R437" t="str">
        <f t="shared" si="6"/>
        <v>20-30</v>
      </c>
      <c r="S437">
        <v>20</v>
      </c>
      <c r="T437" t="s">
        <v>14</v>
      </c>
      <c r="U437">
        <f>IF(T437="USD",S437,S437*0.055)</f>
        <v>20</v>
      </c>
      <c r="V437">
        <v>10</v>
      </c>
      <c r="W437" t="s">
        <v>14</v>
      </c>
      <c r="X437">
        <f>IF(W437="USD",V437,V437*0.054)</f>
        <v>10</v>
      </c>
      <c r="Y437">
        <v>1</v>
      </c>
      <c r="Z437">
        <v>4.6499999999999995</v>
      </c>
      <c r="AA437" s="9">
        <v>3.1</v>
      </c>
      <c r="AB437">
        <v>3.875</v>
      </c>
      <c r="AC437">
        <v>3.1</v>
      </c>
    </row>
    <row r="438" spans="1:29" x14ac:dyDescent="0.25">
      <c r="A438" t="s">
        <v>1724</v>
      </c>
      <c r="B438" t="s">
        <v>10</v>
      </c>
      <c r="C438" t="s">
        <v>68</v>
      </c>
      <c r="D438" t="s">
        <v>3620</v>
      </c>
      <c r="E438" t="s">
        <v>3613</v>
      </c>
      <c r="F438" t="str">
        <f>_xlfn.CONCAT(D438:D438,"-",E438)</f>
        <v>Zanzibar-Sanaa</v>
      </c>
      <c r="G438" s="1">
        <v>44741</v>
      </c>
      <c r="H438" s="1">
        <v>44772</v>
      </c>
      <c r="I438" s="8">
        <f>IF(H438&lt;&gt;"",_xlfn.DAYS(H438,G438),"N/A")</f>
        <v>31</v>
      </c>
      <c r="J438" s="1">
        <f>IF(H438&lt;&gt;"",H438,"N/A")</f>
        <v>44772</v>
      </c>
      <c r="K438">
        <v>6</v>
      </c>
      <c r="L438" t="s">
        <v>12</v>
      </c>
      <c r="M438" t="str">
        <f>IF(L438&lt;&gt;"",L438,"N/A")</f>
        <v>Invoiced</v>
      </c>
      <c r="N438" t="s">
        <v>12</v>
      </c>
      <c r="O438" t="str">
        <f>IF(N438&lt;&gt;"",N438,"N/A")</f>
        <v>Invoiced</v>
      </c>
      <c r="P438" t="s">
        <v>13</v>
      </c>
      <c r="Q438" s="9">
        <v>29.315999999999999</v>
      </c>
      <c r="R438" t="str">
        <f t="shared" si="6"/>
        <v>20-30</v>
      </c>
      <c r="S438">
        <v>600</v>
      </c>
      <c r="T438" t="s">
        <v>14</v>
      </c>
      <c r="U438">
        <f>IF(T438="USD",S438,S438*0.055)</f>
        <v>600</v>
      </c>
      <c r="V438">
        <v>300</v>
      </c>
      <c r="W438" t="s">
        <v>14</v>
      </c>
      <c r="X438">
        <f>IF(W438="USD",V438,V438*0.054)</f>
        <v>300</v>
      </c>
      <c r="Y438">
        <v>1</v>
      </c>
      <c r="Z438">
        <v>4.6499999999999995</v>
      </c>
      <c r="AA438" s="9">
        <v>3.1</v>
      </c>
      <c r="AB438">
        <v>3.875</v>
      </c>
      <c r="AC438">
        <v>3.1</v>
      </c>
    </row>
    <row r="439" spans="1:29" x14ac:dyDescent="0.25">
      <c r="A439" t="s">
        <v>2155</v>
      </c>
      <c r="B439" t="s">
        <v>10</v>
      </c>
      <c r="C439" t="s">
        <v>68</v>
      </c>
      <c r="D439" t="s">
        <v>3616</v>
      </c>
      <c r="E439" t="s">
        <v>3614</v>
      </c>
      <c r="F439" t="str">
        <f>_xlfn.CONCAT(D439:D439,"-",E439)</f>
        <v>Marrakech-Alger</v>
      </c>
      <c r="G439" s="1">
        <v>44659</v>
      </c>
      <c r="H439" s="1">
        <v>44690</v>
      </c>
      <c r="I439" s="8">
        <f>IF(H439&lt;&gt;"",_xlfn.DAYS(H439,G439),"N/A")</f>
        <v>31</v>
      </c>
      <c r="J439" s="1">
        <f>IF(H439&lt;&gt;"",H439,"N/A")</f>
        <v>44690</v>
      </c>
      <c r="K439">
        <v>4</v>
      </c>
      <c r="L439" t="s">
        <v>16</v>
      </c>
      <c r="M439" t="str">
        <f>IF(L439&lt;&gt;"",L439,"N/A")</f>
        <v>Paid</v>
      </c>
      <c r="N439" t="s">
        <v>16</v>
      </c>
      <c r="O439" t="str">
        <f>IF(N439&lt;&gt;"",N439,"N/A")</f>
        <v>Paid</v>
      </c>
      <c r="P439" t="s">
        <v>13</v>
      </c>
      <c r="Q439" s="9">
        <v>28.8</v>
      </c>
      <c r="R439" t="str">
        <f t="shared" si="6"/>
        <v>20-30</v>
      </c>
      <c r="S439">
        <v>600</v>
      </c>
      <c r="T439" t="s">
        <v>14</v>
      </c>
      <c r="U439">
        <f>IF(T439="USD",S439,S439*0.055)</f>
        <v>600</v>
      </c>
      <c r="V439">
        <v>300</v>
      </c>
      <c r="W439" t="s">
        <v>14</v>
      </c>
      <c r="X439">
        <f>IF(W439="USD",V439,V439*0.054)</f>
        <v>300</v>
      </c>
      <c r="Y439">
        <v>1</v>
      </c>
      <c r="Z439">
        <v>4.6499999999999995</v>
      </c>
      <c r="AA439" s="9">
        <v>3.1</v>
      </c>
      <c r="AB439">
        <v>3.875</v>
      </c>
      <c r="AC439">
        <v>3.1</v>
      </c>
    </row>
    <row r="440" spans="1:29" x14ac:dyDescent="0.25">
      <c r="A440" t="s">
        <v>1785</v>
      </c>
      <c r="B440" t="s">
        <v>10</v>
      </c>
      <c r="C440" t="s">
        <v>68</v>
      </c>
      <c r="D440" t="s">
        <v>3616</v>
      </c>
      <c r="E440" t="s">
        <v>3618</v>
      </c>
      <c r="F440" t="str">
        <f>_xlfn.CONCAT(D440:D440,"-",E440)</f>
        <v>Marrakech-Tripoli</v>
      </c>
      <c r="G440" s="1">
        <v>44744</v>
      </c>
      <c r="H440" s="1">
        <v>44775</v>
      </c>
      <c r="I440" s="8">
        <f>IF(H440&lt;&gt;"",_xlfn.DAYS(H440,G440),"N/A")</f>
        <v>31</v>
      </c>
      <c r="J440" s="1">
        <f>IF(H440&lt;&gt;"",H440,"N/A")</f>
        <v>44775</v>
      </c>
      <c r="K440">
        <v>7</v>
      </c>
      <c r="L440" t="s">
        <v>12</v>
      </c>
      <c r="M440" t="str">
        <f>IF(L440&lt;&gt;"",L440,"N/A")</f>
        <v>Invoiced</v>
      </c>
      <c r="N440" t="s">
        <v>12</v>
      </c>
      <c r="O440" t="str">
        <f>IF(N440&lt;&gt;"",N440,"N/A")</f>
        <v>Invoiced</v>
      </c>
      <c r="P440" t="s">
        <v>13</v>
      </c>
      <c r="Q440" s="9">
        <v>28.652999999999999</v>
      </c>
      <c r="R440" t="str">
        <f t="shared" si="6"/>
        <v>20-30</v>
      </c>
      <c r="S440">
        <v>600</v>
      </c>
      <c r="T440" t="s">
        <v>14</v>
      </c>
      <c r="U440">
        <f>IF(T440="USD",S440,S440*0.055)</f>
        <v>600</v>
      </c>
      <c r="V440">
        <v>300</v>
      </c>
      <c r="W440" t="s">
        <v>14</v>
      </c>
      <c r="X440">
        <f>IF(W440="USD",V440,V440*0.054)</f>
        <v>300</v>
      </c>
      <c r="Y440">
        <v>1</v>
      </c>
      <c r="Z440">
        <v>4.6499999999999995</v>
      </c>
      <c r="AA440" s="9">
        <v>3.1</v>
      </c>
      <c r="AB440">
        <v>3.875</v>
      </c>
      <c r="AC440">
        <v>3.1</v>
      </c>
    </row>
    <row r="441" spans="1:29" x14ac:dyDescent="0.25">
      <c r="A441" t="s">
        <v>1723</v>
      </c>
      <c r="B441" t="s">
        <v>10</v>
      </c>
      <c r="C441" t="s">
        <v>68</v>
      </c>
      <c r="D441" t="s">
        <v>3616</v>
      </c>
      <c r="E441" t="s">
        <v>3613</v>
      </c>
      <c r="F441" t="str">
        <f>_xlfn.CONCAT(D441:D441,"-",E441)</f>
        <v>Marrakech-Sanaa</v>
      </c>
      <c r="G441" s="1">
        <v>44741</v>
      </c>
      <c r="H441" s="1">
        <v>44772</v>
      </c>
      <c r="I441" s="8">
        <f>IF(H441&lt;&gt;"",_xlfn.DAYS(H441,G441),"N/A")</f>
        <v>31</v>
      </c>
      <c r="J441" s="1">
        <f>IF(H441&lt;&gt;"",H441,"N/A")</f>
        <v>44772</v>
      </c>
      <c r="K441">
        <v>6</v>
      </c>
      <c r="L441" t="s">
        <v>12</v>
      </c>
      <c r="M441" t="str">
        <f>IF(L441&lt;&gt;"",L441,"N/A")</f>
        <v>Invoiced</v>
      </c>
      <c r="N441" t="s">
        <v>12</v>
      </c>
      <c r="O441" t="str">
        <f>IF(N441&lt;&gt;"",N441,"N/A")</f>
        <v>Invoiced</v>
      </c>
      <c r="P441" t="s">
        <v>13</v>
      </c>
      <c r="Q441" s="9">
        <v>28.640999999999998</v>
      </c>
      <c r="R441" t="str">
        <f t="shared" si="6"/>
        <v>20-30</v>
      </c>
      <c r="S441">
        <v>600</v>
      </c>
      <c r="T441" t="s">
        <v>14</v>
      </c>
      <c r="U441">
        <f>IF(T441="USD",S441,S441*0.055)</f>
        <v>600</v>
      </c>
      <c r="V441">
        <v>300</v>
      </c>
      <c r="W441" t="s">
        <v>14</v>
      </c>
      <c r="X441">
        <f>IF(W441="USD",V441,V441*0.054)</f>
        <v>300</v>
      </c>
      <c r="Y441">
        <v>1</v>
      </c>
      <c r="Z441">
        <v>4.6499999999999995</v>
      </c>
      <c r="AA441" s="9">
        <v>3.1</v>
      </c>
      <c r="AB441">
        <v>3.875</v>
      </c>
      <c r="AC441">
        <v>3.1</v>
      </c>
    </row>
    <row r="442" spans="1:29" x14ac:dyDescent="0.25">
      <c r="A442" t="s">
        <v>1791</v>
      </c>
      <c r="B442" t="s">
        <v>10</v>
      </c>
      <c r="C442" t="s">
        <v>68</v>
      </c>
      <c r="D442" t="s">
        <v>3616</v>
      </c>
      <c r="E442" t="s">
        <v>3613</v>
      </c>
      <c r="F442" t="str">
        <f>_xlfn.CONCAT(D442:D442,"-",E442)</f>
        <v>Marrakech-Sanaa</v>
      </c>
      <c r="G442" s="1">
        <v>44736</v>
      </c>
      <c r="H442" s="1">
        <v>44767</v>
      </c>
      <c r="I442" s="8">
        <f>IF(H442&lt;&gt;"",_xlfn.DAYS(H442,G442),"N/A")</f>
        <v>31</v>
      </c>
      <c r="J442" s="1">
        <f>IF(H442&lt;&gt;"",H442,"N/A")</f>
        <v>44767</v>
      </c>
      <c r="K442">
        <v>6</v>
      </c>
      <c r="L442" t="s">
        <v>12</v>
      </c>
      <c r="M442" t="str">
        <f>IF(L442&lt;&gt;"",L442,"N/A")</f>
        <v>Invoiced</v>
      </c>
      <c r="N442" t="s">
        <v>12</v>
      </c>
      <c r="O442" t="str">
        <f>IF(N442&lt;&gt;"",N442,"N/A")</f>
        <v>Invoiced</v>
      </c>
      <c r="P442" t="s">
        <v>13</v>
      </c>
      <c r="Q442" s="9">
        <v>28.236000000000001</v>
      </c>
      <c r="R442" t="str">
        <f t="shared" si="6"/>
        <v>20-30</v>
      </c>
      <c r="S442">
        <v>600</v>
      </c>
      <c r="T442" t="s">
        <v>14</v>
      </c>
      <c r="U442">
        <f>IF(T442="USD",S442,S442*0.055)</f>
        <v>600</v>
      </c>
      <c r="V442">
        <v>300</v>
      </c>
      <c r="W442" t="s">
        <v>14</v>
      </c>
      <c r="X442">
        <f>IF(W442="USD",V442,V442*0.054)</f>
        <v>300</v>
      </c>
      <c r="Y442">
        <v>1</v>
      </c>
      <c r="Z442">
        <v>4.6499999999999995</v>
      </c>
      <c r="AA442" s="9">
        <v>3.1</v>
      </c>
      <c r="AB442">
        <v>3.875</v>
      </c>
      <c r="AC442">
        <v>3.1</v>
      </c>
    </row>
    <row r="443" spans="1:29" x14ac:dyDescent="0.25">
      <c r="A443" t="s">
        <v>1826</v>
      </c>
      <c r="B443" t="s">
        <v>10</v>
      </c>
      <c r="C443" t="s">
        <v>68</v>
      </c>
      <c r="D443" t="s">
        <v>3619</v>
      </c>
      <c r="E443" t="s">
        <v>3613</v>
      </c>
      <c r="F443" t="str">
        <f>_xlfn.CONCAT(D443:D443,"-",E443)</f>
        <v>Addis Ababa-Sanaa</v>
      </c>
      <c r="G443" s="1">
        <v>44740</v>
      </c>
      <c r="H443" s="1">
        <v>44771</v>
      </c>
      <c r="I443" s="8">
        <f>IF(H443&lt;&gt;"",_xlfn.DAYS(H443,G443),"N/A")</f>
        <v>31</v>
      </c>
      <c r="J443" s="1">
        <f>IF(H443&lt;&gt;"",H443,"N/A")</f>
        <v>44771</v>
      </c>
      <c r="K443">
        <v>6</v>
      </c>
      <c r="L443" t="s">
        <v>12</v>
      </c>
      <c r="M443" t="str">
        <f>IF(L443&lt;&gt;"",L443,"N/A")</f>
        <v>Invoiced</v>
      </c>
      <c r="N443" t="s">
        <v>12</v>
      </c>
      <c r="O443" t="str">
        <f>IF(N443&lt;&gt;"",N443,"N/A")</f>
        <v>Invoiced</v>
      </c>
      <c r="P443" t="s">
        <v>13</v>
      </c>
      <c r="Q443" s="9">
        <v>28</v>
      </c>
      <c r="R443" t="str">
        <f t="shared" si="6"/>
        <v>20-30</v>
      </c>
      <c r="S443">
        <v>600</v>
      </c>
      <c r="T443" t="s">
        <v>14</v>
      </c>
      <c r="U443">
        <f>IF(T443="USD",S443,S443*0.055)</f>
        <v>600</v>
      </c>
      <c r="V443">
        <v>300</v>
      </c>
      <c r="W443" t="s">
        <v>14</v>
      </c>
      <c r="X443">
        <f>IF(W443="USD",V443,V443*0.054)</f>
        <v>300</v>
      </c>
      <c r="Y443">
        <v>1</v>
      </c>
      <c r="Z443">
        <v>4.6499999999999995</v>
      </c>
      <c r="AA443" s="9">
        <v>3.1</v>
      </c>
      <c r="AB443">
        <v>3.875</v>
      </c>
      <c r="AC443">
        <v>3.1</v>
      </c>
    </row>
    <row r="444" spans="1:29" x14ac:dyDescent="0.25">
      <c r="A444" t="s">
        <v>2750</v>
      </c>
      <c r="B444" t="s">
        <v>10</v>
      </c>
      <c r="C444" t="s">
        <v>68</v>
      </c>
      <c r="D444" t="s">
        <v>3619</v>
      </c>
      <c r="E444" t="s">
        <v>3617</v>
      </c>
      <c r="F444" t="str">
        <f>_xlfn.CONCAT(D444:D444,"-",E444)</f>
        <v>Addis Ababa-Lagos</v>
      </c>
      <c r="G444" s="1">
        <v>44722</v>
      </c>
      <c r="H444" s="1">
        <v>44753</v>
      </c>
      <c r="I444" s="8">
        <f>IF(H444&lt;&gt;"",_xlfn.DAYS(H444,G444),"N/A")</f>
        <v>31</v>
      </c>
      <c r="J444" s="1">
        <f>IF(H444&lt;&gt;"",H444,"N/A")</f>
        <v>44753</v>
      </c>
      <c r="K444">
        <v>6</v>
      </c>
      <c r="L444" t="s">
        <v>16</v>
      </c>
      <c r="M444" t="str">
        <f>IF(L444&lt;&gt;"",L444,"N/A")</f>
        <v>Paid</v>
      </c>
      <c r="N444" t="s">
        <v>12</v>
      </c>
      <c r="O444" t="str">
        <f>IF(N444&lt;&gt;"",N444,"N/A")</f>
        <v>Invoiced</v>
      </c>
      <c r="P444" t="s">
        <v>13</v>
      </c>
      <c r="Q444" s="9">
        <v>27.95</v>
      </c>
      <c r="R444" t="str">
        <f t="shared" si="6"/>
        <v>20-30</v>
      </c>
      <c r="S444">
        <v>600</v>
      </c>
      <c r="T444" t="s">
        <v>14</v>
      </c>
      <c r="U444">
        <f>IF(T444="USD",S444,S444*0.055)</f>
        <v>600</v>
      </c>
      <c r="V444">
        <v>300</v>
      </c>
      <c r="W444" t="s">
        <v>14</v>
      </c>
      <c r="X444">
        <f>IF(W444="USD",V444,V444*0.054)</f>
        <v>300</v>
      </c>
      <c r="Y444">
        <v>1</v>
      </c>
      <c r="Z444">
        <v>4.6499999999999995</v>
      </c>
      <c r="AA444" s="9">
        <v>3.1</v>
      </c>
      <c r="AB444">
        <v>3.875</v>
      </c>
      <c r="AC444">
        <v>3.1</v>
      </c>
    </row>
    <row r="445" spans="1:29" x14ac:dyDescent="0.25">
      <c r="A445" t="s">
        <v>1830</v>
      </c>
      <c r="B445" t="s">
        <v>10</v>
      </c>
      <c r="C445" t="s">
        <v>68</v>
      </c>
      <c r="D445" t="s">
        <v>3611</v>
      </c>
      <c r="E445" t="s">
        <v>3614</v>
      </c>
      <c r="F445" t="str">
        <f>_xlfn.CONCAT(D445:D445,"-",E445)</f>
        <v>Mogadishu-Alger</v>
      </c>
      <c r="G445" s="1">
        <v>44740</v>
      </c>
      <c r="H445" s="1">
        <v>44771</v>
      </c>
      <c r="I445" s="8">
        <f>IF(H445&lt;&gt;"",_xlfn.DAYS(H445,G445),"N/A")</f>
        <v>31</v>
      </c>
      <c r="J445" s="1">
        <f>IF(H445&lt;&gt;"",H445,"N/A")</f>
        <v>44771</v>
      </c>
      <c r="K445">
        <v>6</v>
      </c>
      <c r="L445" t="s">
        <v>12</v>
      </c>
      <c r="M445" t="str">
        <f>IF(L445&lt;&gt;"",L445,"N/A")</f>
        <v>Invoiced</v>
      </c>
      <c r="N445" t="s">
        <v>12</v>
      </c>
      <c r="O445" t="str">
        <f>IF(N445&lt;&gt;"",N445,"N/A")</f>
        <v>Invoiced</v>
      </c>
      <c r="P445" t="s">
        <v>13</v>
      </c>
      <c r="Q445" s="9">
        <v>27.8947</v>
      </c>
      <c r="R445" t="str">
        <f t="shared" si="6"/>
        <v>20-30</v>
      </c>
      <c r="S445">
        <v>600</v>
      </c>
      <c r="T445" t="s">
        <v>14</v>
      </c>
      <c r="U445">
        <f>IF(T445="USD",S445,S445*0.055)</f>
        <v>600</v>
      </c>
      <c r="V445">
        <v>300</v>
      </c>
      <c r="W445" t="s">
        <v>14</v>
      </c>
      <c r="X445">
        <f>IF(W445="USD",V445,V445*0.054)</f>
        <v>300</v>
      </c>
      <c r="Y445">
        <v>1</v>
      </c>
      <c r="Z445">
        <v>4.6499999999999995</v>
      </c>
      <c r="AA445" s="9">
        <v>3.1</v>
      </c>
      <c r="AB445">
        <v>3.875</v>
      </c>
      <c r="AC445">
        <v>3.1</v>
      </c>
    </row>
    <row r="446" spans="1:29" x14ac:dyDescent="0.25">
      <c r="A446" t="s">
        <v>1836</v>
      </c>
      <c r="B446" t="s">
        <v>10</v>
      </c>
      <c r="C446" t="s">
        <v>68</v>
      </c>
      <c r="D446" t="s">
        <v>3620</v>
      </c>
      <c r="E446" t="s">
        <v>3617</v>
      </c>
      <c r="F446" t="str">
        <f>_xlfn.CONCAT(D446:D446,"-",E446)</f>
        <v>Zanzibar-Lagos</v>
      </c>
      <c r="G446" s="1">
        <v>44743</v>
      </c>
      <c r="H446" s="1">
        <v>44774</v>
      </c>
      <c r="I446" s="8">
        <f>IF(H446&lt;&gt;"",_xlfn.DAYS(H446,G446),"N/A")</f>
        <v>31</v>
      </c>
      <c r="J446" s="1">
        <f>IF(H446&lt;&gt;"",H446,"N/A")</f>
        <v>44774</v>
      </c>
      <c r="K446">
        <v>7</v>
      </c>
      <c r="L446" t="s">
        <v>12</v>
      </c>
      <c r="M446" t="str">
        <f>IF(L446&lt;&gt;"",L446,"N/A")</f>
        <v>Invoiced</v>
      </c>
      <c r="N446" t="s">
        <v>12</v>
      </c>
      <c r="O446" t="str">
        <f>IF(N446&lt;&gt;"",N446,"N/A")</f>
        <v>Invoiced</v>
      </c>
      <c r="P446" t="s">
        <v>13</v>
      </c>
      <c r="Q446" s="9">
        <v>27.848400000000002</v>
      </c>
      <c r="R446" t="str">
        <f t="shared" si="6"/>
        <v>20-30</v>
      </c>
      <c r="S446">
        <v>600</v>
      </c>
      <c r="T446" t="s">
        <v>14</v>
      </c>
      <c r="U446">
        <f>IF(T446="USD",S446,S446*0.055)</f>
        <v>600</v>
      </c>
      <c r="V446">
        <v>300</v>
      </c>
      <c r="W446" t="s">
        <v>14</v>
      </c>
      <c r="X446">
        <f>IF(W446="USD",V446,V446*0.054)</f>
        <v>300</v>
      </c>
      <c r="Y446">
        <v>1</v>
      </c>
      <c r="Z446">
        <v>4.6499999999999995</v>
      </c>
      <c r="AA446" s="9">
        <v>3.1</v>
      </c>
      <c r="AB446">
        <v>3.875</v>
      </c>
      <c r="AC446">
        <v>3.1</v>
      </c>
    </row>
    <row r="447" spans="1:29" x14ac:dyDescent="0.25">
      <c r="A447" t="s">
        <v>2795</v>
      </c>
      <c r="B447" t="s">
        <v>10</v>
      </c>
      <c r="C447" t="s">
        <v>68</v>
      </c>
      <c r="D447" t="s">
        <v>3619</v>
      </c>
      <c r="E447" t="s">
        <v>3612</v>
      </c>
      <c r="F447" t="str">
        <f>_xlfn.CONCAT(D447:D447,"-",E447)</f>
        <v>Addis Ababa-Victoria</v>
      </c>
      <c r="G447" s="1">
        <v>44691</v>
      </c>
      <c r="H447" s="1">
        <v>44722</v>
      </c>
      <c r="I447" s="8">
        <f>IF(H447&lt;&gt;"",_xlfn.DAYS(H447,G447),"N/A")</f>
        <v>31</v>
      </c>
      <c r="J447" s="1">
        <f>IF(H447&lt;&gt;"",H447,"N/A")</f>
        <v>44722</v>
      </c>
      <c r="K447">
        <v>5</v>
      </c>
      <c r="L447" t="s">
        <v>16</v>
      </c>
      <c r="M447" t="str">
        <f>IF(L447&lt;&gt;"",L447,"N/A")</f>
        <v>Paid</v>
      </c>
      <c r="N447" t="s">
        <v>12</v>
      </c>
      <c r="O447" t="str">
        <f>IF(N447&lt;&gt;"",N447,"N/A")</f>
        <v>Invoiced</v>
      </c>
      <c r="P447" t="s">
        <v>13</v>
      </c>
      <c r="Q447" s="9">
        <v>27.7728</v>
      </c>
      <c r="R447" t="str">
        <f t="shared" si="6"/>
        <v>20-30</v>
      </c>
      <c r="S447">
        <v>600</v>
      </c>
      <c r="T447" t="s">
        <v>14</v>
      </c>
      <c r="U447">
        <f>IF(T447="USD",S447,S447*0.055)</f>
        <v>600</v>
      </c>
      <c r="V447">
        <v>300</v>
      </c>
      <c r="W447" t="s">
        <v>14</v>
      </c>
      <c r="X447">
        <f>IF(W447="USD",V447,V447*0.054)</f>
        <v>300</v>
      </c>
      <c r="Y447">
        <v>1</v>
      </c>
      <c r="Z447">
        <v>4.6499999999999995</v>
      </c>
      <c r="AA447" s="9">
        <v>3.1</v>
      </c>
      <c r="AB447">
        <v>3.875</v>
      </c>
      <c r="AC447">
        <v>3.1</v>
      </c>
    </row>
    <row r="448" spans="1:29" x14ac:dyDescent="0.25">
      <c r="A448" t="s">
        <v>1471</v>
      </c>
      <c r="B448" t="s">
        <v>10</v>
      </c>
      <c r="C448" t="s">
        <v>68</v>
      </c>
      <c r="D448" t="s">
        <v>3616</v>
      </c>
      <c r="E448" t="s">
        <v>3618</v>
      </c>
      <c r="F448" t="str">
        <f>_xlfn.CONCAT(D448:D448,"-",E448)</f>
        <v>Marrakech-Tripoli</v>
      </c>
      <c r="G448" s="1">
        <v>44685</v>
      </c>
      <c r="H448" s="1">
        <v>44716</v>
      </c>
      <c r="I448" s="8">
        <f>IF(H448&lt;&gt;"",_xlfn.DAYS(H448,G448),"N/A")</f>
        <v>31</v>
      </c>
      <c r="J448" s="1">
        <f>IF(H448&lt;&gt;"",H448,"N/A")</f>
        <v>44716</v>
      </c>
      <c r="K448">
        <v>5</v>
      </c>
      <c r="L448" t="s">
        <v>12</v>
      </c>
      <c r="M448" t="str">
        <f>IF(L448&lt;&gt;"",L448,"N/A")</f>
        <v>Invoiced</v>
      </c>
      <c r="N448" t="s">
        <v>12</v>
      </c>
      <c r="O448" t="str">
        <f>IF(N448&lt;&gt;"",N448,"N/A")</f>
        <v>Invoiced</v>
      </c>
      <c r="P448" t="s">
        <v>13</v>
      </c>
      <c r="Q448" s="9">
        <v>27.56738</v>
      </c>
      <c r="R448" t="str">
        <f t="shared" si="6"/>
        <v>20-30</v>
      </c>
      <c r="S448">
        <v>600</v>
      </c>
      <c r="T448" t="s">
        <v>14</v>
      </c>
      <c r="U448">
        <f>IF(T448="USD",S448,S448*0.055)</f>
        <v>600</v>
      </c>
      <c r="V448">
        <v>300</v>
      </c>
      <c r="W448" t="s">
        <v>14</v>
      </c>
      <c r="X448">
        <f>IF(W448="USD",V448,V448*0.054)</f>
        <v>300</v>
      </c>
      <c r="Y448">
        <v>1</v>
      </c>
      <c r="Z448">
        <v>4.6499999999999995</v>
      </c>
      <c r="AA448" s="9">
        <v>3.1</v>
      </c>
      <c r="AB448">
        <v>3.875</v>
      </c>
      <c r="AC448">
        <v>3.1</v>
      </c>
    </row>
    <row r="449" spans="1:29" x14ac:dyDescent="0.25">
      <c r="A449" t="s">
        <v>1461</v>
      </c>
      <c r="B449" t="s">
        <v>10</v>
      </c>
      <c r="C449" t="s">
        <v>68</v>
      </c>
      <c r="D449" t="s">
        <v>3619</v>
      </c>
      <c r="E449" t="s">
        <v>3612</v>
      </c>
      <c r="F449" t="str">
        <f>_xlfn.CONCAT(D449:D449,"-",E449)</f>
        <v>Addis Ababa-Victoria</v>
      </c>
      <c r="G449" s="1">
        <v>44685</v>
      </c>
      <c r="H449" s="1">
        <v>44716</v>
      </c>
      <c r="I449" s="8">
        <f>IF(H449&lt;&gt;"",_xlfn.DAYS(H449,G449),"N/A")</f>
        <v>31</v>
      </c>
      <c r="J449" s="1">
        <f>IF(H449&lt;&gt;"",H449,"N/A")</f>
        <v>44716</v>
      </c>
      <c r="K449">
        <v>5</v>
      </c>
      <c r="L449" t="s">
        <v>12</v>
      </c>
      <c r="M449" t="str">
        <f>IF(L449&lt;&gt;"",L449,"N/A")</f>
        <v>Invoiced</v>
      </c>
      <c r="N449" t="s">
        <v>16</v>
      </c>
      <c r="O449" t="str">
        <f>IF(N449&lt;&gt;"",N449,"N/A")</f>
        <v>Paid</v>
      </c>
      <c r="P449" t="s">
        <v>69</v>
      </c>
      <c r="Q449" s="9">
        <v>27.56738</v>
      </c>
      <c r="R449" t="str">
        <f t="shared" si="6"/>
        <v>20-30</v>
      </c>
      <c r="S449">
        <v>20</v>
      </c>
      <c r="T449" t="s">
        <v>14</v>
      </c>
      <c r="U449">
        <f>IF(T449="USD",S449,S449*0.055)</f>
        <v>20</v>
      </c>
      <c r="V449">
        <v>10</v>
      </c>
      <c r="W449" t="s">
        <v>14</v>
      </c>
      <c r="X449">
        <f>IF(W449="USD",V449,V449*0.054)</f>
        <v>10</v>
      </c>
      <c r="Y449">
        <v>1</v>
      </c>
      <c r="Z449">
        <v>4.6499999999999995</v>
      </c>
      <c r="AA449" s="9">
        <v>3.1</v>
      </c>
      <c r="AB449">
        <v>3.875</v>
      </c>
      <c r="AC449">
        <v>3.1</v>
      </c>
    </row>
    <row r="450" spans="1:29" x14ac:dyDescent="0.25">
      <c r="A450" t="s">
        <v>2801</v>
      </c>
      <c r="B450" t="s">
        <v>10</v>
      </c>
      <c r="C450" t="s">
        <v>68</v>
      </c>
      <c r="D450" t="s">
        <v>3619</v>
      </c>
      <c r="E450" t="s">
        <v>3618</v>
      </c>
      <c r="F450" t="str">
        <f>_xlfn.CONCAT(D450:D450,"-",E450)</f>
        <v>Addis Ababa-Tripoli</v>
      </c>
      <c r="G450" s="1">
        <v>44694</v>
      </c>
      <c r="H450" s="1">
        <v>44725</v>
      </c>
      <c r="I450" s="8">
        <f>IF(H450&lt;&gt;"",_xlfn.DAYS(H450,G450),"N/A")</f>
        <v>31</v>
      </c>
      <c r="J450" s="1">
        <f>IF(H450&lt;&gt;"",H450,"N/A")</f>
        <v>44725</v>
      </c>
      <c r="K450">
        <v>5</v>
      </c>
      <c r="L450" t="s">
        <v>16</v>
      </c>
      <c r="M450" t="str">
        <f>IF(L450&lt;&gt;"",L450,"N/A")</f>
        <v>Paid</v>
      </c>
      <c r="N450" t="s">
        <v>12</v>
      </c>
      <c r="O450" t="str">
        <f>IF(N450&lt;&gt;"",N450,"N/A")</f>
        <v>Invoiced</v>
      </c>
      <c r="P450" t="s">
        <v>13</v>
      </c>
      <c r="Q450" s="9">
        <v>27.283999999999999</v>
      </c>
      <c r="R450" t="str">
        <f t="shared" si="6"/>
        <v>20-30</v>
      </c>
      <c r="S450">
        <v>600</v>
      </c>
      <c r="T450" t="s">
        <v>14</v>
      </c>
      <c r="U450">
        <f>IF(T450="USD",S450,S450*0.055)</f>
        <v>600</v>
      </c>
      <c r="V450">
        <v>300</v>
      </c>
      <c r="W450" t="s">
        <v>14</v>
      </c>
      <c r="X450">
        <f>IF(W450="USD",V450,V450*0.054)</f>
        <v>300</v>
      </c>
      <c r="Y450">
        <v>1</v>
      </c>
      <c r="Z450">
        <v>4.6499999999999995</v>
      </c>
      <c r="AA450" s="9">
        <v>3.1</v>
      </c>
      <c r="AB450">
        <v>3.875</v>
      </c>
      <c r="AC450">
        <v>3.1</v>
      </c>
    </row>
    <row r="451" spans="1:29" x14ac:dyDescent="0.25">
      <c r="A451" t="s">
        <v>2946</v>
      </c>
      <c r="B451" t="s">
        <v>10</v>
      </c>
      <c r="C451" t="s">
        <v>68</v>
      </c>
      <c r="D451" t="s">
        <v>3615</v>
      </c>
      <c r="E451" t="s">
        <v>3617</v>
      </c>
      <c r="F451" t="str">
        <f>_xlfn.CONCAT(D451:D451,"-",E451)</f>
        <v>Mombasa-Lagos</v>
      </c>
      <c r="G451" s="1">
        <v>44776</v>
      </c>
      <c r="H451" s="1">
        <v>44807</v>
      </c>
      <c r="I451" s="8">
        <f>IF(H451&lt;&gt;"",_xlfn.DAYS(H451,G451),"N/A")</f>
        <v>31</v>
      </c>
      <c r="J451" s="1">
        <f>IF(H451&lt;&gt;"",H451,"N/A")</f>
        <v>44807</v>
      </c>
      <c r="K451">
        <v>8</v>
      </c>
      <c r="M451" t="str">
        <f>IF(L451&lt;&gt;"",L451,"N/A")</f>
        <v>N/A</v>
      </c>
      <c r="N451" t="s">
        <v>836</v>
      </c>
      <c r="O451" t="str">
        <f>IF(N451&lt;&gt;"",N451,"N/A")</f>
        <v>Draft</v>
      </c>
      <c r="P451" t="s">
        <v>13</v>
      </c>
      <c r="Q451" s="9">
        <v>26.097000000000001</v>
      </c>
      <c r="R451" t="str">
        <f t="shared" ref="R451:R514" si="7">IF(Q451&lt;=10,"1-10",IF(Q451&lt;=20,"10-20",IF(Q451&lt;=30,"20-30",IF(Q451&lt;=40,"30+"))))</f>
        <v>20-30</v>
      </c>
      <c r="S451">
        <v>600</v>
      </c>
      <c r="T451" t="s">
        <v>14</v>
      </c>
      <c r="U451">
        <f>IF(T451="USD",S451,S451*0.055)</f>
        <v>600</v>
      </c>
      <c r="V451">
        <v>300</v>
      </c>
      <c r="W451" t="s">
        <v>14</v>
      </c>
      <c r="X451">
        <f>IF(W451="USD",V451,V451*0.054)</f>
        <v>300</v>
      </c>
      <c r="Y451">
        <v>1</v>
      </c>
      <c r="Z451">
        <v>4.6499999999999995</v>
      </c>
      <c r="AA451" s="9">
        <v>3.1</v>
      </c>
      <c r="AB451">
        <v>3.875</v>
      </c>
      <c r="AC451">
        <v>3.1</v>
      </c>
    </row>
    <row r="452" spans="1:29" x14ac:dyDescent="0.25">
      <c r="A452" t="s">
        <v>2812</v>
      </c>
      <c r="B452" t="s">
        <v>10</v>
      </c>
      <c r="C452" t="s">
        <v>68</v>
      </c>
      <c r="D452" t="s">
        <v>3611</v>
      </c>
      <c r="E452" t="s">
        <v>3618</v>
      </c>
      <c r="F452" t="str">
        <f>_xlfn.CONCAT(D452:D452,"-",E452)</f>
        <v>Mogadishu-Tripoli</v>
      </c>
      <c r="G452" s="1">
        <v>44694</v>
      </c>
      <c r="H452" s="1">
        <v>44725</v>
      </c>
      <c r="I452" s="8">
        <f>IF(H452&lt;&gt;"",_xlfn.DAYS(H452,G452),"N/A")</f>
        <v>31</v>
      </c>
      <c r="J452" s="1">
        <f>IF(H452&lt;&gt;"",H452,"N/A")</f>
        <v>44725</v>
      </c>
      <c r="K452">
        <v>5</v>
      </c>
      <c r="L452" t="s">
        <v>16</v>
      </c>
      <c r="M452" t="str">
        <f>IF(L452&lt;&gt;"",L452,"N/A")</f>
        <v>Paid</v>
      </c>
      <c r="N452" t="s">
        <v>12</v>
      </c>
      <c r="O452" t="str">
        <f>IF(N452&lt;&gt;"",N452,"N/A")</f>
        <v>Invoiced</v>
      </c>
      <c r="P452" t="s">
        <v>13</v>
      </c>
      <c r="Q452" s="9">
        <v>23.372769999999999</v>
      </c>
      <c r="R452" t="str">
        <f t="shared" si="7"/>
        <v>20-30</v>
      </c>
      <c r="S452">
        <v>600</v>
      </c>
      <c r="T452" t="s">
        <v>14</v>
      </c>
      <c r="U452">
        <f>IF(T452="USD",S452,S452*0.055)</f>
        <v>600</v>
      </c>
      <c r="V452">
        <v>300</v>
      </c>
      <c r="W452" t="s">
        <v>14</v>
      </c>
      <c r="X452">
        <f>IF(W452="USD",V452,V452*0.054)</f>
        <v>300</v>
      </c>
      <c r="Y452">
        <v>1</v>
      </c>
      <c r="Z452">
        <v>4.6499999999999995</v>
      </c>
      <c r="AA452" s="9">
        <v>3.1</v>
      </c>
      <c r="AB452">
        <v>3.875</v>
      </c>
      <c r="AC452">
        <v>3.1</v>
      </c>
    </row>
    <row r="453" spans="1:29" x14ac:dyDescent="0.25">
      <c r="A453" t="s">
        <v>2844</v>
      </c>
      <c r="B453" t="s">
        <v>10</v>
      </c>
      <c r="C453" t="s">
        <v>68</v>
      </c>
      <c r="D453" t="s">
        <v>3615</v>
      </c>
      <c r="E453" t="s">
        <v>3617</v>
      </c>
      <c r="F453" t="str">
        <f>_xlfn.CONCAT(D453:D453,"-",E453)</f>
        <v>Mombasa-Lagos</v>
      </c>
      <c r="G453" s="1">
        <v>44737</v>
      </c>
      <c r="H453" s="1">
        <v>44768</v>
      </c>
      <c r="I453" s="8">
        <f>IF(H453&lt;&gt;"",_xlfn.DAYS(H453,G453),"N/A")</f>
        <v>31</v>
      </c>
      <c r="J453" s="1">
        <f>IF(H453&lt;&gt;"",H453,"N/A")</f>
        <v>44768</v>
      </c>
      <c r="K453">
        <v>6</v>
      </c>
      <c r="L453" t="s">
        <v>12</v>
      </c>
      <c r="M453" t="str">
        <f>IF(L453&lt;&gt;"",L453,"N/A")</f>
        <v>Invoiced</v>
      </c>
      <c r="N453" t="s">
        <v>12</v>
      </c>
      <c r="O453" t="str">
        <f>IF(N453&lt;&gt;"",N453,"N/A")</f>
        <v>Invoiced</v>
      </c>
      <c r="P453" t="s">
        <v>13</v>
      </c>
      <c r="Q453" s="9">
        <v>21.657859999999999</v>
      </c>
      <c r="R453" t="str">
        <f t="shared" si="7"/>
        <v>20-30</v>
      </c>
      <c r="S453">
        <v>600</v>
      </c>
      <c r="T453" t="s">
        <v>14</v>
      </c>
      <c r="U453">
        <f>IF(T453="USD",S453,S453*0.055)</f>
        <v>600</v>
      </c>
      <c r="V453">
        <v>300</v>
      </c>
      <c r="W453" t="s">
        <v>14</v>
      </c>
      <c r="X453">
        <f>IF(W453="USD",V453,V453*0.054)</f>
        <v>300</v>
      </c>
      <c r="Y453">
        <v>1</v>
      </c>
      <c r="Z453">
        <v>4.6499999999999995</v>
      </c>
      <c r="AA453" s="9">
        <v>3.1</v>
      </c>
      <c r="AB453">
        <v>3.875</v>
      </c>
      <c r="AC453">
        <v>3.1</v>
      </c>
    </row>
    <row r="454" spans="1:29" x14ac:dyDescent="0.25">
      <c r="A454" t="s">
        <v>2845</v>
      </c>
      <c r="B454" t="s">
        <v>10</v>
      </c>
      <c r="C454" t="s">
        <v>68</v>
      </c>
      <c r="D454" t="s">
        <v>3620</v>
      </c>
      <c r="E454" t="s">
        <v>3613</v>
      </c>
      <c r="F454" t="str">
        <f>_xlfn.CONCAT(D454:D454,"-",E454)</f>
        <v>Zanzibar-Sanaa</v>
      </c>
      <c r="G454" s="1">
        <v>44737</v>
      </c>
      <c r="H454" s="1">
        <v>44768</v>
      </c>
      <c r="I454" s="8">
        <f>IF(H454&lt;&gt;"",_xlfn.DAYS(H454,G454),"N/A")</f>
        <v>31</v>
      </c>
      <c r="J454" s="1">
        <f>IF(H454&lt;&gt;"",H454,"N/A")</f>
        <v>44768</v>
      </c>
      <c r="K454">
        <v>6</v>
      </c>
      <c r="L454" t="s">
        <v>12</v>
      </c>
      <c r="M454" t="str">
        <f>IF(L454&lt;&gt;"",L454,"N/A")</f>
        <v>Invoiced</v>
      </c>
      <c r="N454" t="s">
        <v>12</v>
      </c>
      <c r="O454" t="str">
        <f>IF(N454&lt;&gt;"",N454,"N/A")</f>
        <v>Invoiced</v>
      </c>
      <c r="P454" t="s">
        <v>13</v>
      </c>
      <c r="Q454" s="9">
        <v>21.657859999999999</v>
      </c>
      <c r="R454" t="str">
        <f t="shared" si="7"/>
        <v>20-30</v>
      </c>
      <c r="S454">
        <v>600</v>
      </c>
      <c r="T454" t="s">
        <v>14</v>
      </c>
      <c r="U454">
        <f>IF(T454="USD",S454,S454*0.055)</f>
        <v>600</v>
      </c>
      <c r="V454">
        <v>300</v>
      </c>
      <c r="W454" t="s">
        <v>14</v>
      </c>
      <c r="X454">
        <f>IF(W454="USD",V454,V454*0.054)</f>
        <v>300</v>
      </c>
      <c r="Y454">
        <v>1</v>
      </c>
      <c r="Z454">
        <v>4.6499999999999995</v>
      </c>
      <c r="AA454" s="9">
        <v>3.1</v>
      </c>
      <c r="AB454">
        <v>3.875</v>
      </c>
      <c r="AC454">
        <v>3.1</v>
      </c>
    </row>
    <row r="455" spans="1:29" x14ac:dyDescent="0.25">
      <c r="A455" t="s">
        <v>2846</v>
      </c>
      <c r="B455" t="s">
        <v>10</v>
      </c>
      <c r="C455" t="s">
        <v>68</v>
      </c>
      <c r="D455" t="s">
        <v>3611</v>
      </c>
      <c r="E455" t="s">
        <v>3618</v>
      </c>
      <c r="F455" t="str">
        <f>_xlfn.CONCAT(D455:D455,"-",E455)</f>
        <v>Mogadishu-Tripoli</v>
      </c>
      <c r="G455" s="1">
        <v>44737</v>
      </c>
      <c r="H455" s="1">
        <v>44768</v>
      </c>
      <c r="I455" s="8">
        <f>IF(H455&lt;&gt;"",_xlfn.DAYS(H455,G455),"N/A")</f>
        <v>31</v>
      </c>
      <c r="J455" s="1">
        <f>IF(H455&lt;&gt;"",H455,"N/A")</f>
        <v>44768</v>
      </c>
      <c r="K455">
        <v>6</v>
      </c>
      <c r="L455" t="s">
        <v>12</v>
      </c>
      <c r="M455" t="str">
        <f>IF(L455&lt;&gt;"",L455,"N/A")</f>
        <v>Invoiced</v>
      </c>
      <c r="N455" t="s">
        <v>12</v>
      </c>
      <c r="O455" t="str">
        <f>IF(N455&lt;&gt;"",N455,"N/A")</f>
        <v>Invoiced</v>
      </c>
      <c r="P455" t="s">
        <v>13</v>
      </c>
      <c r="Q455" s="9">
        <v>21.657859999999999</v>
      </c>
      <c r="R455" t="str">
        <f t="shared" si="7"/>
        <v>20-30</v>
      </c>
      <c r="S455">
        <v>600</v>
      </c>
      <c r="T455" t="s">
        <v>14</v>
      </c>
      <c r="U455">
        <f>IF(T455="USD",S455,S455*0.055)</f>
        <v>600</v>
      </c>
      <c r="V455">
        <v>300</v>
      </c>
      <c r="W455" t="s">
        <v>14</v>
      </c>
      <c r="X455">
        <f>IF(W455="USD",V455,V455*0.054)</f>
        <v>300</v>
      </c>
      <c r="Y455">
        <v>1</v>
      </c>
      <c r="Z455">
        <v>4.6499999999999995</v>
      </c>
      <c r="AA455" s="9">
        <v>3.1</v>
      </c>
      <c r="AB455">
        <v>3.875</v>
      </c>
      <c r="AC455">
        <v>3.1</v>
      </c>
    </row>
    <row r="456" spans="1:29" x14ac:dyDescent="0.25">
      <c r="A456" t="s">
        <v>2840</v>
      </c>
      <c r="B456" t="s">
        <v>10</v>
      </c>
      <c r="C456" t="s">
        <v>68</v>
      </c>
      <c r="D456" t="s">
        <v>3611</v>
      </c>
      <c r="E456" t="s">
        <v>3618</v>
      </c>
      <c r="F456" t="str">
        <f>_xlfn.CONCAT(D456:D456,"-",E456)</f>
        <v>Mogadishu-Tripoli</v>
      </c>
      <c r="G456" s="1">
        <v>44699</v>
      </c>
      <c r="H456" s="1">
        <v>44730</v>
      </c>
      <c r="I456" s="8">
        <f>IF(H456&lt;&gt;"",_xlfn.DAYS(H456,G456),"N/A")</f>
        <v>31</v>
      </c>
      <c r="J456" s="1">
        <f>IF(H456&lt;&gt;"",H456,"N/A")</f>
        <v>44730</v>
      </c>
      <c r="K456">
        <v>5</v>
      </c>
      <c r="L456" t="s">
        <v>12</v>
      </c>
      <c r="M456" t="str">
        <f>IF(L456&lt;&gt;"",L456,"N/A")</f>
        <v>Invoiced</v>
      </c>
      <c r="N456" t="s">
        <v>12</v>
      </c>
      <c r="O456" t="str">
        <f>IF(N456&lt;&gt;"",N456,"N/A")</f>
        <v>Invoiced</v>
      </c>
      <c r="P456" t="s">
        <v>13</v>
      </c>
      <c r="Q456" s="9">
        <v>21.654</v>
      </c>
      <c r="R456" t="str">
        <f t="shared" si="7"/>
        <v>20-30</v>
      </c>
      <c r="S456">
        <v>600</v>
      </c>
      <c r="T456" t="s">
        <v>14</v>
      </c>
      <c r="U456">
        <f>IF(T456="USD",S456,S456*0.055)</f>
        <v>600</v>
      </c>
      <c r="V456">
        <v>300</v>
      </c>
      <c r="W456" t="s">
        <v>14</v>
      </c>
      <c r="X456">
        <f>IF(W456="USD",V456,V456*0.054)</f>
        <v>300</v>
      </c>
      <c r="Y456">
        <v>1</v>
      </c>
      <c r="Z456">
        <v>4.6499999999999995</v>
      </c>
      <c r="AA456" s="9">
        <v>3.1</v>
      </c>
      <c r="AB456">
        <v>3.875</v>
      </c>
      <c r="AC456">
        <v>3.1</v>
      </c>
    </row>
    <row r="457" spans="1:29" x14ac:dyDescent="0.25">
      <c r="A457" t="s">
        <v>2855</v>
      </c>
      <c r="B457" t="s">
        <v>10</v>
      </c>
      <c r="C457" t="s">
        <v>68</v>
      </c>
      <c r="D457" t="s">
        <v>3615</v>
      </c>
      <c r="E457" t="s">
        <v>3617</v>
      </c>
      <c r="F457" t="str">
        <f>_xlfn.CONCAT(D457:D457,"-",E457)</f>
        <v>Mombasa-Lagos</v>
      </c>
      <c r="G457" s="1">
        <v>44710</v>
      </c>
      <c r="H457" s="1">
        <v>44741</v>
      </c>
      <c r="I457" s="8">
        <f>IF(H457&lt;&gt;"",_xlfn.DAYS(H457,G457),"N/A")</f>
        <v>31</v>
      </c>
      <c r="J457" s="1">
        <f>IF(H457&lt;&gt;"",H457,"N/A")</f>
        <v>44741</v>
      </c>
      <c r="K457">
        <v>5</v>
      </c>
      <c r="L457" t="s">
        <v>12</v>
      </c>
      <c r="M457" t="str">
        <f>IF(L457&lt;&gt;"",L457,"N/A")</f>
        <v>Invoiced</v>
      </c>
      <c r="N457" t="s">
        <v>12</v>
      </c>
      <c r="O457" t="str">
        <f>IF(N457&lt;&gt;"",N457,"N/A")</f>
        <v>Invoiced</v>
      </c>
      <c r="P457" t="s">
        <v>13</v>
      </c>
      <c r="Q457" s="9">
        <v>17.699000000000002</v>
      </c>
      <c r="R457" t="str">
        <f t="shared" si="7"/>
        <v>10-20</v>
      </c>
      <c r="S457">
        <v>600</v>
      </c>
      <c r="T457" t="s">
        <v>14</v>
      </c>
      <c r="U457">
        <f>IF(T457="USD",S457,S457*0.055)</f>
        <v>600</v>
      </c>
      <c r="V457">
        <v>300</v>
      </c>
      <c r="W457" t="s">
        <v>14</v>
      </c>
      <c r="X457">
        <f>IF(W457="USD",V457,V457*0.054)</f>
        <v>300</v>
      </c>
      <c r="Y457">
        <v>1</v>
      </c>
      <c r="Z457">
        <v>4.6499999999999995</v>
      </c>
      <c r="AA457" s="9">
        <v>3.1</v>
      </c>
      <c r="AB457">
        <v>3.875</v>
      </c>
      <c r="AC457">
        <v>3.1</v>
      </c>
    </row>
    <row r="458" spans="1:29" x14ac:dyDescent="0.25">
      <c r="A458" t="s">
        <v>2894</v>
      </c>
      <c r="B458" t="s">
        <v>10</v>
      </c>
      <c r="C458" t="s">
        <v>68</v>
      </c>
      <c r="D458" t="s">
        <v>3620</v>
      </c>
      <c r="E458" t="s">
        <v>3613</v>
      </c>
      <c r="F458" t="str">
        <f>_xlfn.CONCAT(D458:D458,"-",E458)</f>
        <v>Zanzibar-Sanaa</v>
      </c>
      <c r="G458" s="1">
        <v>44705</v>
      </c>
      <c r="H458" s="1">
        <v>44736</v>
      </c>
      <c r="I458" s="8">
        <f>IF(H458&lt;&gt;"",_xlfn.DAYS(H458,G458),"N/A")</f>
        <v>31</v>
      </c>
      <c r="J458" s="1">
        <f>IF(H458&lt;&gt;"",H458,"N/A")</f>
        <v>44736</v>
      </c>
      <c r="K458">
        <v>5</v>
      </c>
      <c r="L458" t="s">
        <v>12</v>
      </c>
      <c r="M458" t="str">
        <f>IF(L458&lt;&gt;"",L458,"N/A")</f>
        <v>Invoiced</v>
      </c>
      <c r="N458" t="s">
        <v>12</v>
      </c>
      <c r="O458" t="str">
        <f>IF(N458&lt;&gt;"",N458,"N/A")</f>
        <v>Invoiced</v>
      </c>
      <c r="P458" t="s">
        <v>13</v>
      </c>
      <c r="Q458" s="9">
        <v>16.565999999999999</v>
      </c>
      <c r="R458" t="str">
        <f t="shared" si="7"/>
        <v>10-20</v>
      </c>
      <c r="S458">
        <v>600</v>
      </c>
      <c r="T458" t="s">
        <v>14</v>
      </c>
      <c r="U458">
        <f>IF(T458="USD",S458,S458*0.055)</f>
        <v>600</v>
      </c>
      <c r="V458">
        <v>300</v>
      </c>
      <c r="W458" t="s">
        <v>14</v>
      </c>
      <c r="X458">
        <f>IF(W458="USD",V458,V458*0.054)</f>
        <v>300</v>
      </c>
      <c r="Y458">
        <v>1</v>
      </c>
      <c r="Z458">
        <v>4.6499999999999995</v>
      </c>
      <c r="AA458" s="9">
        <v>3.1</v>
      </c>
      <c r="AB458">
        <v>3.875</v>
      </c>
      <c r="AC458">
        <v>3.1</v>
      </c>
    </row>
    <row r="459" spans="1:29" x14ac:dyDescent="0.25">
      <c r="A459" t="s">
        <v>2769</v>
      </c>
      <c r="B459" t="s">
        <v>10</v>
      </c>
      <c r="C459" t="s">
        <v>68</v>
      </c>
      <c r="D459" t="s">
        <v>3615</v>
      </c>
      <c r="E459" t="s">
        <v>3612</v>
      </c>
      <c r="F459" t="str">
        <f>_xlfn.CONCAT(D459:D459,"-",E459)</f>
        <v>Mombasa-Victoria</v>
      </c>
      <c r="G459" s="1">
        <v>44687</v>
      </c>
      <c r="H459" s="1">
        <v>44718</v>
      </c>
      <c r="I459" s="8">
        <f>IF(H459&lt;&gt;"",_xlfn.DAYS(H459,G459),"N/A")</f>
        <v>31</v>
      </c>
      <c r="J459" s="1">
        <f>IF(H459&lt;&gt;"",H459,"N/A")</f>
        <v>44718</v>
      </c>
      <c r="K459">
        <v>5</v>
      </c>
      <c r="L459" t="s">
        <v>16</v>
      </c>
      <c r="M459" t="str">
        <f>IF(L459&lt;&gt;"",L459,"N/A")</f>
        <v>Paid</v>
      </c>
      <c r="N459" t="s">
        <v>12</v>
      </c>
      <c r="O459" t="str">
        <f>IF(N459&lt;&gt;"",N459,"N/A")</f>
        <v>Invoiced</v>
      </c>
      <c r="P459" t="s">
        <v>13</v>
      </c>
      <c r="Q459" s="9">
        <v>16.088000000000001</v>
      </c>
      <c r="R459" t="str">
        <f t="shared" si="7"/>
        <v>10-20</v>
      </c>
      <c r="S459">
        <v>600</v>
      </c>
      <c r="T459" t="s">
        <v>14</v>
      </c>
      <c r="U459">
        <f>IF(T459="USD",S459,S459*0.055)</f>
        <v>600</v>
      </c>
      <c r="V459">
        <v>300</v>
      </c>
      <c r="W459" t="s">
        <v>14</v>
      </c>
      <c r="X459">
        <f>IF(W459="USD",V459,V459*0.054)</f>
        <v>300</v>
      </c>
      <c r="Y459">
        <v>1</v>
      </c>
      <c r="Z459">
        <v>4.6499999999999995</v>
      </c>
      <c r="AA459" s="9">
        <v>3.1</v>
      </c>
      <c r="AB459">
        <v>3.875</v>
      </c>
      <c r="AC459">
        <v>3.1</v>
      </c>
    </row>
    <row r="460" spans="1:29" x14ac:dyDescent="0.25">
      <c r="A460" t="s">
        <v>2893</v>
      </c>
      <c r="B460" t="s">
        <v>10</v>
      </c>
      <c r="C460" t="s">
        <v>68</v>
      </c>
      <c r="D460" t="s">
        <v>3616</v>
      </c>
      <c r="E460" t="s">
        <v>3617</v>
      </c>
      <c r="F460" t="str">
        <f>_xlfn.CONCAT(D460:D460,"-",E460)</f>
        <v>Marrakech-Lagos</v>
      </c>
      <c r="G460" s="1">
        <v>44705</v>
      </c>
      <c r="H460" s="1">
        <v>44736</v>
      </c>
      <c r="I460" s="8">
        <f>IF(H460&lt;&gt;"",_xlfn.DAYS(H460,G460),"N/A")</f>
        <v>31</v>
      </c>
      <c r="J460" s="1">
        <f>IF(H460&lt;&gt;"",H460,"N/A")</f>
        <v>44736</v>
      </c>
      <c r="K460">
        <v>5</v>
      </c>
      <c r="L460" t="s">
        <v>12</v>
      </c>
      <c r="M460" t="str">
        <f>IF(L460&lt;&gt;"",L460,"N/A")</f>
        <v>Invoiced</v>
      </c>
      <c r="N460" t="s">
        <v>12</v>
      </c>
      <c r="O460" t="str">
        <f>IF(N460&lt;&gt;"",N460,"N/A")</f>
        <v>Invoiced</v>
      </c>
      <c r="P460" t="s">
        <v>13</v>
      </c>
      <c r="Q460" s="9">
        <v>14.8</v>
      </c>
      <c r="R460" t="str">
        <f t="shared" si="7"/>
        <v>10-20</v>
      </c>
      <c r="S460">
        <v>600</v>
      </c>
      <c r="T460" t="s">
        <v>14</v>
      </c>
      <c r="U460">
        <f>IF(T460="USD",S460,S460*0.055)</f>
        <v>600</v>
      </c>
      <c r="V460">
        <v>300</v>
      </c>
      <c r="W460" t="s">
        <v>14</v>
      </c>
      <c r="X460">
        <f>IF(W460="USD",V460,V460*0.054)</f>
        <v>300</v>
      </c>
      <c r="Y460">
        <v>1</v>
      </c>
      <c r="Z460">
        <v>4.6499999999999995</v>
      </c>
      <c r="AA460" s="9">
        <v>3.1</v>
      </c>
      <c r="AB460">
        <v>3.875</v>
      </c>
      <c r="AC460">
        <v>3.1</v>
      </c>
    </row>
    <row r="461" spans="1:29" x14ac:dyDescent="0.25">
      <c r="A461" t="s">
        <v>2749</v>
      </c>
      <c r="B461" t="s">
        <v>10</v>
      </c>
      <c r="C461" t="s">
        <v>68</v>
      </c>
      <c r="D461" t="s">
        <v>3619</v>
      </c>
      <c r="E461" t="s">
        <v>3612</v>
      </c>
      <c r="F461" t="str">
        <f>_xlfn.CONCAT(D461:D461,"-",E461)</f>
        <v>Addis Ababa-Victoria</v>
      </c>
      <c r="G461" s="1">
        <v>44692</v>
      </c>
      <c r="H461" s="1">
        <v>44723</v>
      </c>
      <c r="I461" s="8">
        <f>IF(H461&lt;&gt;"",_xlfn.DAYS(H461,G461),"N/A")</f>
        <v>31</v>
      </c>
      <c r="J461" s="1">
        <f>IF(H461&lt;&gt;"",H461,"N/A")</f>
        <v>44723</v>
      </c>
      <c r="K461">
        <v>5</v>
      </c>
      <c r="L461" t="s">
        <v>16</v>
      </c>
      <c r="M461" t="str">
        <f>IF(L461&lt;&gt;"",L461,"N/A")</f>
        <v>Paid</v>
      </c>
      <c r="N461" t="s">
        <v>12</v>
      </c>
      <c r="O461" t="str">
        <f>IF(N461&lt;&gt;"",N461,"N/A")</f>
        <v>Invoiced</v>
      </c>
      <c r="P461" t="s">
        <v>13</v>
      </c>
      <c r="Q461" s="9">
        <v>13.52</v>
      </c>
      <c r="R461" t="str">
        <f t="shared" si="7"/>
        <v>10-20</v>
      </c>
      <c r="S461">
        <v>600</v>
      </c>
      <c r="T461" t="s">
        <v>14</v>
      </c>
      <c r="U461">
        <f>IF(T461="USD",S461,S461*0.055)</f>
        <v>600</v>
      </c>
      <c r="V461">
        <v>300</v>
      </c>
      <c r="W461" t="s">
        <v>14</v>
      </c>
      <c r="X461">
        <f>IF(W461="USD",V461,V461*0.054)</f>
        <v>300</v>
      </c>
      <c r="Y461">
        <v>1</v>
      </c>
      <c r="Z461">
        <v>4.6499999999999995</v>
      </c>
      <c r="AA461" s="9">
        <v>3.1</v>
      </c>
      <c r="AB461">
        <v>3.875</v>
      </c>
      <c r="AC461">
        <v>3.1</v>
      </c>
    </row>
    <row r="462" spans="1:29" x14ac:dyDescent="0.25">
      <c r="A462" t="s">
        <v>2768</v>
      </c>
      <c r="B462" t="s">
        <v>10</v>
      </c>
      <c r="C462" t="s">
        <v>68</v>
      </c>
      <c r="D462" t="s">
        <v>3619</v>
      </c>
      <c r="E462" t="s">
        <v>3614</v>
      </c>
      <c r="F462" t="str">
        <f>_xlfn.CONCAT(D462:D462,"-",E462)</f>
        <v>Addis Ababa-Alger</v>
      </c>
      <c r="G462" s="1">
        <v>44692</v>
      </c>
      <c r="H462" s="1">
        <v>44723</v>
      </c>
      <c r="I462" s="8">
        <f>IF(H462&lt;&gt;"",_xlfn.DAYS(H462,G462),"N/A")</f>
        <v>31</v>
      </c>
      <c r="J462" s="1">
        <f>IF(H462&lt;&gt;"",H462,"N/A")</f>
        <v>44723</v>
      </c>
      <c r="K462">
        <v>5</v>
      </c>
      <c r="L462" t="s">
        <v>16</v>
      </c>
      <c r="M462" t="str">
        <f>IF(L462&lt;&gt;"",L462,"N/A")</f>
        <v>Paid</v>
      </c>
      <c r="N462" t="s">
        <v>12</v>
      </c>
      <c r="O462" t="str">
        <f>IF(N462&lt;&gt;"",N462,"N/A")</f>
        <v>Invoiced</v>
      </c>
      <c r="P462" t="s">
        <v>13</v>
      </c>
      <c r="Q462" s="9">
        <v>9.65</v>
      </c>
      <c r="R462" t="str">
        <f t="shared" si="7"/>
        <v>1-10</v>
      </c>
      <c r="S462">
        <v>600</v>
      </c>
      <c r="T462" t="s">
        <v>14</v>
      </c>
      <c r="U462">
        <f>IF(T462="USD",S462,S462*0.055)</f>
        <v>600</v>
      </c>
      <c r="V462">
        <v>300</v>
      </c>
      <c r="W462" t="s">
        <v>14</v>
      </c>
      <c r="X462">
        <f>IF(W462="USD",V462,V462*0.054)</f>
        <v>300</v>
      </c>
      <c r="Y462">
        <v>1</v>
      </c>
      <c r="Z462">
        <v>4.6499999999999995</v>
      </c>
      <c r="AA462" s="9">
        <v>3.1</v>
      </c>
      <c r="AB462">
        <v>3.875</v>
      </c>
      <c r="AC462">
        <v>3.1</v>
      </c>
    </row>
    <row r="463" spans="1:29" x14ac:dyDescent="0.25">
      <c r="A463" t="s">
        <v>2965</v>
      </c>
      <c r="B463" t="s">
        <v>10</v>
      </c>
      <c r="C463" t="s">
        <v>68</v>
      </c>
      <c r="D463" t="s">
        <v>3611</v>
      </c>
      <c r="E463" t="s">
        <v>3618</v>
      </c>
      <c r="F463" t="str">
        <f>_xlfn.CONCAT(D463:D463,"-",E463)</f>
        <v>Mogadishu-Tripoli</v>
      </c>
      <c r="G463" s="1">
        <v>44744</v>
      </c>
      <c r="H463" s="1">
        <v>44775</v>
      </c>
      <c r="I463" s="8">
        <f>IF(H463&lt;&gt;"",_xlfn.DAYS(H463,G463),"N/A")</f>
        <v>31</v>
      </c>
      <c r="J463" s="1">
        <f>IF(H463&lt;&gt;"",H463,"N/A")</f>
        <v>44775</v>
      </c>
      <c r="K463">
        <v>7</v>
      </c>
      <c r="M463" t="str">
        <f>IF(L463&lt;&gt;"",L463,"N/A")</f>
        <v>N/A</v>
      </c>
      <c r="N463" t="s">
        <v>12</v>
      </c>
      <c r="O463" t="str">
        <f>IF(N463&lt;&gt;"",N463,"N/A")</f>
        <v>Invoiced</v>
      </c>
      <c r="P463" t="s">
        <v>13</v>
      </c>
      <c r="Q463" s="9">
        <v>6.8479999999999999</v>
      </c>
      <c r="R463" t="str">
        <f t="shared" si="7"/>
        <v>1-10</v>
      </c>
      <c r="S463">
        <v>600</v>
      </c>
      <c r="T463" t="s">
        <v>14</v>
      </c>
      <c r="U463">
        <f>IF(T463="USD",S463,S463*0.055)</f>
        <v>600</v>
      </c>
      <c r="V463">
        <v>300</v>
      </c>
      <c r="W463" t="s">
        <v>14</v>
      </c>
      <c r="X463">
        <f>IF(W463="USD",V463,V463*0.054)</f>
        <v>300</v>
      </c>
      <c r="Y463">
        <v>1</v>
      </c>
      <c r="Z463">
        <v>4.6499999999999995</v>
      </c>
      <c r="AA463" s="9">
        <v>3.1</v>
      </c>
      <c r="AB463">
        <v>3.875</v>
      </c>
      <c r="AC463">
        <v>3.1</v>
      </c>
    </row>
    <row r="464" spans="1:29" x14ac:dyDescent="0.25">
      <c r="A464" t="s">
        <v>123</v>
      </c>
      <c r="B464" t="s">
        <v>10</v>
      </c>
      <c r="C464" t="s">
        <v>68</v>
      </c>
      <c r="D464" t="s">
        <v>3611</v>
      </c>
      <c r="E464" t="s">
        <v>3612</v>
      </c>
      <c r="F464" t="str">
        <f>_xlfn.CONCAT(D464:D464,"-",E464)</f>
        <v>Mogadishu-Victoria</v>
      </c>
      <c r="G464" s="1">
        <v>44591</v>
      </c>
      <c r="H464" s="1">
        <v>44636</v>
      </c>
      <c r="I464" s="8">
        <f>IF(H464&lt;&gt;"",_xlfn.DAYS(H464,G464),"N/A")</f>
        <v>45</v>
      </c>
      <c r="J464" s="1">
        <f>IF(H464&lt;&gt;"",H464,"N/A")</f>
        <v>44636</v>
      </c>
      <c r="K464">
        <v>1</v>
      </c>
      <c r="L464" t="s">
        <v>16</v>
      </c>
      <c r="M464" t="str">
        <f>IF(L464&lt;&gt;"",L464,"N/A")</f>
        <v>Paid</v>
      </c>
      <c r="N464" t="s">
        <v>16</v>
      </c>
      <c r="O464" t="str">
        <f>IF(N464&lt;&gt;"",N464,"N/A")</f>
        <v>Paid</v>
      </c>
      <c r="P464" t="s">
        <v>13</v>
      </c>
      <c r="Q464" s="9">
        <v>30.06</v>
      </c>
      <c r="R464" t="str">
        <f t="shared" si="7"/>
        <v>30+</v>
      </c>
      <c r="S464">
        <v>600</v>
      </c>
      <c r="T464" t="s">
        <v>14</v>
      </c>
      <c r="U464">
        <f>IF(T464="USD",S464,S464*0.055)</f>
        <v>600</v>
      </c>
      <c r="V464">
        <v>300</v>
      </c>
      <c r="W464" t="s">
        <v>14</v>
      </c>
      <c r="X464">
        <f>IF(W464="USD",V464,V464*0.054)</f>
        <v>300</v>
      </c>
      <c r="Y464">
        <v>1</v>
      </c>
      <c r="Z464">
        <v>4.5</v>
      </c>
      <c r="AA464" s="9">
        <v>6.75</v>
      </c>
      <c r="AB464">
        <v>5.625</v>
      </c>
    </row>
    <row r="465" spans="1:29" x14ac:dyDescent="0.25">
      <c r="A465" t="s">
        <v>180</v>
      </c>
      <c r="B465" t="s">
        <v>10</v>
      </c>
      <c r="C465" t="s">
        <v>68</v>
      </c>
      <c r="D465" t="s">
        <v>3620</v>
      </c>
      <c r="E465" t="s">
        <v>3617</v>
      </c>
      <c r="F465" t="str">
        <f>_xlfn.CONCAT(D465:D465,"-",E465)</f>
        <v>Zanzibar-Lagos</v>
      </c>
      <c r="G465" s="1">
        <v>44591</v>
      </c>
      <c r="H465" s="1">
        <v>44636</v>
      </c>
      <c r="I465" s="8">
        <f>IF(H465&lt;&gt;"",_xlfn.DAYS(H465,G465),"N/A")</f>
        <v>45</v>
      </c>
      <c r="J465" s="1">
        <f>IF(H465&lt;&gt;"",H465,"N/A")</f>
        <v>44636</v>
      </c>
      <c r="K465">
        <v>1</v>
      </c>
      <c r="L465" t="s">
        <v>16</v>
      </c>
      <c r="M465" t="str">
        <f>IF(L465&lt;&gt;"",L465,"N/A")</f>
        <v>Paid</v>
      </c>
      <c r="N465" t="s">
        <v>12</v>
      </c>
      <c r="O465" t="str">
        <f>IF(N465&lt;&gt;"",N465,"N/A")</f>
        <v>Invoiced</v>
      </c>
      <c r="P465" t="s">
        <v>69</v>
      </c>
      <c r="Q465" s="9">
        <v>30.06</v>
      </c>
      <c r="R465" t="str">
        <f t="shared" si="7"/>
        <v>30+</v>
      </c>
      <c r="S465">
        <v>20</v>
      </c>
      <c r="T465" t="s">
        <v>14</v>
      </c>
      <c r="U465">
        <f>IF(T465="USD",S465,S465*0.055)</f>
        <v>20</v>
      </c>
      <c r="V465">
        <v>10</v>
      </c>
      <c r="W465" t="s">
        <v>14</v>
      </c>
      <c r="X465">
        <f>IF(W465="USD",V465,V465*0.054)</f>
        <v>10</v>
      </c>
      <c r="Y465">
        <v>1</v>
      </c>
      <c r="Z465">
        <v>4.5</v>
      </c>
      <c r="AA465" s="9">
        <v>6.75</v>
      </c>
      <c r="AB465">
        <v>5.625</v>
      </c>
    </row>
    <row r="466" spans="1:29" x14ac:dyDescent="0.25">
      <c r="A466" t="s">
        <v>1887</v>
      </c>
      <c r="B466" t="s">
        <v>10</v>
      </c>
      <c r="C466" t="s">
        <v>56</v>
      </c>
      <c r="D466" t="s">
        <v>3616</v>
      </c>
      <c r="E466" t="s">
        <v>3617</v>
      </c>
      <c r="F466" t="str">
        <f>_xlfn.CONCAT(D466:D466,"-",E466)</f>
        <v>Marrakech-Lagos</v>
      </c>
      <c r="G466" s="1">
        <v>44740</v>
      </c>
      <c r="H466" s="1">
        <v>44770</v>
      </c>
      <c r="I466" s="8">
        <f>IF(H466&lt;&gt;"",_xlfn.DAYS(H466,G466),"N/A")</f>
        <v>30</v>
      </c>
      <c r="J466" s="1">
        <f>IF(H466&lt;&gt;"",H466,"N/A")</f>
        <v>44770</v>
      </c>
      <c r="K466">
        <v>6</v>
      </c>
      <c r="L466" t="s">
        <v>12</v>
      </c>
      <c r="M466" t="str">
        <f>IF(L466&lt;&gt;"",L466,"N/A")</f>
        <v>Invoiced</v>
      </c>
      <c r="N466" t="s">
        <v>12</v>
      </c>
      <c r="O466" t="str">
        <f>IF(N466&lt;&gt;"",N466,"N/A")</f>
        <v>Invoiced</v>
      </c>
      <c r="P466" t="s">
        <v>13</v>
      </c>
      <c r="Q466" s="9">
        <v>36.258000000000003</v>
      </c>
      <c r="R466" t="str">
        <f t="shared" si="7"/>
        <v>30+</v>
      </c>
      <c r="S466">
        <v>600</v>
      </c>
      <c r="T466" t="s">
        <v>14</v>
      </c>
      <c r="U466">
        <f>IF(T466="USD",S466,S466*0.055)</f>
        <v>600</v>
      </c>
      <c r="V466">
        <v>300</v>
      </c>
      <c r="W466" t="s">
        <v>14</v>
      </c>
      <c r="X466">
        <f>IF(W466="USD",V466,V466*0.054)</f>
        <v>300</v>
      </c>
      <c r="Y466">
        <v>1</v>
      </c>
      <c r="Z466">
        <v>4.5</v>
      </c>
      <c r="AA466" s="9">
        <v>3</v>
      </c>
      <c r="AB466">
        <v>3.75</v>
      </c>
      <c r="AC466">
        <v>3</v>
      </c>
    </row>
    <row r="467" spans="1:29" x14ac:dyDescent="0.25">
      <c r="A467" t="s">
        <v>1871</v>
      </c>
      <c r="B467" t="s">
        <v>10</v>
      </c>
      <c r="C467" t="s">
        <v>56</v>
      </c>
      <c r="D467" t="s">
        <v>3619</v>
      </c>
      <c r="E467" t="s">
        <v>3618</v>
      </c>
      <c r="F467" t="str">
        <f>_xlfn.CONCAT(D467:D467,"-",E467)</f>
        <v>Addis Ababa-Tripoli</v>
      </c>
      <c r="G467" s="1">
        <v>44733</v>
      </c>
      <c r="H467" s="1">
        <v>44763</v>
      </c>
      <c r="I467" s="8">
        <f>IF(H467&lt;&gt;"",_xlfn.DAYS(H467,G467),"N/A")</f>
        <v>30</v>
      </c>
      <c r="J467" s="1">
        <f>IF(H467&lt;&gt;"",H467,"N/A")</f>
        <v>44763</v>
      </c>
      <c r="K467">
        <v>6</v>
      </c>
      <c r="L467" t="s">
        <v>16</v>
      </c>
      <c r="M467" t="str">
        <f>IF(L467&lt;&gt;"",L467,"N/A")</f>
        <v>Paid</v>
      </c>
      <c r="N467" t="s">
        <v>12</v>
      </c>
      <c r="O467" t="str">
        <f>IF(N467&lt;&gt;"",N467,"N/A")</f>
        <v>Invoiced</v>
      </c>
      <c r="P467" t="s">
        <v>13</v>
      </c>
      <c r="Q467" s="9">
        <v>36.173000000000002</v>
      </c>
      <c r="R467" t="str">
        <f t="shared" si="7"/>
        <v>30+</v>
      </c>
      <c r="S467">
        <v>600</v>
      </c>
      <c r="T467" t="s">
        <v>14</v>
      </c>
      <c r="U467">
        <f>IF(T467="USD",S467,S467*0.055)</f>
        <v>600</v>
      </c>
      <c r="V467">
        <v>300</v>
      </c>
      <c r="W467" t="s">
        <v>14</v>
      </c>
      <c r="X467">
        <f>IF(W467="USD",V467,V467*0.054)</f>
        <v>300</v>
      </c>
      <c r="Y467">
        <v>1</v>
      </c>
      <c r="Z467">
        <v>4.5</v>
      </c>
      <c r="AA467" s="9">
        <v>3</v>
      </c>
      <c r="AB467">
        <v>3.75</v>
      </c>
      <c r="AC467">
        <v>3</v>
      </c>
    </row>
    <row r="468" spans="1:29" x14ac:dyDescent="0.25">
      <c r="A468" t="s">
        <v>1867</v>
      </c>
      <c r="B468" t="s">
        <v>10</v>
      </c>
      <c r="C468" t="s">
        <v>56</v>
      </c>
      <c r="D468" t="s">
        <v>3620</v>
      </c>
      <c r="E468" t="s">
        <v>3614</v>
      </c>
      <c r="F468" t="str">
        <f>_xlfn.CONCAT(D468:D468,"-",E468)</f>
        <v>Zanzibar-Alger</v>
      </c>
      <c r="G468" s="1">
        <v>44733</v>
      </c>
      <c r="H468" s="1">
        <v>44763</v>
      </c>
      <c r="I468" s="8">
        <f>IF(H468&lt;&gt;"",_xlfn.DAYS(H468,G468),"N/A")</f>
        <v>30</v>
      </c>
      <c r="J468" s="1">
        <f>IF(H468&lt;&gt;"",H468,"N/A")</f>
        <v>44763</v>
      </c>
      <c r="K468">
        <v>6</v>
      </c>
      <c r="L468" t="s">
        <v>16</v>
      </c>
      <c r="M468" t="str">
        <f>IF(L468&lt;&gt;"",L468,"N/A")</f>
        <v>Paid</v>
      </c>
      <c r="N468" t="s">
        <v>12</v>
      </c>
      <c r="O468" t="str">
        <f>IF(N468&lt;&gt;"",N468,"N/A")</f>
        <v>Invoiced</v>
      </c>
      <c r="P468" t="s">
        <v>13</v>
      </c>
      <c r="Q468" s="9">
        <v>35.673999999999999</v>
      </c>
      <c r="R468" t="str">
        <f t="shared" si="7"/>
        <v>30+</v>
      </c>
      <c r="S468">
        <v>600</v>
      </c>
      <c r="T468" t="s">
        <v>14</v>
      </c>
      <c r="U468">
        <f>IF(T468="USD",S468,S468*0.055)</f>
        <v>600</v>
      </c>
      <c r="V468">
        <v>300</v>
      </c>
      <c r="W468" t="s">
        <v>14</v>
      </c>
      <c r="X468">
        <f>IF(W468="USD",V468,V468*0.054)</f>
        <v>300</v>
      </c>
      <c r="Y468">
        <v>1</v>
      </c>
      <c r="Z468">
        <v>4.5</v>
      </c>
      <c r="AA468" s="9">
        <v>3</v>
      </c>
      <c r="AB468">
        <v>3.75</v>
      </c>
      <c r="AC468">
        <v>3</v>
      </c>
    </row>
    <row r="469" spans="1:29" x14ac:dyDescent="0.25">
      <c r="A469" t="s">
        <v>1934</v>
      </c>
      <c r="B469" t="s">
        <v>10</v>
      </c>
      <c r="C469" t="s">
        <v>68</v>
      </c>
      <c r="D469" t="s">
        <v>3616</v>
      </c>
      <c r="E469" t="s">
        <v>3614</v>
      </c>
      <c r="F469" t="str">
        <f>_xlfn.CONCAT(D469:D469,"-",E469)</f>
        <v>Marrakech-Alger</v>
      </c>
      <c r="G469" s="1">
        <v>44764</v>
      </c>
      <c r="H469" s="1">
        <v>44794</v>
      </c>
      <c r="I469" s="8">
        <f>IF(H469&lt;&gt;"",_xlfn.DAYS(H469,G469),"N/A")</f>
        <v>30</v>
      </c>
      <c r="J469" s="1">
        <f>IF(H469&lt;&gt;"",H469,"N/A")</f>
        <v>44794</v>
      </c>
      <c r="K469">
        <v>7</v>
      </c>
      <c r="L469" t="s">
        <v>12</v>
      </c>
      <c r="M469" t="str">
        <f>IF(L469&lt;&gt;"",L469,"N/A")</f>
        <v>Invoiced</v>
      </c>
      <c r="N469" t="s">
        <v>12</v>
      </c>
      <c r="O469" t="str">
        <f>IF(N469&lt;&gt;"",N469,"N/A")</f>
        <v>Invoiced</v>
      </c>
      <c r="P469" t="s">
        <v>13</v>
      </c>
      <c r="Q469" s="9">
        <v>34.140999999999998</v>
      </c>
      <c r="R469" t="str">
        <f t="shared" si="7"/>
        <v>30+</v>
      </c>
      <c r="S469">
        <v>600</v>
      </c>
      <c r="T469" t="s">
        <v>14</v>
      </c>
      <c r="U469">
        <f>IF(T469="USD",S469,S469*0.055)</f>
        <v>600</v>
      </c>
      <c r="V469">
        <v>300</v>
      </c>
      <c r="W469" t="s">
        <v>14</v>
      </c>
      <c r="X469">
        <f>IF(W469="USD",V469,V469*0.054)</f>
        <v>300</v>
      </c>
      <c r="Y469">
        <v>1</v>
      </c>
      <c r="Z469">
        <v>4.5</v>
      </c>
      <c r="AA469" s="9">
        <v>3</v>
      </c>
      <c r="AB469">
        <v>3.75</v>
      </c>
      <c r="AC469">
        <v>3</v>
      </c>
    </row>
    <row r="470" spans="1:29" x14ac:dyDescent="0.25">
      <c r="A470" t="s">
        <v>3120</v>
      </c>
      <c r="B470" t="s">
        <v>10</v>
      </c>
      <c r="C470" t="s">
        <v>68</v>
      </c>
      <c r="D470" t="s">
        <v>3620</v>
      </c>
      <c r="E470" t="s">
        <v>3618</v>
      </c>
      <c r="F470" t="str">
        <f>_xlfn.CONCAT(D470:D470,"-",E470)</f>
        <v>Zanzibar-Tripoli</v>
      </c>
      <c r="G470" s="1">
        <v>44692</v>
      </c>
      <c r="H470" s="1">
        <v>44722</v>
      </c>
      <c r="I470" s="8">
        <f>IF(H470&lt;&gt;"",_xlfn.DAYS(H470,G470),"N/A")</f>
        <v>30</v>
      </c>
      <c r="J470" s="1">
        <f>IF(H470&lt;&gt;"",H470,"N/A")</f>
        <v>44722</v>
      </c>
      <c r="K470">
        <v>5</v>
      </c>
      <c r="L470" t="s">
        <v>16</v>
      </c>
      <c r="M470" t="str">
        <f>IF(L470&lt;&gt;"",L470,"N/A")</f>
        <v>Paid</v>
      </c>
      <c r="N470" t="s">
        <v>12</v>
      </c>
      <c r="O470" t="str">
        <f>IF(N470&lt;&gt;"",N470,"N/A")</f>
        <v>Invoiced</v>
      </c>
      <c r="P470" t="s">
        <v>13</v>
      </c>
      <c r="Q470" s="9">
        <v>34.067999999999998</v>
      </c>
      <c r="R470" t="str">
        <f t="shared" si="7"/>
        <v>30+</v>
      </c>
      <c r="S470">
        <v>600</v>
      </c>
      <c r="T470" t="s">
        <v>14</v>
      </c>
      <c r="U470">
        <f>IF(T470="USD",S470,S470*0.055)</f>
        <v>600</v>
      </c>
      <c r="V470">
        <v>300</v>
      </c>
      <c r="W470" t="s">
        <v>14</v>
      </c>
      <c r="X470">
        <f>IF(W470="USD",V470,V470*0.054)</f>
        <v>300</v>
      </c>
      <c r="Y470">
        <v>1</v>
      </c>
      <c r="Z470">
        <v>4.5</v>
      </c>
      <c r="AA470" s="9">
        <v>3</v>
      </c>
      <c r="AB470">
        <v>3.75</v>
      </c>
      <c r="AC470">
        <v>3</v>
      </c>
    </row>
    <row r="471" spans="1:29" x14ac:dyDescent="0.25">
      <c r="A471" t="s">
        <v>3122</v>
      </c>
      <c r="B471" t="s">
        <v>10</v>
      </c>
      <c r="C471" t="s">
        <v>68</v>
      </c>
      <c r="D471" t="s">
        <v>3620</v>
      </c>
      <c r="E471" t="s">
        <v>3617</v>
      </c>
      <c r="F471" t="str">
        <f>_xlfn.CONCAT(D471:D471,"-",E471)</f>
        <v>Zanzibar-Lagos</v>
      </c>
      <c r="G471" s="1">
        <v>44692</v>
      </c>
      <c r="H471" s="1">
        <v>44722</v>
      </c>
      <c r="I471" s="8">
        <f>IF(H471&lt;&gt;"",_xlfn.DAYS(H471,G471),"N/A")</f>
        <v>30</v>
      </c>
      <c r="J471" s="1">
        <f>IF(H471&lt;&gt;"",H471,"N/A")</f>
        <v>44722</v>
      </c>
      <c r="K471">
        <v>5</v>
      </c>
      <c r="L471" t="s">
        <v>16</v>
      </c>
      <c r="M471" t="str">
        <f>IF(L471&lt;&gt;"",L471,"N/A")</f>
        <v>Paid</v>
      </c>
      <c r="N471" t="s">
        <v>12</v>
      </c>
      <c r="O471" t="str">
        <f>IF(N471&lt;&gt;"",N471,"N/A")</f>
        <v>Invoiced</v>
      </c>
      <c r="P471" t="s">
        <v>13</v>
      </c>
      <c r="Q471" s="9">
        <v>34.067999999999998</v>
      </c>
      <c r="R471" t="str">
        <f t="shared" si="7"/>
        <v>30+</v>
      </c>
      <c r="S471">
        <v>600</v>
      </c>
      <c r="T471" t="s">
        <v>14</v>
      </c>
      <c r="U471">
        <f>IF(T471="USD",S471,S471*0.055)</f>
        <v>600</v>
      </c>
      <c r="V471">
        <v>300</v>
      </c>
      <c r="W471" t="s">
        <v>14</v>
      </c>
      <c r="X471">
        <f>IF(W471="USD",V471,V471*0.054)</f>
        <v>300</v>
      </c>
      <c r="Y471">
        <v>1</v>
      </c>
      <c r="Z471">
        <v>4.5</v>
      </c>
      <c r="AA471" s="9">
        <v>3</v>
      </c>
      <c r="AB471">
        <v>3.75</v>
      </c>
      <c r="AC471">
        <v>3</v>
      </c>
    </row>
    <row r="472" spans="1:29" x14ac:dyDescent="0.25">
      <c r="A472" t="s">
        <v>3580</v>
      </c>
      <c r="B472" t="s">
        <v>10</v>
      </c>
      <c r="C472" t="s">
        <v>68</v>
      </c>
      <c r="D472" t="s">
        <v>3611</v>
      </c>
      <c r="E472" t="s">
        <v>3617</v>
      </c>
      <c r="F472" t="str">
        <f>_xlfn.CONCAT(D472:D472,"-",E472)</f>
        <v>Mogadishu-Lagos</v>
      </c>
      <c r="G472" s="1">
        <v>44603</v>
      </c>
      <c r="H472" s="1">
        <v>44633</v>
      </c>
      <c r="I472" s="8">
        <f>IF(H472&lt;&gt;"",_xlfn.DAYS(H472,G472),"N/A")</f>
        <v>30</v>
      </c>
      <c r="J472" s="1">
        <f>IF(H472&lt;&gt;"",H472,"N/A")</f>
        <v>44633</v>
      </c>
      <c r="K472">
        <v>2</v>
      </c>
      <c r="L472" t="s">
        <v>16</v>
      </c>
      <c r="M472" t="str">
        <f>IF(L472&lt;&gt;"",L472,"N/A")</f>
        <v>Paid</v>
      </c>
      <c r="N472" t="s">
        <v>12</v>
      </c>
      <c r="O472" t="str">
        <f>IF(N472&lt;&gt;"",N472,"N/A")</f>
        <v>Invoiced</v>
      </c>
      <c r="P472" t="s">
        <v>13</v>
      </c>
      <c r="Q472" s="9">
        <v>34.067999999999998</v>
      </c>
      <c r="R472" t="str">
        <f t="shared" si="7"/>
        <v>30+</v>
      </c>
      <c r="S472">
        <v>600</v>
      </c>
      <c r="T472" t="s">
        <v>14</v>
      </c>
      <c r="U472">
        <f>IF(T472="USD",S472,S472*0.055)</f>
        <v>600</v>
      </c>
      <c r="V472">
        <v>300</v>
      </c>
      <c r="W472" t="s">
        <v>14</v>
      </c>
      <c r="X472">
        <f>IF(W472="USD",V472,V472*0.054)</f>
        <v>300</v>
      </c>
      <c r="Y472">
        <v>1</v>
      </c>
      <c r="Z472">
        <v>4.5</v>
      </c>
      <c r="AA472" s="9">
        <v>3</v>
      </c>
      <c r="AB472">
        <v>3.75</v>
      </c>
      <c r="AC472">
        <v>3</v>
      </c>
    </row>
    <row r="473" spans="1:29" x14ac:dyDescent="0.25">
      <c r="A473" t="s">
        <v>1833</v>
      </c>
      <c r="B473" t="s">
        <v>10</v>
      </c>
      <c r="C473" t="s">
        <v>68</v>
      </c>
      <c r="D473" t="s">
        <v>3619</v>
      </c>
      <c r="E473" t="s">
        <v>3614</v>
      </c>
      <c r="F473" t="str">
        <f>_xlfn.CONCAT(D473:D473,"-",E473)</f>
        <v>Addis Ababa-Alger</v>
      </c>
      <c r="G473" s="1">
        <v>44753</v>
      </c>
      <c r="H473" s="1">
        <v>44783</v>
      </c>
      <c r="I473" s="8">
        <f>IF(H473&lt;&gt;"",_xlfn.DAYS(H473,G473),"N/A")</f>
        <v>30</v>
      </c>
      <c r="J473" s="1">
        <f>IF(H473&lt;&gt;"",H473,"N/A")</f>
        <v>44783</v>
      </c>
      <c r="K473">
        <v>7</v>
      </c>
      <c r="L473" t="s">
        <v>12</v>
      </c>
      <c r="M473" t="str">
        <f>IF(L473&lt;&gt;"",L473,"N/A")</f>
        <v>Invoiced</v>
      </c>
      <c r="N473" t="s">
        <v>12</v>
      </c>
      <c r="O473" t="str">
        <f>IF(N473&lt;&gt;"",N473,"N/A")</f>
        <v>Invoiced</v>
      </c>
      <c r="P473" t="s">
        <v>13</v>
      </c>
      <c r="Q473" s="9">
        <v>33.882300000000001</v>
      </c>
      <c r="R473" t="str">
        <f t="shared" si="7"/>
        <v>30+</v>
      </c>
      <c r="S473">
        <v>600</v>
      </c>
      <c r="T473" t="s">
        <v>14</v>
      </c>
      <c r="U473">
        <f>IF(T473="USD",S473,S473*0.055)</f>
        <v>600</v>
      </c>
      <c r="V473">
        <v>300</v>
      </c>
      <c r="W473" t="s">
        <v>14</v>
      </c>
      <c r="X473">
        <f>IF(W473="USD",V473,V473*0.054)</f>
        <v>300</v>
      </c>
      <c r="Y473">
        <v>1</v>
      </c>
      <c r="Z473">
        <v>4.5</v>
      </c>
      <c r="AA473" s="9">
        <v>3</v>
      </c>
      <c r="AB473">
        <v>3.75</v>
      </c>
      <c r="AC473">
        <v>3</v>
      </c>
    </row>
    <row r="474" spans="1:29" x14ac:dyDescent="0.25">
      <c r="A474" t="s">
        <v>2151</v>
      </c>
      <c r="B474" t="s">
        <v>10</v>
      </c>
      <c r="C474" t="s">
        <v>68</v>
      </c>
      <c r="D474" t="s">
        <v>3620</v>
      </c>
      <c r="E474" t="s">
        <v>3614</v>
      </c>
      <c r="F474" t="str">
        <f>_xlfn.CONCAT(D474:D474,"-",E474)</f>
        <v>Zanzibar-Alger</v>
      </c>
      <c r="G474" s="1">
        <v>44657</v>
      </c>
      <c r="H474" s="1">
        <v>44687</v>
      </c>
      <c r="I474" s="8">
        <f>IF(H474&lt;&gt;"",_xlfn.DAYS(H474,G474),"N/A")</f>
        <v>30</v>
      </c>
      <c r="J474" s="1">
        <f>IF(H474&lt;&gt;"",H474,"N/A")</f>
        <v>44687</v>
      </c>
      <c r="K474">
        <v>4</v>
      </c>
      <c r="L474" t="s">
        <v>16</v>
      </c>
      <c r="M474" t="str">
        <f>IF(L474&lt;&gt;"",L474,"N/A")</f>
        <v>Paid</v>
      </c>
      <c r="N474" t="s">
        <v>16</v>
      </c>
      <c r="O474" t="str">
        <f>IF(N474&lt;&gt;"",N474,"N/A")</f>
        <v>Paid</v>
      </c>
      <c r="P474" t="s">
        <v>13</v>
      </c>
      <c r="Q474" s="9">
        <v>33.86</v>
      </c>
      <c r="R474" t="str">
        <f t="shared" si="7"/>
        <v>30+</v>
      </c>
      <c r="S474">
        <v>600</v>
      </c>
      <c r="T474" t="s">
        <v>14</v>
      </c>
      <c r="U474">
        <f>IF(T474="USD",S474,S474*0.055)</f>
        <v>600</v>
      </c>
      <c r="V474">
        <v>300</v>
      </c>
      <c r="W474" t="s">
        <v>14</v>
      </c>
      <c r="X474">
        <f>IF(W474="USD",V474,V474*0.054)</f>
        <v>300</v>
      </c>
      <c r="Y474">
        <v>1</v>
      </c>
      <c r="Z474">
        <v>4.5</v>
      </c>
      <c r="AA474" s="9">
        <v>3</v>
      </c>
      <c r="AB474">
        <v>3.75</v>
      </c>
      <c r="AC474">
        <v>3</v>
      </c>
    </row>
    <row r="475" spans="1:29" x14ac:dyDescent="0.25">
      <c r="A475" t="s">
        <v>1651</v>
      </c>
      <c r="B475" t="s">
        <v>10</v>
      </c>
      <c r="C475" t="s">
        <v>68</v>
      </c>
      <c r="D475" t="s">
        <v>3616</v>
      </c>
      <c r="E475" t="s">
        <v>3613</v>
      </c>
      <c r="F475" t="str">
        <f>_xlfn.CONCAT(D475:D475,"-",E475)</f>
        <v>Marrakech-Sanaa</v>
      </c>
      <c r="G475" s="1">
        <v>44725</v>
      </c>
      <c r="H475" s="1">
        <v>44755</v>
      </c>
      <c r="I475" s="8">
        <f>IF(H475&lt;&gt;"",_xlfn.DAYS(H475,G475),"N/A")</f>
        <v>30</v>
      </c>
      <c r="J475" s="1">
        <f>IF(H475&lt;&gt;"",H475,"N/A")</f>
        <v>44755</v>
      </c>
      <c r="K475">
        <v>6</v>
      </c>
      <c r="L475" t="s">
        <v>12</v>
      </c>
      <c r="M475" t="str">
        <f>IF(L475&lt;&gt;"",L475,"N/A")</f>
        <v>Invoiced</v>
      </c>
      <c r="N475" t="s">
        <v>12</v>
      </c>
      <c r="O475" t="str">
        <f>IF(N475&lt;&gt;"",N475,"N/A")</f>
        <v>Invoiced</v>
      </c>
      <c r="P475" t="s">
        <v>13</v>
      </c>
      <c r="Q475" s="9">
        <v>33.823</v>
      </c>
      <c r="R475" t="str">
        <f t="shared" si="7"/>
        <v>30+</v>
      </c>
      <c r="S475">
        <v>600</v>
      </c>
      <c r="T475" t="s">
        <v>14</v>
      </c>
      <c r="U475">
        <f>IF(T475="USD",S475,S475*0.055)</f>
        <v>600</v>
      </c>
      <c r="V475">
        <v>300</v>
      </c>
      <c r="W475" t="s">
        <v>14</v>
      </c>
      <c r="X475">
        <f>IF(W475="USD",V475,V475*0.054)</f>
        <v>300</v>
      </c>
      <c r="Y475">
        <v>1</v>
      </c>
      <c r="Z475">
        <v>4.5</v>
      </c>
      <c r="AA475" s="9">
        <v>3</v>
      </c>
      <c r="AB475">
        <v>3.75</v>
      </c>
      <c r="AC475">
        <v>3</v>
      </c>
    </row>
    <row r="476" spans="1:29" x14ac:dyDescent="0.25">
      <c r="A476" t="s">
        <v>1592</v>
      </c>
      <c r="B476" t="s">
        <v>10</v>
      </c>
      <c r="C476" t="s">
        <v>68</v>
      </c>
      <c r="D476" t="s">
        <v>3611</v>
      </c>
      <c r="E476" t="s">
        <v>3613</v>
      </c>
      <c r="F476" t="str">
        <f>_xlfn.CONCAT(D476:D476,"-",E476)</f>
        <v>Mogadishu-Sanaa</v>
      </c>
      <c r="G476" s="1">
        <v>44725</v>
      </c>
      <c r="H476" s="1">
        <v>44755</v>
      </c>
      <c r="I476" s="8">
        <f>IF(H476&lt;&gt;"",_xlfn.DAYS(H476,G476),"N/A")</f>
        <v>30</v>
      </c>
      <c r="J476" s="1">
        <f>IF(H476&lt;&gt;"",H476,"N/A")</f>
        <v>44755</v>
      </c>
      <c r="K476">
        <v>6</v>
      </c>
      <c r="L476" t="s">
        <v>12</v>
      </c>
      <c r="M476" t="str">
        <f>IF(L476&lt;&gt;"",L476,"N/A")</f>
        <v>Invoiced</v>
      </c>
      <c r="O476" t="str">
        <f>IF(N476&lt;&gt;"",N476,"N/A")</f>
        <v>N/A</v>
      </c>
      <c r="P476" t="s">
        <v>69</v>
      </c>
      <c r="Q476" s="9">
        <v>33.823</v>
      </c>
      <c r="R476" t="str">
        <f t="shared" si="7"/>
        <v>30+</v>
      </c>
      <c r="S476">
        <v>20</v>
      </c>
      <c r="T476" t="s">
        <v>14</v>
      </c>
      <c r="U476">
        <f>IF(T476="USD",S476,S476*0.055)</f>
        <v>20</v>
      </c>
      <c r="V476">
        <v>10</v>
      </c>
      <c r="W476" t="s">
        <v>14</v>
      </c>
      <c r="X476">
        <f>IF(W476="USD",V476,V476*0.054)</f>
        <v>10</v>
      </c>
      <c r="Y476">
        <v>1</v>
      </c>
      <c r="Z476">
        <v>4.5</v>
      </c>
      <c r="AA476" s="9">
        <v>3</v>
      </c>
      <c r="AB476">
        <v>3.75</v>
      </c>
      <c r="AC476">
        <v>3</v>
      </c>
    </row>
    <row r="477" spans="1:29" x14ac:dyDescent="0.25">
      <c r="A477" t="s">
        <v>1918</v>
      </c>
      <c r="B477" t="s">
        <v>10</v>
      </c>
      <c r="C477" t="s">
        <v>68</v>
      </c>
      <c r="D477" t="s">
        <v>3615</v>
      </c>
      <c r="E477" t="s">
        <v>3613</v>
      </c>
      <c r="F477" t="str">
        <f>_xlfn.CONCAT(D477:D477,"-",E477)</f>
        <v>Mombasa-Sanaa</v>
      </c>
      <c r="G477" s="1">
        <v>44757</v>
      </c>
      <c r="H477" s="1">
        <v>44787</v>
      </c>
      <c r="I477" s="8">
        <f>IF(H477&lt;&gt;"",_xlfn.DAYS(H477,G477),"N/A")</f>
        <v>30</v>
      </c>
      <c r="J477" s="1">
        <f>IF(H477&lt;&gt;"",H477,"N/A")</f>
        <v>44787</v>
      </c>
      <c r="K477">
        <v>7</v>
      </c>
      <c r="L477" t="s">
        <v>12</v>
      </c>
      <c r="M477" t="str">
        <f>IF(L477&lt;&gt;"",L477,"N/A")</f>
        <v>Invoiced</v>
      </c>
      <c r="N477" t="s">
        <v>12</v>
      </c>
      <c r="O477" t="str">
        <f>IF(N477&lt;&gt;"",N477,"N/A")</f>
        <v>Invoiced</v>
      </c>
      <c r="P477" t="s">
        <v>13</v>
      </c>
      <c r="Q477" s="9">
        <v>33.58</v>
      </c>
      <c r="R477" t="str">
        <f t="shared" si="7"/>
        <v>30+</v>
      </c>
      <c r="S477">
        <v>600</v>
      </c>
      <c r="T477" t="s">
        <v>14</v>
      </c>
      <c r="U477">
        <f>IF(T477="USD",S477,S477*0.055)</f>
        <v>600</v>
      </c>
      <c r="V477">
        <v>300</v>
      </c>
      <c r="W477" t="s">
        <v>14</v>
      </c>
      <c r="X477">
        <f>IF(W477="USD",V477,V477*0.054)</f>
        <v>300</v>
      </c>
      <c r="Y477">
        <v>1</v>
      </c>
      <c r="Z477">
        <v>4.5</v>
      </c>
      <c r="AA477" s="9">
        <v>3</v>
      </c>
      <c r="AB477">
        <v>3.75</v>
      </c>
      <c r="AC477">
        <v>3</v>
      </c>
    </row>
    <row r="478" spans="1:29" x14ac:dyDescent="0.25">
      <c r="A478" t="s">
        <v>1637</v>
      </c>
      <c r="B478" t="s">
        <v>10</v>
      </c>
      <c r="C478" t="s">
        <v>68</v>
      </c>
      <c r="D478" t="s">
        <v>3611</v>
      </c>
      <c r="E478" t="s">
        <v>3617</v>
      </c>
      <c r="F478" t="str">
        <f>_xlfn.CONCAT(D478:D478,"-",E478)</f>
        <v>Mogadishu-Lagos</v>
      </c>
      <c r="G478" s="1">
        <v>44698</v>
      </c>
      <c r="H478" s="1">
        <v>44728</v>
      </c>
      <c r="I478" s="8">
        <f>IF(H478&lt;&gt;"",_xlfn.DAYS(H478,G478),"N/A")</f>
        <v>30</v>
      </c>
      <c r="J478" s="1">
        <f>IF(H478&lt;&gt;"",H478,"N/A")</f>
        <v>44728</v>
      </c>
      <c r="K478">
        <v>5</v>
      </c>
      <c r="L478" t="s">
        <v>12</v>
      </c>
      <c r="M478" t="str">
        <f>IF(L478&lt;&gt;"",L478,"N/A")</f>
        <v>Invoiced</v>
      </c>
      <c r="N478" t="s">
        <v>12</v>
      </c>
      <c r="O478" t="str">
        <f>IF(N478&lt;&gt;"",N478,"N/A")</f>
        <v>Invoiced</v>
      </c>
      <c r="P478" t="s">
        <v>13</v>
      </c>
      <c r="Q478" s="9">
        <v>33.508000000000003</v>
      </c>
      <c r="R478" t="str">
        <f t="shared" si="7"/>
        <v>30+</v>
      </c>
      <c r="S478">
        <v>600</v>
      </c>
      <c r="T478" t="s">
        <v>14</v>
      </c>
      <c r="U478">
        <f>IF(T478="USD",S478,S478*0.055)</f>
        <v>600</v>
      </c>
      <c r="V478">
        <v>300</v>
      </c>
      <c r="W478" t="s">
        <v>14</v>
      </c>
      <c r="X478">
        <f>IF(W478="USD",V478,V478*0.054)</f>
        <v>300</v>
      </c>
      <c r="Y478">
        <v>1</v>
      </c>
      <c r="Z478">
        <v>4.5</v>
      </c>
      <c r="AA478" s="9">
        <v>3</v>
      </c>
      <c r="AB478">
        <v>3.75</v>
      </c>
      <c r="AC478">
        <v>3</v>
      </c>
    </row>
    <row r="479" spans="1:29" x14ac:dyDescent="0.25">
      <c r="A479" t="s">
        <v>1578</v>
      </c>
      <c r="B479" t="s">
        <v>10</v>
      </c>
      <c r="C479" t="s">
        <v>68</v>
      </c>
      <c r="D479" t="s">
        <v>3615</v>
      </c>
      <c r="E479" t="s">
        <v>3613</v>
      </c>
      <c r="F479" t="str">
        <f>_xlfn.CONCAT(D479:D479,"-",E479)</f>
        <v>Mombasa-Sanaa</v>
      </c>
      <c r="G479" s="1">
        <v>44698</v>
      </c>
      <c r="H479" s="1">
        <v>44728</v>
      </c>
      <c r="I479" s="8">
        <f>IF(H479&lt;&gt;"",_xlfn.DAYS(H479,G479),"N/A")</f>
        <v>30</v>
      </c>
      <c r="J479" s="1">
        <f>IF(H479&lt;&gt;"",H479,"N/A")</f>
        <v>44728</v>
      </c>
      <c r="K479">
        <v>5</v>
      </c>
      <c r="L479" t="s">
        <v>12</v>
      </c>
      <c r="M479" t="str">
        <f>IF(L479&lt;&gt;"",L479,"N/A")</f>
        <v>Invoiced</v>
      </c>
      <c r="N479" t="s">
        <v>16</v>
      </c>
      <c r="O479" t="str">
        <f>IF(N479&lt;&gt;"",N479,"N/A")</f>
        <v>Paid</v>
      </c>
      <c r="P479" t="s">
        <v>69</v>
      </c>
      <c r="Q479" s="9">
        <v>33.508000000000003</v>
      </c>
      <c r="R479" t="str">
        <f t="shared" si="7"/>
        <v>30+</v>
      </c>
      <c r="S479">
        <v>20</v>
      </c>
      <c r="T479" t="s">
        <v>14</v>
      </c>
      <c r="U479">
        <f>IF(T479="USD",S479,S479*0.055)</f>
        <v>20</v>
      </c>
      <c r="V479">
        <v>10</v>
      </c>
      <c r="W479" t="s">
        <v>14</v>
      </c>
      <c r="X479">
        <f>IF(W479="USD",V479,V479*0.054)</f>
        <v>10</v>
      </c>
      <c r="Y479">
        <v>1</v>
      </c>
      <c r="Z479">
        <v>4.5</v>
      </c>
      <c r="AA479" s="9">
        <v>3</v>
      </c>
      <c r="AB479">
        <v>3.75</v>
      </c>
      <c r="AC479">
        <v>3</v>
      </c>
    </row>
    <row r="480" spans="1:29" x14ac:dyDescent="0.25">
      <c r="A480" t="s">
        <v>1477</v>
      </c>
      <c r="B480" t="s">
        <v>10</v>
      </c>
      <c r="C480" t="s">
        <v>68</v>
      </c>
      <c r="D480" t="s">
        <v>3615</v>
      </c>
      <c r="E480" t="s">
        <v>3613</v>
      </c>
      <c r="F480" t="str">
        <f>_xlfn.CONCAT(D480:D480,"-",E480)</f>
        <v>Mombasa-Sanaa</v>
      </c>
      <c r="G480" s="1">
        <v>44687</v>
      </c>
      <c r="H480" s="1">
        <v>44717</v>
      </c>
      <c r="I480" s="8">
        <f>IF(H480&lt;&gt;"",_xlfn.DAYS(H480,G480),"N/A")</f>
        <v>30</v>
      </c>
      <c r="J480" s="1">
        <f>IF(H480&lt;&gt;"",H480,"N/A")</f>
        <v>44717</v>
      </c>
      <c r="K480">
        <v>5</v>
      </c>
      <c r="L480" t="s">
        <v>12</v>
      </c>
      <c r="M480" t="str">
        <f>IF(L480&lt;&gt;"",L480,"N/A")</f>
        <v>Invoiced</v>
      </c>
      <c r="N480" t="s">
        <v>12</v>
      </c>
      <c r="O480" t="str">
        <f>IF(N480&lt;&gt;"",N480,"N/A")</f>
        <v>Invoiced</v>
      </c>
      <c r="P480" t="s">
        <v>13</v>
      </c>
      <c r="Q480" s="9">
        <v>33.270150000000001</v>
      </c>
      <c r="R480" t="str">
        <f t="shared" si="7"/>
        <v>30+</v>
      </c>
      <c r="S480">
        <v>600</v>
      </c>
      <c r="T480" t="s">
        <v>14</v>
      </c>
      <c r="U480">
        <f>IF(T480="USD",S480,S480*0.055)</f>
        <v>600</v>
      </c>
      <c r="V480">
        <v>300</v>
      </c>
      <c r="W480" t="s">
        <v>14</v>
      </c>
      <c r="X480">
        <f>IF(W480="USD",V480,V480*0.054)</f>
        <v>300</v>
      </c>
      <c r="Y480">
        <v>1</v>
      </c>
      <c r="Z480">
        <v>4.5</v>
      </c>
      <c r="AA480" s="9">
        <v>3</v>
      </c>
      <c r="AB480">
        <v>3.75</v>
      </c>
      <c r="AC480">
        <v>3</v>
      </c>
    </row>
    <row r="481" spans="1:29" x14ac:dyDescent="0.25">
      <c r="A481" t="s">
        <v>1467</v>
      </c>
      <c r="B481" t="s">
        <v>10</v>
      </c>
      <c r="C481" t="s">
        <v>68</v>
      </c>
      <c r="D481" t="s">
        <v>3620</v>
      </c>
      <c r="E481" t="s">
        <v>3617</v>
      </c>
      <c r="F481" t="str">
        <f>_xlfn.CONCAT(D481:D481,"-",E481)</f>
        <v>Zanzibar-Lagos</v>
      </c>
      <c r="G481" s="1">
        <v>44687</v>
      </c>
      <c r="H481" s="1">
        <v>44717</v>
      </c>
      <c r="I481" s="8">
        <f>IF(H481&lt;&gt;"",_xlfn.DAYS(H481,G481),"N/A")</f>
        <v>30</v>
      </c>
      <c r="J481" s="1">
        <f>IF(H481&lt;&gt;"",H481,"N/A")</f>
        <v>44717</v>
      </c>
      <c r="K481">
        <v>5</v>
      </c>
      <c r="L481" t="s">
        <v>12</v>
      </c>
      <c r="M481" t="str">
        <f>IF(L481&lt;&gt;"",L481,"N/A")</f>
        <v>Invoiced</v>
      </c>
      <c r="N481" t="s">
        <v>16</v>
      </c>
      <c r="O481" t="str">
        <f>IF(N481&lt;&gt;"",N481,"N/A")</f>
        <v>Paid</v>
      </c>
      <c r="P481" t="s">
        <v>69</v>
      </c>
      <c r="Q481" s="9">
        <v>33.270150000000001</v>
      </c>
      <c r="R481" t="str">
        <f t="shared" si="7"/>
        <v>30+</v>
      </c>
      <c r="S481">
        <v>20</v>
      </c>
      <c r="T481" t="s">
        <v>14</v>
      </c>
      <c r="U481">
        <f>IF(T481="USD",S481,S481*0.055)</f>
        <v>20</v>
      </c>
      <c r="V481">
        <v>10</v>
      </c>
      <c r="W481" t="s">
        <v>14</v>
      </c>
      <c r="X481">
        <f>IF(W481="USD",V481,V481*0.054)</f>
        <v>10</v>
      </c>
      <c r="Y481">
        <v>1</v>
      </c>
      <c r="Z481">
        <v>4.5</v>
      </c>
      <c r="AA481" s="9">
        <v>3</v>
      </c>
      <c r="AB481">
        <v>3.75</v>
      </c>
      <c r="AC481">
        <v>3</v>
      </c>
    </row>
    <row r="482" spans="1:29" x14ac:dyDescent="0.25">
      <c r="A482" t="s">
        <v>3069</v>
      </c>
      <c r="B482" t="s">
        <v>10</v>
      </c>
      <c r="C482" t="s">
        <v>68</v>
      </c>
      <c r="D482" t="s">
        <v>3619</v>
      </c>
      <c r="E482" t="s">
        <v>3618</v>
      </c>
      <c r="F482" t="str">
        <f>_xlfn.CONCAT(D482:D482,"-",E482)</f>
        <v>Addis Ababa-Tripoli</v>
      </c>
      <c r="G482" s="1">
        <v>44784</v>
      </c>
      <c r="H482" s="1">
        <v>44814</v>
      </c>
      <c r="I482" s="8">
        <f>IF(H482&lt;&gt;"",_xlfn.DAYS(H482,G482),"N/A")</f>
        <v>30</v>
      </c>
      <c r="J482" s="1">
        <f>IF(H482&lt;&gt;"",H482,"N/A")</f>
        <v>44814</v>
      </c>
      <c r="K482">
        <v>8</v>
      </c>
      <c r="M482" t="str">
        <f>IF(L482&lt;&gt;"",L482,"N/A")</f>
        <v>N/A</v>
      </c>
      <c r="N482" t="s">
        <v>583</v>
      </c>
      <c r="O482" t="str">
        <f>IF(N482&lt;&gt;"",N482,"N/A")</f>
        <v>Approval Pending</v>
      </c>
      <c r="P482" t="s">
        <v>13</v>
      </c>
      <c r="Q482" s="9">
        <v>33.182899999999997</v>
      </c>
      <c r="R482" t="str">
        <f t="shared" si="7"/>
        <v>30+</v>
      </c>
      <c r="S482">
        <v>600</v>
      </c>
      <c r="T482" t="s">
        <v>14</v>
      </c>
      <c r="U482">
        <f>IF(T482="USD",S482,S482*0.055)</f>
        <v>600</v>
      </c>
      <c r="V482">
        <v>300</v>
      </c>
      <c r="W482" t="s">
        <v>14</v>
      </c>
      <c r="X482">
        <f>IF(W482="USD",V482,V482*0.054)</f>
        <v>300</v>
      </c>
      <c r="Y482">
        <v>0</v>
      </c>
      <c r="Z482">
        <v>4.5</v>
      </c>
      <c r="AA482" s="9">
        <v>3</v>
      </c>
      <c r="AB482">
        <v>3.75</v>
      </c>
      <c r="AC482">
        <v>3</v>
      </c>
    </row>
    <row r="483" spans="1:29" x14ac:dyDescent="0.25">
      <c r="A483" t="s">
        <v>3126</v>
      </c>
      <c r="B483" t="s">
        <v>10</v>
      </c>
      <c r="C483" t="s">
        <v>68</v>
      </c>
      <c r="D483" t="s">
        <v>3611</v>
      </c>
      <c r="E483" t="s">
        <v>3617</v>
      </c>
      <c r="F483" t="str">
        <f>_xlfn.CONCAT(D483:D483,"-",E483)</f>
        <v>Mogadishu-Lagos</v>
      </c>
      <c r="G483" s="1">
        <v>44692</v>
      </c>
      <c r="H483" s="1">
        <v>44722</v>
      </c>
      <c r="I483" s="8">
        <f>IF(H483&lt;&gt;"",_xlfn.DAYS(H483,G483),"N/A")</f>
        <v>30</v>
      </c>
      <c r="J483" s="1">
        <f>IF(H483&lt;&gt;"",H483,"N/A")</f>
        <v>44722</v>
      </c>
      <c r="K483">
        <v>5</v>
      </c>
      <c r="L483" t="s">
        <v>16</v>
      </c>
      <c r="M483" t="str">
        <f>IF(L483&lt;&gt;"",L483,"N/A")</f>
        <v>Paid</v>
      </c>
      <c r="N483" t="s">
        <v>12</v>
      </c>
      <c r="O483" t="str">
        <f>IF(N483&lt;&gt;"",N483,"N/A")</f>
        <v>Invoiced</v>
      </c>
      <c r="P483" t="s">
        <v>13</v>
      </c>
      <c r="Q483" s="9">
        <v>33.066000000000003</v>
      </c>
      <c r="R483" t="str">
        <f t="shared" si="7"/>
        <v>30+</v>
      </c>
      <c r="S483">
        <v>600</v>
      </c>
      <c r="T483" t="s">
        <v>14</v>
      </c>
      <c r="U483">
        <f>IF(T483="USD",S483,S483*0.055)</f>
        <v>600</v>
      </c>
      <c r="V483">
        <v>300</v>
      </c>
      <c r="W483" t="s">
        <v>14</v>
      </c>
      <c r="X483">
        <f>IF(W483="USD",V483,V483*0.054)</f>
        <v>300</v>
      </c>
      <c r="Y483">
        <v>1</v>
      </c>
      <c r="Z483">
        <v>4.5</v>
      </c>
      <c r="AA483" s="9">
        <v>3</v>
      </c>
      <c r="AB483">
        <v>3.75</v>
      </c>
      <c r="AC483">
        <v>3</v>
      </c>
    </row>
    <row r="484" spans="1:29" x14ac:dyDescent="0.25">
      <c r="A484" t="s">
        <v>3177</v>
      </c>
      <c r="B484" t="s">
        <v>10</v>
      </c>
      <c r="C484" t="s">
        <v>68</v>
      </c>
      <c r="D484" t="s">
        <v>3616</v>
      </c>
      <c r="E484" t="s">
        <v>3612</v>
      </c>
      <c r="F484" t="str">
        <f>_xlfn.CONCAT(D484:D484,"-",E484)</f>
        <v>Marrakech-Victoria</v>
      </c>
      <c r="G484" s="1">
        <v>44716</v>
      </c>
      <c r="H484" s="1">
        <v>44746</v>
      </c>
      <c r="I484" s="8">
        <f>IF(H484&lt;&gt;"",_xlfn.DAYS(H484,G484),"N/A")</f>
        <v>30</v>
      </c>
      <c r="J484" s="1">
        <f>IF(H484&lt;&gt;"",H484,"N/A")</f>
        <v>44746</v>
      </c>
      <c r="K484">
        <v>6</v>
      </c>
      <c r="L484" t="s">
        <v>16</v>
      </c>
      <c r="M484" t="str">
        <f>IF(L484&lt;&gt;"",L484,"N/A")</f>
        <v>Paid</v>
      </c>
      <c r="N484" t="s">
        <v>12</v>
      </c>
      <c r="O484" t="str">
        <f>IF(N484&lt;&gt;"",N484,"N/A")</f>
        <v>Invoiced</v>
      </c>
      <c r="P484" t="s">
        <v>13</v>
      </c>
      <c r="Q484" s="9">
        <v>33.066000000000003</v>
      </c>
      <c r="R484" t="str">
        <f t="shared" si="7"/>
        <v>30+</v>
      </c>
      <c r="S484">
        <v>600</v>
      </c>
      <c r="T484" t="s">
        <v>14</v>
      </c>
      <c r="U484">
        <f>IF(T484="USD",S484,S484*0.055)</f>
        <v>600</v>
      </c>
      <c r="V484">
        <v>300</v>
      </c>
      <c r="W484" t="s">
        <v>14</v>
      </c>
      <c r="X484">
        <f>IF(W484="USD",V484,V484*0.054)</f>
        <v>300</v>
      </c>
      <c r="Y484">
        <v>1</v>
      </c>
      <c r="Z484">
        <v>4.5</v>
      </c>
      <c r="AA484" s="9">
        <v>3</v>
      </c>
      <c r="AB484">
        <v>3.75</v>
      </c>
      <c r="AC484">
        <v>3</v>
      </c>
    </row>
    <row r="485" spans="1:29" x14ac:dyDescent="0.25">
      <c r="A485" t="s">
        <v>3194</v>
      </c>
      <c r="B485" t="s">
        <v>10</v>
      </c>
      <c r="C485" t="s">
        <v>68</v>
      </c>
      <c r="D485" t="s">
        <v>3615</v>
      </c>
      <c r="E485" t="s">
        <v>3612</v>
      </c>
      <c r="F485" t="str">
        <f>_xlfn.CONCAT(D485:D485,"-",E485)</f>
        <v>Mombasa-Victoria</v>
      </c>
      <c r="G485" s="1">
        <v>44715</v>
      </c>
      <c r="H485" s="1">
        <v>44745</v>
      </c>
      <c r="I485" s="8">
        <f>IF(H485&lt;&gt;"",_xlfn.DAYS(H485,G485),"N/A")</f>
        <v>30</v>
      </c>
      <c r="J485" s="1">
        <f>IF(H485&lt;&gt;"",H485,"N/A")</f>
        <v>44745</v>
      </c>
      <c r="K485">
        <v>6</v>
      </c>
      <c r="L485" t="s">
        <v>16</v>
      </c>
      <c r="M485" t="str">
        <f>IF(L485&lt;&gt;"",L485,"N/A")</f>
        <v>Paid</v>
      </c>
      <c r="N485" t="s">
        <v>12</v>
      </c>
      <c r="O485" t="str">
        <f>IF(N485&lt;&gt;"",N485,"N/A")</f>
        <v>Invoiced</v>
      </c>
      <c r="P485" t="s">
        <v>13</v>
      </c>
      <c r="Q485" s="9">
        <v>33.066000000000003</v>
      </c>
      <c r="R485" t="str">
        <f t="shared" si="7"/>
        <v>30+</v>
      </c>
      <c r="S485">
        <v>600</v>
      </c>
      <c r="T485" t="s">
        <v>14</v>
      </c>
      <c r="U485">
        <f>IF(T485="USD",S485,S485*0.055)</f>
        <v>600</v>
      </c>
      <c r="V485">
        <v>300</v>
      </c>
      <c r="W485" t="s">
        <v>14</v>
      </c>
      <c r="X485">
        <f>IF(W485="USD",V485,V485*0.054)</f>
        <v>300</v>
      </c>
      <c r="Y485">
        <v>1</v>
      </c>
      <c r="Z485">
        <v>4.5</v>
      </c>
      <c r="AA485" s="9">
        <v>3</v>
      </c>
      <c r="AB485">
        <v>3.75</v>
      </c>
      <c r="AC485">
        <v>3</v>
      </c>
    </row>
    <row r="486" spans="1:29" x14ac:dyDescent="0.25">
      <c r="A486" t="s">
        <v>3211</v>
      </c>
      <c r="B486" t="s">
        <v>10</v>
      </c>
      <c r="C486" t="s">
        <v>68</v>
      </c>
      <c r="D486" t="s">
        <v>3619</v>
      </c>
      <c r="E486" t="s">
        <v>3613</v>
      </c>
      <c r="F486" t="str">
        <f>_xlfn.CONCAT(D486:D486,"-",E486)</f>
        <v>Addis Ababa-Sanaa</v>
      </c>
      <c r="G486" s="1">
        <v>44727</v>
      </c>
      <c r="H486" s="1">
        <v>44757</v>
      </c>
      <c r="I486" s="8">
        <f>IF(H486&lt;&gt;"",_xlfn.DAYS(H486,G486),"N/A")</f>
        <v>30</v>
      </c>
      <c r="J486" s="1">
        <f>IF(H486&lt;&gt;"",H486,"N/A")</f>
        <v>44757</v>
      </c>
      <c r="K486">
        <v>6</v>
      </c>
      <c r="L486" t="s">
        <v>12</v>
      </c>
      <c r="M486" t="str">
        <f>IF(L486&lt;&gt;"",L486,"N/A")</f>
        <v>Invoiced</v>
      </c>
      <c r="N486" t="s">
        <v>12</v>
      </c>
      <c r="O486" t="str">
        <f>IF(N486&lt;&gt;"",N486,"N/A")</f>
        <v>Invoiced</v>
      </c>
      <c r="P486" t="s">
        <v>13</v>
      </c>
      <c r="Q486" s="9">
        <v>33.066000000000003</v>
      </c>
      <c r="R486" t="str">
        <f t="shared" si="7"/>
        <v>30+</v>
      </c>
      <c r="S486">
        <v>600</v>
      </c>
      <c r="T486" t="s">
        <v>14</v>
      </c>
      <c r="U486">
        <f>IF(T486="USD",S486,S486*0.055)</f>
        <v>600</v>
      </c>
      <c r="V486">
        <v>300</v>
      </c>
      <c r="W486" t="s">
        <v>14</v>
      </c>
      <c r="X486">
        <f>IF(W486="USD",V486,V486*0.054)</f>
        <v>300</v>
      </c>
      <c r="Y486">
        <v>1</v>
      </c>
      <c r="Z486">
        <v>4.5</v>
      </c>
      <c r="AA486" s="9">
        <v>3</v>
      </c>
      <c r="AB486">
        <v>3.75</v>
      </c>
      <c r="AC486">
        <v>3</v>
      </c>
    </row>
    <row r="487" spans="1:29" x14ac:dyDescent="0.25">
      <c r="A487" t="s">
        <v>3213</v>
      </c>
      <c r="B487" t="s">
        <v>10</v>
      </c>
      <c r="C487" t="s">
        <v>68</v>
      </c>
      <c r="D487" t="s">
        <v>3619</v>
      </c>
      <c r="E487" t="s">
        <v>3612</v>
      </c>
      <c r="F487" t="str">
        <f>_xlfn.CONCAT(D487:D487,"-",E487)</f>
        <v>Addis Ababa-Victoria</v>
      </c>
      <c r="G487" s="1">
        <v>44727</v>
      </c>
      <c r="H487" s="1">
        <v>44757</v>
      </c>
      <c r="I487" s="8">
        <f>IF(H487&lt;&gt;"",_xlfn.DAYS(H487,G487),"N/A")</f>
        <v>30</v>
      </c>
      <c r="J487" s="1">
        <f>IF(H487&lt;&gt;"",H487,"N/A")</f>
        <v>44757</v>
      </c>
      <c r="K487">
        <v>6</v>
      </c>
      <c r="L487" t="s">
        <v>12</v>
      </c>
      <c r="M487" t="str">
        <f>IF(L487&lt;&gt;"",L487,"N/A")</f>
        <v>Invoiced</v>
      </c>
      <c r="N487" t="s">
        <v>12</v>
      </c>
      <c r="O487" t="str">
        <f>IF(N487&lt;&gt;"",N487,"N/A")</f>
        <v>Invoiced</v>
      </c>
      <c r="P487" t="s">
        <v>13</v>
      </c>
      <c r="Q487" s="9">
        <v>33.066000000000003</v>
      </c>
      <c r="R487" t="str">
        <f t="shared" si="7"/>
        <v>30+</v>
      </c>
      <c r="S487">
        <v>600</v>
      </c>
      <c r="T487" t="s">
        <v>14</v>
      </c>
      <c r="U487">
        <f>IF(T487="USD",S487,S487*0.055)</f>
        <v>600</v>
      </c>
      <c r="V487">
        <v>300</v>
      </c>
      <c r="W487" t="s">
        <v>14</v>
      </c>
      <c r="X487">
        <f>IF(W487="USD",V487,V487*0.054)</f>
        <v>300</v>
      </c>
      <c r="Y487">
        <v>1</v>
      </c>
      <c r="Z487">
        <v>4.5</v>
      </c>
      <c r="AA487" s="9">
        <v>3</v>
      </c>
      <c r="AB487">
        <v>3.75</v>
      </c>
      <c r="AC487">
        <v>3</v>
      </c>
    </row>
    <row r="488" spans="1:29" x14ac:dyDescent="0.25">
      <c r="A488" t="s">
        <v>1469</v>
      </c>
      <c r="B488" t="s">
        <v>10</v>
      </c>
      <c r="C488" t="s">
        <v>68</v>
      </c>
      <c r="D488" t="s">
        <v>3615</v>
      </c>
      <c r="E488" t="s">
        <v>3618</v>
      </c>
      <c r="F488" t="str">
        <f>_xlfn.CONCAT(D488:D488,"-",E488)</f>
        <v>Mombasa-Tripoli</v>
      </c>
      <c r="G488" s="1">
        <v>44687</v>
      </c>
      <c r="H488" s="1">
        <v>44717</v>
      </c>
      <c r="I488" s="8">
        <f>IF(H488&lt;&gt;"",_xlfn.DAYS(H488,G488),"N/A")</f>
        <v>30</v>
      </c>
      <c r="J488" s="1">
        <f>IF(H488&lt;&gt;"",H488,"N/A")</f>
        <v>44717</v>
      </c>
      <c r="K488">
        <v>5</v>
      </c>
      <c r="L488" t="s">
        <v>12</v>
      </c>
      <c r="M488" t="str">
        <f>IF(L488&lt;&gt;"",L488,"N/A")</f>
        <v>Invoiced</v>
      </c>
      <c r="N488" t="s">
        <v>12</v>
      </c>
      <c r="O488" t="str">
        <f>IF(N488&lt;&gt;"",N488,"N/A")</f>
        <v>Invoiced</v>
      </c>
      <c r="P488" t="s">
        <v>13</v>
      </c>
      <c r="Q488" s="9">
        <v>32.866999999999997</v>
      </c>
      <c r="R488" t="str">
        <f t="shared" si="7"/>
        <v>30+</v>
      </c>
      <c r="S488">
        <v>600</v>
      </c>
      <c r="T488" t="s">
        <v>14</v>
      </c>
      <c r="U488">
        <f>IF(T488="USD",S488,S488*0.055)</f>
        <v>600</v>
      </c>
      <c r="V488">
        <v>300</v>
      </c>
      <c r="W488" t="s">
        <v>14</v>
      </c>
      <c r="X488">
        <f>IF(W488="USD",V488,V488*0.054)</f>
        <v>300</v>
      </c>
      <c r="Y488">
        <v>1</v>
      </c>
      <c r="Z488">
        <v>4.5</v>
      </c>
      <c r="AA488" s="9">
        <v>3</v>
      </c>
      <c r="AB488">
        <v>3.75</v>
      </c>
      <c r="AC488">
        <v>3</v>
      </c>
    </row>
    <row r="489" spans="1:29" x14ac:dyDescent="0.25">
      <c r="A489" t="s">
        <v>1459</v>
      </c>
      <c r="B489" t="s">
        <v>10</v>
      </c>
      <c r="C489" t="s">
        <v>68</v>
      </c>
      <c r="D489" t="s">
        <v>3615</v>
      </c>
      <c r="E489" t="s">
        <v>3612</v>
      </c>
      <c r="F489" t="str">
        <f>_xlfn.CONCAT(D489:D489,"-",E489)</f>
        <v>Mombasa-Victoria</v>
      </c>
      <c r="G489" s="1">
        <v>44687</v>
      </c>
      <c r="H489" s="1">
        <v>44717</v>
      </c>
      <c r="I489" s="8">
        <f>IF(H489&lt;&gt;"",_xlfn.DAYS(H489,G489),"N/A")</f>
        <v>30</v>
      </c>
      <c r="J489" s="1">
        <f>IF(H489&lt;&gt;"",H489,"N/A")</f>
        <v>44717</v>
      </c>
      <c r="K489">
        <v>5</v>
      </c>
      <c r="L489" t="s">
        <v>12</v>
      </c>
      <c r="M489" t="str">
        <f>IF(L489&lt;&gt;"",L489,"N/A")</f>
        <v>Invoiced</v>
      </c>
      <c r="N489" t="s">
        <v>16</v>
      </c>
      <c r="O489" t="str">
        <f>IF(N489&lt;&gt;"",N489,"N/A")</f>
        <v>Paid</v>
      </c>
      <c r="P489" t="s">
        <v>69</v>
      </c>
      <c r="Q489" s="9">
        <v>32.866999999999997</v>
      </c>
      <c r="R489" t="str">
        <f t="shared" si="7"/>
        <v>30+</v>
      </c>
      <c r="S489">
        <v>20</v>
      </c>
      <c r="T489" t="s">
        <v>14</v>
      </c>
      <c r="U489">
        <f>IF(T489="USD",S489,S489*0.055)</f>
        <v>20</v>
      </c>
      <c r="V489">
        <v>10</v>
      </c>
      <c r="W489" t="s">
        <v>14</v>
      </c>
      <c r="X489">
        <f>IF(W489="USD",V489,V489*0.054)</f>
        <v>10</v>
      </c>
      <c r="Y489">
        <v>1</v>
      </c>
      <c r="Z489">
        <v>4.5</v>
      </c>
      <c r="AA489" s="9">
        <v>3</v>
      </c>
      <c r="AB489">
        <v>3.75</v>
      </c>
      <c r="AC489">
        <v>3</v>
      </c>
    </row>
    <row r="490" spans="1:29" x14ac:dyDescent="0.25">
      <c r="A490" t="s">
        <v>1166</v>
      </c>
      <c r="B490" t="s">
        <v>10</v>
      </c>
      <c r="C490" t="s">
        <v>68</v>
      </c>
      <c r="D490" t="s">
        <v>3615</v>
      </c>
      <c r="E490" t="s">
        <v>3614</v>
      </c>
      <c r="F490" t="str">
        <f>_xlfn.CONCAT(D490:D490,"-",E490)</f>
        <v>Mombasa-Alger</v>
      </c>
      <c r="G490" s="1">
        <v>44658</v>
      </c>
      <c r="H490" s="1">
        <v>44688</v>
      </c>
      <c r="I490" s="8">
        <f>IF(H490&lt;&gt;"",_xlfn.DAYS(H490,G490),"N/A")</f>
        <v>30</v>
      </c>
      <c r="J490" s="1">
        <f>IF(H490&lt;&gt;"",H490,"N/A")</f>
        <v>44688</v>
      </c>
      <c r="K490">
        <v>4</v>
      </c>
      <c r="L490" t="s">
        <v>12</v>
      </c>
      <c r="M490" t="str">
        <f>IF(L490&lt;&gt;"",L490,"N/A")</f>
        <v>Invoiced</v>
      </c>
      <c r="N490" t="s">
        <v>12</v>
      </c>
      <c r="O490" t="str">
        <f>IF(N490&lt;&gt;"",N490,"N/A")</f>
        <v>Invoiced</v>
      </c>
      <c r="P490" t="s">
        <v>13</v>
      </c>
      <c r="Q490" s="9">
        <v>32.79</v>
      </c>
      <c r="R490" t="str">
        <f t="shared" si="7"/>
        <v>30+</v>
      </c>
      <c r="S490">
        <v>600</v>
      </c>
      <c r="T490" t="s">
        <v>14</v>
      </c>
      <c r="U490">
        <f>IF(T490="USD",S490,S490*0.055)</f>
        <v>600</v>
      </c>
      <c r="V490">
        <v>300</v>
      </c>
      <c r="W490" t="s">
        <v>14</v>
      </c>
      <c r="X490">
        <f>IF(W490="USD",V490,V490*0.054)</f>
        <v>300</v>
      </c>
      <c r="Y490">
        <v>1</v>
      </c>
      <c r="Z490">
        <v>4.5</v>
      </c>
      <c r="AA490" s="9">
        <v>3</v>
      </c>
      <c r="AB490">
        <v>3.75</v>
      </c>
      <c r="AC490">
        <v>3</v>
      </c>
    </row>
    <row r="491" spans="1:29" x14ac:dyDescent="0.25">
      <c r="A491" t="s">
        <v>1151</v>
      </c>
      <c r="B491" t="s">
        <v>10</v>
      </c>
      <c r="C491" t="s">
        <v>68</v>
      </c>
      <c r="D491" t="s">
        <v>3611</v>
      </c>
      <c r="E491" t="s">
        <v>3614</v>
      </c>
      <c r="F491" t="str">
        <f>_xlfn.CONCAT(D491:D491,"-",E491)</f>
        <v>Mogadishu-Alger</v>
      </c>
      <c r="G491" s="1">
        <v>44658</v>
      </c>
      <c r="H491" s="1">
        <v>44688</v>
      </c>
      <c r="I491" s="8">
        <f>IF(H491&lt;&gt;"",_xlfn.DAYS(H491,G491),"N/A")</f>
        <v>30</v>
      </c>
      <c r="J491" s="1">
        <f>IF(H491&lt;&gt;"",H491,"N/A")</f>
        <v>44688</v>
      </c>
      <c r="K491">
        <v>4</v>
      </c>
      <c r="L491" t="s">
        <v>12</v>
      </c>
      <c r="M491" t="str">
        <f>IF(L491&lt;&gt;"",L491,"N/A")</f>
        <v>Invoiced</v>
      </c>
      <c r="O491" t="str">
        <f>IF(N491&lt;&gt;"",N491,"N/A")</f>
        <v>N/A</v>
      </c>
      <c r="P491" t="s">
        <v>69</v>
      </c>
      <c r="Q491" s="9">
        <v>32.79</v>
      </c>
      <c r="R491" t="str">
        <f t="shared" si="7"/>
        <v>30+</v>
      </c>
      <c r="S491">
        <v>20</v>
      </c>
      <c r="T491" t="s">
        <v>14</v>
      </c>
      <c r="U491">
        <f>IF(T491="USD",S491,S491*0.055)</f>
        <v>20</v>
      </c>
      <c r="V491">
        <v>10</v>
      </c>
      <c r="W491" t="s">
        <v>14</v>
      </c>
      <c r="X491">
        <f>IF(W491="USD",V491,V491*0.054)</f>
        <v>10</v>
      </c>
      <c r="Y491">
        <v>1</v>
      </c>
      <c r="Z491">
        <v>4.5</v>
      </c>
      <c r="AA491" s="9">
        <v>3</v>
      </c>
      <c r="AB491">
        <v>3.75</v>
      </c>
      <c r="AC491">
        <v>3</v>
      </c>
    </row>
    <row r="492" spans="1:29" x14ac:dyDescent="0.25">
      <c r="A492" t="s">
        <v>2101</v>
      </c>
      <c r="B492" t="s">
        <v>10</v>
      </c>
      <c r="C492" t="s">
        <v>68</v>
      </c>
      <c r="D492" t="s">
        <v>3615</v>
      </c>
      <c r="E492" t="s">
        <v>3613</v>
      </c>
      <c r="F492" t="str">
        <f>_xlfn.CONCAT(D492:D492,"-",E492)</f>
        <v>Mombasa-Sanaa</v>
      </c>
      <c r="G492" s="1">
        <v>44649</v>
      </c>
      <c r="H492" s="1">
        <v>44679</v>
      </c>
      <c r="I492" s="8">
        <f>IF(H492&lt;&gt;"",_xlfn.DAYS(H492,G492),"N/A")</f>
        <v>30</v>
      </c>
      <c r="J492" s="1">
        <f>IF(H492&lt;&gt;"",H492,"N/A")</f>
        <v>44679</v>
      </c>
      <c r="K492">
        <v>3</v>
      </c>
      <c r="L492" t="s">
        <v>16</v>
      </c>
      <c r="M492" t="str">
        <f>IF(L492&lt;&gt;"",L492,"N/A")</f>
        <v>Paid</v>
      </c>
      <c r="N492" t="s">
        <v>12</v>
      </c>
      <c r="O492" t="str">
        <f>IF(N492&lt;&gt;"",N492,"N/A")</f>
        <v>Invoiced</v>
      </c>
      <c r="P492" t="s">
        <v>13</v>
      </c>
      <c r="Q492" s="9">
        <v>32.15</v>
      </c>
      <c r="R492" t="str">
        <f t="shared" si="7"/>
        <v>30+</v>
      </c>
      <c r="S492">
        <v>600</v>
      </c>
      <c r="T492" t="s">
        <v>14</v>
      </c>
      <c r="U492">
        <f>IF(T492="USD",S492,S492*0.055)</f>
        <v>600</v>
      </c>
      <c r="V492">
        <v>300</v>
      </c>
      <c r="W492" t="s">
        <v>14</v>
      </c>
      <c r="X492">
        <f>IF(W492="USD",V492,V492*0.054)</f>
        <v>300</v>
      </c>
      <c r="Y492">
        <v>1</v>
      </c>
      <c r="Z492">
        <v>4.5</v>
      </c>
      <c r="AA492" s="9">
        <v>3</v>
      </c>
      <c r="AB492">
        <v>3.75</v>
      </c>
      <c r="AC492">
        <v>3</v>
      </c>
    </row>
    <row r="493" spans="1:29" x14ac:dyDescent="0.25">
      <c r="A493" t="s">
        <v>2117</v>
      </c>
      <c r="B493" t="s">
        <v>10</v>
      </c>
      <c r="C493" t="s">
        <v>68</v>
      </c>
      <c r="D493" t="s">
        <v>3619</v>
      </c>
      <c r="E493" t="s">
        <v>3613</v>
      </c>
      <c r="F493" t="str">
        <f>_xlfn.CONCAT(D493:D493,"-",E493)</f>
        <v>Addis Ababa-Sanaa</v>
      </c>
      <c r="G493" s="1">
        <v>44649</v>
      </c>
      <c r="H493" s="1">
        <v>44679</v>
      </c>
      <c r="I493" s="8">
        <f>IF(H493&lt;&gt;"",_xlfn.DAYS(H493,G493),"N/A")</f>
        <v>30</v>
      </c>
      <c r="J493" s="1">
        <f>IF(H493&lt;&gt;"",H493,"N/A")</f>
        <v>44679</v>
      </c>
      <c r="K493">
        <v>3</v>
      </c>
      <c r="L493" t="s">
        <v>16</v>
      </c>
      <c r="M493" t="str">
        <f>IF(L493&lt;&gt;"",L493,"N/A")</f>
        <v>Paid</v>
      </c>
      <c r="O493" t="str">
        <f>IF(N493&lt;&gt;"",N493,"N/A")</f>
        <v>N/A</v>
      </c>
      <c r="P493" t="s">
        <v>69</v>
      </c>
      <c r="Q493" s="9">
        <v>32.15</v>
      </c>
      <c r="R493" t="str">
        <f t="shared" si="7"/>
        <v>30+</v>
      </c>
      <c r="S493">
        <v>20</v>
      </c>
      <c r="T493" t="s">
        <v>14</v>
      </c>
      <c r="U493">
        <f>IF(T493="USD",S493,S493*0.055)</f>
        <v>20</v>
      </c>
      <c r="V493">
        <v>10</v>
      </c>
      <c r="W493" t="s">
        <v>14</v>
      </c>
      <c r="X493">
        <f>IF(W493="USD",V493,V493*0.054)</f>
        <v>10</v>
      </c>
      <c r="Y493">
        <v>1</v>
      </c>
      <c r="Z493">
        <v>4.5</v>
      </c>
      <c r="AA493" s="9">
        <v>3</v>
      </c>
      <c r="AB493">
        <v>3.75</v>
      </c>
      <c r="AC493">
        <v>3</v>
      </c>
    </row>
    <row r="494" spans="1:29" x14ac:dyDescent="0.25">
      <c r="A494" t="s">
        <v>2186</v>
      </c>
      <c r="B494" t="s">
        <v>10</v>
      </c>
      <c r="C494" t="s">
        <v>68</v>
      </c>
      <c r="D494" t="s">
        <v>3616</v>
      </c>
      <c r="E494" t="s">
        <v>3612</v>
      </c>
      <c r="F494" t="str">
        <f>_xlfn.CONCAT(D494:D494,"-",E494)</f>
        <v>Marrakech-Victoria</v>
      </c>
      <c r="G494" s="1">
        <v>44729</v>
      </c>
      <c r="H494" s="1">
        <v>44759</v>
      </c>
      <c r="I494" s="8">
        <f>IF(H494&lt;&gt;"",_xlfn.DAYS(H494,G494),"N/A")</f>
        <v>30</v>
      </c>
      <c r="J494" s="1">
        <f>IF(H494&lt;&gt;"",H494,"N/A")</f>
        <v>44759</v>
      </c>
      <c r="K494">
        <v>6</v>
      </c>
      <c r="L494" t="s">
        <v>16</v>
      </c>
      <c r="M494" t="str">
        <f>IF(L494&lt;&gt;"",L494,"N/A")</f>
        <v>Paid</v>
      </c>
      <c r="N494" t="s">
        <v>12</v>
      </c>
      <c r="O494" t="str">
        <f>IF(N494&lt;&gt;"",N494,"N/A")</f>
        <v>Invoiced</v>
      </c>
      <c r="P494" t="s">
        <v>13</v>
      </c>
      <c r="Q494" s="9">
        <v>32.063000000000002</v>
      </c>
      <c r="R494" t="str">
        <f t="shared" si="7"/>
        <v>30+</v>
      </c>
      <c r="S494">
        <v>600</v>
      </c>
      <c r="T494" t="s">
        <v>14</v>
      </c>
      <c r="U494">
        <f>IF(T494="USD",S494,S494*0.055)</f>
        <v>600</v>
      </c>
      <c r="V494">
        <v>300</v>
      </c>
      <c r="W494" t="s">
        <v>14</v>
      </c>
      <c r="X494">
        <f>IF(W494="USD",V494,V494*0.054)</f>
        <v>300</v>
      </c>
      <c r="Y494">
        <v>1</v>
      </c>
      <c r="Z494">
        <v>4.5</v>
      </c>
      <c r="AA494" s="9">
        <v>3</v>
      </c>
      <c r="AB494">
        <v>3.75</v>
      </c>
      <c r="AC494">
        <v>3</v>
      </c>
    </row>
    <row r="495" spans="1:29" x14ac:dyDescent="0.25">
      <c r="A495" t="s">
        <v>1397</v>
      </c>
      <c r="B495" t="s">
        <v>10</v>
      </c>
      <c r="C495" t="s">
        <v>68</v>
      </c>
      <c r="D495" t="s">
        <v>3616</v>
      </c>
      <c r="E495" t="s">
        <v>3617</v>
      </c>
      <c r="F495" t="str">
        <f>_xlfn.CONCAT(D495:D495,"-",E495)</f>
        <v>Marrakech-Lagos</v>
      </c>
      <c r="G495" s="1">
        <v>44679</v>
      </c>
      <c r="H495" s="1">
        <v>44709</v>
      </c>
      <c r="I495" s="8">
        <f>IF(H495&lt;&gt;"",_xlfn.DAYS(H495,G495),"N/A")</f>
        <v>30</v>
      </c>
      <c r="J495" s="1">
        <f>IF(H495&lt;&gt;"",H495,"N/A")</f>
        <v>44709</v>
      </c>
      <c r="K495">
        <v>4</v>
      </c>
      <c r="L495" t="s">
        <v>16</v>
      </c>
      <c r="M495" t="str">
        <f>IF(L495&lt;&gt;"",L495,"N/A")</f>
        <v>Paid</v>
      </c>
      <c r="N495" t="s">
        <v>12</v>
      </c>
      <c r="O495" t="str">
        <f>IF(N495&lt;&gt;"",N495,"N/A")</f>
        <v>Invoiced</v>
      </c>
      <c r="P495" t="s">
        <v>13</v>
      </c>
      <c r="Q495" s="9">
        <v>32.054000000000002</v>
      </c>
      <c r="R495" t="str">
        <f t="shared" si="7"/>
        <v>30+</v>
      </c>
      <c r="S495">
        <v>600</v>
      </c>
      <c r="T495" t="s">
        <v>14</v>
      </c>
      <c r="U495">
        <f>IF(T495="USD",S495,S495*0.055)</f>
        <v>600</v>
      </c>
      <c r="V495">
        <v>300</v>
      </c>
      <c r="W495" t="s">
        <v>14</v>
      </c>
      <c r="X495">
        <f>IF(W495="USD",V495,V495*0.054)</f>
        <v>300</v>
      </c>
      <c r="Y495">
        <v>1</v>
      </c>
      <c r="Z495">
        <v>4.5</v>
      </c>
      <c r="AA495" s="9">
        <v>3</v>
      </c>
      <c r="AB495">
        <v>3.75</v>
      </c>
      <c r="AC495">
        <v>3</v>
      </c>
    </row>
    <row r="496" spans="1:29" x14ac:dyDescent="0.25">
      <c r="A496" t="s">
        <v>1428</v>
      </c>
      <c r="B496" t="s">
        <v>10</v>
      </c>
      <c r="C496" t="s">
        <v>68</v>
      </c>
      <c r="D496" t="s">
        <v>3620</v>
      </c>
      <c r="E496" t="s">
        <v>3617</v>
      </c>
      <c r="F496" t="str">
        <f>_xlfn.CONCAT(D496:D496,"-",E496)</f>
        <v>Zanzibar-Lagos</v>
      </c>
      <c r="G496" s="1">
        <v>44679</v>
      </c>
      <c r="H496" s="1">
        <v>44709</v>
      </c>
      <c r="I496" s="8">
        <f>IF(H496&lt;&gt;"",_xlfn.DAYS(H496,G496),"N/A")</f>
        <v>30</v>
      </c>
      <c r="J496" s="1">
        <f>IF(H496&lt;&gt;"",H496,"N/A")</f>
        <v>44709</v>
      </c>
      <c r="K496">
        <v>4</v>
      </c>
      <c r="L496" t="s">
        <v>16</v>
      </c>
      <c r="M496" t="str">
        <f>IF(L496&lt;&gt;"",L496,"N/A")</f>
        <v>Paid</v>
      </c>
      <c r="N496" t="s">
        <v>16</v>
      </c>
      <c r="O496" t="str">
        <f>IF(N496&lt;&gt;"",N496,"N/A")</f>
        <v>Paid</v>
      </c>
      <c r="P496" t="s">
        <v>69</v>
      </c>
      <c r="Q496" s="9">
        <v>32.054000000000002</v>
      </c>
      <c r="R496" t="str">
        <f t="shared" si="7"/>
        <v>30+</v>
      </c>
      <c r="S496">
        <v>20</v>
      </c>
      <c r="T496" t="s">
        <v>14</v>
      </c>
      <c r="U496">
        <f>IF(T496="USD",S496,S496*0.055)</f>
        <v>20</v>
      </c>
      <c r="V496">
        <v>10</v>
      </c>
      <c r="W496" t="s">
        <v>14</v>
      </c>
      <c r="X496">
        <f>IF(W496="USD",V496,V496*0.054)</f>
        <v>10</v>
      </c>
      <c r="Y496">
        <v>1</v>
      </c>
      <c r="Z496">
        <v>4.5</v>
      </c>
      <c r="AA496" s="9">
        <v>3</v>
      </c>
      <c r="AB496">
        <v>3.75</v>
      </c>
      <c r="AC496">
        <v>3</v>
      </c>
    </row>
    <row r="497" spans="1:29" x14ac:dyDescent="0.25">
      <c r="A497" t="s">
        <v>2185</v>
      </c>
      <c r="B497" t="s">
        <v>10</v>
      </c>
      <c r="C497" t="s">
        <v>68</v>
      </c>
      <c r="D497" t="s">
        <v>3616</v>
      </c>
      <c r="E497" t="s">
        <v>3618</v>
      </c>
      <c r="F497" t="str">
        <f>_xlfn.CONCAT(D497:D497,"-",E497)</f>
        <v>Marrakech-Tripoli</v>
      </c>
      <c r="G497" s="1">
        <v>44698</v>
      </c>
      <c r="H497" s="1">
        <v>44728</v>
      </c>
      <c r="I497" s="8">
        <f>IF(H497&lt;&gt;"",_xlfn.DAYS(H497,G497),"N/A")</f>
        <v>30</v>
      </c>
      <c r="J497" s="1">
        <f>IF(H497&lt;&gt;"",H497,"N/A")</f>
        <v>44728</v>
      </c>
      <c r="K497">
        <v>5</v>
      </c>
      <c r="L497" t="s">
        <v>16</v>
      </c>
      <c r="M497" t="str">
        <f>IF(L497&lt;&gt;"",L497,"N/A")</f>
        <v>Paid</v>
      </c>
      <c r="N497" t="s">
        <v>12</v>
      </c>
      <c r="O497" t="str">
        <f>IF(N497&lt;&gt;"",N497,"N/A")</f>
        <v>Invoiced</v>
      </c>
      <c r="P497" t="s">
        <v>13</v>
      </c>
      <c r="Q497" s="9">
        <v>32.017600000000002</v>
      </c>
      <c r="R497" t="str">
        <f t="shared" si="7"/>
        <v>30+</v>
      </c>
      <c r="S497">
        <v>600</v>
      </c>
      <c r="T497" t="s">
        <v>14</v>
      </c>
      <c r="U497">
        <f>IF(T497="USD",S497,S497*0.055)</f>
        <v>600</v>
      </c>
      <c r="V497">
        <v>300</v>
      </c>
      <c r="W497" t="s">
        <v>14</v>
      </c>
      <c r="X497">
        <f>IF(W497="USD",V497,V497*0.054)</f>
        <v>300</v>
      </c>
      <c r="Y497">
        <v>1</v>
      </c>
      <c r="Z497">
        <v>4.5</v>
      </c>
      <c r="AA497" s="9">
        <v>3</v>
      </c>
      <c r="AB497">
        <v>3.75</v>
      </c>
      <c r="AC497">
        <v>3</v>
      </c>
    </row>
    <row r="498" spans="1:29" x14ac:dyDescent="0.25">
      <c r="A498" t="s">
        <v>1837</v>
      </c>
      <c r="B498" t="s">
        <v>10</v>
      </c>
      <c r="C498" t="s">
        <v>68</v>
      </c>
      <c r="D498" t="s">
        <v>3616</v>
      </c>
      <c r="E498" t="s">
        <v>3614</v>
      </c>
      <c r="F498" t="str">
        <f>_xlfn.CONCAT(D498:D498,"-",E498)</f>
        <v>Marrakech-Alger</v>
      </c>
      <c r="G498" s="1">
        <v>44744</v>
      </c>
      <c r="H498" s="1">
        <v>44774</v>
      </c>
      <c r="I498" s="8">
        <f>IF(H498&lt;&gt;"",_xlfn.DAYS(H498,G498),"N/A")</f>
        <v>30</v>
      </c>
      <c r="J498" s="1">
        <f>IF(H498&lt;&gt;"",H498,"N/A")</f>
        <v>44774</v>
      </c>
      <c r="K498">
        <v>7</v>
      </c>
      <c r="L498" t="s">
        <v>12</v>
      </c>
      <c r="M498" t="str">
        <f>IF(L498&lt;&gt;"",L498,"N/A")</f>
        <v>Invoiced</v>
      </c>
      <c r="N498" t="s">
        <v>12</v>
      </c>
      <c r="O498" t="str">
        <f>IF(N498&lt;&gt;"",N498,"N/A")</f>
        <v>Invoiced</v>
      </c>
      <c r="P498" t="s">
        <v>13</v>
      </c>
      <c r="Q498" s="9">
        <v>31.756399999999999</v>
      </c>
      <c r="R498" t="str">
        <f t="shared" si="7"/>
        <v>30+</v>
      </c>
      <c r="S498">
        <v>600</v>
      </c>
      <c r="T498" t="s">
        <v>14</v>
      </c>
      <c r="U498">
        <f>IF(T498="USD",S498,S498*0.055)</f>
        <v>600</v>
      </c>
      <c r="V498">
        <v>300</v>
      </c>
      <c r="W498" t="s">
        <v>14</v>
      </c>
      <c r="X498">
        <f>IF(W498="USD",V498,V498*0.054)</f>
        <v>300</v>
      </c>
      <c r="Y498">
        <v>1</v>
      </c>
      <c r="Z498">
        <v>4.5</v>
      </c>
      <c r="AA498" s="9">
        <v>3</v>
      </c>
      <c r="AB498">
        <v>3.75</v>
      </c>
      <c r="AC498">
        <v>3</v>
      </c>
    </row>
    <row r="499" spans="1:29" x14ac:dyDescent="0.25">
      <c r="A499" t="s">
        <v>1771</v>
      </c>
      <c r="B499" t="s">
        <v>10</v>
      </c>
      <c r="C499" t="s">
        <v>68</v>
      </c>
      <c r="D499" t="s">
        <v>3620</v>
      </c>
      <c r="E499" t="s">
        <v>3612</v>
      </c>
      <c r="F499" t="str">
        <f>_xlfn.CONCAT(D499:D499,"-",E499)</f>
        <v>Zanzibar-Victoria</v>
      </c>
      <c r="G499" s="1">
        <v>44729</v>
      </c>
      <c r="H499" s="1">
        <v>44759</v>
      </c>
      <c r="I499" s="8">
        <f>IF(H499&lt;&gt;"",_xlfn.DAYS(H499,G499),"N/A")</f>
        <v>30</v>
      </c>
      <c r="J499" s="1">
        <f>IF(H499&lt;&gt;"",H499,"N/A")</f>
        <v>44759</v>
      </c>
      <c r="K499">
        <v>6</v>
      </c>
      <c r="L499" t="s">
        <v>12</v>
      </c>
      <c r="M499" t="str">
        <f>IF(L499&lt;&gt;"",L499,"N/A")</f>
        <v>Invoiced</v>
      </c>
      <c r="N499" t="s">
        <v>12</v>
      </c>
      <c r="O499" t="str">
        <f>IF(N499&lt;&gt;"",N499,"N/A")</f>
        <v>Invoiced</v>
      </c>
      <c r="P499" t="s">
        <v>13</v>
      </c>
      <c r="Q499" s="9">
        <v>30.457000000000001</v>
      </c>
      <c r="R499" t="str">
        <f t="shared" si="7"/>
        <v>30+</v>
      </c>
      <c r="S499">
        <v>600</v>
      </c>
      <c r="T499" t="s">
        <v>14</v>
      </c>
      <c r="U499">
        <f>IF(T499="USD",S499,S499*0.055)</f>
        <v>600</v>
      </c>
      <c r="V499">
        <v>300</v>
      </c>
      <c r="W499" t="s">
        <v>14</v>
      </c>
      <c r="X499">
        <f>IF(W499="USD",V499,V499*0.054)</f>
        <v>300</v>
      </c>
      <c r="Y499">
        <v>1</v>
      </c>
      <c r="Z499">
        <v>4.5</v>
      </c>
      <c r="AA499" s="9">
        <v>3</v>
      </c>
      <c r="AB499">
        <v>3.75</v>
      </c>
      <c r="AC499">
        <v>3</v>
      </c>
    </row>
    <row r="500" spans="1:29" x14ac:dyDescent="0.25">
      <c r="A500" t="s">
        <v>1917</v>
      </c>
      <c r="B500" t="s">
        <v>10</v>
      </c>
      <c r="C500" t="s">
        <v>68</v>
      </c>
      <c r="D500" t="s">
        <v>3615</v>
      </c>
      <c r="E500" t="s">
        <v>3614</v>
      </c>
      <c r="F500" t="str">
        <f>_xlfn.CONCAT(D500:D500,"-",E500)</f>
        <v>Mombasa-Alger</v>
      </c>
      <c r="G500" s="1">
        <v>44760</v>
      </c>
      <c r="H500" s="1">
        <v>44790</v>
      </c>
      <c r="I500" s="8">
        <f>IF(H500&lt;&gt;"",_xlfn.DAYS(H500,G500),"N/A")</f>
        <v>30</v>
      </c>
      <c r="J500" s="1">
        <f>IF(H500&lt;&gt;"",H500,"N/A")</f>
        <v>44790</v>
      </c>
      <c r="K500">
        <v>7</v>
      </c>
      <c r="L500" t="s">
        <v>12</v>
      </c>
      <c r="M500" t="str">
        <f>IF(L500&lt;&gt;"",L500,"N/A")</f>
        <v>Invoiced</v>
      </c>
      <c r="N500" t="s">
        <v>12</v>
      </c>
      <c r="O500" t="str">
        <f>IF(N500&lt;&gt;"",N500,"N/A")</f>
        <v>Invoiced</v>
      </c>
      <c r="P500" t="s">
        <v>13</v>
      </c>
      <c r="Q500" s="9">
        <v>30.456</v>
      </c>
      <c r="R500" t="str">
        <f t="shared" si="7"/>
        <v>30+</v>
      </c>
      <c r="S500">
        <v>600</v>
      </c>
      <c r="T500" t="s">
        <v>14</v>
      </c>
      <c r="U500">
        <f>IF(T500="USD",S500,S500*0.055)</f>
        <v>600</v>
      </c>
      <c r="V500">
        <v>300</v>
      </c>
      <c r="W500" t="s">
        <v>14</v>
      </c>
      <c r="X500">
        <f>IF(W500="USD",V500,V500*0.054)</f>
        <v>300</v>
      </c>
      <c r="Y500">
        <v>1</v>
      </c>
      <c r="Z500">
        <v>4.5</v>
      </c>
      <c r="AA500" s="9">
        <v>3</v>
      </c>
      <c r="AB500">
        <v>3.75</v>
      </c>
      <c r="AC500">
        <v>3</v>
      </c>
    </row>
    <row r="501" spans="1:29" x14ac:dyDescent="0.25">
      <c r="A501" t="s">
        <v>1051</v>
      </c>
      <c r="B501" t="s">
        <v>10</v>
      </c>
      <c r="C501" t="s">
        <v>68</v>
      </c>
      <c r="D501" t="s">
        <v>3616</v>
      </c>
      <c r="E501" t="s">
        <v>3612</v>
      </c>
      <c r="F501" t="str">
        <f>_xlfn.CONCAT(D501:D501,"-",E501)</f>
        <v>Marrakech-Victoria</v>
      </c>
      <c r="G501" s="1">
        <v>44618</v>
      </c>
      <c r="H501" s="1">
        <v>44648</v>
      </c>
      <c r="I501" s="8">
        <f>IF(H501&lt;&gt;"",_xlfn.DAYS(H501,G501),"N/A")</f>
        <v>30</v>
      </c>
      <c r="J501" s="1">
        <f>IF(H501&lt;&gt;"",H501,"N/A")</f>
        <v>44648</v>
      </c>
      <c r="K501">
        <v>2</v>
      </c>
      <c r="L501" t="s">
        <v>16</v>
      </c>
      <c r="M501" t="str">
        <f>IF(L501&lt;&gt;"",L501,"N/A")</f>
        <v>Paid</v>
      </c>
      <c r="N501" t="s">
        <v>12</v>
      </c>
      <c r="O501" t="str">
        <f>IF(N501&lt;&gt;"",N501,"N/A")</f>
        <v>Invoiced</v>
      </c>
      <c r="P501" t="s">
        <v>13</v>
      </c>
      <c r="Q501" s="9">
        <v>30.165600000000001</v>
      </c>
      <c r="R501" t="str">
        <f t="shared" si="7"/>
        <v>30+</v>
      </c>
      <c r="S501">
        <v>600</v>
      </c>
      <c r="T501" t="s">
        <v>14</v>
      </c>
      <c r="U501">
        <f>IF(T501="USD",S501,S501*0.055)</f>
        <v>600</v>
      </c>
      <c r="V501">
        <v>300</v>
      </c>
      <c r="W501" t="s">
        <v>14</v>
      </c>
      <c r="X501">
        <f>IF(W501="USD",V501,V501*0.054)</f>
        <v>300</v>
      </c>
      <c r="Y501">
        <v>1</v>
      </c>
      <c r="Z501">
        <v>4.5</v>
      </c>
      <c r="AA501" s="9">
        <v>3</v>
      </c>
      <c r="AB501">
        <v>3.75</v>
      </c>
      <c r="AC501">
        <v>3</v>
      </c>
    </row>
    <row r="502" spans="1:29" x14ac:dyDescent="0.25">
      <c r="A502" t="s">
        <v>1040</v>
      </c>
      <c r="B502" t="s">
        <v>10</v>
      </c>
      <c r="C502" t="s">
        <v>68</v>
      </c>
      <c r="D502" t="s">
        <v>3611</v>
      </c>
      <c r="E502" t="s">
        <v>3613</v>
      </c>
      <c r="F502" t="str">
        <f>_xlfn.CONCAT(D502:D502,"-",E502)</f>
        <v>Mogadishu-Sanaa</v>
      </c>
      <c r="G502" s="1">
        <v>44618</v>
      </c>
      <c r="H502" s="1">
        <v>44648</v>
      </c>
      <c r="I502" s="8">
        <f>IF(H502&lt;&gt;"",_xlfn.DAYS(H502,G502),"N/A")</f>
        <v>30</v>
      </c>
      <c r="J502" s="1">
        <f>IF(H502&lt;&gt;"",H502,"N/A")</f>
        <v>44648</v>
      </c>
      <c r="K502">
        <v>2</v>
      </c>
      <c r="L502" t="s">
        <v>16</v>
      </c>
      <c r="M502" t="str">
        <f>IF(L502&lt;&gt;"",L502,"N/A")</f>
        <v>Paid</v>
      </c>
      <c r="N502" t="s">
        <v>12</v>
      </c>
      <c r="O502" t="str">
        <f>IF(N502&lt;&gt;"",N502,"N/A")</f>
        <v>Invoiced</v>
      </c>
      <c r="P502" t="s">
        <v>13</v>
      </c>
      <c r="Q502" s="9">
        <v>30.150200000000002</v>
      </c>
      <c r="R502" t="str">
        <f t="shared" si="7"/>
        <v>30+</v>
      </c>
      <c r="S502">
        <v>600</v>
      </c>
      <c r="T502" t="s">
        <v>14</v>
      </c>
      <c r="U502">
        <f>IF(T502="USD",S502,S502*0.055)</f>
        <v>600</v>
      </c>
      <c r="V502">
        <v>300</v>
      </c>
      <c r="W502" t="s">
        <v>14</v>
      </c>
      <c r="X502">
        <f>IF(W502="USD",V502,V502*0.054)</f>
        <v>300</v>
      </c>
      <c r="Y502">
        <v>1</v>
      </c>
      <c r="Z502">
        <v>4.5</v>
      </c>
      <c r="AA502" s="9">
        <v>3</v>
      </c>
      <c r="AB502">
        <v>3.75</v>
      </c>
      <c r="AC502">
        <v>3</v>
      </c>
    </row>
    <row r="503" spans="1:29" x14ac:dyDescent="0.25">
      <c r="A503" t="s">
        <v>1540</v>
      </c>
      <c r="B503" t="s">
        <v>10</v>
      </c>
      <c r="C503" t="s">
        <v>68</v>
      </c>
      <c r="D503" t="s">
        <v>3620</v>
      </c>
      <c r="E503" t="s">
        <v>3618</v>
      </c>
      <c r="F503" t="str">
        <f>_xlfn.CONCAT(D503:D503,"-",E503)</f>
        <v>Zanzibar-Tripoli</v>
      </c>
      <c r="G503" s="1">
        <v>44692</v>
      </c>
      <c r="H503" s="1">
        <v>44722</v>
      </c>
      <c r="I503" s="8">
        <f>IF(H503&lt;&gt;"",_xlfn.DAYS(H503,G503),"N/A")</f>
        <v>30</v>
      </c>
      <c r="J503" s="1">
        <f>IF(H503&lt;&gt;"",H503,"N/A")</f>
        <v>44722</v>
      </c>
      <c r="K503">
        <v>5</v>
      </c>
      <c r="L503" t="s">
        <v>12</v>
      </c>
      <c r="M503" t="str">
        <f>IF(L503&lt;&gt;"",L503,"N/A")</f>
        <v>Invoiced</v>
      </c>
      <c r="N503" t="s">
        <v>12</v>
      </c>
      <c r="O503" t="str">
        <f>IF(N503&lt;&gt;"",N503,"N/A")</f>
        <v>Invoiced</v>
      </c>
      <c r="P503" t="s">
        <v>13</v>
      </c>
      <c r="Q503" s="9">
        <v>30.122699999999998</v>
      </c>
      <c r="R503" t="str">
        <f t="shared" si="7"/>
        <v>30+</v>
      </c>
      <c r="S503">
        <v>600</v>
      </c>
      <c r="T503" t="s">
        <v>14</v>
      </c>
      <c r="U503">
        <f>IF(T503="USD",S503,S503*0.055)</f>
        <v>600</v>
      </c>
      <c r="V503">
        <v>300</v>
      </c>
      <c r="W503" t="s">
        <v>14</v>
      </c>
      <c r="X503">
        <f>IF(W503="USD",V503,V503*0.054)</f>
        <v>300</v>
      </c>
      <c r="Y503">
        <v>1</v>
      </c>
      <c r="Z503">
        <v>4.5</v>
      </c>
      <c r="AA503" s="9">
        <v>3</v>
      </c>
      <c r="AB503">
        <v>3.75</v>
      </c>
      <c r="AC503">
        <v>3</v>
      </c>
    </row>
    <row r="504" spans="1:29" x14ac:dyDescent="0.25">
      <c r="A504" t="s">
        <v>1546</v>
      </c>
      <c r="B504" t="s">
        <v>10</v>
      </c>
      <c r="C504" t="s">
        <v>68</v>
      </c>
      <c r="D504" t="s">
        <v>3611</v>
      </c>
      <c r="E504" t="s">
        <v>3618</v>
      </c>
      <c r="F504" t="str">
        <f>_xlfn.CONCAT(D504:D504,"-",E504)</f>
        <v>Mogadishu-Tripoli</v>
      </c>
      <c r="G504" s="1">
        <v>44692</v>
      </c>
      <c r="H504" s="1">
        <v>44722</v>
      </c>
      <c r="I504" s="8">
        <f>IF(H504&lt;&gt;"",_xlfn.DAYS(H504,G504),"N/A")</f>
        <v>30</v>
      </c>
      <c r="J504" s="1">
        <f>IF(H504&lt;&gt;"",H504,"N/A")</f>
        <v>44722</v>
      </c>
      <c r="K504">
        <v>5</v>
      </c>
      <c r="L504" t="s">
        <v>12</v>
      </c>
      <c r="M504" t="str">
        <f>IF(L504&lt;&gt;"",L504,"N/A")</f>
        <v>Invoiced</v>
      </c>
      <c r="N504" t="s">
        <v>16</v>
      </c>
      <c r="O504" t="str">
        <f>IF(N504&lt;&gt;"",N504,"N/A")</f>
        <v>Paid</v>
      </c>
      <c r="P504" t="s">
        <v>69</v>
      </c>
      <c r="Q504" s="9">
        <v>30.122699999999998</v>
      </c>
      <c r="R504" t="str">
        <f t="shared" si="7"/>
        <v>30+</v>
      </c>
      <c r="S504">
        <v>20</v>
      </c>
      <c r="T504" t="s">
        <v>14</v>
      </c>
      <c r="U504">
        <f>IF(T504="USD",S504,S504*0.055)</f>
        <v>20</v>
      </c>
      <c r="V504">
        <v>10</v>
      </c>
      <c r="W504" t="s">
        <v>14</v>
      </c>
      <c r="X504">
        <f>IF(W504="USD",V504,V504*0.054)</f>
        <v>10</v>
      </c>
      <c r="Y504">
        <v>1</v>
      </c>
      <c r="Z504">
        <v>4.5</v>
      </c>
      <c r="AA504" s="9">
        <v>3</v>
      </c>
      <c r="AB504">
        <v>3.75</v>
      </c>
      <c r="AC504">
        <v>3</v>
      </c>
    </row>
    <row r="505" spans="1:29" x14ac:dyDescent="0.25">
      <c r="A505" t="s">
        <v>1049</v>
      </c>
      <c r="B505" t="s">
        <v>10</v>
      </c>
      <c r="C505" t="s">
        <v>68</v>
      </c>
      <c r="D505" t="s">
        <v>3615</v>
      </c>
      <c r="E505" t="s">
        <v>3612</v>
      </c>
      <c r="F505" t="str">
        <f>_xlfn.CONCAT(D505:D505,"-",E505)</f>
        <v>Mombasa-Victoria</v>
      </c>
      <c r="G505" s="1">
        <v>44622</v>
      </c>
      <c r="H505" s="1">
        <v>44652</v>
      </c>
      <c r="I505" s="8">
        <f>IF(H505&lt;&gt;"",_xlfn.DAYS(H505,G505),"N/A")</f>
        <v>30</v>
      </c>
      <c r="J505" s="1">
        <f>IF(H505&lt;&gt;"",H505,"N/A")</f>
        <v>44652</v>
      </c>
      <c r="K505">
        <v>3</v>
      </c>
      <c r="L505" t="s">
        <v>16</v>
      </c>
      <c r="M505" t="str">
        <f>IF(L505&lt;&gt;"",L505,"N/A")</f>
        <v>Paid</v>
      </c>
      <c r="N505" t="s">
        <v>12</v>
      </c>
      <c r="O505" t="str">
        <f>IF(N505&lt;&gt;"",N505,"N/A")</f>
        <v>Invoiced</v>
      </c>
      <c r="P505" t="s">
        <v>13</v>
      </c>
      <c r="Q505" s="9">
        <v>30.103000000000002</v>
      </c>
      <c r="R505" t="str">
        <f t="shared" si="7"/>
        <v>30+</v>
      </c>
      <c r="S505">
        <v>600</v>
      </c>
      <c r="T505" t="s">
        <v>14</v>
      </c>
      <c r="U505">
        <f>IF(T505="USD",S505,S505*0.055)</f>
        <v>600</v>
      </c>
      <c r="V505">
        <v>300</v>
      </c>
      <c r="W505" t="s">
        <v>14</v>
      </c>
      <c r="X505">
        <f>IF(W505="USD",V505,V505*0.054)</f>
        <v>300</v>
      </c>
      <c r="Y505">
        <v>1</v>
      </c>
      <c r="Z505">
        <v>4.5</v>
      </c>
      <c r="AA505" s="9">
        <v>3</v>
      </c>
      <c r="AB505">
        <v>3.75</v>
      </c>
      <c r="AC505">
        <v>3</v>
      </c>
    </row>
    <row r="506" spans="1:29" x14ac:dyDescent="0.25">
      <c r="A506" t="s">
        <v>1042</v>
      </c>
      <c r="B506" t="s">
        <v>10</v>
      </c>
      <c r="C506" t="s">
        <v>68</v>
      </c>
      <c r="D506" t="s">
        <v>3620</v>
      </c>
      <c r="E506" t="s">
        <v>3613</v>
      </c>
      <c r="F506" t="str">
        <f>_xlfn.CONCAT(D506:D506,"-",E506)</f>
        <v>Zanzibar-Sanaa</v>
      </c>
      <c r="G506" s="1">
        <v>44618</v>
      </c>
      <c r="H506" s="1">
        <v>44648</v>
      </c>
      <c r="I506" s="8">
        <f>IF(H506&lt;&gt;"",_xlfn.DAYS(H506,G506),"N/A")</f>
        <v>30</v>
      </c>
      <c r="J506" s="1">
        <f>IF(H506&lt;&gt;"",H506,"N/A")</f>
        <v>44648</v>
      </c>
      <c r="K506">
        <v>2</v>
      </c>
      <c r="L506" t="s">
        <v>16</v>
      </c>
      <c r="M506" t="str">
        <f>IF(L506&lt;&gt;"",L506,"N/A")</f>
        <v>Paid</v>
      </c>
      <c r="N506" t="s">
        <v>12</v>
      </c>
      <c r="O506" t="str">
        <f>IF(N506&lt;&gt;"",N506,"N/A")</f>
        <v>Invoiced</v>
      </c>
      <c r="P506" t="s">
        <v>13</v>
      </c>
      <c r="Q506" s="9">
        <v>30.062100000000001</v>
      </c>
      <c r="R506" t="str">
        <f t="shared" si="7"/>
        <v>30+</v>
      </c>
      <c r="S506">
        <v>600</v>
      </c>
      <c r="T506" t="s">
        <v>14</v>
      </c>
      <c r="U506">
        <f>IF(T506="USD",S506,S506*0.055)</f>
        <v>600</v>
      </c>
      <c r="V506">
        <v>300</v>
      </c>
      <c r="W506" t="s">
        <v>14</v>
      </c>
      <c r="X506">
        <f>IF(W506="USD",V506,V506*0.054)</f>
        <v>300</v>
      </c>
      <c r="Y506">
        <v>1</v>
      </c>
      <c r="Z506">
        <v>4.5</v>
      </c>
      <c r="AA506" s="9">
        <v>3</v>
      </c>
      <c r="AB506">
        <v>3.75</v>
      </c>
      <c r="AC506">
        <v>3</v>
      </c>
    </row>
    <row r="507" spans="1:29" x14ac:dyDescent="0.25">
      <c r="A507" t="s">
        <v>2694</v>
      </c>
      <c r="B507" t="s">
        <v>10</v>
      </c>
      <c r="C507" t="s">
        <v>68</v>
      </c>
      <c r="D507" t="s">
        <v>3616</v>
      </c>
      <c r="E507" t="s">
        <v>3617</v>
      </c>
      <c r="F507" t="str">
        <f>_xlfn.CONCAT(D507:D507,"-",E507)</f>
        <v>Marrakech-Lagos</v>
      </c>
      <c r="G507" s="1">
        <v>44584</v>
      </c>
      <c r="H507" s="1">
        <v>44614</v>
      </c>
      <c r="I507" s="8">
        <f>IF(H507&lt;&gt;"",_xlfn.DAYS(H507,G507),"N/A")</f>
        <v>30</v>
      </c>
      <c r="J507" s="1">
        <f>IF(H507&lt;&gt;"",H507,"N/A")</f>
        <v>44614</v>
      </c>
      <c r="K507">
        <v>1</v>
      </c>
      <c r="L507" t="s">
        <v>16</v>
      </c>
      <c r="M507" t="str">
        <f>IF(L507&lt;&gt;"",L507,"N/A")</f>
        <v>Paid</v>
      </c>
      <c r="N507" t="s">
        <v>16</v>
      </c>
      <c r="O507" t="str">
        <f>IF(N507&lt;&gt;"",N507,"N/A")</f>
        <v>Paid</v>
      </c>
      <c r="P507" t="s">
        <v>13</v>
      </c>
      <c r="Q507" s="9">
        <v>30.06</v>
      </c>
      <c r="R507" t="str">
        <f t="shared" si="7"/>
        <v>30+</v>
      </c>
      <c r="S507">
        <v>600</v>
      </c>
      <c r="T507" t="s">
        <v>14</v>
      </c>
      <c r="U507">
        <f>IF(T507="USD",S507,S507*0.055)</f>
        <v>600</v>
      </c>
      <c r="V507">
        <v>300</v>
      </c>
      <c r="W507" t="s">
        <v>14</v>
      </c>
      <c r="X507">
        <f>IF(W507="USD",V507,V507*0.054)</f>
        <v>300</v>
      </c>
      <c r="Y507">
        <v>1</v>
      </c>
      <c r="Z507">
        <v>4.5</v>
      </c>
      <c r="AA507" s="9">
        <v>3</v>
      </c>
      <c r="AB507">
        <v>3.75</v>
      </c>
      <c r="AC507">
        <v>3</v>
      </c>
    </row>
    <row r="508" spans="1:29" x14ac:dyDescent="0.25">
      <c r="A508" t="s">
        <v>2730</v>
      </c>
      <c r="B508" t="s">
        <v>10</v>
      </c>
      <c r="C508" t="s">
        <v>68</v>
      </c>
      <c r="D508" t="s">
        <v>3620</v>
      </c>
      <c r="E508" t="s">
        <v>3614</v>
      </c>
      <c r="F508" t="str">
        <f>_xlfn.CONCAT(D508:D508,"-",E508)</f>
        <v>Zanzibar-Alger</v>
      </c>
      <c r="G508" s="1">
        <v>44779</v>
      </c>
      <c r="H508" s="1">
        <v>44809</v>
      </c>
      <c r="I508" s="8">
        <f>IF(H508&lt;&gt;"",_xlfn.DAYS(H508,G508),"N/A")</f>
        <v>30</v>
      </c>
      <c r="J508" s="1">
        <f>IF(H508&lt;&gt;"",H508,"N/A")</f>
        <v>44809</v>
      </c>
      <c r="K508">
        <v>8</v>
      </c>
      <c r="L508" t="s">
        <v>12</v>
      </c>
      <c r="M508" t="str">
        <f>IF(L508&lt;&gt;"",L508,"N/A")</f>
        <v>Invoiced</v>
      </c>
      <c r="N508" t="s">
        <v>583</v>
      </c>
      <c r="O508" t="str">
        <f>IF(N508&lt;&gt;"",N508,"N/A")</f>
        <v>Approval Pending</v>
      </c>
      <c r="P508" t="s">
        <v>13</v>
      </c>
      <c r="Q508" s="9">
        <v>30.06</v>
      </c>
      <c r="R508" t="str">
        <f t="shared" si="7"/>
        <v>30+</v>
      </c>
      <c r="S508">
        <v>600</v>
      </c>
      <c r="T508" t="s">
        <v>14</v>
      </c>
      <c r="U508">
        <f>IF(T508="USD",S508,S508*0.055)</f>
        <v>600</v>
      </c>
      <c r="V508">
        <v>300</v>
      </c>
      <c r="W508" t="s">
        <v>14</v>
      </c>
      <c r="X508">
        <f>IF(W508="USD",V508,V508*0.054)</f>
        <v>300</v>
      </c>
      <c r="Y508">
        <v>1</v>
      </c>
      <c r="Z508">
        <v>4.5</v>
      </c>
      <c r="AA508" s="9">
        <v>3</v>
      </c>
      <c r="AB508">
        <v>3.75</v>
      </c>
      <c r="AC508">
        <v>3</v>
      </c>
    </row>
    <row r="509" spans="1:29" x14ac:dyDescent="0.25">
      <c r="A509" t="s">
        <v>1043</v>
      </c>
      <c r="B509" t="s">
        <v>10</v>
      </c>
      <c r="C509" t="s">
        <v>68</v>
      </c>
      <c r="D509" t="s">
        <v>3611</v>
      </c>
      <c r="E509" t="s">
        <v>3612</v>
      </c>
      <c r="F509" t="str">
        <f>_xlfn.CONCAT(D509:D509,"-",E509)</f>
        <v>Mogadishu-Victoria</v>
      </c>
      <c r="G509" s="1">
        <v>44618</v>
      </c>
      <c r="H509" s="1">
        <v>44648</v>
      </c>
      <c r="I509" s="8">
        <f>IF(H509&lt;&gt;"",_xlfn.DAYS(H509,G509),"N/A")</f>
        <v>30</v>
      </c>
      <c r="J509" s="1">
        <f>IF(H509&lt;&gt;"",H509,"N/A")</f>
        <v>44648</v>
      </c>
      <c r="K509">
        <v>2</v>
      </c>
      <c r="L509" t="s">
        <v>16</v>
      </c>
      <c r="M509" t="str">
        <f>IF(L509&lt;&gt;"",L509,"N/A")</f>
        <v>Paid</v>
      </c>
      <c r="N509" t="s">
        <v>12</v>
      </c>
      <c r="O509" t="str">
        <f>IF(N509&lt;&gt;"",N509,"N/A")</f>
        <v>Invoiced</v>
      </c>
      <c r="P509" t="s">
        <v>13</v>
      </c>
      <c r="Q509" s="9">
        <v>30.020099999999999</v>
      </c>
      <c r="R509" t="str">
        <f t="shared" si="7"/>
        <v>30+</v>
      </c>
      <c r="S509">
        <v>600</v>
      </c>
      <c r="T509" t="s">
        <v>14</v>
      </c>
      <c r="U509">
        <f>IF(T509="USD",S509,S509*0.055)</f>
        <v>600</v>
      </c>
      <c r="V509">
        <v>300</v>
      </c>
      <c r="W509" t="s">
        <v>14</v>
      </c>
      <c r="X509">
        <f>IF(W509="USD",V509,V509*0.054)</f>
        <v>300</v>
      </c>
      <c r="Y509">
        <v>1</v>
      </c>
      <c r="Z509">
        <v>4.5</v>
      </c>
      <c r="AA509" s="9">
        <v>3</v>
      </c>
      <c r="AB509">
        <v>3.75</v>
      </c>
      <c r="AC509">
        <v>3</v>
      </c>
    </row>
    <row r="510" spans="1:29" x14ac:dyDescent="0.25">
      <c r="A510" t="s">
        <v>1678</v>
      </c>
      <c r="B510" t="s">
        <v>10</v>
      </c>
      <c r="C510" t="s">
        <v>68</v>
      </c>
      <c r="D510" t="s">
        <v>3615</v>
      </c>
      <c r="E510" t="s">
        <v>3614</v>
      </c>
      <c r="F510" t="str">
        <f>_xlfn.CONCAT(D510:D510,"-",E510)</f>
        <v>Mombasa-Alger</v>
      </c>
      <c r="G510" s="1">
        <v>44733</v>
      </c>
      <c r="H510" s="1">
        <v>44763</v>
      </c>
      <c r="I510" s="8">
        <f>IF(H510&lt;&gt;"",_xlfn.DAYS(H510,G510),"N/A")</f>
        <v>30</v>
      </c>
      <c r="J510" s="1">
        <f>IF(H510&lt;&gt;"",H510,"N/A")</f>
        <v>44763</v>
      </c>
      <c r="K510">
        <v>6</v>
      </c>
      <c r="L510" t="s">
        <v>12</v>
      </c>
      <c r="M510" t="str">
        <f>IF(L510&lt;&gt;"",L510,"N/A")</f>
        <v>Invoiced</v>
      </c>
      <c r="N510" t="s">
        <v>12</v>
      </c>
      <c r="O510" t="str">
        <f>IF(N510&lt;&gt;"",N510,"N/A")</f>
        <v>Invoiced</v>
      </c>
      <c r="P510" t="s">
        <v>13</v>
      </c>
      <c r="Q510" s="9">
        <v>29.888000000000002</v>
      </c>
      <c r="R510" t="str">
        <f t="shared" si="7"/>
        <v>20-30</v>
      </c>
      <c r="S510">
        <v>600</v>
      </c>
      <c r="T510" t="s">
        <v>14</v>
      </c>
      <c r="U510">
        <f>IF(T510="USD",S510,S510*0.055)</f>
        <v>600</v>
      </c>
      <c r="V510">
        <v>300</v>
      </c>
      <c r="W510" t="s">
        <v>14</v>
      </c>
      <c r="X510">
        <f>IF(W510="USD",V510,V510*0.054)</f>
        <v>300</v>
      </c>
      <c r="Y510">
        <v>1</v>
      </c>
      <c r="Z510">
        <v>4.5</v>
      </c>
      <c r="AA510" s="9">
        <v>3</v>
      </c>
      <c r="AB510">
        <v>3.75</v>
      </c>
      <c r="AC510">
        <v>3</v>
      </c>
    </row>
    <row r="511" spans="1:29" x14ac:dyDescent="0.25">
      <c r="A511" t="s">
        <v>1619</v>
      </c>
      <c r="B511" t="s">
        <v>10</v>
      </c>
      <c r="C511" t="s">
        <v>68</v>
      </c>
      <c r="D511" t="s">
        <v>3620</v>
      </c>
      <c r="E511" t="s">
        <v>3613</v>
      </c>
      <c r="F511" t="str">
        <f>_xlfn.CONCAT(D511:D511,"-",E511)</f>
        <v>Zanzibar-Sanaa</v>
      </c>
      <c r="G511" s="1">
        <v>44733</v>
      </c>
      <c r="H511" s="1">
        <v>44763</v>
      </c>
      <c r="I511" s="8">
        <f>IF(H511&lt;&gt;"",_xlfn.DAYS(H511,G511),"N/A")</f>
        <v>30</v>
      </c>
      <c r="J511" s="1">
        <f>IF(H511&lt;&gt;"",H511,"N/A")</f>
        <v>44763</v>
      </c>
      <c r="K511">
        <v>6</v>
      </c>
      <c r="L511" t="s">
        <v>12</v>
      </c>
      <c r="M511" t="str">
        <f>IF(L511&lt;&gt;"",L511,"N/A")</f>
        <v>Invoiced</v>
      </c>
      <c r="O511" t="str">
        <f>IF(N511&lt;&gt;"",N511,"N/A")</f>
        <v>N/A</v>
      </c>
      <c r="P511" t="s">
        <v>69</v>
      </c>
      <c r="Q511" s="9">
        <v>29.888000000000002</v>
      </c>
      <c r="R511" t="str">
        <f t="shared" si="7"/>
        <v>20-30</v>
      </c>
      <c r="S511">
        <v>20</v>
      </c>
      <c r="T511" t="s">
        <v>14</v>
      </c>
      <c r="U511">
        <f>IF(T511="USD",S511,S511*0.055)</f>
        <v>20</v>
      </c>
      <c r="V511">
        <v>10</v>
      </c>
      <c r="W511" t="s">
        <v>14</v>
      </c>
      <c r="X511">
        <f>IF(W511="USD",V511,V511*0.054)</f>
        <v>10</v>
      </c>
      <c r="Y511">
        <v>1</v>
      </c>
      <c r="Z511">
        <v>4.5</v>
      </c>
      <c r="AA511" s="9">
        <v>3</v>
      </c>
      <c r="AB511">
        <v>3.75</v>
      </c>
      <c r="AC511">
        <v>3</v>
      </c>
    </row>
    <row r="512" spans="1:29" x14ac:dyDescent="0.25">
      <c r="A512" t="s">
        <v>2147</v>
      </c>
      <c r="B512" t="s">
        <v>10</v>
      </c>
      <c r="C512" t="s">
        <v>68</v>
      </c>
      <c r="D512" t="s">
        <v>3619</v>
      </c>
      <c r="E512" t="s">
        <v>3612</v>
      </c>
      <c r="F512" t="str">
        <f>_xlfn.CONCAT(D512:D512,"-",E512)</f>
        <v>Addis Ababa-Victoria</v>
      </c>
      <c r="G512" s="1">
        <v>44655</v>
      </c>
      <c r="H512" s="1">
        <v>44685</v>
      </c>
      <c r="I512" s="8">
        <f>IF(H512&lt;&gt;"",_xlfn.DAYS(H512,G512),"N/A")</f>
        <v>30</v>
      </c>
      <c r="J512" s="1">
        <f>IF(H512&lt;&gt;"",H512,"N/A")</f>
        <v>44685</v>
      </c>
      <c r="K512">
        <v>4</v>
      </c>
      <c r="L512" t="s">
        <v>16</v>
      </c>
      <c r="M512" t="str">
        <f>IF(L512&lt;&gt;"",L512,"N/A")</f>
        <v>Paid</v>
      </c>
      <c r="N512" t="s">
        <v>12</v>
      </c>
      <c r="O512" t="str">
        <f>IF(N512&lt;&gt;"",N512,"N/A")</f>
        <v>Invoiced</v>
      </c>
      <c r="P512" t="s">
        <v>13</v>
      </c>
      <c r="Q512" s="9">
        <v>29.82</v>
      </c>
      <c r="R512" t="str">
        <f t="shared" si="7"/>
        <v>20-30</v>
      </c>
      <c r="S512">
        <v>600</v>
      </c>
      <c r="T512" t="s">
        <v>14</v>
      </c>
      <c r="U512">
        <f>IF(T512="USD",S512,S512*0.055)</f>
        <v>600</v>
      </c>
      <c r="V512">
        <v>300</v>
      </c>
      <c r="W512" t="s">
        <v>14</v>
      </c>
      <c r="X512">
        <f>IF(W512="USD",V512,V512*0.054)</f>
        <v>300</v>
      </c>
      <c r="Y512">
        <v>1</v>
      </c>
      <c r="Z512">
        <v>4.5</v>
      </c>
      <c r="AA512" s="9">
        <v>3</v>
      </c>
      <c r="AB512">
        <v>3.75</v>
      </c>
      <c r="AC512">
        <v>3</v>
      </c>
    </row>
    <row r="513" spans="1:29" x14ac:dyDescent="0.25">
      <c r="A513" t="s">
        <v>1055</v>
      </c>
      <c r="B513" t="s">
        <v>10</v>
      </c>
      <c r="C513" t="s">
        <v>68</v>
      </c>
      <c r="D513" t="s">
        <v>3620</v>
      </c>
      <c r="E513" t="s">
        <v>3617</v>
      </c>
      <c r="F513" t="str">
        <f>_xlfn.CONCAT(D513:D513,"-",E513)</f>
        <v>Zanzibar-Lagos</v>
      </c>
      <c r="G513" s="1">
        <v>44622</v>
      </c>
      <c r="H513" s="1">
        <v>44652</v>
      </c>
      <c r="I513" s="8">
        <f>IF(H513&lt;&gt;"",_xlfn.DAYS(H513,G513),"N/A")</f>
        <v>30</v>
      </c>
      <c r="J513" s="1">
        <f>IF(H513&lt;&gt;"",H513,"N/A")</f>
        <v>44652</v>
      </c>
      <c r="K513">
        <v>3</v>
      </c>
      <c r="L513" t="s">
        <v>16</v>
      </c>
      <c r="M513" t="str">
        <f>IF(L513&lt;&gt;"",L513,"N/A")</f>
        <v>Paid</v>
      </c>
      <c r="N513" t="s">
        <v>12</v>
      </c>
      <c r="O513" t="str">
        <f>IF(N513&lt;&gt;"",N513,"N/A")</f>
        <v>Invoiced</v>
      </c>
      <c r="P513" t="s">
        <v>13</v>
      </c>
      <c r="Q513" s="9">
        <v>29.717400000000001</v>
      </c>
      <c r="R513" t="str">
        <f t="shared" si="7"/>
        <v>20-30</v>
      </c>
      <c r="S513">
        <v>600</v>
      </c>
      <c r="T513" t="s">
        <v>14</v>
      </c>
      <c r="U513">
        <f>IF(T513="USD",S513,S513*0.055)</f>
        <v>600</v>
      </c>
      <c r="V513">
        <v>300</v>
      </c>
      <c r="W513" t="s">
        <v>14</v>
      </c>
      <c r="X513">
        <f>IF(W513="USD",V513,V513*0.054)</f>
        <v>300</v>
      </c>
      <c r="Y513">
        <v>1</v>
      </c>
      <c r="Z513">
        <v>4.5</v>
      </c>
      <c r="AA513" s="9">
        <v>3</v>
      </c>
      <c r="AB513">
        <v>3.75</v>
      </c>
      <c r="AC513">
        <v>3</v>
      </c>
    </row>
    <row r="514" spans="1:29" x14ac:dyDescent="0.25">
      <c r="A514" t="s">
        <v>2148</v>
      </c>
      <c r="B514" t="s">
        <v>10</v>
      </c>
      <c r="C514" t="s">
        <v>68</v>
      </c>
      <c r="D514" t="s">
        <v>3615</v>
      </c>
      <c r="E514" t="s">
        <v>3614</v>
      </c>
      <c r="F514" t="str">
        <f>_xlfn.CONCAT(D514:D514,"-",E514)</f>
        <v>Mombasa-Alger</v>
      </c>
      <c r="G514" s="1">
        <v>44667</v>
      </c>
      <c r="H514" s="1">
        <v>44697</v>
      </c>
      <c r="I514" s="8">
        <f>IF(H514&lt;&gt;"",_xlfn.DAYS(H514,G514),"N/A")</f>
        <v>30</v>
      </c>
      <c r="J514" s="1">
        <f>IF(H514&lt;&gt;"",H514,"N/A")</f>
        <v>44697</v>
      </c>
      <c r="K514">
        <v>4</v>
      </c>
      <c r="L514" t="s">
        <v>16</v>
      </c>
      <c r="M514" t="str">
        <f>IF(L514&lt;&gt;"",L514,"N/A")</f>
        <v>Paid</v>
      </c>
      <c r="N514" t="s">
        <v>16</v>
      </c>
      <c r="O514" t="str">
        <f>IF(N514&lt;&gt;"",N514,"N/A")</f>
        <v>Paid</v>
      </c>
      <c r="P514" t="s">
        <v>13</v>
      </c>
      <c r="Q514" s="9">
        <v>29.7</v>
      </c>
      <c r="R514" t="str">
        <f t="shared" si="7"/>
        <v>20-30</v>
      </c>
      <c r="S514">
        <v>600</v>
      </c>
      <c r="T514" t="s">
        <v>14</v>
      </c>
      <c r="U514">
        <f>IF(T514="USD",S514,S514*0.055)</f>
        <v>600</v>
      </c>
      <c r="V514">
        <v>300</v>
      </c>
      <c r="W514" t="s">
        <v>14</v>
      </c>
      <c r="X514">
        <f>IF(W514="USD",V514,V514*0.054)</f>
        <v>300</v>
      </c>
      <c r="Y514">
        <v>1</v>
      </c>
      <c r="Z514">
        <v>4.5</v>
      </c>
      <c r="AA514" s="9">
        <v>3</v>
      </c>
      <c r="AB514">
        <v>3.75</v>
      </c>
      <c r="AC514">
        <v>3</v>
      </c>
    </row>
    <row r="515" spans="1:29" x14ac:dyDescent="0.25">
      <c r="A515" t="s">
        <v>2889</v>
      </c>
      <c r="B515" t="s">
        <v>10</v>
      </c>
      <c r="C515" t="s">
        <v>68</v>
      </c>
      <c r="D515" t="s">
        <v>3616</v>
      </c>
      <c r="E515" t="s">
        <v>3612</v>
      </c>
      <c r="F515" t="str">
        <f>_xlfn.CONCAT(D515:D515,"-",E515)</f>
        <v>Marrakech-Victoria</v>
      </c>
      <c r="G515" s="1">
        <v>44719</v>
      </c>
      <c r="H515" s="1">
        <v>44749</v>
      </c>
      <c r="I515" s="8">
        <f>IF(H515&lt;&gt;"",_xlfn.DAYS(H515,G515),"N/A")</f>
        <v>30</v>
      </c>
      <c r="J515" s="1">
        <f>IF(H515&lt;&gt;"",H515,"N/A")</f>
        <v>44749</v>
      </c>
      <c r="K515">
        <v>6</v>
      </c>
      <c r="L515" t="s">
        <v>12</v>
      </c>
      <c r="M515" t="str">
        <f>IF(L515&lt;&gt;"",L515,"N/A")</f>
        <v>Invoiced</v>
      </c>
      <c r="N515" t="s">
        <v>12</v>
      </c>
      <c r="O515" t="str">
        <f>IF(N515&lt;&gt;"",N515,"N/A")</f>
        <v>Invoiced</v>
      </c>
      <c r="P515" t="s">
        <v>13</v>
      </c>
      <c r="Q515" s="9">
        <v>29.544</v>
      </c>
      <c r="R515" t="str">
        <f t="shared" ref="R515:R578" si="8">IF(Q515&lt;=10,"1-10",IF(Q515&lt;=20,"10-20",IF(Q515&lt;=30,"20-30",IF(Q515&lt;=40,"30+"))))</f>
        <v>20-30</v>
      </c>
      <c r="S515">
        <v>600</v>
      </c>
      <c r="T515" t="s">
        <v>14</v>
      </c>
      <c r="U515">
        <f>IF(T515="USD",S515,S515*0.055)</f>
        <v>600</v>
      </c>
      <c r="V515">
        <v>300</v>
      </c>
      <c r="W515" t="s">
        <v>14</v>
      </c>
      <c r="X515">
        <f>IF(W515="USD",V515,V515*0.054)</f>
        <v>300</v>
      </c>
      <c r="Y515">
        <v>1</v>
      </c>
      <c r="Z515">
        <v>4.5</v>
      </c>
      <c r="AA515" s="9">
        <v>3</v>
      </c>
      <c r="AB515">
        <v>3.75</v>
      </c>
      <c r="AC515">
        <v>3</v>
      </c>
    </row>
    <row r="516" spans="1:29" x14ac:dyDescent="0.25">
      <c r="A516" t="s">
        <v>2873</v>
      </c>
      <c r="B516" t="s">
        <v>10</v>
      </c>
      <c r="C516" t="s">
        <v>68</v>
      </c>
      <c r="D516" t="s">
        <v>3616</v>
      </c>
      <c r="E516" t="s">
        <v>3614</v>
      </c>
      <c r="F516" t="str">
        <f>_xlfn.CONCAT(D516:D516,"-",E516)</f>
        <v>Marrakech-Alger</v>
      </c>
      <c r="G516" s="1">
        <v>44710</v>
      </c>
      <c r="H516" s="1">
        <v>44740</v>
      </c>
      <c r="I516" s="8">
        <f>IF(H516&lt;&gt;"",_xlfn.DAYS(H516,G516),"N/A")</f>
        <v>30</v>
      </c>
      <c r="J516" s="1">
        <f>IF(H516&lt;&gt;"",H516,"N/A")</f>
        <v>44740</v>
      </c>
      <c r="K516">
        <v>5</v>
      </c>
      <c r="L516" t="s">
        <v>12</v>
      </c>
      <c r="M516" t="str">
        <f>IF(L516&lt;&gt;"",L516,"N/A")</f>
        <v>Invoiced</v>
      </c>
      <c r="N516" t="s">
        <v>12</v>
      </c>
      <c r="O516" t="str">
        <f>IF(N516&lt;&gt;"",N516,"N/A")</f>
        <v>Invoiced</v>
      </c>
      <c r="P516" t="s">
        <v>13</v>
      </c>
      <c r="Q516" s="9">
        <v>29.52</v>
      </c>
      <c r="R516" t="str">
        <f t="shared" si="8"/>
        <v>20-30</v>
      </c>
      <c r="S516">
        <v>600</v>
      </c>
      <c r="T516" t="s">
        <v>14</v>
      </c>
      <c r="U516">
        <f>IF(T516="USD",S516,S516*0.055)</f>
        <v>600</v>
      </c>
      <c r="V516">
        <v>300</v>
      </c>
      <c r="W516" t="s">
        <v>14</v>
      </c>
      <c r="X516">
        <f>IF(W516="USD",V516,V516*0.054)</f>
        <v>300</v>
      </c>
      <c r="Y516">
        <v>1</v>
      </c>
      <c r="Z516">
        <v>4.5</v>
      </c>
      <c r="AA516" s="9">
        <v>3</v>
      </c>
      <c r="AB516">
        <v>3.75</v>
      </c>
      <c r="AC516">
        <v>3</v>
      </c>
    </row>
    <row r="517" spans="1:29" x14ac:dyDescent="0.25">
      <c r="A517" t="s">
        <v>1388</v>
      </c>
      <c r="B517" t="s">
        <v>10</v>
      </c>
      <c r="C517" t="s">
        <v>68</v>
      </c>
      <c r="D517" t="s">
        <v>3615</v>
      </c>
      <c r="E517" t="s">
        <v>3617</v>
      </c>
      <c r="F517" t="str">
        <f>_xlfn.CONCAT(D517:D517,"-",E517)</f>
        <v>Mombasa-Lagos</v>
      </c>
      <c r="G517" s="1">
        <v>44663</v>
      </c>
      <c r="H517" s="1">
        <v>44693</v>
      </c>
      <c r="I517" s="8">
        <f>IF(H517&lt;&gt;"",_xlfn.DAYS(H517,G517),"N/A")</f>
        <v>30</v>
      </c>
      <c r="J517" s="1">
        <f>IF(H517&lt;&gt;"",H517,"N/A")</f>
        <v>44693</v>
      </c>
      <c r="K517">
        <v>4</v>
      </c>
      <c r="M517" t="str">
        <f>IF(L517&lt;&gt;"",L517,"N/A")</f>
        <v>N/A</v>
      </c>
      <c r="N517" t="s">
        <v>16</v>
      </c>
      <c r="O517" t="str">
        <f>IF(N517&lt;&gt;"",N517,"N/A")</f>
        <v>Paid</v>
      </c>
      <c r="P517" t="s">
        <v>13</v>
      </c>
      <c r="Q517" s="9">
        <v>29.388000000000002</v>
      </c>
      <c r="R517" t="str">
        <f t="shared" si="8"/>
        <v>20-30</v>
      </c>
      <c r="S517">
        <v>600</v>
      </c>
      <c r="T517" t="s">
        <v>14</v>
      </c>
      <c r="U517">
        <f>IF(T517="USD",S517,S517*0.055)</f>
        <v>600</v>
      </c>
      <c r="V517">
        <v>300</v>
      </c>
      <c r="W517" t="s">
        <v>14</v>
      </c>
      <c r="X517">
        <f>IF(W517="USD",V517,V517*0.054)</f>
        <v>300</v>
      </c>
      <c r="Y517">
        <v>1</v>
      </c>
      <c r="Z517">
        <v>4.5</v>
      </c>
      <c r="AA517" s="9">
        <v>3</v>
      </c>
      <c r="AB517">
        <v>3.75</v>
      </c>
      <c r="AC517">
        <v>3</v>
      </c>
    </row>
    <row r="518" spans="1:29" x14ac:dyDescent="0.25">
      <c r="A518" t="s">
        <v>1419</v>
      </c>
      <c r="B518" t="s">
        <v>10</v>
      </c>
      <c r="C518" t="s">
        <v>68</v>
      </c>
      <c r="D518" t="s">
        <v>3615</v>
      </c>
      <c r="E518" t="s">
        <v>3614</v>
      </c>
      <c r="F518" t="str">
        <f>_xlfn.CONCAT(D518:D518,"-",E518)</f>
        <v>Mombasa-Alger</v>
      </c>
      <c r="G518" s="1">
        <v>44663</v>
      </c>
      <c r="H518" s="1">
        <v>44693</v>
      </c>
      <c r="I518" s="8">
        <f>IF(H518&lt;&gt;"",_xlfn.DAYS(H518,G518),"N/A")</f>
        <v>30</v>
      </c>
      <c r="J518" s="1">
        <f>IF(H518&lt;&gt;"",H518,"N/A")</f>
        <v>44693</v>
      </c>
      <c r="K518">
        <v>4</v>
      </c>
      <c r="M518" t="str">
        <f>IF(L518&lt;&gt;"",L518,"N/A")</f>
        <v>N/A</v>
      </c>
      <c r="O518" t="str">
        <f>IF(N518&lt;&gt;"",N518,"N/A")</f>
        <v>N/A</v>
      </c>
      <c r="P518" t="s">
        <v>69</v>
      </c>
      <c r="Q518" s="9">
        <v>29.388000000000002</v>
      </c>
      <c r="R518" t="str">
        <f t="shared" si="8"/>
        <v>20-30</v>
      </c>
      <c r="S518">
        <v>20</v>
      </c>
      <c r="T518" t="s">
        <v>14</v>
      </c>
      <c r="U518">
        <f>IF(T518="USD",S518,S518*0.055)</f>
        <v>20</v>
      </c>
      <c r="V518">
        <v>10</v>
      </c>
      <c r="W518" t="s">
        <v>14</v>
      </c>
      <c r="X518">
        <f>IF(W518="USD",V518,V518*0.054)</f>
        <v>10</v>
      </c>
      <c r="Y518">
        <v>1</v>
      </c>
      <c r="Z518">
        <v>4.5</v>
      </c>
      <c r="AA518" s="9">
        <v>3</v>
      </c>
      <c r="AB518">
        <v>3.75</v>
      </c>
      <c r="AC518">
        <v>3</v>
      </c>
    </row>
    <row r="519" spans="1:29" x14ac:dyDescent="0.25">
      <c r="A519" t="s">
        <v>1834</v>
      </c>
      <c r="B519" t="s">
        <v>10</v>
      </c>
      <c r="C519" t="s">
        <v>68</v>
      </c>
      <c r="D519" t="s">
        <v>3620</v>
      </c>
      <c r="E519" t="s">
        <v>3618</v>
      </c>
      <c r="F519" t="str">
        <f>_xlfn.CONCAT(D519:D519,"-",E519)</f>
        <v>Zanzibar-Tripoli</v>
      </c>
      <c r="G519" s="1">
        <v>44746</v>
      </c>
      <c r="H519" s="1">
        <v>44776</v>
      </c>
      <c r="I519" s="8">
        <f>IF(H519&lt;&gt;"",_xlfn.DAYS(H519,G519),"N/A")</f>
        <v>30</v>
      </c>
      <c r="J519" s="1">
        <f>IF(H519&lt;&gt;"",H519,"N/A")</f>
        <v>44776</v>
      </c>
      <c r="K519">
        <v>7</v>
      </c>
      <c r="L519" t="s">
        <v>12</v>
      </c>
      <c r="M519" t="str">
        <f>IF(L519&lt;&gt;"",L519,"N/A")</f>
        <v>Invoiced</v>
      </c>
      <c r="N519" t="s">
        <v>12</v>
      </c>
      <c r="O519" t="str">
        <f>IF(N519&lt;&gt;"",N519,"N/A")</f>
        <v>Invoiced</v>
      </c>
      <c r="P519" t="s">
        <v>13</v>
      </c>
      <c r="Q519" s="9">
        <v>29.367699999999999</v>
      </c>
      <c r="R519" t="str">
        <f t="shared" si="8"/>
        <v>20-30</v>
      </c>
      <c r="S519">
        <v>600</v>
      </c>
      <c r="T519" t="s">
        <v>14</v>
      </c>
      <c r="U519">
        <f>IF(T519="USD",S519,S519*0.055)</f>
        <v>600</v>
      </c>
      <c r="V519">
        <v>300</v>
      </c>
      <c r="W519" t="s">
        <v>14</v>
      </c>
      <c r="X519">
        <f>IF(W519="USD",V519,V519*0.054)</f>
        <v>300</v>
      </c>
      <c r="Y519">
        <v>1</v>
      </c>
      <c r="Z519">
        <v>4.5</v>
      </c>
      <c r="AA519" s="9">
        <v>3</v>
      </c>
      <c r="AB519">
        <v>3.75</v>
      </c>
      <c r="AC519">
        <v>3</v>
      </c>
    </row>
    <row r="520" spans="1:29" x14ac:dyDescent="0.25">
      <c r="A520" t="s">
        <v>1838</v>
      </c>
      <c r="B520" t="s">
        <v>10</v>
      </c>
      <c r="C520" t="s">
        <v>68</v>
      </c>
      <c r="D520" t="s">
        <v>3615</v>
      </c>
      <c r="E520" t="s">
        <v>3618</v>
      </c>
      <c r="F520" t="str">
        <f>_xlfn.CONCAT(D520:D520,"-",E520)</f>
        <v>Mombasa-Tripoli</v>
      </c>
      <c r="G520" s="1">
        <v>44744</v>
      </c>
      <c r="H520" s="1">
        <v>44774</v>
      </c>
      <c r="I520" s="8">
        <f>IF(H520&lt;&gt;"",_xlfn.DAYS(H520,G520),"N/A")</f>
        <v>30</v>
      </c>
      <c r="J520" s="1">
        <f>IF(H520&lt;&gt;"",H520,"N/A")</f>
        <v>44774</v>
      </c>
      <c r="K520">
        <v>7</v>
      </c>
      <c r="L520" t="s">
        <v>12</v>
      </c>
      <c r="M520" t="str">
        <f>IF(L520&lt;&gt;"",L520,"N/A")</f>
        <v>Invoiced</v>
      </c>
      <c r="N520" t="s">
        <v>12</v>
      </c>
      <c r="O520" t="str">
        <f>IF(N520&lt;&gt;"",N520,"N/A")</f>
        <v>Invoiced</v>
      </c>
      <c r="P520" t="s">
        <v>13</v>
      </c>
      <c r="Q520" s="9">
        <v>29.331199999999999</v>
      </c>
      <c r="R520" t="str">
        <f t="shared" si="8"/>
        <v>20-30</v>
      </c>
      <c r="S520">
        <v>600</v>
      </c>
      <c r="T520" t="s">
        <v>14</v>
      </c>
      <c r="U520">
        <f>IF(T520="USD",S520,S520*0.055)</f>
        <v>600</v>
      </c>
      <c r="V520">
        <v>300</v>
      </c>
      <c r="W520" t="s">
        <v>14</v>
      </c>
      <c r="X520">
        <f>IF(W520="USD",V520,V520*0.054)</f>
        <v>300</v>
      </c>
      <c r="Y520">
        <v>1</v>
      </c>
      <c r="Z520">
        <v>4.5</v>
      </c>
      <c r="AA520" s="9">
        <v>3</v>
      </c>
      <c r="AB520">
        <v>3.75</v>
      </c>
      <c r="AC520">
        <v>3</v>
      </c>
    </row>
    <row r="521" spans="1:29" x14ac:dyDescent="0.25">
      <c r="A521" t="s">
        <v>1737</v>
      </c>
      <c r="B521" t="s">
        <v>10</v>
      </c>
      <c r="C521" t="s">
        <v>68</v>
      </c>
      <c r="D521" t="s">
        <v>3616</v>
      </c>
      <c r="E521" t="s">
        <v>3617</v>
      </c>
      <c r="F521" t="str">
        <f>_xlfn.CONCAT(D521:D521,"-",E521)</f>
        <v>Marrakech-Lagos</v>
      </c>
      <c r="G521" s="1">
        <v>44741</v>
      </c>
      <c r="H521" s="1">
        <v>44771</v>
      </c>
      <c r="I521" s="8">
        <f>IF(H521&lt;&gt;"",_xlfn.DAYS(H521,G521),"N/A")</f>
        <v>30</v>
      </c>
      <c r="J521" s="1">
        <f>IF(H521&lt;&gt;"",H521,"N/A")</f>
        <v>44771</v>
      </c>
      <c r="K521">
        <v>6</v>
      </c>
      <c r="L521" t="s">
        <v>12</v>
      </c>
      <c r="M521" t="str">
        <f>IF(L521&lt;&gt;"",L521,"N/A")</f>
        <v>Invoiced</v>
      </c>
      <c r="N521" t="s">
        <v>12</v>
      </c>
      <c r="O521" t="str">
        <f>IF(N521&lt;&gt;"",N521,"N/A")</f>
        <v>Invoiced</v>
      </c>
      <c r="P521" t="s">
        <v>13</v>
      </c>
      <c r="Q521" s="9">
        <v>29.24</v>
      </c>
      <c r="R521" t="str">
        <f t="shared" si="8"/>
        <v>20-30</v>
      </c>
      <c r="S521">
        <v>600</v>
      </c>
      <c r="T521" t="s">
        <v>14</v>
      </c>
      <c r="U521">
        <f>IF(T521="USD",S521,S521*0.055)</f>
        <v>600</v>
      </c>
      <c r="V521">
        <v>300</v>
      </c>
      <c r="W521" t="s">
        <v>14</v>
      </c>
      <c r="X521">
        <f>IF(W521="USD",V521,V521*0.054)</f>
        <v>300</v>
      </c>
      <c r="Y521">
        <v>1</v>
      </c>
      <c r="Z521">
        <v>4.5</v>
      </c>
      <c r="AA521" s="9">
        <v>3</v>
      </c>
      <c r="AB521">
        <v>3.75</v>
      </c>
      <c r="AC521">
        <v>3</v>
      </c>
    </row>
    <row r="522" spans="1:29" x14ac:dyDescent="0.25">
      <c r="A522" t="s">
        <v>896</v>
      </c>
      <c r="B522" t="s">
        <v>10</v>
      </c>
      <c r="C522" t="s">
        <v>68</v>
      </c>
      <c r="D522" t="s">
        <v>3616</v>
      </c>
      <c r="E522" t="s">
        <v>3617</v>
      </c>
      <c r="F522" t="str">
        <f>_xlfn.CONCAT(D522:D522,"-",E522)</f>
        <v>Marrakech-Lagos</v>
      </c>
      <c r="G522" s="1">
        <v>44657</v>
      </c>
      <c r="H522" s="1">
        <v>44687</v>
      </c>
      <c r="I522" s="8">
        <f>IF(H522&lt;&gt;"",_xlfn.DAYS(H522,G522),"N/A")</f>
        <v>30</v>
      </c>
      <c r="J522" s="1">
        <f>IF(H522&lt;&gt;"",H522,"N/A")</f>
        <v>44687</v>
      </c>
      <c r="K522">
        <v>4</v>
      </c>
      <c r="L522" t="s">
        <v>16</v>
      </c>
      <c r="M522" t="str">
        <f>IF(L522&lt;&gt;"",L522,"N/A")</f>
        <v>Paid</v>
      </c>
      <c r="N522" t="s">
        <v>16</v>
      </c>
      <c r="O522" t="str">
        <f>IF(N522&lt;&gt;"",N522,"N/A")</f>
        <v>Paid</v>
      </c>
      <c r="P522" t="s">
        <v>13</v>
      </c>
      <c r="Q522" s="9">
        <v>29.116</v>
      </c>
      <c r="R522" t="str">
        <f t="shared" si="8"/>
        <v>20-30</v>
      </c>
      <c r="S522">
        <v>600</v>
      </c>
      <c r="T522" t="s">
        <v>14</v>
      </c>
      <c r="U522">
        <f>IF(T522="USD",S522,S522*0.055)</f>
        <v>600</v>
      </c>
      <c r="V522">
        <v>300</v>
      </c>
      <c r="W522" t="s">
        <v>14</v>
      </c>
      <c r="X522">
        <f>IF(W522="USD",V522,V522*0.054)</f>
        <v>300</v>
      </c>
      <c r="Y522">
        <v>1</v>
      </c>
      <c r="Z522">
        <v>4.5</v>
      </c>
      <c r="AA522" s="9">
        <v>3</v>
      </c>
      <c r="AB522">
        <v>3.75</v>
      </c>
      <c r="AC522">
        <v>3</v>
      </c>
    </row>
    <row r="523" spans="1:29" x14ac:dyDescent="0.25">
      <c r="A523" t="s">
        <v>1172</v>
      </c>
      <c r="B523" t="s">
        <v>10</v>
      </c>
      <c r="C523" t="s">
        <v>68</v>
      </c>
      <c r="D523" t="s">
        <v>3615</v>
      </c>
      <c r="E523" t="s">
        <v>3614</v>
      </c>
      <c r="F523" t="str">
        <f>_xlfn.CONCAT(D523:D523,"-",E523)</f>
        <v>Mombasa-Alger</v>
      </c>
      <c r="G523" s="1">
        <v>44649</v>
      </c>
      <c r="H523" s="1">
        <v>44679</v>
      </c>
      <c r="I523" s="8">
        <f>IF(H523&lt;&gt;"",_xlfn.DAYS(H523,G523),"N/A")</f>
        <v>30</v>
      </c>
      <c r="J523" s="1">
        <f>IF(H523&lt;&gt;"",H523,"N/A")</f>
        <v>44679</v>
      </c>
      <c r="K523">
        <v>3</v>
      </c>
      <c r="L523" t="s">
        <v>16</v>
      </c>
      <c r="M523" t="str">
        <f>IF(L523&lt;&gt;"",L523,"N/A")</f>
        <v>Paid</v>
      </c>
      <c r="N523" t="s">
        <v>12</v>
      </c>
      <c r="O523" t="str">
        <f>IF(N523&lt;&gt;"",N523,"N/A")</f>
        <v>Invoiced</v>
      </c>
      <c r="P523" t="s">
        <v>13</v>
      </c>
      <c r="Q523" s="9">
        <v>29.087</v>
      </c>
      <c r="R523" t="str">
        <f t="shared" si="8"/>
        <v>20-30</v>
      </c>
      <c r="S523">
        <v>600</v>
      </c>
      <c r="T523" t="s">
        <v>14</v>
      </c>
      <c r="U523">
        <f>IF(T523="USD",S523,S523*0.055)</f>
        <v>600</v>
      </c>
      <c r="V523">
        <v>300</v>
      </c>
      <c r="W523" t="s">
        <v>14</v>
      </c>
      <c r="X523">
        <f>IF(W523="USD",V523,V523*0.054)</f>
        <v>300</v>
      </c>
      <c r="Y523">
        <v>1</v>
      </c>
      <c r="Z523">
        <v>4.5</v>
      </c>
      <c r="AA523" s="9">
        <v>3</v>
      </c>
      <c r="AB523">
        <v>3.75</v>
      </c>
      <c r="AC523">
        <v>3</v>
      </c>
    </row>
    <row r="524" spans="1:29" x14ac:dyDescent="0.25">
      <c r="A524" t="s">
        <v>1157</v>
      </c>
      <c r="B524" t="s">
        <v>10</v>
      </c>
      <c r="C524" t="s">
        <v>68</v>
      </c>
      <c r="D524" t="s">
        <v>3615</v>
      </c>
      <c r="E524" t="s">
        <v>3612</v>
      </c>
      <c r="F524" t="str">
        <f>_xlfn.CONCAT(D524:D524,"-",E524)</f>
        <v>Mombasa-Victoria</v>
      </c>
      <c r="G524" s="1">
        <v>44649</v>
      </c>
      <c r="H524" s="1">
        <v>44679</v>
      </c>
      <c r="I524" s="8">
        <f>IF(H524&lt;&gt;"",_xlfn.DAYS(H524,G524),"N/A")</f>
        <v>30</v>
      </c>
      <c r="J524" s="1">
        <f>IF(H524&lt;&gt;"",H524,"N/A")</f>
        <v>44679</v>
      </c>
      <c r="K524">
        <v>3</v>
      </c>
      <c r="L524" t="s">
        <v>16</v>
      </c>
      <c r="M524" t="str">
        <f>IF(L524&lt;&gt;"",L524,"N/A")</f>
        <v>Paid</v>
      </c>
      <c r="O524" t="str">
        <f>IF(N524&lt;&gt;"",N524,"N/A")</f>
        <v>N/A</v>
      </c>
      <c r="P524" t="s">
        <v>69</v>
      </c>
      <c r="Q524" s="9">
        <v>29.087</v>
      </c>
      <c r="R524" t="str">
        <f t="shared" si="8"/>
        <v>20-30</v>
      </c>
      <c r="S524">
        <v>20</v>
      </c>
      <c r="T524" t="s">
        <v>14</v>
      </c>
      <c r="U524">
        <f>IF(T524="USD",S524,S524*0.055)</f>
        <v>20</v>
      </c>
      <c r="V524">
        <v>10</v>
      </c>
      <c r="W524" t="s">
        <v>14</v>
      </c>
      <c r="X524">
        <f>IF(W524="USD",V524,V524*0.054)</f>
        <v>10</v>
      </c>
      <c r="Y524">
        <v>1</v>
      </c>
      <c r="Z524">
        <v>4.5</v>
      </c>
      <c r="AA524" s="9">
        <v>3</v>
      </c>
      <c r="AB524">
        <v>3.75</v>
      </c>
      <c r="AC524">
        <v>3</v>
      </c>
    </row>
    <row r="525" spans="1:29" x14ac:dyDescent="0.25">
      <c r="A525" t="s">
        <v>1090</v>
      </c>
      <c r="B525" t="s">
        <v>10</v>
      </c>
      <c r="C525" t="s">
        <v>68</v>
      </c>
      <c r="D525" t="s">
        <v>3616</v>
      </c>
      <c r="E525" t="s">
        <v>3613</v>
      </c>
      <c r="F525" t="str">
        <f>_xlfn.CONCAT(D525:D525,"-",E525)</f>
        <v>Marrakech-Sanaa</v>
      </c>
      <c r="G525" s="1">
        <v>44631</v>
      </c>
      <c r="H525" s="1">
        <v>44661</v>
      </c>
      <c r="I525" s="8">
        <f>IF(H525&lt;&gt;"",_xlfn.DAYS(H525,G525),"N/A")</f>
        <v>30</v>
      </c>
      <c r="J525" s="1">
        <f>IF(H525&lt;&gt;"",H525,"N/A")</f>
        <v>44661</v>
      </c>
      <c r="K525">
        <v>3</v>
      </c>
      <c r="M525" t="str">
        <f>IF(L525&lt;&gt;"",L525,"N/A")</f>
        <v>N/A</v>
      </c>
      <c r="N525" t="s">
        <v>12</v>
      </c>
      <c r="O525" t="str">
        <f>IF(N525&lt;&gt;"",N525,"N/A")</f>
        <v>Invoiced</v>
      </c>
      <c r="P525" t="s">
        <v>13</v>
      </c>
      <c r="Q525" s="9">
        <v>28.925999999999998</v>
      </c>
      <c r="R525" t="str">
        <f t="shared" si="8"/>
        <v>20-30</v>
      </c>
      <c r="S525">
        <v>600</v>
      </c>
      <c r="T525" t="s">
        <v>14</v>
      </c>
      <c r="U525">
        <f>IF(T525="USD",S525,S525*0.055)</f>
        <v>600</v>
      </c>
      <c r="V525">
        <v>300</v>
      </c>
      <c r="W525" t="s">
        <v>14</v>
      </c>
      <c r="X525">
        <f>IF(W525="USD",V525,V525*0.054)</f>
        <v>300</v>
      </c>
      <c r="Y525">
        <v>1</v>
      </c>
      <c r="Z525">
        <v>4.5</v>
      </c>
      <c r="AA525" s="9">
        <v>3</v>
      </c>
      <c r="AB525">
        <v>3.75</v>
      </c>
      <c r="AC525">
        <v>3</v>
      </c>
    </row>
    <row r="526" spans="1:29" x14ac:dyDescent="0.25">
      <c r="A526" t="s">
        <v>1173</v>
      </c>
      <c r="B526" t="s">
        <v>10</v>
      </c>
      <c r="C526" t="s">
        <v>68</v>
      </c>
      <c r="D526" t="s">
        <v>3615</v>
      </c>
      <c r="E526" t="s">
        <v>3617</v>
      </c>
      <c r="F526" t="str">
        <f>_xlfn.CONCAT(D526:D526,"-",E526)</f>
        <v>Mombasa-Lagos</v>
      </c>
      <c r="G526" s="1">
        <v>44663</v>
      </c>
      <c r="H526" s="1">
        <v>44693</v>
      </c>
      <c r="I526" s="8">
        <f>IF(H526&lt;&gt;"",_xlfn.DAYS(H526,G526),"N/A")</f>
        <v>30</v>
      </c>
      <c r="J526" s="1">
        <f>IF(H526&lt;&gt;"",H526,"N/A")</f>
        <v>44693</v>
      </c>
      <c r="K526">
        <v>4</v>
      </c>
      <c r="L526" t="s">
        <v>12</v>
      </c>
      <c r="M526" t="str">
        <f>IF(L526&lt;&gt;"",L526,"N/A")</f>
        <v>Invoiced</v>
      </c>
      <c r="N526" t="s">
        <v>16</v>
      </c>
      <c r="O526" t="str">
        <f>IF(N526&lt;&gt;"",N526,"N/A")</f>
        <v>Paid</v>
      </c>
      <c r="P526" t="s">
        <v>13</v>
      </c>
      <c r="Q526" s="9">
        <v>28.847000000000001</v>
      </c>
      <c r="R526" t="str">
        <f t="shared" si="8"/>
        <v>20-30</v>
      </c>
      <c r="S526">
        <v>600</v>
      </c>
      <c r="T526" t="s">
        <v>14</v>
      </c>
      <c r="U526">
        <f>IF(T526="USD",S526,S526*0.055)</f>
        <v>600</v>
      </c>
      <c r="V526">
        <v>300</v>
      </c>
      <c r="W526" t="s">
        <v>14</v>
      </c>
      <c r="X526">
        <f>IF(W526="USD",V526,V526*0.054)</f>
        <v>300</v>
      </c>
      <c r="Y526">
        <v>1</v>
      </c>
      <c r="Z526">
        <v>4.5</v>
      </c>
      <c r="AA526" s="9">
        <v>3</v>
      </c>
      <c r="AB526">
        <v>3.75</v>
      </c>
      <c r="AC526">
        <v>3</v>
      </c>
    </row>
    <row r="527" spans="1:29" x14ac:dyDescent="0.25">
      <c r="A527" t="s">
        <v>1158</v>
      </c>
      <c r="B527" t="s">
        <v>10</v>
      </c>
      <c r="C527" t="s">
        <v>68</v>
      </c>
      <c r="D527" t="s">
        <v>3620</v>
      </c>
      <c r="E527" t="s">
        <v>3612</v>
      </c>
      <c r="F527" t="str">
        <f>_xlfn.CONCAT(D527:D527,"-",E527)</f>
        <v>Zanzibar-Victoria</v>
      </c>
      <c r="G527" s="1">
        <v>44663</v>
      </c>
      <c r="H527" s="1">
        <v>44693</v>
      </c>
      <c r="I527" s="8">
        <f>IF(H527&lt;&gt;"",_xlfn.DAYS(H527,G527),"N/A")</f>
        <v>30</v>
      </c>
      <c r="J527" s="1">
        <f>IF(H527&lt;&gt;"",H527,"N/A")</f>
        <v>44693</v>
      </c>
      <c r="K527">
        <v>4</v>
      </c>
      <c r="L527" t="s">
        <v>12</v>
      </c>
      <c r="M527" t="str">
        <f>IF(L527&lt;&gt;"",L527,"N/A")</f>
        <v>Invoiced</v>
      </c>
      <c r="O527" t="str">
        <f>IF(N527&lt;&gt;"",N527,"N/A")</f>
        <v>N/A</v>
      </c>
      <c r="P527" t="s">
        <v>69</v>
      </c>
      <c r="Q527" s="9">
        <v>28.847000000000001</v>
      </c>
      <c r="R527" t="str">
        <f t="shared" si="8"/>
        <v>20-30</v>
      </c>
      <c r="S527">
        <v>20</v>
      </c>
      <c r="T527" t="s">
        <v>14</v>
      </c>
      <c r="U527">
        <f>IF(T527="USD",S527,S527*0.055)</f>
        <v>20</v>
      </c>
      <c r="V527">
        <v>10</v>
      </c>
      <c r="W527" t="s">
        <v>14</v>
      </c>
      <c r="X527">
        <f>IF(W527="USD",V527,V527*0.054)</f>
        <v>10</v>
      </c>
      <c r="Y527">
        <v>1</v>
      </c>
      <c r="Z527">
        <v>4.5</v>
      </c>
      <c r="AA527" s="9">
        <v>3</v>
      </c>
      <c r="AB527">
        <v>3.75</v>
      </c>
      <c r="AC527">
        <v>3</v>
      </c>
    </row>
    <row r="528" spans="1:29" x14ac:dyDescent="0.25">
      <c r="A528" t="s">
        <v>1734</v>
      </c>
      <c r="B528" t="s">
        <v>10</v>
      </c>
      <c r="C528" t="s">
        <v>68</v>
      </c>
      <c r="D528" t="s">
        <v>3620</v>
      </c>
      <c r="E528" t="s">
        <v>3614</v>
      </c>
      <c r="F528" t="str">
        <f>_xlfn.CONCAT(D528:D528,"-",E528)</f>
        <v>Zanzibar-Alger</v>
      </c>
      <c r="G528" s="1">
        <v>44739</v>
      </c>
      <c r="H528" s="1">
        <v>44769</v>
      </c>
      <c r="I528" s="8">
        <f>IF(H528&lt;&gt;"",_xlfn.DAYS(H528,G528),"N/A")</f>
        <v>30</v>
      </c>
      <c r="J528" s="1">
        <f>IF(H528&lt;&gt;"",H528,"N/A")</f>
        <v>44769</v>
      </c>
      <c r="K528">
        <v>6</v>
      </c>
      <c r="L528" t="s">
        <v>12</v>
      </c>
      <c r="M528" t="str">
        <f>IF(L528&lt;&gt;"",L528,"N/A")</f>
        <v>Invoiced</v>
      </c>
      <c r="N528" t="s">
        <v>12</v>
      </c>
      <c r="O528" t="str">
        <f>IF(N528&lt;&gt;"",N528,"N/A")</f>
        <v>Invoiced</v>
      </c>
      <c r="P528" t="s">
        <v>13</v>
      </c>
      <c r="Q528" s="9">
        <v>28.776</v>
      </c>
      <c r="R528" t="str">
        <f t="shared" si="8"/>
        <v>20-30</v>
      </c>
      <c r="S528">
        <v>600</v>
      </c>
      <c r="T528" t="s">
        <v>14</v>
      </c>
      <c r="U528">
        <f>IF(T528="USD",S528,S528*0.055)</f>
        <v>600</v>
      </c>
      <c r="V528">
        <v>300</v>
      </c>
      <c r="W528" t="s">
        <v>14</v>
      </c>
      <c r="X528">
        <f>IF(W528="USD",V528,V528*0.054)</f>
        <v>300</v>
      </c>
      <c r="Y528">
        <v>1</v>
      </c>
      <c r="Z528">
        <v>4.5</v>
      </c>
      <c r="AA528" s="9">
        <v>3</v>
      </c>
      <c r="AB528">
        <v>3.75</v>
      </c>
      <c r="AC528">
        <v>3</v>
      </c>
    </row>
    <row r="529" spans="1:29" x14ac:dyDescent="0.25">
      <c r="A529" t="s">
        <v>2170</v>
      </c>
      <c r="B529" t="s">
        <v>10</v>
      </c>
      <c r="C529" t="s">
        <v>68</v>
      </c>
      <c r="D529" t="s">
        <v>3619</v>
      </c>
      <c r="E529" t="s">
        <v>3612</v>
      </c>
      <c r="F529" t="str">
        <f>_xlfn.CONCAT(D529:D529,"-",E529)</f>
        <v>Addis Ababa-Victoria</v>
      </c>
      <c r="G529" s="1">
        <v>44656</v>
      </c>
      <c r="H529" s="1">
        <v>44686</v>
      </c>
      <c r="I529" s="8">
        <f>IF(H529&lt;&gt;"",_xlfn.DAYS(H529,G529),"N/A")</f>
        <v>30</v>
      </c>
      <c r="J529" s="1">
        <f>IF(H529&lt;&gt;"",H529,"N/A")</f>
        <v>44686</v>
      </c>
      <c r="K529">
        <v>4</v>
      </c>
      <c r="L529" t="s">
        <v>16</v>
      </c>
      <c r="M529" t="str">
        <f>IF(L529&lt;&gt;"",L529,"N/A")</f>
        <v>Paid</v>
      </c>
      <c r="N529" t="s">
        <v>16</v>
      </c>
      <c r="O529" t="str">
        <f>IF(N529&lt;&gt;"",N529,"N/A")</f>
        <v>Paid</v>
      </c>
      <c r="P529" t="s">
        <v>13</v>
      </c>
      <c r="Q529" s="9">
        <v>28.76</v>
      </c>
      <c r="R529" t="str">
        <f t="shared" si="8"/>
        <v>20-30</v>
      </c>
      <c r="S529">
        <v>600</v>
      </c>
      <c r="T529" t="s">
        <v>14</v>
      </c>
      <c r="U529">
        <f>IF(T529="USD",S529,S529*0.055)</f>
        <v>600</v>
      </c>
      <c r="V529">
        <v>300</v>
      </c>
      <c r="W529" t="s">
        <v>14</v>
      </c>
      <c r="X529">
        <f>IF(W529="USD",V529,V529*0.054)</f>
        <v>300</v>
      </c>
      <c r="Y529">
        <v>1</v>
      </c>
      <c r="Z529">
        <v>4.5</v>
      </c>
      <c r="AA529" s="9">
        <v>3</v>
      </c>
      <c r="AB529">
        <v>3.75</v>
      </c>
      <c r="AC529">
        <v>3</v>
      </c>
    </row>
    <row r="530" spans="1:29" x14ac:dyDescent="0.25">
      <c r="A530" t="s">
        <v>1787</v>
      </c>
      <c r="B530" t="s">
        <v>10</v>
      </c>
      <c r="C530" t="s">
        <v>68</v>
      </c>
      <c r="D530" t="s">
        <v>3611</v>
      </c>
      <c r="E530" t="s">
        <v>3617</v>
      </c>
      <c r="F530" t="str">
        <f>_xlfn.CONCAT(D530:D530,"-",E530)</f>
        <v>Mogadishu-Lagos</v>
      </c>
      <c r="G530" s="1">
        <v>44744</v>
      </c>
      <c r="H530" s="1">
        <v>44774</v>
      </c>
      <c r="I530" s="8">
        <f>IF(H530&lt;&gt;"",_xlfn.DAYS(H530,G530),"N/A")</f>
        <v>30</v>
      </c>
      <c r="J530" s="1">
        <f>IF(H530&lt;&gt;"",H530,"N/A")</f>
        <v>44774</v>
      </c>
      <c r="K530">
        <v>7</v>
      </c>
      <c r="L530" t="s">
        <v>12</v>
      </c>
      <c r="M530" t="str">
        <f>IF(L530&lt;&gt;"",L530,"N/A")</f>
        <v>Invoiced</v>
      </c>
      <c r="N530" t="s">
        <v>12</v>
      </c>
      <c r="O530" t="str">
        <f>IF(N530&lt;&gt;"",N530,"N/A")</f>
        <v>Invoiced</v>
      </c>
      <c r="P530" t="s">
        <v>13</v>
      </c>
      <c r="Q530" s="9">
        <v>28.739000000000001</v>
      </c>
      <c r="R530" t="str">
        <f t="shared" si="8"/>
        <v>20-30</v>
      </c>
      <c r="S530">
        <v>600</v>
      </c>
      <c r="T530" t="s">
        <v>14</v>
      </c>
      <c r="U530">
        <f>IF(T530="USD",S530,S530*0.055)</f>
        <v>600</v>
      </c>
      <c r="V530">
        <v>300</v>
      </c>
      <c r="W530" t="s">
        <v>14</v>
      </c>
      <c r="X530">
        <f>IF(W530="USD",V530,V530*0.054)</f>
        <v>300</v>
      </c>
      <c r="Y530">
        <v>1</v>
      </c>
      <c r="Z530">
        <v>4.5</v>
      </c>
      <c r="AA530" s="9">
        <v>3</v>
      </c>
      <c r="AB530">
        <v>3.75</v>
      </c>
      <c r="AC530">
        <v>3</v>
      </c>
    </row>
    <row r="531" spans="1:29" x14ac:dyDescent="0.25">
      <c r="A531" t="s">
        <v>1474</v>
      </c>
      <c r="B531" t="s">
        <v>10</v>
      </c>
      <c r="C531" t="s">
        <v>68</v>
      </c>
      <c r="D531" t="s">
        <v>3619</v>
      </c>
      <c r="E531" t="s">
        <v>3618</v>
      </c>
      <c r="F531" t="str">
        <f>_xlfn.CONCAT(D531:D531,"-",E531)</f>
        <v>Addis Ababa-Tripoli</v>
      </c>
      <c r="G531" s="1">
        <v>44686</v>
      </c>
      <c r="H531" s="1">
        <v>44716</v>
      </c>
      <c r="I531" s="8">
        <f>IF(H531&lt;&gt;"",_xlfn.DAYS(H531,G531),"N/A")</f>
        <v>30</v>
      </c>
      <c r="J531" s="1">
        <f>IF(H531&lt;&gt;"",H531,"N/A")</f>
        <v>44716</v>
      </c>
      <c r="K531">
        <v>5</v>
      </c>
      <c r="L531" t="s">
        <v>12</v>
      </c>
      <c r="M531" t="str">
        <f>IF(L531&lt;&gt;"",L531,"N/A")</f>
        <v>Invoiced</v>
      </c>
      <c r="N531" t="s">
        <v>12</v>
      </c>
      <c r="O531" t="str">
        <f>IF(N531&lt;&gt;"",N531,"N/A")</f>
        <v>Invoiced</v>
      </c>
      <c r="P531" t="s">
        <v>13</v>
      </c>
      <c r="Q531" s="9">
        <v>28.598040000000001</v>
      </c>
      <c r="R531" t="str">
        <f t="shared" si="8"/>
        <v>20-30</v>
      </c>
      <c r="S531">
        <v>600</v>
      </c>
      <c r="T531" t="s">
        <v>14</v>
      </c>
      <c r="U531">
        <f>IF(T531="USD",S531,S531*0.055)</f>
        <v>600</v>
      </c>
      <c r="V531">
        <v>300</v>
      </c>
      <c r="W531" t="s">
        <v>14</v>
      </c>
      <c r="X531">
        <f>IF(W531="USD",V531,V531*0.054)</f>
        <v>300</v>
      </c>
      <c r="Y531">
        <v>1</v>
      </c>
      <c r="Z531">
        <v>4.5</v>
      </c>
      <c r="AA531" s="9">
        <v>3</v>
      </c>
      <c r="AB531">
        <v>3.75</v>
      </c>
      <c r="AC531">
        <v>3</v>
      </c>
    </row>
    <row r="532" spans="1:29" x14ac:dyDescent="0.25">
      <c r="A532" t="s">
        <v>1464</v>
      </c>
      <c r="B532" t="s">
        <v>10</v>
      </c>
      <c r="C532" t="s">
        <v>68</v>
      </c>
      <c r="D532" t="s">
        <v>3619</v>
      </c>
      <c r="E532" t="s">
        <v>3618</v>
      </c>
      <c r="F532" t="str">
        <f>_xlfn.CONCAT(D532:D532,"-",E532)</f>
        <v>Addis Ababa-Tripoli</v>
      </c>
      <c r="G532" s="1">
        <v>44686</v>
      </c>
      <c r="H532" s="1">
        <v>44716</v>
      </c>
      <c r="I532" s="8">
        <f>IF(H532&lt;&gt;"",_xlfn.DAYS(H532,G532),"N/A")</f>
        <v>30</v>
      </c>
      <c r="J532" s="1">
        <f>IF(H532&lt;&gt;"",H532,"N/A")</f>
        <v>44716</v>
      </c>
      <c r="K532">
        <v>5</v>
      </c>
      <c r="L532" t="s">
        <v>12</v>
      </c>
      <c r="M532" t="str">
        <f>IF(L532&lt;&gt;"",L532,"N/A")</f>
        <v>Invoiced</v>
      </c>
      <c r="N532" t="s">
        <v>16</v>
      </c>
      <c r="O532" t="str">
        <f>IF(N532&lt;&gt;"",N532,"N/A")</f>
        <v>Paid</v>
      </c>
      <c r="P532" t="s">
        <v>69</v>
      </c>
      <c r="Q532" s="9">
        <v>28.598040000000001</v>
      </c>
      <c r="R532" t="str">
        <f t="shared" si="8"/>
        <v>20-30</v>
      </c>
      <c r="S532">
        <v>20</v>
      </c>
      <c r="T532" t="s">
        <v>14</v>
      </c>
      <c r="U532">
        <f>IF(T532="USD",S532,S532*0.055)</f>
        <v>20</v>
      </c>
      <c r="V532">
        <v>10</v>
      </c>
      <c r="W532" t="s">
        <v>14</v>
      </c>
      <c r="X532">
        <f>IF(W532="USD",V532,V532*0.054)</f>
        <v>10</v>
      </c>
      <c r="Y532">
        <v>1</v>
      </c>
      <c r="Z532">
        <v>4.5</v>
      </c>
      <c r="AA532" s="9">
        <v>3</v>
      </c>
      <c r="AB532">
        <v>3.75</v>
      </c>
      <c r="AC532">
        <v>3</v>
      </c>
    </row>
    <row r="533" spans="1:29" x14ac:dyDescent="0.25">
      <c r="A533" t="s">
        <v>1748</v>
      </c>
      <c r="B533" t="s">
        <v>10</v>
      </c>
      <c r="C533" t="s">
        <v>68</v>
      </c>
      <c r="D533" t="s">
        <v>3620</v>
      </c>
      <c r="E533" t="s">
        <v>3612</v>
      </c>
      <c r="F533" t="str">
        <f>_xlfn.CONCAT(D533:D533,"-",E533)</f>
        <v>Zanzibar-Victoria</v>
      </c>
      <c r="G533" s="1">
        <v>44729</v>
      </c>
      <c r="H533" s="1">
        <v>44759</v>
      </c>
      <c r="I533" s="8">
        <f>IF(H533&lt;&gt;"",_xlfn.DAYS(H533,G533),"N/A")</f>
        <v>30</v>
      </c>
      <c r="J533" s="1">
        <f>IF(H533&lt;&gt;"",H533,"N/A")</f>
        <v>44759</v>
      </c>
      <c r="K533">
        <v>6</v>
      </c>
      <c r="L533" t="s">
        <v>12</v>
      </c>
      <c r="M533" t="str">
        <f>IF(L533&lt;&gt;"",L533,"N/A")</f>
        <v>Invoiced</v>
      </c>
      <c r="N533" t="s">
        <v>12</v>
      </c>
      <c r="O533" t="str">
        <f>IF(N533&lt;&gt;"",N533,"N/A")</f>
        <v>Invoiced</v>
      </c>
      <c r="P533" t="s">
        <v>13</v>
      </c>
      <c r="Q533" s="9">
        <v>28.504999999999999</v>
      </c>
      <c r="R533" t="str">
        <f t="shared" si="8"/>
        <v>20-30</v>
      </c>
      <c r="S533">
        <v>600</v>
      </c>
      <c r="T533" t="s">
        <v>14</v>
      </c>
      <c r="U533">
        <f>IF(T533="USD",S533,S533*0.055)</f>
        <v>600</v>
      </c>
      <c r="V533">
        <v>300</v>
      </c>
      <c r="W533" t="s">
        <v>14</v>
      </c>
      <c r="X533">
        <f>IF(W533="USD",V533,V533*0.054)</f>
        <v>300</v>
      </c>
      <c r="Y533">
        <v>1</v>
      </c>
      <c r="Z533">
        <v>4.5</v>
      </c>
      <c r="AA533" s="9">
        <v>3</v>
      </c>
      <c r="AB533">
        <v>3.75</v>
      </c>
      <c r="AC533">
        <v>3</v>
      </c>
    </row>
    <row r="534" spans="1:29" x14ac:dyDescent="0.25">
      <c r="A534" t="s">
        <v>1784</v>
      </c>
      <c r="B534" t="s">
        <v>10</v>
      </c>
      <c r="C534" t="s">
        <v>68</v>
      </c>
      <c r="D534" t="s">
        <v>3620</v>
      </c>
      <c r="E534" t="s">
        <v>3618</v>
      </c>
      <c r="F534" t="str">
        <f>_xlfn.CONCAT(D534:D534,"-",E534)</f>
        <v>Zanzibar-Tripoli</v>
      </c>
      <c r="G534" s="1">
        <v>44744</v>
      </c>
      <c r="H534" s="1">
        <v>44774</v>
      </c>
      <c r="I534" s="8">
        <f>IF(H534&lt;&gt;"",_xlfn.DAYS(H534,G534),"N/A")</f>
        <v>30</v>
      </c>
      <c r="J534" s="1">
        <f>IF(H534&lt;&gt;"",H534,"N/A")</f>
        <v>44774</v>
      </c>
      <c r="K534">
        <v>7</v>
      </c>
      <c r="L534" t="s">
        <v>12</v>
      </c>
      <c r="M534" t="str">
        <f>IF(L534&lt;&gt;"",L534,"N/A")</f>
        <v>Invoiced</v>
      </c>
      <c r="N534" t="s">
        <v>12</v>
      </c>
      <c r="O534" t="str">
        <f>IF(N534&lt;&gt;"",N534,"N/A")</f>
        <v>Invoiced</v>
      </c>
      <c r="P534" t="s">
        <v>13</v>
      </c>
      <c r="Q534" s="9">
        <v>28.407</v>
      </c>
      <c r="R534" t="str">
        <f t="shared" si="8"/>
        <v>20-30</v>
      </c>
      <c r="S534">
        <v>600</v>
      </c>
      <c r="T534" t="s">
        <v>14</v>
      </c>
      <c r="U534">
        <f>IF(T534="USD",S534,S534*0.055)</f>
        <v>600</v>
      </c>
      <c r="V534">
        <v>300</v>
      </c>
      <c r="W534" t="s">
        <v>14</v>
      </c>
      <c r="X534">
        <f>IF(W534="USD",V534,V534*0.054)</f>
        <v>300</v>
      </c>
      <c r="Y534">
        <v>1</v>
      </c>
      <c r="Z534">
        <v>4.5</v>
      </c>
      <c r="AA534" s="9">
        <v>3</v>
      </c>
      <c r="AB534">
        <v>3.75</v>
      </c>
      <c r="AC534">
        <v>3</v>
      </c>
    </row>
    <row r="535" spans="1:29" x14ac:dyDescent="0.25">
      <c r="A535" t="s">
        <v>1541</v>
      </c>
      <c r="B535" t="s">
        <v>10</v>
      </c>
      <c r="C535" t="s">
        <v>68</v>
      </c>
      <c r="D535" t="s">
        <v>3611</v>
      </c>
      <c r="E535" t="s">
        <v>3617</v>
      </c>
      <c r="F535" t="str">
        <f>_xlfn.CONCAT(D535:D535,"-",E535)</f>
        <v>Mogadishu-Lagos</v>
      </c>
      <c r="G535" s="1">
        <v>44692</v>
      </c>
      <c r="H535" s="1">
        <v>44722</v>
      </c>
      <c r="I535" s="8">
        <f>IF(H535&lt;&gt;"",_xlfn.DAYS(H535,G535),"N/A")</f>
        <v>30</v>
      </c>
      <c r="J535" s="1">
        <f>IF(H535&lt;&gt;"",H535,"N/A")</f>
        <v>44722</v>
      </c>
      <c r="K535">
        <v>5</v>
      </c>
      <c r="L535" t="s">
        <v>12</v>
      </c>
      <c r="M535" t="str">
        <f>IF(L535&lt;&gt;"",L535,"N/A")</f>
        <v>Invoiced</v>
      </c>
      <c r="N535" t="s">
        <v>12</v>
      </c>
      <c r="O535" t="str">
        <f>IF(N535&lt;&gt;"",N535,"N/A")</f>
        <v>Invoiced</v>
      </c>
      <c r="P535" t="s">
        <v>13</v>
      </c>
      <c r="Q535" s="9">
        <v>28.120899999999999</v>
      </c>
      <c r="R535" t="str">
        <f t="shared" si="8"/>
        <v>20-30</v>
      </c>
      <c r="S535">
        <v>600</v>
      </c>
      <c r="T535" t="s">
        <v>14</v>
      </c>
      <c r="U535">
        <f>IF(T535="USD",S535,S535*0.055)</f>
        <v>600</v>
      </c>
      <c r="V535">
        <v>300</v>
      </c>
      <c r="W535" t="s">
        <v>14</v>
      </c>
      <c r="X535">
        <f>IF(W535="USD",V535,V535*0.054)</f>
        <v>300</v>
      </c>
      <c r="Y535">
        <v>1</v>
      </c>
      <c r="Z535">
        <v>4.5</v>
      </c>
      <c r="AA535" s="9">
        <v>3</v>
      </c>
      <c r="AB535">
        <v>3.75</v>
      </c>
      <c r="AC535">
        <v>3</v>
      </c>
    </row>
    <row r="536" spans="1:29" x14ac:dyDescent="0.25">
      <c r="A536" t="s">
        <v>1547</v>
      </c>
      <c r="B536" t="s">
        <v>10</v>
      </c>
      <c r="C536" t="s">
        <v>68</v>
      </c>
      <c r="D536" t="s">
        <v>3620</v>
      </c>
      <c r="E536" t="s">
        <v>3618</v>
      </c>
      <c r="F536" t="str">
        <f>_xlfn.CONCAT(D536:D536,"-",E536)</f>
        <v>Zanzibar-Tripoli</v>
      </c>
      <c r="G536" s="1">
        <v>44692</v>
      </c>
      <c r="H536" s="1">
        <v>44722</v>
      </c>
      <c r="I536" s="8">
        <f>IF(H536&lt;&gt;"",_xlfn.DAYS(H536,G536),"N/A")</f>
        <v>30</v>
      </c>
      <c r="J536" s="1">
        <f>IF(H536&lt;&gt;"",H536,"N/A")</f>
        <v>44722</v>
      </c>
      <c r="K536">
        <v>5</v>
      </c>
      <c r="L536" t="s">
        <v>12</v>
      </c>
      <c r="M536" t="str">
        <f>IF(L536&lt;&gt;"",L536,"N/A")</f>
        <v>Invoiced</v>
      </c>
      <c r="N536" t="s">
        <v>12</v>
      </c>
      <c r="O536" t="str">
        <f>IF(N536&lt;&gt;"",N536,"N/A")</f>
        <v>Invoiced</v>
      </c>
      <c r="P536" t="s">
        <v>69</v>
      </c>
      <c r="Q536" s="9">
        <v>28.120899999999999</v>
      </c>
      <c r="R536" t="str">
        <f t="shared" si="8"/>
        <v>20-30</v>
      </c>
      <c r="S536">
        <v>20</v>
      </c>
      <c r="T536" t="s">
        <v>14</v>
      </c>
      <c r="U536">
        <f>IF(T536="USD",S536,S536*0.055)</f>
        <v>20</v>
      </c>
      <c r="V536">
        <v>10</v>
      </c>
      <c r="W536" t="s">
        <v>14</v>
      </c>
      <c r="X536">
        <f>IF(W536="USD",V536,V536*0.054)</f>
        <v>10</v>
      </c>
      <c r="Y536">
        <v>1</v>
      </c>
      <c r="Z536">
        <v>4.5</v>
      </c>
      <c r="AA536" s="9">
        <v>3</v>
      </c>
      <c r="AB536">
        <v>3.75</v>
      </c>
      <c r="AC536">
        <v>3</v>
      </c>
    </row>
    <row r="537" spans="1:29" x14ac:dyDescent="0.25">
      <c r="A537" t="s">
        <v>1766</v>
      </c>
      <c r="B537" t="s">
        <v>10</v>
      </c>
      <c r="C537" t="s">
        <v>68</v>
      </c>
      <c r="D537" t="s">
        <v>3619</v>
      </c>
      <c r="E537" t="s">
        <v>3618</v>
      </c>
      <c r="F537" t="str">
        <f>_xlfn.CONCAT(D537:D537,"-",E537)</f>
        <v>Addis Ababa-Tripoli</v>
      </c>
      <c r="G537" s="1">
        <v>44733</v>
      </c>
      <c r="H537" s="1">
        <v>44763</v>
      </c>
      <c r="I537" s="8">
        <f>IF(H537&lt;&gt;"",_xlfn.DAYS(H537,G537),"N/A")</f>
        <v>30</v>
      </c>
      <c r="J537" s="1">
        <f>IF(H537&lt;&gt;"",H537,"N/A")</f>
        <v>44763</v>
      </c>
      <c r="K537">
        <v>6</v>
      </c>
      <c r="L537" t="s">
        <v>12</v>
      </c>
      <c r="M537" t="str">
        <f>IF(L537&lt;&gt;"",L537,"N/A")</f>
        <v>Invoiced</v>
      </c>
      <c r="N537" t="s">
        <v>12</v>
      </c>
      <c r="O537" t="str">
        <f>IF(N537&lt;&gt;"",N537,"N/A")</f>
        <v>Invoiced</v>
      </c>
      <c r="P537" t="s">
        <v>13</v>
      </c>
      <c r="Q537" s="9">
        <v>28.117999999999999</v>
      </c>
      <c r="R537" t="str">
        <f t="shared" si="8"/>
        <v>20-30</v>
      </c>
      <c r="S537">
        <v>600</v>
      </c>
      <c r="T537" t="s">
        <v>14</v>
      </c>
      <c r="U537">
        <f>IF(T537="USD",S537,S537*0.055)</f>
        <v>600</v>
      </c>
      <c r="V537">
        <v>300</v>
      </c>
      <c r="W537" t="s">
        <v>14</v>
      </c>
      <c r="X537">
        <f>IF(W537="USD",V537,V537*0.054)</f>
        <v>300</v>
      </c>
      <c r="Y537">
        <v>1</v>
      </c>
      <c r="Z537">
        <v>4.5</v>
      </c>
      <c r="AA537" s="9">
        <v>3</v>
      </c>
      <c r="AB537">
        <v>3.75</v>
      </c>
      <c r="AC537">
        <v>3</v>
      </c>
    </row>
    <row r="538" spans="1:29" x14ac:dyDescent="0.25">
      <c r="A538" t="s">
        <v>2762</v>
      </c>
      <c r="B538" t="s">
        <v>10</v>
      </c>
      <c r="C538" t="s">
        <v>68</v>
      </c>
      <c r="D538" t="s">
        <v>3619</v>
      </c>
      <c r="E538" t="s">
        <v>3614</v>
      </c>
      <c r="F538" t="str">
        <f>_xlfn.CONCAT(D538:D538,"-",E538)</f>
        <v>Addis Ababa-Alger</v>
      </c>
      <c r="G538" s="1">
        <v>44681</v>
      </c>
      <c r="H538" s="1">
        <v>44711</v>
      </c>
      <c r="I538" s="8">
        <f>IF(H538&lt;&gt;"",_xlfn.DAYS(H538,G538),"N/A")</f>
        <v>30</v>
      </c>
      <c r="J538" s="1">
        <f>IF(H538&lt;&gt;"",H538,"N/A")</f>
        <v>44711</v>
      </c>
      <c r="K538">
        <v>4</v>
      </c>
      <c r="L538" t="s">
        <v>16</v>
      </c>
      <c r="M538" t="str">
        <f>IF(L538&lt;&gt;"",L538,"N/A")</f>
        <v>Paid</v>
      </c>
      <c r="N538" t="s">
        <v>12</v>
      </c>
      <c r="O538" t="str">
        <f>IF(N538&lt;&gt;"",N538,"N/A")</f>
        <v>Invoiced</v>
      </c>
      <c r="P538" t="s">
        <v>13</v>
      </c>
      <c r="Q538" s="9">
        <v>28.05</v>
      </c>
      <c r="R538" t="str">
        <f t="shared" si="8"/>
        <v>20-30</v>
      </c>
      <c r="S538">
        <v>600</v>
      </c>
      <c r="T538" t="s">
        <v>14</v>
      </c>
      <c r="U538">
        <f>IF(T538="USD",S538,S538*0.055)</f>
        <v>600</v>
      </c>
      <c r="V538">
        <v>300</v>
      </c>
      <c r="W538" t="s">
        <v>14</v>
      </c>
      <c r="X538">
        <f>IF(W538="USD",V538,V538*0.054)</f>
        <v>300</v>
      </c>
      <c r="Y538">
        <v>1</v>
      </c>
      <c r="Z538">
        <v>4.5</v>
      </c>
      <c r="AA538" s="9">
        <v>3</v>
      </c>
      <c r="AB538">
        <v>3.75</v>
      </c>
      <c r="AC538">
        <v>3</v>
      </c>
    </row>
    <row r="539" spans="1:29" x14ac:dyDescent="0.25">
      <c r="A539" t="s">
        <v>2953</v>
      </c>
      <c r="B539" t="s">
        <v>10</v>
      </c>
      <c r="C539" t="s">
        <v>68</v>
      </c>
      <c r="D539" t="s">
        <v>3611</v>
      </c>
      <c r="E539" t="s">
        <v>3614</v>
      </c>
      <c r="F539" t="str">
        <f>_xlfn.CONCAT(D539:D539,"-",E539)</f>
        <v>Mogadishu-Alger</v>
      </c>
      <c r="G539" s="1">
        <v>44746</v>
      </c>
      <c r="H539" s="1">
        <v>44776</v>
      </c>
      <c r="I539" s="8">
        <f>IF(H539&lt;&gt;"",_xlfn.DAYS(H539,G539),"N/A")</f>
        <v>30</v>
      </c>
      <c r="J539" s="1">
        <f>IF(H539&lt;&gt;"",H539,"N/A")</f>
        <v>44776</v>
      </c>
      <c r="K539">
        <v>7</v>
      </c>
      <c r="M539" t="str">
        <f>IF(L539&lt;&gt;"",L539,"N/A")</f>
        <v>N/A</v>
      </c>
      <c r="N539" t="s">
        <v>12</v>
      </c>
      <c r="O539" t="str">
        <f>IF(N539&lt;&gt;"",N539,"N/A")</f>
        <v>Invoiced</v>
      </c>
      <c r="P539" t="s">
        <v>13</v>
      </c>
      <c r="Q539" s="9">
        <v>27.3</v>
      </c>
      <c r="R539" t="str">
        <f t="shared" si="8"/>
        <v>20-30</v>
      </c>
      <c r="S539">
        <v>600</v>
      </c>
      <c r="T539" t="s">
        <v>14</v>
      </c>
      <c r="U539">
        <f>IF(T539="USD",S539,S539*0.055)</f>
        <v>600</v>
      </c>
      <c r="V539">
        <v>300</v>
      </c>
      <c r="W539" t="s">
        <v>14</v>
      </c>
      <c r="X539">
        <f>IF(W539="USD",V539,V539*0.054)</f>
        <v>300</v>
      </c>
      <c r="Y539">
        <v>1</v>
      </c>
      <c r="Z539">
        <v>4.5</v>
      </c>
      <c r="AA539" s="9">
        <v>3</v>
      </c>
      <c r="AB539">
        <v>3.75</v>
      </c>
      <c r="AC539">
        <v>3</v>
      </c>
    </row>
    <row r="540" spans="1:29" x14ac:dyDescent="0.25">
      <c r="A540" t="s">
        <v>2943</v>
      </c>
      <c r="B540" t="s">
        <v>10</v>
      </c>
      <c r="C540" t="s">
        <v>68</v>
      </c>
      <c r="D540" t="s">
        <v>3615</v>
      </c>
      <c r="E540" t="s">
        <v>3612</v>
      </c>
      <c r="F540" t="str">
        <f>_xlfn.CONCAT(D540:D540,"-",E540)</f>
        <v>Mombasa-Victoria</v>
      </c>
      <c r="G540" s="1">
        <v>44734</v>
      </c>
      <c r="H540" s="1">
        <v>44764</v>
      </c>
      <c r="I540" s="8">
        <f>IF(H540&lt;&gt;"",_xlfn.DAYS(H540,G540),"N/A")</f>
        <v>30</v>
      </c>
      <c r="J540" s="1">
        <f>IF(H540&lt;&gt;"",H540,"N/A")</f>
        <v>44764</v>
      </c>
      <c r="K540">
        <v>6</v>
      </c>
      <c r="L540" t="s">
        <v>16</v>
      </c>
      <c r="M540" t="str">
        <f>IF(L540&lt;&gt;"",L540,"N/A")</f>
        <v>Paid</v>
      </c>
      <c r="N540" t="s">
        <v>12</v>
      </c>
      <c r="O540" t="str">
        <f>IF(N540&lt;&gt;"",N540,"N/A")</f>
        <v>Invoiced</v>
      </c>
      <c r="P540" t="s">
        <v>13</v>
      </c>
      <c r="Q540" s="9">
        <v>27.031330000000001</v>
      </c>
      <c r="R540" t="str">
        <f t="shared" si="8"/>
        <v>20-30</v>
      </c>
      <c r="S540">
        <v>600</v>
      </c>
      <c r="T540" t="s">
        <v>14</v>
      </c>
      <c r="U540">
        <f>IF(T540="USD",S540,S540*0.055)</f>
        <v>600</v>
      </c>
      <c r="V540">
        <v>300</v>
      </c>
      <c r="W540" t="s">
        <v>14</v>
      </c>
      <c r="X540">
        <f>IF(W540="USD",V540,V540*0.054)</f>
        <v>300</v>
      </c>
      <c r="Y540">
        <v>1</v>
      </c>
      <c r="Z540">
        <v>4.5</v>
      </c>
      <c r="AA540" s="9">
        <v>3</v>
      </c>
      <c r="AB540">
        <v>3.75</v>
      </c>
      <c r="AC540">
        <v>3</v>
      </c>
    </row>
    <row r="541" spans="1:29" x14ac:dyDescent="0.25">
      <c r="A541" t="s">
        <v>2901</v>
      </c>
      <c r="B541" t="s">
        <v>10</v>
      </c>
      <c r="C541" t="s">
        <v>68</v>
      </c>
      <c r="D541" t="s">
        <v>3615</v>
      </c>
      <c r="E541" t="s">
        <v>3612</v>
      </c>
      <c r="F541" t="str">
        <f>_xlfn.CONCAT(D541:D541,"-",E541)</f>
        <v>Mombasa-Victoria</v>
      </c>
      <c r="G541" s="1">
        <v>44751</v>
      </c>
      <c r="H541" s="1">
        <v>44781</v>
      </c>
      <c r="I541" s="8">
        <f>IF(H541&lt;&gt;"",_xlfn.DAYS(H541,G541),"N/A")</f>
        <v>30</v>
      </c>
      <c r="J541" s="1">
        <f>IF(H541&lt;&gt;"",H541,"N/A")</f>
        <v>44781</v>
      </c>
      <c r="K541">
        <v>7</v>
      </c>
      <c r="L541" t="s">
        <v>12</v>
      </c>
      <c r="M541" t="str">
        <f>IF(L541&lt;&gt;"",L541,"N/A")</f>
        <v>Invoiced</v>
      </c>
      <c r="N541" t="s">
        <v>12</v>
      </c>
      <c r="O541" t="str">
        <f>IF(N541&lt;&gt;"",N541,"N/A")</f>
        <v>Invoiced</v>
      </c>
      <c r="P541" t="s">
        <v>13</v>
      </c>
      <c r="Q541" s="9">
        <v>26.956800000000001</v>
      </c>
      <c r="R541" t="str">
        <f t="shared" si="8"/>
        <v>20-30</v>
      </c>
      <c r="S541">
        <v>600</v>
      </c>
      <c r="T541" t="s">
        <v>14</v>
      </c>
      <c r="U541">
        <f>IF(T541="USD",S541,S541*0.055)</f>
        <v>600</v>
      </c>
      <c r="V541">
        <v>300</v>
      </c>
      <c r="W541" t="s">
        <v>14</v>
      </c>
      <c r="X541">
        <f>IF(W541="USD",V541,V541*0.054)</f>
        <v>300</v>
      </c>
      <c r="Y541">
        <v>1</v>
      </c>
      <c r="Z541">
        <v>4.5</v>
      </c>
      <c r="AA541" s="9">
        <v>3</v>
      </c>
      <c r="AB541">
        <v>3.75</v>
      </c>
      <c r="AC541">
        <v>3</v>
      </c>
    </row>
    <row r="542" spans="1:29" x14ac:dyDescent="0.25">
      <c r="A542" t="s">
        <v>2902</v>
      </c>
      <c r="B542" t="s">
        <v>10</v>
      </c>
      <c r="C542" t="s">
        <v>68</v>
      </c>
      <c r="D542" t="s">
        <v>3620</v>
      </c>
      <c r="E542" t="s">
        <v>3613</v>
      </c>
      <c r="F542" t="str">
        <f>_xlfn.CONCAT(D542:D542,"-",E542)</f>
        <v>Zanzibar-Sanaa</v>
      </c>
      <c r="G542" s="1">
        <v>44751</v>
      </c>
      <c r="H542" s="1">
        <v>44781</v>
      </c>
      <c r="I542" s="8">
        <f>IF(H542&lt;&gt;"",_xlfn.DAYS(H542,G542),"N/A")</f>
        <v>30</v>
      </c>
      <c r="J542" s="1">
        <f>IF(H542&lt;&gt;"",H542,"N/A")</f>
        <v>44781</v>
      </c>
      <c r="K542">
        <v>7</v>
      </c>
      <c r="L542" t="s">
        <v>12</v>
      </c>
      <c r="M542" t="str">
        <f>IF(L542&lt;&gt;"",L542,"N/A")</f>
        <v>Invoiced</v>
      </c>
      <c r="N542" t="s">
        <v>12</v>
      </c>
      <c r="O542" t="str">
        <f>IF(N542&lt;&gt;"",N542,"N/A")</f>
        <v>Invoiced</v>
      </c>
      <c r="P542" t="s">
        <v>13</v>
      </c>
      <c r="Q542" s="9">
        <v>26.956800000000001</v>
      </c>
      <c r="R542" t="str">
        <f t="shared" si="8"/>
        <v>20-30</v>
      </c>
      <c r="S542">
        <v>600</v>
      </c>
      <c r="T542" t="s">
        <v>14</v>
      </c>
      <c r="U542">
        <f>IF(T542="USD",S542,S542*0.055)</f>
        <v>600</v>
      </c>
      <c r="V542">
        <v>300</v>
      </c>
      <c r="W542" t="s">
        <v>14</v>
      </c>
      <c r="X542">
        <f>IF(W542="USD",V542,V542*0.054)</f>
        <v>300</v>
      </c>
      <c r="Y542">
        <v>1</v>
      </c>
      <c r="Z542">
        <v>4.5</v>
      </c>
      <c r="AA542" s="9">
        <v>3</v>
      </c>
      <c r="AB542">
        <v>3.75</v>
      </c>
      <c r="AC542">
        <v>3</v>
      </c>
    </row>
    <row r="543" spans="1:29" x14ac:dyDescent="0.25">
      <c r="A543" t="s">
        <v>2080</v>
      </c>
      <c r="B543" t="s">
        <v>10</v>
      </c>
      <c r="C543" t="s">
        <v>68</v>
      </c>
      <c r="D543" t="s">
        <v>3616</v>
      </c>
      <c r="E543" t="s">
        <v>3612</v>
      </c>
      <c r="F543" t="str">
        <f>_xlfn.CONCAT(D543:D543,"-",E543)</f>
        <v>Marrakech-Victoria</v>
      </c>
      <c r="G543" s="1">
        <v>44739</v>
      </c>
      <c r="H543" s="1">
        <v>44769</v>
      </c>
      <c r="I543" s="8">
        <f>IF(H543&lt;&gt;"",_xlfn.DAYS(H543,G543),"N/A")</f>
        <v>30</v>
      </c>
      <c r="J543" s="1">
        <f>IF(H543&lt;&gt;"",H543,"N/A")</f>
        <v>44769</v>
      </c>
      <c r="K543">
        <v>6</v>
      </c>
      <c r="L543" t="s">
        <v>16</v>
      </c>
      <c r="M543" t="str">
        <f>IF(L543&lt;&gt;"",L543,"N/A")</f>
        <v>Paid</v>
      </c>
      <c r="N543" t="s">
        <v>12</v>
      </c>
      <c r="O543" t="str">
        <f>IF(N543&lt;&gt;"",N543,"N/A")</f>
        <v>Invoiced</v>
      </c>
      <c r="P543" t="s">
        <v>13</v>
      </c>
      <c r="Q543" s="9">
        <v>26.332000000000001</v>
      </c>
      <c r="R543" t="str">
        <f t="shared" si="8"/>
        <v>20-30</v>
      </c>
      <c r="S543">
        <v>600</v>
      </c>
      <c r="T543" t="s">
        <v>14</v>
      </c>
      <c r="U543">
        <f>IF(T543="USD",S543,S543*0.055)</f>
        <v>600</v>
      </c>
      <c r="V543">
        <v>300</v>
      </c>
      <c r="W543" t="s">
        <v>14</v>
      </c>
      <c r="X543">
        <f>IF(W543="USD",V543,V543*0.054)</f>
        <v>300</v>
      </c>
      <c r="Y543">
        <v>1</v>
      </c>
      <c r="Z543">
        <v>4.5</v>
      </c>
      <c r="AA543" s="9">
        <v>3</v>
      </c>
      <c r="AB543">
        <v>3.75</v>
      </c>
      <c r="AC543">
        <v>3</v>
      </c>
    </row>
    <row r="544" spans="1:29" x14ac:dyDescent="0.25">
      <c r="A544" t="s">
        <v>2998</v>
      </c>
      <c r="B544" t="s">
        <v>10</v>
      </c>
      <c r="C544" t="s">
        <v>56</v>
      </c>
      <c r="D544" t="s">
        <v>3611</v>
      </c>
      <c r="E544" t="s">
        <v>3614</v>
      </c>
      <c r="F544" t="str">
        <f>_xlfn.CONCAT(D544:D544,"-",E544)</f>
        <v>Mogadishu-Alger</v>
      </c>
      <c r="G544" s="1">
        <v>44776</v>
      </c>
      <c r="H544" s="1">
        <v>44806</v>
      </c>
      <c r="I544" s="8">
        <f>IF(H544&lt;&gt;"",_xlfn.DAYS(H544,G544),"N/A")</f>
        <v>30</v>
      </c>
      <c r="J544" s="1">
        <f>IF(H544&lt;&gt;"",H544,"N/A")</f>
        <v>44806</v>
      </c>
      <c r="K544">
        <v>8</v>
      </c>
      <c r="M544" t="str">
        <f>IF(L544&lt;&gt;"",L544,"N/A")</f>
        <v>N/A</v>
      </c>
      <c r="N544" t="s">
        <v>12</v>
      </c>
      <c r="O544" t="str">
        <f>IF(N544&lt;&gt;"",N544,"N/A")</f>
        <v>Invoiced</v>
      </c>
      <c r="P544" t="s">
        <v>13</v>
      </c>
      <c r="Q544" s="9">
        <v>25.366</v>
      </c>
      <c r="R544" t="str">
        <f t="shared" si="8"/>
        <v>20-30</v>
      </c>
      <c r="S544">
        <v>600</v>
      </c>
      <c r="T544" t="s">
        <v>14</v>
      </c>
      <c r="U544">
        <f>IF(T544="USD",S544,S544*0.055)</f>
        <v>600</v>
      </c>
      <c r="V544">
        <v>300</v>
      </c>
      <c r="W544" t="s">
        <v>14</v>
      </c>
      <c r="X544">
        <f>IF(W544="USD",V544,V544*0.054)</f>
        <v>300</v>
      </c>
      <c r="Y544">
        <v>0</v>
      </c>
      <c r="Z544">
        <v>4.5</v>
      </c>
      <c r="AA544" s="9">
        <v>3</v>
      </c>
      <c r="AB544">
        <v>3.75</v>
      </c>
      <c r="AC544">
        <v>3</v>
      </c>
    </row>
    <row r="545" spans="1:29" x14ac:dyDescent="0.25">
      <c r="A545" t="s">
        <v>2765</v>
      </c>
      <c r="B545" t="s">
        <v>10</v>
      </c>
      <c r="C545" t="s">
        <v>68</v>
      </c>
      <c r="D545" t="s">
        <v>3616</v>
      </c>
      <c r="E545" t="s">
        <v>3618</v>
      </c>
      <c r="F545" t="str">
        <f>_xlfn.CONCAT(D545:D545,"-",E545)</f>
        <v>Marrakech-Tripoli</v>
      </c>
      <c r="G545" s="1">
        <v>44692</v>
      </c>
      <c r="H545" s="1">
        <v>44722</v>
      </c>
      <c r="I545" s="8">
        <f>IF(H545&lt;&gt;"",_xlfn.DAYS(H545,G545),"N/A")</f>
        <v>30</v>
      </c>
      <c r="J545" s="1">
        <f>IF(H545&lt;&gt;"",H545,"N/A")</f>
        <v>44722</v>
      </c>
      <c r="K545">
        <v>5</v>
      </c>
      <c r="L545" t="s">
        <v>16</v>
      </c>
      <c r="M545" t="str">
        <f>IF(L545&lt;&gt;"",L545,"N/A")</f>
        <v>Paid</v>
      </c>
      <c r="N545" t="s">
        <v>12</v>
      </c>
      <c r="O545" t="str">
        <f>IF(N545&lt;&gt;"",N545,"N/A")</f>
        <v>Invoiced</v>
      </c>
      <c r="P545" t="s">
        <v>13</v>
      </c>
      <c r="Q545" s="9">
        <v>22.945</v>
      </c>
      <c r="R545" t="str">
        <f t="shared" si="8"/>
        <v>20-30</v>
      </c>
      <c r="S545">
        <v>600</v>
      </c>
      <c r="T545" t="s">
        <v>14</v>
      </c>
      <c r="U545">
        <f>IF(T545="USD",S545,S545*0.055)</f>
        <v>600</v>
      </c>
      <c r="V545">
        <v>300</v>
      </c>
      <c r="W545" t="s">
        <v>14</v>
      </c>
      <c r="X545">
        <f>IF(W545="USD",V545,V545*0.054)</f>
        <v>300</v>
      </c>
      <c r="Y545">
        <v>1</v>
      </c>
      <c r="Z545">
        <v>4.5</v>
      </c>
      <c r="AA545" s="9">
        <v>3</v>
      </c>
      <c r="AB545">
        <v>3.75</v>
      </c>
      <c r="AC545">
        <v>3</v>
      </c>
    </row>
    <row r="546" spans="1:29" x14ac:dyDescent="0.25">
      <c r="A546" t="s">
        <v>2823</v>
      </c>
      <c r="B546" t="s">
        <v>10</v>
      </c>
      <c r="C546" t="s">
        <v>68</v>
      </c>
      <c r="D546" t="s">
        <v>3611</v>
      </c>
      <c r="E546" t="s">
        <v>3613</v>
      </c>
      <c r="F546" t="str">
        <f>_xlfn.CONCAT(D546:D546,"-",E546)</f>
        <v>Mogadishu-Sanaa</v>
      </c>
      <c r="G546" s="1">
        <v>44692</v>
      </c>
      <c r="H546" s="1">
        <v>44722</v>
      </c>
      <c r="I546" s="8">
        <f>IF(H546&lt;&gt;"",_xlfn.DAYS(H546,G546),"N/A")</f>
        <v>30</v>
      </c>
      <c r="J546" s="1">
        <f>IF(H546&lt;&gt;"",H546,"N/A")</f>
        <v>44722</v>
      </c>
      <c r="K546">
        <v>5</v>
      </c>
      <c r="L546" t="s">
        <v>16</v>
      </c>
      <c r="M546" t="str">
        <f>IF(L546&lt;&gt;"",L546,"N/A")</f>
        <v>Paid</v>
      </c>
      <c r="N546" t="s">
        <v>12</v>
      </c>
      <c r="O546" t="str">
        <f>IF(N546&lt;&gt;"",N546,"N/A")</f>
        <v>Invoiced</v>
      </c>
      <c r="P546" t="s">
        <v>13</v>
      </c>
      <c r="Q546" s="9">
        <v>21.168800000000001</v>
      </c>
      <c r="R546" t="str">
        <f t="shared" si="8"/>
        <v>20-30</v>
      </c>
      <c r="S546">
        <v>600</v>
      </c>
      <c r="T546" t="s">
        <v>14</v>
      </c>
      <c r="U546">
        <f>IF(T546="USD",S546,S546*0.055)</f>
        <v>600</v>
      </c>
      <c r="V546">
        <v>300</v>
      </c>
      <c r="W546" t="s">
        <v>14</v>
      </c>
      <c r="X546">
        <f>IF(W546="USD",V546,V546*0.054)</f>
        <v>300</v>
      </c>
      <c r="Y546">
        <v>1</v>
      </c>
      <c r="Z546">
        <v>4.5</v>
      </c>
      <c r="AA546" s="9">
        <v>3</v>
      </c>
      <c r="AB546">
        <v>3.75</v>
      </c>
      <c r="AC546">
        <v>3</v>
      </c>
    </row>
    <row r="547" spans="1:29" x14ac:dyDescent="0.25">
      <c r="A547" t="s">
        <v>2996</v>
      </c>
      <c r="B547" t="s">
        <v>10</v>
      </c>
      <c r="C547" t="s">
        <v>56</v>
      </c>
      <c r="D547" t="s">
        <v>3620</v>
      </c>
      <c r="E547" t="s">
        <v>3613</v>
      </c>
      <c r="F547" t="str">
        <f>_xlfn.CONCAT(D547:D547,"-",E547)</f>
        <v>Zanzibar-Sanaa</v>
      </c>
      <c r="G547" s="1">
        <v>44776</v>
      </c>
      <c r="H547" s="1">
        <v>44806</v>
      </c>
      <c r="I547" s="8">
        <f>IF(H547&lt;&gt;"",_xlfn.DAYS(H547,G547),"N/A")</f>
        <v>30</v>
      </c>
      <c r="J547" s="1">
        <f>IF(H547&lt;&gt;"",H547,"N/A")</f>
        <v>44806</v>
      </c>
      <c r="K547">
        <v>8</v>
      </c>
      <c r="M547" t="str">
        <f>IF(L547&lt;&gt;"",L547,"N/A")</f>
        <v>N/A</v>
      </c>
      <c r="N547" t="s">
        <v>12</v>
      </c>
      <c r="O547" t="str">
        <f>IF(N547&lt;&gt;"",N547,"N/A")</f>
        <v>Invoiced</v>
      </c>
      <c r="P547" t="s">
        <v>13</v>
      </c>
      <c r="Q547" s="9">
        <v>17.53</v>
      </c>
      <c r="R547" t="str">
        <f t="shared" si="8"/>
        <v>10-20</v>
      </c>
      <c r="S547">
        <v>600</v>
      </c>
      <c r="T547" t="s">
        <v>14</v>
      </c>
      <c r="U547">
        <f>IF(T547="USD",S547,S547*0.055)</f>
        <v>600</v>
      </c>
      <c r="V547">
        <v>300</v>
      </c>
      <c r="W547" t="s">
        <v>14</v>
      </c>
      <c r="X547">
        <f>IF(W547="USD",V547,V547*0.054)</f>
        <v>300</v>
      </c>
      <c r="Y547">
        <v>0</v>
      </c>
      <c r="Z547">
        <v>4.5</v>
      </c>
      <c r="AA547" s="9">
        <v>3</v>
      </c>
      <c r="AB547">
        <v>3.75</v>
      </c>
      <c r="AC547">
        <v>3</v>
      </c>
    </row>
    <row r="548" spans="1:29" x14ac:dyDescent="0.25">
      <c r="A548" t="s">
        <v>2734</v>
      </c>
      <c r="B548" t="s">
        <v>10</v>
      </c>
      <c r="C548" t="s">
        <v>11</v>
      </c>
      <c r="D548" t="s">
        <v>3616</v>
      </c>
      <c r="E548" t="s">
        <v>3617</v>
      </c>
      <c r="F548" t="str">
        <f>_xlfn.CONCAT(D548:D548,"-",E548)</f>
        <v>Marrakech-Lagos</v>
      </c>
      <c r="G548" s="1">
        <v>44586</v>
      </c>
      <c r="H548" s="1">
        <v>44616</v>
      </c>
      <c r="I548" s="8">
        <f>IF(H548&lt;&gt;"",_xlfn.DAYS(H548,G548),"N/A")</f>
        <v>30</v>
      </c>
      <c r="J548" s="1">
        <f>IF(H548&lt;&gt;"",H548,"N/A")</f>
        <v>44616</v>
      </c>
      <c r="K548">
        <v>1</v>
      </c>
      <c r="L548" t="s">
        <v>16</v>
      </c>
      <c r="M548" t="str">
        <f>IF(L548&lt;&gt;"",L548,"N/A")</f>
        <v>Paid</v>
      </c>
      <c r="N548" t="s">
        <v>12</v>
      </c>
      <c r="O548" t="str">
        <f>IF(N548&lt;&gt;"",N548,"N/A")</f>
        <v>Invoiced</v>
      </c>
      <c r="P548" t="s">
        <v>13</v>
      </c>
      <c r="Q548" s="9">
        <v>15.06</v>
      </c>
      <c r="R548" t="str">
        <f t="shared" si="8"/>
        <v>10-20</v>
      </c>
      <c r="S548">
        <v>600</v>
      </c>
      <c r="T548" t="s">
        <v>14</v>
      </c>
      <c r="U548">
        <f>IF(T548="USD",S548,S548*0.055)</f>
        <v>600</v>
      </c>
      <c r="V548">
        <v>300</v>
      </c>
      <c r="W548" t="s">
        <v>14</v>
      </c>
      <c r="X548">
        <f>IF(W548="USD",V548,V548*0.054)</f>
        <v>300</v>
      </c>
      <c r="Y548">
        <v>1</v>
      </c>
      <c r="Z548">
        <v>4.5</v>
      </c>
      <c r="AA548" s="9">
        <v>3</v>
      </c>
      <c r="AB548">
        <v>3.75</v>
      </c>
      <c r="AC548">
        <v>3</v>
      </c>
    </row>
    <row r="549" spans="1:29" x14ac:dyDescent="0.25">
      <c r="A549" t="s">
        <v>2978</v>
      </c>
      <c r="B549" t="s">
        <v>10</v>
      </c>
      <c r="C549" t="s">
        <v>68</v>
      </c>
      <c r="D549" t="s">
        <v>3615</v>
      </c>
      <c r="E549" t="s">
        <v>3612</v>
      </c>
      <c r="F549" t="str">
        <f>_xlfn.CONCAT(D549:D549,"-",E549)</f>
        <v>Mombasa-Victoria</v>
      </c>
      <c r="G549" s="1">
        <v>44753</v>
      </c>
      <c r="H549" s="1">
        <v>44783</v>
      </c>
      <c r="I549" s="8">
        <f>IF(H549&lt;&gt;"",_xlfn.DAYS(H549,G549),"N/A")</f>
        <v>30</v>
      </c>
      <c r="J549" s="1">
        <f>IF(H549&lt;&gt;"",H549,"N/A")</f>
        <v>44783</v>
      </c>
      <c r="K549">
        <v>7</v>
      </c>
      <c r="M549" t="str">
        <f>IF(L549&lt;&gt;"",L549,"N/A")</f>
        <v>N/A</v>
      </c>
      <c r="N549" t="s">
        <v>12</v>
      </c>
      <c r="O549" t="str">
        <f>IF(N549&lt;&gt;"",N549,"N/A")</f>
        <v>Invoiced</v>
      </c>
      <c r="P549" t="s">
        <v>13</v>
      </c>
      <c r="Q549" s="9">
        <v>12.598000000000001</v>
      </c>
      <c r="R549" t="str">
        <f t="shared" si="8"/>
        <v>10-20</v>
      </c>
      <c r="S549">
        <v>600</v>
      </c>
      <c r="T549" t="s">
        <v>14</v>
      </c>
      <c r="U549">
        <f>IF(T549="USD",S549,S549*0.055)</f>
        <v>600</v>
      </c>
      <c r="V549">
        <v>300</v>
      </c>
      <c r="W549" t="s">
        <v>14</v>
      </c>
      <c r="X549">
        <f>IF(W549="USD",V549,V549*0.054)</f>
        <v>300</v>
      </c>
      <c r="Y549">
        <v>1</v>
      </c>
      <c r="Z549">
        <v>4.5</v>
      </c>
      <c r="AA549" s="9">
        <v>3</v>
      </c>
      <c r="AB549">
        <v>3.75</v>
      </c>
      <c r="AC549">
        <v>3</v>
      </c>
    </row>
    <row r="550" spans="1:29" x14ac:dyDescent="0.25">
      <c r="A550" t="s">
        <v>2745</v>
      </c>
      <c r="B550" t="s">
        <v>10</v>
      </c>
      <c r="C550" t="s">
        <v>68</v>
      </c>
      <c r="D550" t="s">
        <v>3616</v>
      </c>
      <c r="E550" t="s">
        <v>3614</v>
      </c>
      <c r="F550" t="str">
        <f>_xlfn.CONCAT(D550:D550,"-",E550)</f>
        <v>Marrakech-Alger</v>
      </c>
      <c r="G550" s="1">
        <v>44693</v>
      </c>
      <c r="H550" s="1">
        <v>44723</v>
      </c>
      <c r="I550" s="8">
        <f>IF(H550&lt;&gt;"",_xlfn.DAYS(H550,G550),"N/A")</f>
        <v>30</v>
      </c>
      <c r="J550" s="1">
        <f>IF(H550&lt;&gt;"",H550,"N/A")</f>
        <v>44723</v>
      </c>
      <c r="K550">
        <v>5</v>
      </c>
      <c r="L550" t="s">
        <v>16</v>
      </c>
      <c r="M550" t="str">
        <f>IF(L550&lt;&gt;"",L550,"N/A")</f>
        <v>Paid</v>
      </c>
      <c r="N550" t="s">
        <v>12</v>
      </c>
      <c r="O550" t="str">
        <f>IF(N550&lt;&gt;"",N550,"N/A")</f>
        <v>Invoiced</v>
      </c>
      <c r="P550" t="s">
        <v>13</v>
      </c>
      <c r="Q550" s="9">
        <v>11.2</v>
      </c>
      <c r="R550" t="str">
        <f t="shared" si="8"/>
        <v>10-20</v>
      </c>
      <c r="S550">
        <v>600</v>
      </c>
      <c r="T550" t="s">
        <v>14</v>
      </c>
      <c r="U550">
        <f>IF(T550="USD",S550,S550*0.055)</f>
        <v>600</v>
      </c>
      <c r="V550">
        <v>300</v>
      </c>
      <c r="W550" t="s">
        <v>14</v>
      </c>
      <c r="X550">
        <f>IF(W550="USD",V550,V550*0.054)</f>
        <v>300</v>
      </c>
      <c r="Y550">
        <v>1</v>
      </c>
      <c r="Z550">
        <v>4.5</v>
      </c>
      <c r="AA550" s="9">
        <v>3</v>
      </c>
      <c r="AB550">
        <v>3.75</v>
      </c>
      <c r="AC550">
        <v>3</v>
      </c>
    </row>
    <row r="551" spans="1:29" x14ac:dyDescent="0.25">
      <c r="A551" t="s">
        <v>2793</v>
      </c>
      <c r="B551" t="s">
        <v>10</v>
      </c>
      <c r="C551" t="s">
        <v>68</v>
      </c>
      <c r="D551" t="s">
        <v>3620</v>
      </c>
      <c r="E551" t="s">
        <v>3618</v>
      </c>
      <c r="F551" t="str">
        <f>_xlfn.CONCAT(D551:D551,"-",E551)</f>
        <v>Zanzibar-Tripoli</v>
      </c>
      <c r="G551" s="1">
        <v>44719</v>
      </c>
      <c r="H551" s="1">
        <v>44749</v>
      </c>
      <c r="I551" s="8">
        <f>IF(H551&lt;&gt;"",_xlfn.DAYS(H551,G551),"N/A")</f>
        <v>30</v>
      </c>
      <c r="J551" s="1">
        <f>IF(H551&lt;&gt;"",H551,"N/A")</f>
        <v>44749</v>
      </c>
      <c r="K551">
        <v>6</v>
      </c>
      <c r="L551" t="s">
        <v>16</v>
      </c>
      <c r="M551" t="str">
        <f>IF(L551&lt;&gt;"",L551,"N/A")</f>
        <v>Paid</v>
      </c>
      <c r="N551" t="s">
        <v>12</v>
      </c>
      <c r="O551" t="str">
        <f>IF(N551&lt;&gt;"",N551,"N/A")</f>
        <v>Invoiced</v>
      </c>
      <c r="P551" t="s">
        <v>13</v>
      </c>
      <c r="Q551" s="9">
        <v>10.1</v>
      </c>
      <c r="R551" t="str">
        <f t="shared" si="8"/>
        <v>10-20</v>
      </c>
      <c r="S551">
        <v>600</v>
      </c>
      <c r="T551" t="s">
        <v>14</v>
      </c>
      <c r="U551">
        <f>IF(T551="USD",S551,S551*0.055)</f>
        <v>600</v>
      </c>
      <c r="V551">
        <v>300</v>
      </c>
      <c r="W551" t="s">
        <v>14</v>
      </c>
      <c r="X551">
        <f>IF(W551="USD",V551,V551*0.054)</f>
        <v>300</v>
      </c>
      <c r="Y551">
        <v>1</v>
      </c>
      <c r="Z551">
        <v>4.5</v>
      </c>
      <c r="AA551" s="9">
        <v>3</v>
      </c>
      <c r="AB551">
        <v>3.75</v>
      </c>
      <c r="AC551">
        <v>3</v>
      </c>
    </row>
    <row r="552" spans="1:29" x14ac:dyDescent="0.25">
      <c r="A552" t="s">
        <v>2872</v>
      </c>
      <c r="B552" t="s">
        <v>10</v>
      </c>
      <c r="C552" t="s">
        <v>68</v>
      </c>
      <c r="D552" t="s">
        <v>3620</v>
      </c>
      <c r="E552" t="s">
        <v>3613</v>
      </c>
      <c r="F552" t="str">
        <f>_xlfn.CONCAT(D552:D552,"-",E552)</f>
        <v>Zanzibar-Sanaa</v>
      </c>
      <c r="G552" s="1">
        <v>44712</v>
      </c>
      <c r="H552" s="1">
        <v>44742</v>
      </c>
      <c r="I552" s="8">
        <f>IF(H552&lt;&gt;"",_xlfn.DAYS(H552,G552),"N/A")</f>
        <v>30</v>
      </c>
      <c r="J552" s="1">
        <f>IF(H552&lt;&gt;"",H552,"N/A")</f>
        <v>44742</v>
      </c>
      <c r="K552">
        <v>5</v>
      </c>
      <c r="L552" t="s">
        <v>12</v>
      </c>
      <c r="M552" t="str">
        <f>IF(L552&lt;&gt;"",L552,"N/A")</f>
        <v>Invoiced</v>
      </c>
      <c r="N552" t="s">
        <v>12</v>
      </c>
      <c r="O552" t="str">
        <f>IF(N552&lt;&gt;"",N552,"N/A")</f>
        <v>Invoiced</v>
      </c>
      <c r="P552" t="s">
        <v>13</v>
      </c>
      <c r="Q552" s="9">
        <v>9.6609999999999996</v>
      </c>
      <c r="R552" t="str">
        <f t="shared" si="8"/>
        <v>1-10</v>
      </c>
      <c r="S552">
        <v>600</v>
      </c>
      <c r="T552" t="s">
        <v>14</v>
      </c>
      <c r="U552">
        <f>IF(T552="USD",S552,S552*0.055)</f>
        <v>600</v>
      </c>
      <c r="V552">
        <v>300</v>
      </c>
      <c r="W552" t="s">
        <v>14</v>
      </c>
      <c r="X552">
        <f>IF(W552="USD",V552,V552*0.054)</f>
        <v>300</v>
      </c>
      <c r="Y552">
        <v>1</v>
      </c>
      <c r="Z552">
        <v>4.5</v>
      </c>
      <c r="AA552" s="9">
        <v>3</v>
      </c>
      <c r="AB552">
        <v>3.75</v>
      </c>
      <c r="AC552">
        <v>3</v>
      </c>
    </row>
    <row r="553" spans="1:29" x14ac:dyDescent="0.25">
      <c r="A553" t="s">
        <v>2997</v>
      </c>
      <c r="B553" t="s">
        <v>10</v>
      </c>
      <c r="C553" t="s">
        <v>56</v>
      </c>
      <c r="D553" t="s">
        <v>3615</v>
      </c>
      <c r="E553" t="s">
        <v>3617</v>
      </c>
      <c r="F553" t="str">
        <f>_xlfn.CONCAT(D553:D553,"-",E553)</f>
        <v>Mombasa-Lagos</v>
      </c>
      <c r="G553" s="1">
        <v>44776</v>
      </c>
      <c r="H553" s="1">
        <v>44806</v>
      </c>
      <c r="I553" s="8">
        <f>IF(H553&lt;&gt;"",_xlfn.DAYS(H553,G553),"N/A")</f>
        <v>30</v>
      </c>
      <c r="J553" s="1">
        <f>IF(H553&lt;&gt;"",H553,"N/A")</f>
        <v>44806</v>
      </c>
      <c r="K553">
        <v>8</v>
      </c>
      <c r="M553" t="str">
        <f>IF(L553&lt;&gt;"",L553,"N/A")</f>
        <v>N/A</v>
      </c>
      <c r="N553" t="s">
        <v>12</v>
      </c>
      <c r="O553" t="str">
        <f>IF(N553&lt;&gt;"",N553,"N/A")</f>
        <v>Invoiced</v>
      </c>
      <c r="P553" t="s">
        <v>13</v>
      </c>
      <c r="Q553" s="9">
        <v>9.2319999999999993</v>
      </c>
      <c r="R553" t="str">
        <f t="shared" si="8"/>
        <v>1-10</v>
      </c>
      <c r="S553">
        <v>600</v>
      </c>
      <c r="T553" t="s">
        <v>14</v>
      </c>
      <c r="U553">
        <f>IF(T553="USD",S553,S553*0.055)</f>
        <v>600</v>
      </c>
      <c r="V553">
        <v>300</v>
      </c>
      <c r="W553" t="s">
        <v>14</v>
      </c>
      <c r="X553">
        <f>IF(W553="USD",V553,V553*0.054)</f>
        <v>300</v>
      </c>
      <c r="Y553">
        <v>0</v>
      </c>
      <c r="Z553">
        <v>4.5</v>
      </c>
      <c r="AA553" s="9">
        <v>3</v>
      </c>
      <c r="AB553">
        <v>3.75</v>
      </c>
      <c r="AC553">
        <v>3</v>
      </c>
    </row>
    <row r="554" spans="1:29" x14ac:dyDescent="0.25">
      <c r="A554" t="s">
        <v>2966</v>
      </c>
      <c r="B554" t="s">
        <v>10</v>
      </c>
      <c r="C554" t="s">
        <v>68</v>
      </c>
      <c r="D554" t="s">
        <v>3620</v>
      </c>
      <c r="E554" t="s">
        <v>3613</v>
      </c>
      <c r="F554" t="str">
        <f>_xlfn.CONCAT(D554:D554,"-",E554)</f>
        <v>Zanzibar-Sanaa</v>
      </c>
      <c r="G554" s="1">
        <v>44745</v>
      </c>
      <c r="H554" s="1">
        <v>44775</v>
      </c>
      <c r="I554" s="8">
        <f>IF(H554&lt;&gt;"",_xlfn.DAYS(H554,G554),"N/A")</f>
        <v>30</v>
      </c>
      <c r="J554" s="1">
        <f>IF(H554&lt;&gt;"",H554,"N/A")</f>
        <v>44775</v>
      </c>
      <c r="K554">
        <v>7</v>
      </c>
      <c r="M554" t="str">
        <f>IF(L554&lt;&gt;"",L554,"N/A")</f>
        <v>N/A</v>
      </c>
      <c r="N554" t="s">
        <v>12</v>
      </c>
      <c r="O554" t="str">
        <f>IF(N554&lt;&gt;"",N554,"N/A")</f>
        <v>Invoiced</v>
      </c>
      <c r="P554" t="s">
        <v>13</v>
      </c>
      <c r="Q554" s="9">
        <v>7.32</v>
      </c>
      <c r="R554" t="str">
        <f t="shared" si="8"/>
        <v>1-10</v>
      </c>
      <c r="S554">
        <v>600</v>
      </c>
      <c r="T554" t="s">
        <v>14</v>
      </c>
      <c r="U554">
        <f>IF(T554="USD",S554,S554*0.055)</f>
        <v>600</v>
      </c>
      <c r="V554">
        <v>300</v>
      </c>
      <c r="W554" t="s">
        <v>14</v>
      </c>
      <c r="X554">
        <f>IF(W554="USD",V554,V554*0.054)</f>
        <v>300</v>
      </c>
      <c r="Y554">
        <v>1</v>
      </c>
      <c r="Z554">
        <v>4.5</v>
      </c>
      <c r="AA554" s="9">
        <v>3</v>
      </c>
      <c r="AB554">
        <v>3.75</v>
      </c>
      <c r="AC554">
        <v>3</v>
      </c>
    </row>
    <row r="555" spans="1:29" x14ac:dyDescent="0.25">
      <c r="A555" t="s">
        <v>2964</v>
      </c>
      <c r="B555" t="s">
        <v>10</v>
      </c>
      <c r="C555" t="s">
        <v>68</v>
      </c>
      <c r="D555" t="s">
        <v>3620</v>
      </c>
      <c r="E555" t="s">
        <v>3617</v>
      </c>
      <c r="F555" t="str">
        <f>_xlfn.CONCAT(D555:D555,"-",E555)</f>
        <v>Zanzibar-Lagos</v>
      </c>
      <c r="G555" s="1">
        <v>44745</v>
      </c>
      <c r="H555" s="1">
        <v>44775</v>
      </c>
      <c r="I555" s="8">
        <f>IF(H555&lt;&gt;"",_xlfn.DAYS(H555,G555),"N/A")</f>
        <v>30</v>
      </c>
      <c r="J555" s="1">
        <f>IF(H555&lt;&gt;"",H555,"N/A")</f>
        <v>44775</v>
      </c>
      <c r="K555">
        <v>7</v>
      </c>
      <c r="M555" t="str">
        <f>IF(L555&lt;&gt;"",L555,"N/A")</f>
        <v>N/A</v>
      </c>
      <c r="N555" t="s">
        <v>12</v>
      </c>
      <c r="O555" t="str">
        <f>IF(N555&lt;&gt;"",N555,"N/A")</f>
        <v>Invoiced</v>
      </c>
      <c r="P555" t="s">
        <v>13</v>
      </c>
      <c r="Q555" s="9">
        <v>7.2350000000000003</v>
      </c>
      <c r="R555" t="str">
        <f t="shared" si="8"/>
        <v>1-10</v>
      </c>
      <c r="S555">
        <v>600</v>
      </c>
      <c r="T555" t="s">
        <v>14</v>
      </c>
      <c r="U555">
        <f>IF(T555="USD",S555,S555*0.055)</f>
        <v>600</v>
      </c>
      <c r="V555">
        <v>300</v>
      </c>
      <c r="W555" t="s">
        <v>14</v>
      </c>
      <c r="X555">
        <f>IF(W555="USD",V555,V555*0.054)</f>
        <v>300</v>
      </c>
      <c r="Y555">
        <v>1</v>
      </c>
      <c r="Z555">
        <v>4.5</v>
      </c>
      <c r="AA555" s="9">
        <v>3</v>
      </c>
      <c r="AB555">
        <v>3.75</v>
      </c>
      <c r="AC555">
        <v>3</v>
      </c>
    </row>
    <row r="556" spans="1:29" x14ac:dyDescent="0.25">
      <c r="A556" t="s">
        <v>435</v>
      </c>
      <c r="B556" t="s">
        <v>10</v>
      </c>
      <c r="C556" t="s">
        <v>68</v>
      </c>
      <c r="D556" t="s">
        <v>3619</v>
      </c>
      <c r="E556" t="s">
        <v>3613</v>
      </c>
      <c r="F556" t="str">
        <f>_xlfn.CONCAT(D556:D556,"-",E556)</f>
        <v>Addis Ababa-Sanaa</v>
      </c>
      <c r="G556" s="1">
        <v>44635</v>
      </c>
      <c r="H556" s="1">
        <v>44679</v>
      </c>
      <c r="I556" s="8">
        <f>IF(H556&lt;&gt;"",_xlfn.DAYS(H556,G556),"N/A")</f>
        <v>44</v>
      </c>
      <c r="J556" s="1">
        <f>IF(H556&lt;&gt;"",H556,"N/A")</f>
        <v>44679</v>
      </c>
      <c r="K556">
        <v>3</v>
      </c>
      <c r="L556" t="s">
        <v>16</v>
      </c>
      <c r="M556" t="str">
        <f>IF(L556&lt;&gt;"",L556,"N/A")</f>
        <v>Paid</v>
      </c>
      <c r="N556" t="s">
        <v>12</v>
      </c>
      <c r="O556" t="str">
        <f>IF(N556&lt;&gt;"",N556,"N/A")</f>
        <v>Invoiced</v>
      </c>
      <c r="P556" t="s">
        <v>13</v>
      </c>
      <c r="Q556" s="9">
        <v>29.768000000000001</v>
      </c>
      <c r="R556" t="str">
        <f t="shared" si="8"/>
        <v>20-30</v>
      </c>
      <c r="S556">
        <v>600</v>
      </c>
      <c r="T556" t="s">
        <v>14</v>
      </c>
      <c r="U556">
        <f>IF(T556="USD",S556,S556*0.055)</f>
        <v>600</v>
      </c>
      <c r="V556">
        <v>300</v>
      </c>
      <c r="W556" t="s">
        <v>14</v>
      </c>
      <c r="X556">
        <f>IF(W556="USD",V556,V556*0.054)</f>
        <v>300</v>
      </c>
      <c r="Y556">
        <v>1</v>
      </c>
      <c r="Z556">
        <v>4.4000000000000004</v>
      </c>
      <c r="AA556" s="9">
        <v>6.6</v>
      </c>
      <c r="AB556">
        <v>5.5</v>
      </c>
    </row>
    <row r="557" spans="1:29" x14ac:dyDescent="0.25">
      <c r="A557" t="s">
        <v>1869</v>
      </c>
      <c r="B557" t="s">
        <v>10</v>
      </c>
      <c r="C557" t="s">
        <v>56</v>
      </c>
      <c r="D557" t="s">
        <v>3615</v>
      </c>
      <c r="E557" t="s">
        <v>3612</v>
      </c>
      <c r="F557" t="str">
        <f>_xlfn.CONCAT(D557:D557,"-",E557)</f>
        <v>Mombasa-Victoria</v>
      </c>
      <c r="G557" s="1">
        <v>44734</v>
      </c>
      <c r="H557" s="1">
        <v>44763</v>
      </c>
      <c r="I557" s="8">
        <f>IF(H557&lt;&gt;"",_xlfn.DAYS(H557,G557),"N/A")</f>
        <v>29</v>
      </c>
      <c r="J557" s="1">
        <f>IF(H557&lt;&gt;"",H557,"N/A")</f>
        <v>44763</v>
      </c>
      <c r="K557">
        <v>6</v>
      </c>
      <c r="L557" t="s">
        <v>16</v>
      </c>
      <c r="M557" t="str">
        <f>IF(L557&lt;&gt;"",L557,"N/A")</f>
        <v>Paid</v>
      </c>
      <c r="N557" t="s">
        <v>12</v>
      </c>
      <c r="O557" t="str">
        <f>IF(N557&lt;&gt;"",N557,"N/A")</f>
        <v>Invoiced</v>
      </c>
      <c r="P557" t="s">
        <v>13</v>
      </c>
      <c r="Q557" s="9">
        <v>36.142000000000003</v>
      </c>
      <c r="R557" t="str">
        <f t="shared" si="8"/>
        <v>30+</v>
      </c>
      <c r="S557">
        <v>600</v>
      </c>
      <c r="T557" t="s">
        <v>14</v>
      </c>
      <c r="U557">
        <f>IF(T557="USD",S557,S557*0.055)</f>
        <v>600</v>
      </c>
      <c r="V557">
        <v>300</v>
      </c>
      <c r="W557" t="s">
        <v>14</v>
      </c>
      <c r="X557">
        <f>IF(W557="USD",V557,V557*0.054)</f>
        <v>300</v>
      </c>
      <c r="Y557">
        <v>1</v>
      </c>
      <c r="Z557">
        <v>4.3499999999999996</v>
      </c>
      <c r="AA557" s="9">
        <v>2.9000000000000004</v>
      </c>
      <c r="AB557">
        <v>3.625</v>
      </c>
      <c r="AC557">
        <v>2.9000000000000004</v>
      </c>
    </row>
    <row r="558" spans="1:29" x14ac:dyDescent="0.25">
      <c r="A558" t="s">
        <v>1648</v>
      </c>
      <c r="B558" t="s">
        <v>10</v>
      </c>
      <c r="C558" t="s">
        <v>68</v>
      </c>
      <c r="D558" t="s">
        <v>3615</v>
      </c>
      <c r="E558" t="s">
        <v>3612</v>
      </c>
      <c r="F558" t="str">
        <f>_xlfn.CONCAT(D558:D558,"-",E558)</f>
        <v>Mombasa-Victoria</v>
      </c>
      <c r="G558" s="1">
        <v>44728</v>
      </c>
      <c r="H558" s="1">
        <v>44757</v>
      </c>
      <c r="I558" s="8">
        <f>IF(H558&lt;&gt;"",_xlfn.DAYS(H558,G558),"N/A")</f>
        <v>29</v>
      </c>
      <c r="J558" s="1">
        <f>IF(H558&lt;&gt;"",H558,"N/A")</f>
        <v>44757</v>
      </c>
      <c r="K558">
        <v>6</v>
      </c>
      <c r="L558" t="s">
        <v>12</v>
      </c>
      <c r="M558" t="str">
        <f>IF(L558&lt;&gt;"",L558,"N/A")</f>
        <v>Invoiced</v>
      </c>
      <c r="N558" t="s">
        <v>12</v>
      </c>
      <c r="O558" t="str">
        <f>IF(N558&lt;&gt;"",N558,"N/A")</f>
        <v>Invoiced</v>
      </c>
      <c r="P558" t="s">
        <v>13</v>
      </c>
      <c r="Q558" s="9">
        <v>34.423000000000002</v>
      </c>
      <c r="R558" t="str">
        <f t="shared" si="8"/>
        <v>30+</v>
      </c>
      <c r="S558">
        <v>600</v>
      </c>
      <c r="T558" t="s">
        <v>14</v>
      </c>
      <c r="U558">
        <f>IF(T558="USD",S558,S558*0.055)</f>
        <v>600</v>
      </c>
      <c r="V558">
        <v>300</v>
      </c>
      <c r="W558" t="s">
        <v>14</v>
      </c>
      <c r="X558">
        <f>IF(W558="USD",V558,V558*0.054)</f>
        <v>300</v>
      </c>
      <c r="Y558">
        <v>1</v>
      </c>
      <c r="Z558">
        <v>4.3499999999999996</v>
      </c>
      <c r="AA558" s="9">
        <v>2.9000000000000004</v>
      </c>
      <c r="AB558">
        <v>3.625</v>
      </c>
      <c r="AC558">
        <v>2.9000000000000004</v>
      </c>
    </row>
    <row r="559" spans="1:29" x14ac:dyDescent="0.25">
      <c r="A559" t="s">
        <v>1589</v>
      </c>
      <c r="B559" t="s">
        <v>10</v>
      </c>
      <c r="C559" t="s">
        <v>68</v>
      </c>
      <c r="D559" t="s">
        <v>3615</v>
      </c>
      <c r="E559" t="s">
        <v>3618</v>
      </c>
      <c r="F559" t="str">
        <f>_xlfn.CONCAT(D559:D559,"-",E559)</f>
        <v>Mombasa-Tripoli</v>
      </c>
      <c r="G559" s="1">
        <v>44728</v>
      </c>
      <c r="H559" s="1">
        <v>44757</v>
      </c>
      <c r="I559" s="8">
        <f>IF(H559&lt;&gt;"",_xlfn.DAYS(H559,G559),"N/A")</f>
        <v>29</v>
      </c>
      <c r="J559" s="1">
        <f>IF(H559&lt;&gt;"",H559,"N/A")</f>
        <v>44757</v>
      </c>
      <c r="K559">
        <v>6</v>
      </c>
      <c r="L559" t="s">
        <v>12</v>
      </c>
      <c r="M559" t="str">
        <f>IF(L559&lt;&gt;"",L559,"N/A")</f>
        <v>Invoiced</v>
      </c>
      <c r="O559" t="str">
        <f>IF(N559&lt;&gt;"",N559,"N/A")</f>
        <v>N/A</v>
      </c>
      <c r="P559" t="s">
        <v>69</v>
      </c>
      <c r="Q559" s="9">
        <v>34.423000000000002</v>
      </c>
      <c r="R559" t="str">
        <f t="shared" si="8"/>
        <v>30+</v>
      </c>
      <c r="S559">
        <v>20</v>
      </c>
      <c r="T559" t="s">
        <v>14</v>
      </c>
      <c r="U559">
        <f>IF(T559="USD",S559,S559*0.055)</f>
        <v>20</v>
      </c>
      <c r="V559">
        <v>10</v>
      </c>
      <c r="W559" t="s">
        <v>14</v>
      </c>
      <c r="X559">
        <f>IF(W559="USD",V559,V559*0.054)</f>
        <v>10</v>
      </c>
      <c r="Y559">
        <v>1</v>
      </c>
      <c r="Z559">
        <v>4.3499999999999996</v>
      </c>
      <c r="AA559" s="9">
        <v>2.9000000000000004</v>
      </c>
      <c r="AB559">
        <v>3.625</v>
      </c>
      <c r="AC559">
        <v>2.9000000000000004</v>
      </c>
    </row>
    <row r="560" spans="1:29" x14ac:dyDescent="0.25">
      <c r="A560" t="s">
        <v>1907</v>
      </c>
      <c r="B560" t="s">
        <v>10</v>
      </c>
      <c r="C560" t="s">
        <v>68</v>
      </c>
      <c r="D560" t="s">
        <v>3611</v>
      </c>
      <c r="E560" t="s">
        <v>3613</v>
      </c>
      <c r="F560" t="str">
        <f>_xlfn.CONCAT(D560:D560,"-",E560)</f>
        <v>Mogadishu-Sanaa</v>
      </c>
      <c r="G560" s="1">
        <v>44762</v>
      </c>
      <c r="H560" s="1">
        <v>44791</v>
      </c>
      <c r="I560" s="8">
        <f>IF(H560&lt;&gt;"",_xlfn.DAYS(H560,G560),"N/A")</f>
        <v>29</v>
      </c>
      <c r="J560" s="1">
        <f>IF(H560&lt;&gt;"",H560,"N/A")</f>
        <v>44791</v>
      </c>
      <c r="K560">
        <v>7</v>
      </c>
      <c r="L560" t="s">
        <v>12</v>
      </c>
      <c r="M560" t="str">
        <f>IF(L560&lt;&gt;"",L560,"N/A")</f>
        <v>Invoiced</v>
      </c>
      <c r="N560" t="s">
        <v>12</v>
      </c>
      <c r="O560" t="str">
        <f>IF(N560&lt;&gt;"",N560,"N/A")</f>
        <v>Invoiced</v>
      </c>
      <c r="P560" t="s">
        <v>13</v>
      </c>
      <c r="Q560" s="9">
        <v>34.401000000000003</v>
      </c>
      <c r="R560" t="str">
        <f t="shared" si="8"/>
        <v>30+</v>
      </c>
      <c r="S560">
        <v>600</v>
      </c>
      <c r="T560" t="s">
        <v>14</v>
      </c>
      <c r="U560">
        <f>IF(T560="USD",S560,S560*0.055)</f>
        <v>600</v>
      </c>
      <c r="V560">
        <v>300</v>
      </c>
      <c r="W560" t="s">
        <v>14</v>
      </c>
      <c r="X560">
        <f>IF(W560="USD",V560,V560*0.054)</f>
        <v>300</v>
      </c>
      <c r="Y560">
        <v>1</v>
      </c>
      <c r="Z560">
        <v>4.3499999999999996</v>
      </c>
      <c r="AA560" s="9">
        <v>2.9000000000000004</v>
      </c>
      <c r="AB560">
        <v>3.625</v>
      </c>
      <c r="AC560">
        <v>2.9000000000000004</v>
      </c>
    </row>
    <row r="561" spans="1:29" x14ac:dyDescent="0.25">
      <c r="A561" t="s">
        <v>1906</v>
      </c>
      <c r="B561" t="s">
        <v>10</v>
      </c>
      <c r="C561" t="s">
        <v>68</v>
      </c>
      <c r="D561" t="s">
        <v>3619</v>
      </c>
      <c r="E561" t="s">
        <v>3618</v>
      </c>
      <c r="F561" t="str">
        <f>_xlfn.CONCAT(D561:D561,"-",E561)</f>
        <v>Addis Ababa-Tripoli</v>
      </c>
      <c r="G561" s="1">
        <v>44762</v>
      </c>
      <c r="H561" s="1">
        <v>44791</v>
      </c>
      <c r="I561" s="8">
        <f>IF(H561&lt;&gt;"",_xlfn.DAYS(H561,G561),"N/A")</f>
        <v>29</v>
      </c>
      <c r="J561" s="1">
        <f>IF(H561&lt;&gt;"",H561,"N/A")</f>
        <v>44791</v>
      </c>
      <c r="K561">
        <v>7</v>
      </c>
      <c r="L561" t="s">
        <v>12</v>
      </c>
      <c r="M561" t="str">
        <f>IF(L561&lt;&gt;"",L561,"N/A")</f>
        <v>Invoiced</v>
      </c>
      <c r="O561" t="str">
        <f>IF(N561&lt;&gt;"",N561,"N/A")</f>
        <v>N/A</v>
      </c>
      <c r="P561" t="s">
        <v>69</v>
      </c>
      <c r="Q561" s="9">
        <v>34.401000000000003</v>
      </c>
      <c r="R561" t="str">
        <f t="shared" si="8"/>
        <v>30+</v>
      </c>
      <c r="S561">
        <v>20</v>
      </c>
      <c r="T561" t="s">
        <v>14</v>
      </c>
      <c r="U561">
        <f>IF(T561="USD",S561,S561*0.055)</f>
        <v>20</v>
      </c>
      <c r="V561">
        <v>10</v>
      </c>
      <c r="W561" t="s">
        <v>14</v>
      </c>
      <c r="X561">
        <f>IF(W561="USD",V561,V561*0.054)</f>
        <v>10</v>
      </c>
      <c r="Y561">
        <v>1</v>
      </c>
      <c r="Z561">
        <v>4.3499999999999996</v>
      </c>
      <c r="AA561" s="9">
        <v>2.9000000000000004</v>
      </c>
      <c r="AB561">
        <v>3.625</v>
      </c>
      <c r="AC561">
        <v>2.9000000000000004</v>
      </c>
    </row>
    <row r="562" spans="1:29" x14ac:dyDescent="0.25">
      <c r="A562" t="s">
        <v>1643</v>
      </c>
      <c r="B562" t="s">
        <v>10</v>
      </c>
      <c r="C562" t="s">
        <v>68</v>
      </c>
      <c r="D562" t="s">
        <v>3616</v>
      </c>
      <c r="E562" t="s">
        <v>3617</v>
      </c>
      <c r="F562" t="str">
        <f>_xlfn.CONCAT(D562:D562,"-",E562)</f>
        <v>Marrakech-Lagos</v>
      </c>
      <c r="G562" s="1">
        <v>44705</v>
      </c>
      <c r="H562" s="1">
        <v>44734</v>
      </c>
      <c r="I562" s="8">
        <f>IF(H562&lt;&gt;"",_xlfn.DAYS(H562,G562),"N/A")</f>
        <v>29</v>
      </c>
      <c r="J562" s="1">
        <f>IF(H562&lt;&gt;"",H562,"N/A")</f>
        <v>44734</v>
      </c>
      <c r="K562">
        <v>5</v>
      </c>
      <c r="L562" t="s">
        <v>12</v>
      </c>
      <c r="M562" t="str">
        <f>IF(L562&lt;&gt;"",L562,"N/A")</f>
        <v>Invoiced</v>
      </c>
      <c r="N562" t="s">
        <v>12</v>
      </c>
      <c r="O562" t="str">
        <f>IF(N562&lt;&gt;"",N562,"N/A")</f>
        <v>Invoiced</v>
      </c>
      <c r="P562" t="s">
        <v>13</v>
      </c>
      <c r="Q562" s="9">
        <v>34.143000000000001</v>
      </c>
      <c r="R562" t="str">
        <f t="shared" si="8"/>
        <v>30+</v>
      </c>
      <c r="S562">
        <v>600</v>
      </c>
      <c r="T562" t="s">
        <v>14</v>
      </c>
      <c r="U562">
        <f>IF(T562="USD",S562,S562*0.055)</f>
        <v>600</v>
      </c>
      <c r="V562">
        <v>300</v>
      </c>
      <c r="W562" t="s">
        <v>14</v>
      </c>
      <c r="X562">
        <f>IF(W562="USD",V562,V562*0.054)</f>
        <v>300</v>
      </c>
      <c r="Y562">
        <v>1</v>
      </c>
      <c r="Z562">
        <v>4.3499999999999996</v>
      </c>
      <c r="AA562" s="9">
        <v>2.9000000000000004</v>
      </c>
      <c r="AB562">
        <v>3.625</v>
      </c>
      <c r="AC562">
        <v>2.9000000000000004</v>
      </c>
    </row>
    <row r="563" spans="1:29" x14ac:dyDescent="0.25">
      <c r="A563" t="s">
        <v>1584</v>
      </c>
      <c r="B563" t="s">
        <v>10</v>
      </c>
      <c r="C563" t="s">
        <v>68</v>
      </c>
      <c r="D563" t="s">
        <v>3611</v>
      </c>
      <c r="E563" t="s">
        <v>3612</v>
      </c>
      <c r="F563" t="str">
        <f>_xlfn.CONCAT(D563:D563,"-",E563)</f>
        <v>Mogadishu-Victoria</v>
      </c>
      <c r="G563" s="1">
        <v>44705</v>
      </c>
      <c r="H563" s="1">
        <v>44734</v>
      </c>
      <c r="I563" s="8">
        <f>IF(H563&lt;&gt;"",_xlfn.DAYS(H563,G563),"N/A")</f>
        <v>29</v>
      </c>
      <c r="J563" s="1">
        <f>IF(H563&lt;&gt;"",H563,"N/A")</f>
        <v>44734</v>
      </c>
      <c r="K563">
        <v>5</v>
      </c>
      <c r="L563" t="s">
        <v>12</v>
      </c>
      <c r="M563" t="str">
        <f>IF(L563&lt;&gt;"",L563,"N/A")</f>
        <v>Invoiced</v>
      </c>
      <c r="O563" t="str">
        <f>IF(N563&lt;&gt;"",N563,"N/A")</f>
        <v>N/A</v>
      </c>
      <c r="P563" t="s">
        <v>69</v>
      </c>
      <c r="Q563" s="9">
        <v>34.143000000000001</v>
      </c>
      <c r="R563" t="str">
        <f t="shared" si="8"/>
        <v>30+</v>
      </c>
      <c r="S563">
        <v>20</v>
      </c>
      <c r="T563" t="s">
        <v>14</v>
      </c>
      <c r="U563">
        <f>IF(T563="USD",S563,S563*0.055)</f>
        <v>20</v>
      </c>
      <c r="V563">
        <v>10</v>
      </c>
      <c r="W563" t="s">
        <v>14</v>
      </c>
      <c r="X563">
        <f>IF(W563="USD",V563,V563*0.054)</f>
        <v>10</v>
      </c>
      <c r="Y563">
        <v>1</v>
      </c>
      <c r="Z563">
        <v>4.3499999999999996</v>
      </c>
      <c r="AA563" s="9">
        <v>2.9000000000000004</v>
      </c>
      <c r="AB563">
        <v>3.625</v>
      </c>
      <c r="AC563">
        <v>2.9000000000000004</v>
      </c>
    </row>
    <row r="564" spans="1:29" x14ac:dyDescent="0.25">
      <c r="A564" t="s">
        <v>1921</v>
      </c>
      <c r="B564" t="s">
        <v>10</v>
      </c>
      <c r="C564" t="s">
        <v>68</v>
      </c>
      <c r="D564" t="s">
        <v>3616</v>
      </c>
      <c r="E564" t="s">
        <v>3614</v>
      </c>
      <c r="F564" t="str">
        <f>_xlfn.CONCAT(D564:D564,"-",E564)</f>
        <v>Marrakech-Alger</v>
      </c>
      <c r="G564" s="1">
        <v>44755</v>
      </c>
      <c r="H564" s="1">
        <v>44784</v>
      </c>
      <c r="I564" s="8">
        <f>IF(H564&lt;&gt;"",_xlfn.DAYS(H564,G564),"N/A")</f>
        <v>29</v>
      </c>
      <c r="J564" s="1">
        <f>IF(H564&lt;&gt;"",H564,"N/A")</f>
        <v>44784</v>
      </c>
      <c r="K564">
        <v>7</v>
      </c>
      <c r="L564" t="s">
        <v>12</v>
      </c>
      <c r="M564" t="str">
        <f>IF(L564&lt;&gt;"",L564,"N/A")</f>
        <v>Invoiced</v>
      </c>
      <c r="N564" t="s">
        <v>12</v>
      </c>
      <c r="O564" t="str">
        <f>IF(N564&lt;&gt;"",N564,"N/A")</f>
        <v>Invoiced</v>
      </c>
      <c r="P564" t="s">
        <v>13</v>
      </c>
      <c r="Q564" s="9">
        <v>34.11</v>
      </c>
      <c r="R564" t="str">
        <f t="shared" si="8"/>
        <v>30+</v>
      </c>
      <c r="S564">
        <v>600</v>
      </c>
      <c r="T564" t="s">
        <v>14</v>
      </c>
      <c r="U564">
        <f>IF(T564="USD",S564,S564*0.055)</f>
        <v>600</v>
      </c>
      <c r="V564">
        <v>300</v>
      </c>
      <c r="W564" t="s">
        <v>14</v>
      </c>
      <c r="X564">
        <f>IF(W564="USD",V564,V564*0.054)</f>
        <v>300</v>
      </c>
      <c r="Y564">
        <v>1</v>
      </c>
      <c r="Z564">
        <v>4.3499999999999996</v>
      </c>
      <c r="AA564" s="9">
        <v>2.9000000000000004</v>
      </c>
      <c r="AB564">
        <v>3.625</v>
      </c>
      <c r="AC564">
        <v>2.9000000000000004</v>
      </c>
    </row>
    <row r="565" spans="1:29" x14ac:dyDescent="0.25">
      <c r="A565" t="s">
        <v>1960</v>
      </c>
      <c r="B565" t="s">
        <v>10</v>
      </c>
      <c r="C565" t="s">
        <v>68</v>
      </c>
      <c r="D565" t="s">
        <v>3619</v>
      </c>
      <c r="E565" t="s">
        <v>3612</v>
      </c>
      <c r="F565" t="str">
        <f>_xlfn.CONCAT(D565:D565,"-",E565)</f>
        <v>Addis Ababa-Victoria</v>
      </c>
      <c r="G565" s="1">
        <v>44774</v>
      </c>
      <c r="H565" s="1">
        <v>44803</v>
      </c>
      <c r="I565" s="8">
        <f>IF(H565&lt;&gt;"",_xlfn.DAYS(H565,G565),"N/A")</f>
        <v>29</v>
      </c>
      <c r="J565" s="1">
        <f>IF(H565&lt;&gt;"",H565,"N/A")</f>
        <v>44803</v>
      </c>
      <c r="K565">
        <v>8</v>
      </c>
      <c r="M565" t="str">
        <f>IF(L565&lt;&gt;"",L565,"N/A")</f>
        <v>N/A</v>
      </c>
      <c r="N565" t="s">
        <v>12</v>
      </c>
      <c r="O565" t="str">
        <f>IF(N565&lt;&gt;"",N565,"N/A")</f>
        <v>Invoiced</v>
      </c>
      <c r="P565" t="s">
        <v>13</v>
      </c>
      <c r="Q565" s="9">
        <v>34.104999999999997</v>
      </c>
      <c r="R565" t="str">
        <f t="shared" si="8"/>
        <v>30+</v>
      </c>
      <c r="S565">
        <v>600</v>
      </c>
      <c r="T565" t="s">
        <v>14</v>
      </c>
      <c r="U565">
        <f>IF(T565="USD",S565,S565*0.055)</f>
        <v>600</v>
      </c>
      <c r="V565">
        <v>300</v>
      </c>
      <c r="W565" t="s">
        <v>14</v>
      </c>
      <c r="X565">
        <f>IF(W565="USD",V565,V565*0.054)</f>
        <v>300</v>
      </c>
      <c r="Y565">
        <v>1</v>
      </c>
      <c r="Z565">
        <v>4.3499999999999996</v>
      </c>
      <c r="AA565" s="9">
        <v>2.9000000000000004</v>
      </c>
      <c r="AB565">
        <v>3.625</v>
      </c>
      <c r="AC565">
        <v>2.9000000000000004</v>
      </c>
    </row>
    <row r="566" spans="1:29" x14ac:dyDescent="0.25">
      <c r="A566" t="s">
        <v>3181</v>
      </c>
      <c r="B566" t="s">
        <v>10</v>
      </c>
      <c r="C566" t="s">
        <v>68</v>
      </c>
      <c r="D566" t="s">
        <v>3615</v>
      </c>
      <c r="E566" t="s">
        <v>3614</v>
      </c>
      <c r="F566" t="str">
        <f>_xlfn.CONCAT(D566:D566,"-",E566)</f>
        <v>Mombasa-Alger</v>
      </c>
      <c r="G566" s="1">
        <v>44716</v>
      </c>
      <c r="H566" s="1">
        <v>44745</v>
      </c>
      <c r="I566" s="8">
        <f>IF(H566&lt;&gt;"",_xlfn.DAYS(H566,G566),"N/A")</f>
        <v>29</v>
      </c>
      <c r="J566" s="1">
        <f>IF(H566&lt;&gt;"",H566,"N/A")</f>
        <v>44745</v>
      </c>
      <c r="K566">
        <v>6</v>
      </c>
      <c r="L566" t="s">
        <v>16</v>
      </c>
      <c r="M566" t="str">
        <f>IF(L566&lt;&gt;"",L566,"N/A")</f>
        <v>Paid</v>
      </c>
      <c r="N566" t="s">
        <v>12</v>
      </c>
      <c r="O566" t="str">
        <f>IF(N566&lt;&gt;"",N566,"N/A")</f>
        <v>Invoiced</v>
      </c>
      <c r="P566" t="s">
        <v>13</v>
      </c>
      <c r="Q566" s="9">
        <v>34.067999999999998</v>
      </c>
      <c r="R566" t="str">
        <f t="shared" si="8"/>
        <v>30+</v>
      </c>
      <c r="S566">
        <v>600</v>
      </c>
      <c r="T566" t="s">
        <v>14</v>
      </c>
      <c r="U566">
        <f>IF(T566="USD",S566,S566*0.055)</f>
        <v>600</v>
      </c>
      <c r="V566">
        <v>300</v>
      </c>
      <c r="W566" t="s">
        <v>14</v>
      </c>
      <c r="X566">
        <f>IF(W566="USD",V566,V566*0.054)</f>
        <v>300</v>
      </c>
      <c r="Y566">
        <v>1</v>
      </c>
      <c r="Z566">
        <v>4.3499999999999996</v>
      </c>
      <c r="AA566" s="9">
        <v>2.9000000000000004</v>
      </c>
      <c r="AB566">
        <v>3.625</v>
      </c>
      <c r="AC566">
        <v>2.9000000000000004</v>
      </c>
    </row>
    <row r="567" spans="1:29" x14ac:dyDescent="0.25">
      <c r="A567" t="s">
        <v>3184</v>
      </c>
      <c r="B567" t="s">
        <v>10</v>
      </c>
      <c r="C567" t="s">
        <v>68</v>
      </c>
      <c r="D567" t="s">
        <v>3611</v>
      </c>
      <c r="E567" t="s">
        <v>3618</v>
      </c>
      <c r="F567" t="str">
        <f>_xlfn.CONCAT(D567:D567,"-",E567)</f>
        <v>Mogadishu-Tripoli</v>
      </c>
      <c r="G567" s="1">
        <v>44716</v>
      </c>
      <c r="H567" s="1">
        <v>44745</v>
      </c>
      <c r="I567" s="8">
        <f>IF(H567&lt;&gt;"",_xlfn.DAYS(H567,G567),"N/A")</f>
        <v>29</v>
      </c>
      <c r="J567" s="1">
        <f>IF(H567&lt;&gt;"",H567,"N/A")</f>
        <v>44745</v>
      </c>
      <c r="K567">
        <v>6</v>
      </c>
      <c r="L567" t="s">
        <v>16</v>
      </c>
      <c r="M567" t="str">
        <f>IF(L567&lt;&gt;"",L567,"N/A")</f>
        <v>Paid</v>
      </c>
      <c r="N567" t="s">
        <v>12</v>
      </c>
      <c r="O567" t="str">
        <f>IF(N567&lt;&gt;"",N567,"N/A")</f>
        <v>Invoiced</v>
      </c>
      <c r="P567" t="s">
        <v>13</v>
      </c>
      <c r="Q567" s="9">
        <v>34.067999999999998</v>
      </c>
      <c r="R567" t="str">
        <f t="shared" si="8"/>
        <v>30+</v>
      </c>
      <c r="S567">
        <v>600</v>
      </c>
      <c r="T567" t="s">
        <v>14</v>
      </c>
      <c r="U567">
        <f>IF(T567="USD",S567,S567*0.055)</f>
        <v>600</v>
      </c>
      <c r="V567">
        <v>300</v>
      </c>
      <c r="W567" t="s">
        <v>14</v>
      </c>
      <c r="X567">
        <f>IF(W567="USD",V567,V567*0.054)</f>
        <v>300</v>
      </c>
      <c r="Y567">
        <v>1</v>
      </c>
      <c r="Z567">
        <v>4.3499999999999996</v>
      </c>
      <c r="AA567" s="9">
        <v>2.9000000000000004</v>
      </c>
      <c r="AB567">
        <v>3.625</v>
      </c>
      <c r="AC567">
        <v>2.9000000000000004</v>
      </c>
    </row>
    <row r="568" spans="1:29" x14ac:dyDescent="0.25">
      <c r="A568" t="s">
        <v>3186</v>
      </c>
      <c r="B568" t="s">
        <v>10</v>
      </c>
      <c r="C568" t="s">
        <v>68</v>
      </c>
      <c r="D568" t="s">
        <v>3619</v>
      </c>
      <c r="E568" t="s">
        <v>3618</v>
      </c>
      <c r="F568" t="str">
        <f>_xlfn.CONCAT(D568:D568,"-",E568)</f>
        <v>Addis Ababa-Tripoli</v>
      </c>
      <c r="G568" s="1">
        <v>44717</v>
      </c>
      <c r="H568" s="1">
        <v>44746</v>
      </c>
      <c r="I568" s="8">
        <f>IF(H568&lt;&gt;"",_xlfn.DAYS(H568,G568),"N/A")</f>
        <v>29</v>
      </c>
      <c r="J568" s="1">
        <f>IF(H568&lt;&gt;"",H568,"N/A")</f>
        <v>44746</v>
      </c>
      <c r="K568">
        <v>6</v>
      </c>
      <c r="L568" t="s">
        <v>16</v>
      </c>
      <c r="M568" t="str">
        <f>IF(L568&lt;&gt;"",L568,"N/A")</f>
        <v>Paid</v>
      </c>
      <c r="N568" t="s">
        <v>12</v>
      </c>
      <c r="O568" t="str">
        <f>IF(N568&lt;&gt;"",N568,"N/A")</f>
        <v>Invoiced</v>
      </c>
      <c r="P568" t="s">
        <v>13</v>
      </c>
      <c r="Q568" s="9">
        <v>34.067999999999998</v>
      </c>
      <c r="R568" t="str">
        <f t="shared" si="8"/>
        <v>30+</v>
      </c>
      <c r="S568">
        <v>600</v>
      </c>
      <c r="T568" t="s">
        <v>14</v>
      </c>
      <c r="U568">
        <f>IF(T568="USD",S568,S568*0.055)</f>
        <v>600</v>
      </c>
      <c r="V568">
        <v>300</v>
      </c>
      <c r="W568" t="s">
        <v>14</v>
      </c>
      <c r="X568">
        <f>IF(W568="USD",V568,V568*0.054)</f>
        <v>300</v>
      </c>
      <c r="Y568">
        <v>1</v>
      </c>
      <c r="Z568">
        <v>4.3499999999999996</v>
      </c>
      <c r="AA568" s="9">
        <v>2.9000000000000004</v>
      </c>
      <c r="AB568">
        <v>3.625</v>
      </c>
      <c r="AC568">
        <v>2.9000000000000004</v>
      </c>
    </row>
    <row r="569" spans="1:29" x14ac:dyDescent="0.25">
      <c r="A569" t="s">
        <v>3187</v>
      </c>
      <c r="B569" t="s">
        <v>10</v>
      </c>
      <c r="C569" t="s">
        <v>68</v>
      </c>
      <c r="D569" t="s">
        <v>3615</v>
      </c>
      <c r="E569" t="s">
        <v>3613</v>
      </c>
      <c r="F569" t="str">
        <f>_xlfn.CONCAT(D569:D569,"-",E569)</f>
        <v>Mombasa-Sanaa</v>
      </c>
      <c r="G569" s="1">
        <v>44717</v>
      </c>
      <c r="H569" s="1">
        <v>44746</v>
      </c>
      <c r="I569" s="8">
        <f>IF(H569&lt;&gt;"",_xlfn.DAYS(H569,G569),"N/A")</f>
        <v>29</v>
      </c>
      <c r="J569" s="1">
        <f>IF(H569&lt;&gt;"",H569,"N/A")</f>
        <v>44746</v>
      </c>
      <c r="K569">
        <v>6</v>
      </c>
      <c r="L569" t="s">
        <v>16</v>
      </c>
      <c r="M569" t="str">
        <f>IF(L569&lt;&gt;"",L569,"N/A")</f>
        <v>Paid</v>
      </c>
      <c r="N569" t="s">
        <v>12</v>
      </c>
      <c r="O569" t="str">
        <f>IF(N569&lt;&gt;"",N569,"N/A")</f>
        <v>Invoiced</v>
      </c>
      <c r="P569" t="s">
        <v>13</v>
      </c>
      <c r="Q569" s="9">
        <v>34.067999999999998</v>
      </c>
      <c r="R569" t="str">
        <f t="shared" si="8"/>
        <v>30+</v>
      </c>
      <c r="S569">
        <v>600</v>
      </c>
      <c r="T569" t="s">
        <v>14</v>
      </c>
      <c r="U569">
        <f>IF(T569="USD",S569,S569*0.055)</f>
        <v>600</v>
      </c>
      <c r="V569">
        <v>300</v>
      </c>
      <c r="W569" t="s">
        <v>14</v>
      </c>
      <c r="X569">
        <f>IF(W569="USD",V569,V569*0.054)</f>
        <v>300</v>
      </c>
      <c r="Y569">
        <v>1</v>
      </c>
      <c r="Z569">
        <v>4.3499999999999996</v>
      </c>
      <c r="AA569" s="9">
        <v>2.9000000000000004</v>
      </c>
      <c r="AB569">
        <v>3.625</v>
      </c>
      <c r="AC569">
        <v>2.9000000000000004</v>
      </c>
    </row>
    <row r="570" spans="1:29" x14ac:dyDescent="0.25">
      <c r="A570" t="s">
        <v>2990</v>
      </c>
      <c r="B570" t="s">
        <v>10</v>
      </c>
      <c r="C570" t="s">
        <v>68</v>
      </c>
      <c r="D570" t="s">
        <v>3620</v>
      </c>
      <c r="E570" t="s">
        <v>3613</v>
      </c>
      <c r="F570" t="str">
        <f>_xlfn.CONCAT(D570:D570,"-",E570)</f>
        <v>Zanzibar-Sanaa</v>
      </c>
      <c r="G570" s="1">
        <v>44772</v>
      </c>
      <c r="H570" s="1">
        <v>44801</v>
      </c>
      <c r="I570" s="8">
        <f>IF(H570&lt;&gt;"",_xlfn.DAYS(H570,G570),"N/A")</f>
        <v>29</v>
      </c>
      <c r="J570" s="1">
        <f>IF(H570&lt;&gt;"",H570,"N/A")</f>
        <v>44801</v>
      </c>
      <c r="K570">
        <v>7</v>
      </c>
      <c r="L570" t="s">
        <v>12</v>
      </c>
      <c r="M570" t="str">
        <f>IF(L570&lt;&gt;"",L570,"N/A")</f>
        <v>Invoiced</v>
      </c>
      <c r="N570" t="s">
        <v>12</v>
      </c>
      <c r="O570" t="str">
        <f>IF(N570&lt;&gt;"",N570,"N/A")</f>
        <v>Invoiced</v>
      </c>
      <c r="P570" t="s">
        <v>13</v>
      </c>
      <c r="Q570" s="9">
        <v>33.933999999999997</v>
      </c>
      <c r="R570" t="str">
        <f t="shared" si="8"/>
        <v>30+</v>
      </c>
      <c r="S570">
        <v>600</v>
      </c>
      <c r="T570" t="s">
        <v>14</v>
      </c>
      <c r="U570">
        <f>IF(T570="USD",S570,S570*0.055)</f>
        <v>600</v>
      </c>
      <c r="V570">
        <v>300</v>
      </c>
      <c r="W570" t="s">
        <v>14</v>
      </c>
      <c r="X570">
        <f>IF(W570="USD",V570,V570*0.054)</f>
        <v>300</v>
      </c>
      <c r="Y570">
        <v>1</v>
      </c>
      <c r="Z570">
        <v>4.3499999999999996</v>
      </c>
      <c r="AA570" s="9">
        <v>2.9000000000000004</v>
      </c>
      <c r="AB570">
        <v>3.625</v>
      </c>
      <c r="AC570">
        <v>2.9000000000000004</v>
      </c>
    </row>
    <row r="571" spans="1:29" x14ac:dyDescent="0.25">
      <c r="A571" t="s">
        <v>1164</v>
      </c>
      <c r="B571" t="s">
        <v>10</v>
      </c>
      <c r="C571" t="s">
        <v>68</v>
      </c>
      <c r="D571" t="s">
        <v>3611</v>
      </c>
      <c r="E571" t="s">
        <v>3612</v>
      </c>
      <c r="F571" t="str">
        <f>_xlfn.CONCAT(D571:D571,"-",E571)</f>
        <v>Mogadishu-Victoria</v>
      </c>
      <c r="G571" s="1">
        <v>44656</v>
      </c>
      <c r="H571" s="1">
        <v>44685</v>
      </c>
      <c r="I571" s="8">
        <f>IF(H571&lt;&gt;"",_xlfn.DAYS(H571,G571),"N/A")</f>
        <v>29</v>
      </c>
      <c r="J571" s="1">
        <f>IF(H571&lt;&gt;"",H571,"N/A")</f>
        <v>44685</v>
      </c>
      <c r="K571">
        <v>4</v>
      </c>
      <c r="L571" t="s">
        <v>16</v>
      </c>
      <c r="M571" t="str">
        <f>IF(L571&lt;&gt;"",L571,"N/A")</f>
        <v>Paid</v>
      </c>
      <c r="N571" t="s">
        <v>12</v>
      </c>
      <c r="O571" t="str">
        <f>IF(N571&lt;&gt;"",N571,"N/A")</f>
        <v>Invoiced</v>
      </c>
      <c r="P571" t="s">
        <v>13</v>
      </c>
      <c r="Q571" s="9">
        <v>33.091000000000001</v>
      </c>
      <c r="R571" t="str">
        <f t="shared" si="8"/>
        <v>30+</v>
      </c>
      <c r="S571">
        <v>600</v>
      </c>
      <c r="T571" t="s">
        <v>14</v>
      </c>
      <c r="U571">
        <f>IF(T571="USD",S571,S571*0.055)</f>
        <v>600</v>
      </c>
      <c r="V571">
        <v>300</v>
      </c>
      <c r="W571" t="s">
        <v>14</v>
      </c>
      <c r="X571">
        <f>IF(W571="USD",V571,V571*0.054)</f>
        <v>300</v>
      </c>
      <c r="Y571">
        <v>1</v>
      </c>
      <c r="Z571">
        <v>4.3499999999999996</v>
      </c>
      <c r="AA571" s="9">
        <v>2.9000000000000004</v>
      </c>
      <c r="AB571">
        <v>3.625</v>
      </c>
      <c r="AC571">
        <v>2.9000000000000004</v>
      </c>
    </row>
    <row r="572" spans="1:29" x14ac:dyDescent="0.25">
      <c r="A572" t="s">
        <v>1149</v>
      </c>
      <c r="B572" t="s">
        <v>10</v>
      </c>
      <c r="C572" t="s">
        <v>68</v>
      </c>
      <c r="D572" t="s">
        <v>3611</v>
      </c>
      <c r="E572" t="s">
        <v>3618</v>
      </c>
      <c r="F572" t="str">
        <f>_xlfn.CONCAT(D572:D572,"-",E572)</f>
        <v>Mogadishu-Tripoli</v>
      </c>
      <c r="G572" s="1">
        <v>44656</v>
      </c>
      <c r="H572" s="1">
        <v>44685</v>
      </c>
      <c r="I572" s="8">
        <f>IF(H572&lt;&gt;"",_xlfn.DAYS(H572,G572),"N/A")</f>
        <v>29</v>
      </c>
      <c r="J572" s="1">
        <f>IF(H572&lt;&gt;"",H572,"N/A")</f>
        <v>44685</v>
      </c>
      <c r="K572">
        <v>4</v>
      </c>
      <c r="L572" t="s">
        <v>16</v>
      </c>
      <c r="M572" t="str">
        <f>IF(L572&lt;&gt;"",L572,"N/A")</f>
        <v>Paid</v>
      </c>
      <c r="O572" t="str">
        <f>IF(N572&lt;&gt;"",N572,"N/A")</f>
        <v>N/A</v>
      </c>
      <c r="P572" t="s">
        <v>69</v>
      </c>
      <c r="Q572" s="9">
        <v>33.091000000000001</v>
      </c>
      <c r="R572" t="str">
        <f t="shared" si="8"/>
        <v>30+</v>
      </c>
      <c r="S572">
        <v>20</v>
      </c>
      <c r="T572" t="s">
        <v>14</v>
      </c>
      <c r="U572">
        <f>IF(T572="USD",S572,S572*0.055)</f>
        <v>20</v>
      </c>
      <c r="V572">
        <v>10</v>
      </c>
      <c r="W572" t="s">
        <v>14</v>
      </c>
      <c r="X572">
        <f>IF(W572="USD",V572,V572*0.054)</f>
        <v>10</v>
      </c>
      <c r="Y572">
        <v>1</v>
      </c>
      <c r="Z572">
        <v>4.3499999999999996</v>
      </c>
      <c r="AA572" s="9">
        <v>2.9000000000000004</v>
      </c>
      <c r="AB572">
        <v>3.625</v>
      </c>
      <c r="AC572">
        <v>2.9000000000000004</v>
      </c>
    </row>
    <row r="573" spans="1:29" x14ac:dyDescent="0.25">
      <c r="A573" t="s">
        <v>3591</v>
      </c>
      <c r="B573" t="s">
        <v>10</v>
      </c>
      <c r="C573" t="s">
        <v>68</v>
      </c>
      <c r="D573" t="s">
        <v>3619</v>
      </c>
      <c r="E573" t="s">
        <v>3613</v>
      </c>
      <c r="F573" t="str">
        <f>_xlfn.CONCAT(D573:D573,"-",E573)</f>
        <v>Addis Ababa-Sanaa</v>
      </c>
      <c r="G573" s="1">
        <v>44594</v>
      </c>
      <c r="H573" s="1">
        <v>44623</v>
      </c>
      <c r="I573" s="8">
        <f>IF(H573&lt;&gt;"",_xlfn.DAYS(H573,G573),"N/A")</f>
        <v>29</v>
      </c>
      <c r="J573" s="1">
        <f>IF(H573&lt;&gt;"",H573,"N/A")</f>
        <v>44623</v>
      </c>
      <c r="K573">
        <v>2</v>
      </c>
      <c r="L573" t="s">
        <v>16</v>
      </c>
      <c r="M573" t="str">
        <f>IF(L573&lt;&gt;"",L573,"N/A")</f>
        <v>Paid</v>
      </c>
      <c r="N573" t="s">
        <v>12</v>
      </c>
      <c r="O573" t="str">
        <f>IF(N573&lt;&gt;"",N573,"N/A")</f>
        <v>Invoiced</v>
      </c>
      <c r="P573" t="s">
        <v>13</v>
      </c>
      <c r="Q573" s="9">
        <v>33.08</v>
      </c>
      <c r="R573" t="str">
        <f t="shared" si="8"/>
        <v>30+</v>
      </c>
      <c r="S573">
        <v>600</v>
      </c>
      <c r="T573" t="s">
        <v>14</v>
      </c>
      <c r="U573">
        <f>IF(T573="USD",S573,S573*0.055)</f>
        <v>600</v>
      </c>
      <c r="V573">
        <v>300</v>
      </c>
      <c r="W573" t="s">
        <v>14</v>
      </c>
      <c r="X573">
        <f>IF(W573="USD",V573,V573*0.054)</f>
        <v>300</v>
      </c>
      <c r="Y573">
        <v>1</v>
      </c>
      <c r="Z573">
        <v>4.3499999999999996</v>
      </c>
      <c r="AA573" s="9">
        <v>2.9000000000000004</v>
      </c>
      <c r="AB573">
        <v>3.625</v>
      </c>
      <c r="AC573">
        <v>2.9000000000000004</v>
      </c>
    </row>
    <row r="574" spans="1:29" x14ac:dyDescent="0.25">
      <c r="A574" t="s">
        <v>3179</v>
      </c>
      <c r="B574" t="s">
        <v>10</v>
      </c>
      <c r="C574" t="s">
        <v>68</v>
      </c>
      <c r="D574" t="s">
        <v>3619</v>
      </c>
      <c r="E574" t="s">
        <v>3613</v>
      </c>
      <c r="F574" t="str">
        <f>_xlfn.CONCAT(D574:D574,"-",E574)</f>
        <v>Addis Ababa-Sanaa</v>
      </c>
      <c r="G574" s="1">
        <v>44717</v>
      </c>
      <c r="H574" s="1">
        <v>44746</v>
      </c>
      <c r="I574" s="8">
        <f>IF(H574&lt;&gt;"",_xlfn.DAYS(H574,G574),"N/A")</f>
        <v>29</v>
      </c>
      <c r="J574" s="1">
        <f>IF(H574&lt;&gt;"",H574,"N/A")</f>
        <v>44746</v>
      </c>
      <c r="K574">
        <v>6</v>
      </c>
      <c r="L574" t="s">
        <v>16</v>
      </c>
      <c r="M574" t="str">
        <f>IF(L574&lt;&gt;"",L574,"N/A")</f>
        <v>Paid</v>
      </c>
      <c r="N574" t="s">
        <v>12</v>
      </c>
      <c r="O574" t="str">
        <f>IF(N574&lt;&gt;"",N574,"N/A")</f>
        <v>Invoiced</v>
      </c>
      <c r="P574" t="s">
        <v>13</v>
      </c>
      <c r="Q574" s="9">
        <v>33.066000000000003</v>
      </c>
      <c r="R574" t="str">
        <f t="shared" si="8"/>
        <v>30+</v>
      </c>
      <c r="S574">
        <v>600</v>
      </c>
      <c r="T574" t="s">
        <v>14</v>
      </c>
      <c r="U574">
        <f>IF(T574="USD",S574,S574*0.055)</f>
        <v>600</v>
      </c>
      <c r="V574">
        <v>300</v>
      </c>
      <c r="W574" t="s">
        <v>14</v>
      </c>
      <c r="X574">
        <f>IF(W574="USD",V574,V574*0.054)</f>
        <v>300</v>
      </c>
      <c r="Y574">
        <v>1</v>
      </c>
      <c r="Z574">
        <v>4.3499999999999996</v>
      </c>
      <c r="AA574" s="9">
        <v>2.9000000000000004</v>
      </c>
      <c r="AB574">
        <v>3.625</v>
      </c>
      <c r="AC574">
        <v>2.9000000000000004</v>
      </c>
    </row>
    <row r="575" spans="1:29" x14ac:dyDescent="0.25">
      <c r="A575" t="s">
        <v>2173</v>
      </c>
      <c r="B575" t="s">
        <v>10</v>
      </c>
      <c r="C575" t="s">
        <v>68</v>
      </c>
      <c r="D575" t="s">
        <v>3615</v>
      </c>
      <c r="E575" t="s">
        <v>3612</v>
      </c>
      <c r="F575" t="str">
        <f>_xlfn.CONCAT(D575:D575,"-",E575)</f>
        <v>Mombasa-Victoria</v>
      </c>
      <c r="G575" s="1">
        <v>44670</v>
      </c>
      <c r="H575" s="1">
        <v>44699</v>
      </c>
      <c r="I575" s="8">
        <f>IF(H575&lt;&gt;"",_xlfn.DAYS(H575,G575),"N/A")</f>
        <v>29</v>
      </c>
      <c r="J575" s="1">
        <f>IF(H575&lt;&gt;"",H575,"N/A")</f>
        <v>44699</v>
      </c>
      <c r="K575">
        <v>4</v>
      </c>
      <c r="L575" t="s">
        <v>16</v>
      </c>
      <c r="M575" t="str">
        <f>IF(L575&lt;&gt;"",L575,"N/A")</f>
        <v>Paid</v>
      </c>
      <c r="N575" t="s">
        <v>16</v>
      </c>
      <c r="O575" t="str">
        <f>IF(N575&lt;&gt;"",N575,"N/A")</f>
        <v>Paid</v>
      </c>
      <c r="P575" t="s">
        <v>13</v>
      </c>
      <c r="Q575" s="9">
        <v>32.979999999999997</v>
      </c>
      <c r="R575" t="str">
        <f t="shared" si="8"/>
        <v>30+</v>
      </c>
      <c r="S575">
        <v>600</v>
      </c>
      <c r="T575" t="s">
        <v>14</v>
      </c>
      <c r="U575">
        <f>IF(T575="USD",S575,S575*0.055)</f>
        <v>600</v>
      </c>
      <c r="V575">
        <v>300</v>
      </c>
      <c r="W575" t="s">
        <v>14</v>
      </c>
      <c r="X575">
        <f>IF(W575="USD",V575,V575*0.054)</f>
        <v>300</v>
      </c>
      <c r="Y575">
        <v>1</v>
      </c>
      <c r="Z575">
        <v>4.3499999999999996</v>
      </c>
      <c r="AA575" s="9">
        <v>2.9000000000000004</v>
      </c>
      <c r="AB575">
        <v>3.625</v>
      </c>
      <c r="AC575">
        <v>2.9000000000000004</v>
      </c>
    </row>
    <row r="576" spans="1:29" x14ac:dyDescent="0.25">
      <c r="A576" t="s">
        <v>1475</v>
      </c>
      <c r="B576" t="s">
        <v>10</v>
      </c>
      <c r="C576" t="s">
        <v>68</v>
      </c>
      <c r="D576" t="s">
        <v>3620</v>
      </c>
      <c r="E576" t="s">
        <v>3617</v>
      </c>
      <c r="F576" t="str">
        <f>_xlfn.CONCAT(D576:D576,"-",E576)</f>
        <v>Zanzibar-Lagos</v>
      </c>
      <c r="G576" s="1">
        <v>44687</v>
      </c>
      <c r="H576" s="1">
        <v>44716</v>
      </c>
      <c r="I576" s="8">
        <f>IF(H576&lt;&gt;"",_xlfn.DAYS(H576,G576),"N/A")</f>
        <v>29</v>
      </c>
      <c r="J576" s="1">
        <f>IF(H576&lt;&gt;"",H576,"N/A")</f>
        <v>44716</v>
      </c>
      <c r="K576">
        <v>5</v>
      </c>
      <c r="L576" t="s">
        <v>12</v>
      </c>
      <c r="M576" t="str">
        <f>IF(L576&lt;&gt;"",L576,"N/A")</f>
        <v>Invoiced</v>
      </c>
      <c r="N576" t="s">
        <v>12</v>
      </c>
      <c r="O576" t="str">
        <f>IF(N576&lt;&gt;"",N576,"N/A")</f>
        <v>Invoiced</v>
      </c>
      <c r="P576" t="s">
        <v>13</v>
      </c>
      <c r="Q576" s="9">
        <v>32.791609999999999</v>
      </c>
      <c r="R576" t="str">
        <f t="shared" si="8"/>
        <v>30+</v>
      </c>
      <c r="S576">
        <v>600</v>
      </c>
      <c r="T576" t="s">
        <v>14</v>
      </c>
      <c r="U576">
        <f>IF(T576="USD",S576,S576*0.055)</f>
        <v>600</v>
      </c>
      <c r="V576">
        <v>300</v>
      </c>
      <c r="W576" t="s">
        <v>14</v>
      </c>
      <c r="X576">
        <f>IF(W576="USD",V576,V576*0.054)</f>
        <v>300</v>
      </c>
      <c r="Y576">
        <v>1</v>
      </c>
      <c r="Z576">
        <v>4.3499999999999996</v>
      </c>
      <c r="AA576" s="9">
        <v>2.9000000000000004</v>
      </c>
      <c r="AB576">
        <v>3.625</v>
      </c>
      <c r="AC576">
        <v>2.9000000000000004</v>
      </c>
    </row>
    <row r="577" spans="1:29" x14ac:dyDescent="0.25">
      <c r="A577" t="s">
        <v>1465</v>
      </c>
      <c r="B577" t="s">
        <v>10</v>
      </c>
      <c r="C577" t="s">
        <v>68</v>
      </c>
      <c r="D577" t="s">
        <v>3616</v>
      </c>
      <c r="E577" t="s">
        <v>3613</v>
      </c>
      <c r="F577" t="str">
        <f>_xlfn.CONCAT(D577:D577,"-",E577)</f>
        <v>Marrakech-Sanaa</v>
      </c>
      <c r="G577" s="1">
        <v>44687</v>
      </c>
      <c r="H577" s="1">
        <v>44716</v>
      </c>
      <c r="I577" s="8">
        <f>IF(H577&lt;&gt;"",_xlfn.DAYS(H577,G577),"N/A")</f>
        <v>29</v>
      </c>
      <c r="J577" s="1">
        <f>IF(H577&lt;&gt;"",H577,"N/A")</f>
        <v>44716</v>
      </c>
      <c r="K577">
        <v>5</v>
      </c>
      <c r="L577" t="s">
        <v>12</v>
      </c>
      <c r="M577" t="str">
        <f>IF(L577&lt;&gt;"",L577,"N/A")</f>
        <v>Invoiced</v>
      </c>
      <c r="N577" t="s">
        <v>16</v>
      </c>
      <c r="O577" t="str">
        <f>IF(N577&lt;&gt;"",N577,"N/A")</f>
        <v>Paid</v>
      </c>
      <c r="P577" t="s">
        <v>69</v>
      </c>
      <c r="Q577" s="9">
        <v>32.791609999999999</v>
      </c>
      <c r="R577" t="str">
        <f t="shared" si="8"/>
        <v>30+</v>
      </c>
      <c r="S577">
        <v>20</v>
      </c>
      <c r="T577" t="s">
        <v>14</v>
      </c>
      <c r="U577">
        <f>IF(T577="USD",S577,S577*0.055)</f>
        <v>20</v>
      </c>
      <c r="V577">
        <v>10</v>
      </c>
      <c r="W577" t="s">
        <v>14</v>
      </c>
      <c r="X577">
        <f>IF(W577="USD",V577,V577*0.054)</f>
        <v>10</v>
      </c>
      <c r="Y577">
        <v>1</v>
      </c>
      <c r="Z577">
        <v>4.3499999999999996</v>
      </c>
      <c r="AA577" s="9">
        <v>2.9000000000000004</v>
      </c>
      <c r="AB577">
        <v>3.625</v>
      </c>
      <c r="AC577">
        <v>2.9000000000000004</v>
      </c>
    </row>
    <row r="578" spans="1:29" x14ac:dyDescent="0.25">
      <c r="A578" t="s">
        <v>1932</v>
      </c>
      <c r="B578" t="s">
        <v>10</v>
      </c>
      <c r="C578" t="s">
        <v>68</v>
      </c>
      <c r="D578" t="s">
        <v>3615</v>
      </c>
      <c r="E578" t="s">
        <v>3618</v>
      </c>
      <c r="F578" t="str">
        <f>_xlfn.CONCAT(D578:D578,"-",E578)</f>
        <v>Mombasa-Tripoli</v>
      </c>
      <c r="G578" s="1">
        <v>44764</v>
      </c>
      <c r="H578" s="1">
        <v>44793</v>
      </c>
      <c r="I578" s="8">
        <f>IF(H578&lt;&gt;"",_xlfn.DAYS(H578,G578),"N/A")</f>
        <v>29</v>
      </c>
      <c r="J578" s="1">
        <f>IF(H578&lt;&gt;"",H578,"N/A")</f>
        <v>44793</v>
      </c>
      <c r="K578">
        <v>7</v>
      </c>
      <c r="L578" t="s">
        <v>12</v>
      </c>
      <c r="M578" t="str">
        <f>IF(L578&lt;&gt;"",L578,"N/A")</f>
        <v>Invoiced</v>
      </c>
      <c r="N578" t="s">
        <v>12</v>
      </c>
      <c r="O578" t="str">
        <f>IF(N578&lt;&gt;"",N578,"N/A")</f>
        <v>Invoiced</v>
      </c>
      <c r="P578" t="s">
        <v>13</v>
      </c>
      <c r="Q578" s="9">
        <v>32.741999999999997</v>
      </c>
      <c r="R578" t="str">
        <f t="shared" si="8"/>
        <v>30+</v>
      </c>
      <c r="S578">
        <v>600</v>
      </c>
      <c r="T578" t="s">
        <v>14</v>
      </c>
      <c r="U578">
        <f>IF(T578="USD",S578,S578*0.055)</f>
        <v>600</v>
      </c>
      <c r="V578">
        <v>300</v>
      </c>
      <c r="W578" t="s">
        <v>14</v>
      </c>
      <c r="X578">
        <f>IF(W578="USD",V578,V578*0.054)</f>
        <v>300</v>
      </c>
      <c r="Y578">
        <v>1</v>
      </c>
      <c r="Z578">
        <v>4.3499999999999996</v>
      </c>
      <c r="AA578" s="9">
        <v>2.9000000000000004</v>
      </c>
      <c r="AB578">
        <v>3.625</v>
      </c>
      <c r="AC578">
        <v>2.9000000000000004</v>
      </c>
    </row>
    <row r="579" spans="1:29" x14ac:dyDescent="0.25">
      <c r="A579" t="s">
        <v>1478</v>
      </c>
      <c r="B579" t="s">
        <v>10</v>
      </c>
      <c r="C579" t="s">
        <v>68</v>
      </c>
      <c r="D579" t="s">
        <v>3620</v>
      </c>
      <c r="E579" t="s">
        <v>3613</v>
      </c>
      <c r="F579" t="str">
        <f>_xlfn.CONCAT(D579:D579,"-",E579)</f>
        <v>Zanzibar-Sanaa</v>
      </c>
      <c r="G579" s="1">
        <v>44690</v>
      </c>
      <c r="H579" s="1">
        <v>44719</v>
      </c>
      <c r="I579" s="8">
        <f>IF(H579&lt;&gt;"",_xlfn.DAYS(H579,G579),"N/A")</f>
        <v>29</v>
      </c>
      <c r="J579" s="1">
        <f>IF(H579&lt;&gt;"",H579,"N/A")</f>
        <v>44719</v>
      </c>
      <c r="K579">
        <v>5</v>
      </c>
      <c r="L579" t="s">
        <v>12</v>
      </c>
      <c r="M579" t="str">
        <f>IF(L579&lt;&gt;"",L579,"N/A")</f>
        <v>Invoiced</v>
      </c>
      <c r="N579" t="s">
        <v>12</v>
      </c>
      <c r="O579" t="str">
        <f>IF(N579&lt;&gt;"",N579,"N/A")</f>
        <v>Invoiced</v>
      </c>
      <c r="P579" t="s">
        <v>13</v>
      </c>
      <c r="Q579" s="9">
        <v>32.458730000000003</v>
      </c>
      <c r="R579" t="str">
        <f t="shared" ref="R579:R642" si="9">IF(Q579&lt;=10,"1-10",IF(Q579&lt;=20,"10-20",IF(Q579&lt;=30,"20-30",IF(Q579&lt;=40,"30+"))))</f>
        <v>30+</v>
      </c>
      <c r="S579">
        <v>600</v>
      </c>
      <c r="T579" t="s">
        <v>14</v>
      </c>
      <c r="U579">
        <f>IF(T579="USD",S579,S579*0.055)</f>
        <v>600</v>
      </c>
      <c r="V579">
        <v>300</v>
      </c>
      <c r="W579" t="s">
        <v>14</v>
      </c>
      <c r="X579">
        <f>IF(W579="USD",V579,V579*0.054)</f>
        <v>300</v>
      </c>
      <c r="Y579">
        <v>1</v>
      </c>
      <c r="Z579">
        <v>4.3499999999999996</v>
      </c>
      <c r="AA579" s="9">
        <v>2.9000000000000004</v>
      </c>
      <c r="AB579">
        <v>3.625</v>
      </c>
      <c r="AC579">
        <v>2.9000000000000004</v>
      </c>
    </row>
    <row r="580" spans="1:29" x14ac:dyDescent="0.25">
      <c r="A580" t="s">
        <v>1468</v>
      </c>
      <c r="B580" t="s">
        <v>10</v>
      </c>
      <c r="C580" t="s">
        <v>68</v>
      </c>
      <c r="D580" t="s">
        <v>3619</v>
      </c>
      <c r="E580" t="s">
        <v>3612</v>
      </c>
      <c r="F580" t="str">
        <f>_xlfn.CONCAT(D580:D580,"-",E580)</f>
        <v>Addis Ababa-Victoria</v>
      </c>
      <c r="G580" s="1">
        <v>44690</v>
      </c>
      <c r="H580" s="1">
        <v>44719</v>
      </c>
      <c r="I580" s="8">
        <f>IF(H580&lt;&gt;"",_xlfn.DAYS(H580,G580),"N/A")</f>
        <v>29</v>
      </c>
      <c r="J580" s="1">
        <f>IF(H580&lt;&gt;"",H580,"N/A")</f>
        <v>44719</v>
      </c>
      <c r="K580">
        <v>5</v>
      </c>
      <c r="L580" t="s">
        <v>12</v>
      </c>
      <c r="M580" t="str">
        <f>IF(L580&lt;&gt;"",L580,"N/A")</f>
        <v>Invoiced</v>
      </c>
      <c r="N580" t="s">
        <v>16</v>
      </c>
      <c r="O580" t="str">
        <f>IF(N580&lt;&gt;"",N580,"N/A")</f>
        <v>Paid</v>
      </c>
      <c r="P580" t="s">
        <v>69</v>
      </c>
      <c r="Q580" s="9">
        <v>32.458730000000003</v>
      </c>
      <c r="R580" t="str">
        <f t="shared" si="9"/>
        <v>30+</v>
      </c>
      <c r="S580">
        <v>20</v>
      </c>
      <c r="T580" t="s">
        <v>14</v>
      </c>
      <c r="U580">
        <f>IF(T580="USD",S580,S580*0.055)</f>
        <v>20</v>
      </c>
      <c r="V580">
        <v>10</v>
      </c>
      <c r="W580" t="s">
        <v>14</v>
      </c>
      <c r="X580">
        <f>IF(W580="USD",V580,V580*0.054)</f>
        <v>10</v>
      </c>
      <c r="Y580">
        <v>1</v>
      </c>
      <c r="Z580">
        <v>4.3499999999999996</v>
      </c>
      <c r="AA580" s="9">
        <v>2.9000000000000004</v>
      </c>
      <c r="AB580">
        <v>3.625</v>
      </c>
      <c r="AC580">
        <v>2.9000000000000004</v>
      </c>
    </row>
    <row r="581" spans="1:29" x14ac:dyDescent="0.25">
      <c r="A581" t="s">
        <v>1797</v>
      </c>
      <c r="B581" t="s">
        <v>10</v>
      </c>
      <c r="C581" t="s">
        <v>68</v>
      </c>
      <c r="D581" t="s">
        <v>3611</v>
      </c>
      <c r="E581" t="s">
        <v>3617</v>
      </c>
      <c r="F581" t="str">
        <f>_xlfn.CONCAT(D581:D581,"-",E581)</f>
        <v>Mogadishu-Lagos</v>
      </c>
      <c r="G581" s="1">
        <v>44733</v>
      </c>
      <c r="H581" s="1">
        <v>44762</v>
      </c>
      <c r="I581" s="8">
        <f>IF(H581&lt;&gt;"",_xlfn.DAYS(H581,G581),"N/A")</f>
        <v>29</v>
      </c>
      <c r="J581" s="1">
        <f>IF(H581&lt;&gt;"",H581,"N/A")</f>
        <v>44762</v>
      </c>
      <c r="K581">
        <v>6</v>
      </c>
      <c r="L581" t="s">
        <v>12</v>
      </c>
      <c r="M581" t="str">
        <f>IF(L581&lt;&gt;"",L581,"N/A")</f>
        <v>Invoiced</v>
      </c>
      <c r="N581" t="s">
        <v>12</v>
      </c>
      <c r="O581" t="str">
        <f>IF(N581&lt;&gt;"",N581,"N/A")</f>
        <v>Invoiced</v>
      </c>
      <c r="P581" t="s">
        <v>13</v>
      </c>
      <c r="Q581" s="9">
        <v>32.091000000000001</v>
      </c>
      <c r="R581" t="str">
        <f t="shared" si="9"/>
        <v>30+</v>
      </c>
      <c r="S581">
        <v>600</v>
      </c>
      <c r="T581" t="s">
        <v>14</v>
      </c>
      <c r="U581">
        <f>IF(T581="USD",S581,S581*0.055)</f>
        <v>600</v>
      </c>
      <c r="V581">
        <v>300</v>
      </c>
      <c r="W581" t="s">
        <v>14</v>
      </c>
      <c r="X581">
        <f>IF(W581="USD",V581,V581*0.054)</f>
        <v>300</v>
      </c>
      <c r="Y581">
        <v>1</v>
      </c>
      <c r="Z581">
        <v>4.3499999999999996</v>
      </c>
      <c r="AA581" s="9">
        <v>2.9000000000000004</v>
      </c>
      <c r="AB581">
        <v>3.625</v>
      </c>
      <c r="AC581">
        <v>2.9000000000000004</v>
      </c>
    </row>
    <row r="582" spans="1:29" x14ac:dyDescent="0.25">
      <c r="A582" t="s">
        <v>1323</v>
      </c>
      <c r="B582" t="s">
        <v>10</v>
      </c>
      <c r="C582" t="s">
        <v>68</v>
      </c>
      <c r="D582" t="s">
        <v>3620</v>
      </c>
      <c r="E582" t="s">
        <v>3613</v>
      </c>
      <c r="F582" t="str">
        <f>_xlfn.CONCAT(D582:D582,"-",E582)</f>
        <v>Zanzibar-Sanaa</v>
      </c>
      <c r="G582" s="1">
        <v>44686</v>
      </c>
      <c r="H582" s="1">
        <v>44715</v>
      </c>
      <c r="I582" s="8">
        <f>IF(H582&lt;&gt;"",_xlfn.DAYS(H582,G582),"N/A")</f>
        <v>29</v>
      </c>
      <c r="J582" s="1">
        <f>IF(H582&lt;&gt;"",H582,"N/A")</f>
        <v>44715</v>
      </c>
      <c r="K582">
        <v>5</v>
      </c>
      <c r="L582" t="s">
        <v>16</v>
      </c>
      <c r="M582" t="str">
        <f>IF(L582&lt;&gt;"",L582,"N/A")</f>
        <v>Paid</v>
      </c>
      <c r="N582" t="s">
        <v>12</v>
      </c>
      <c r="O582" t="str">
        <f>IF(N582&lt;&gt;"",N582,"N/A")</f>
        <v>Invoiced</v>
      </c>
      <c r="P582" t="s">
        <v>13</v>
      </c>
      <c r="Q582" s="9">
        <v>32.084800000000001</v>
      </c>
      <c r="R582" t="str">
        <f t="shared" si="9"/>
        <v>30+</v>
      </c>
      <c r="S582">
        <v>600</v>
      </c>
      <c r="T582" t="s">
        <v>14</v>
      </c>
      <c r="U582">
        <f>IF(T582="USD",S582,S582*0.055)</f>
        <v>600</v>
      </c>
      <c r="V582">
        <v>300</v>
      </c>
      <c r="W582" t="s">
        <v>14</v>
      </c>
      <c r="X582">
        <f>IF(W582="USD",V582,V582*0.054)</f>
        <v>300</v>
      </c>
      <c r="Y582">
        <v>1</v>
      </c>
      <c r="Z582">
        <v>4.3499999999999996</v>
      </c>
      <c r="AA582" s="9">
        <v>2.9000000000000004</v>
      </c>
      <c r="AB582">
        <v>3.625</v>
      </c>
      <c r="AC582">
        <v>2.9000000000000004</v>
      </c>
    </row>
    <row r="583" spans="1:29" x14ac:dyDescent="0.25">
      <c r="A583" t="s">
        <v>1322</v>
      </c>
      <c r="B583" t="s">
        <v>10</v>
      </c>
      <c r="C583" t="s">
        <v>68</v>
      </c>
      <c r="D583" t="s">
        <v>3615</v>
      </c>
      <c r="E583" t="s">
        <v>3614</v>
      </c>
      <c r="F583" t="str">
        <f>_xlfn.CONCAT(D583:D583,"-",E583)</f>
        <v>Mombasa-Alger</v>
      </c>
      <c r="G583" s="1">
        <v>44686</v>
      </c>
      <c r="H583" s="1">
        <v>44715</v>
      </c>
      <c r="I583" s="8">
        <f>IF(H583&lt;&gt;"",_xlfn.DAYS(H583,G583),"N/A")</f>
        <v>29</v>
      </c>
      <c r="J583" s="1">
        <f>IF(H583&lt;&gt;"",H583,"N/A")</f>
        <v>44715</v>
      </c>
      <c r="K583">
        <v>5</v>
      </c>
      <c r="L583" t="s">
        <v>16</v>
      </c>
      <c r="M583" t="str">
        <f>IF(L583&lt;&gt;"",L583,"N/A")</f>
        <v>Paid</v>
      </c>
      <c r="N583" t="s">
        <v>12</v>
      </c>
      <c r="O583" t="str">
        <f>IF(N583&lt;&gt;"",N583,"N/A")</f>
        <v>Invoiced</v>
      </c>
      <c r="P583" t="s">
        <v>69</v>
      </c>
      <c r="Q583" s="9">
        <v>32.084800000000001</v>
      </c>
      <c r="R583" t="str">
        <f t="shared" si="9"/>
        <v>30+</v>
      </c>
      <c r="S583">
        <v>20</v>
      </c>
      <c r="T583" t="s">
        <v>14</v>
      </c>
      <c r="U583">
        <f>IF(T583="USD",S583,S583*0.055)</f>
        <v>20</v>
      </c>
      <c r="V583">
        <v>10</v>
      </c>
      <c r="W583" t="s">
        <v>14</v>
      </c>
      <c r="X583">
        <f>IF(W583="USD",V583,V583*0.054)</f>
        <v>10</v>
      </c>
      <c r="Y583">
        <v>1</v>
      </c>
      <c r="Z583">
        <v>4.3499999999999996</v>
      </c>
      <c r="AA583" s="9">
        <v>2.9000000000000004</v>
      </c>
      <c r="AB583">
        <v>3.625</v>
      </c>
      <c r="AC583">
        <v>2.9000000000000004</v>
      </c>
    </row>
    <row r="584" spans="1:29" x14ac:dyDescent="0.25">
      <c r="A584" t="s">
        <v>2989</v>
      </c>
      <c r="B584" t="s">
        <v>10</v>
      </c>
      <c r="C584" t="s">
        <v>68</v>
      </c>
      <c r="D584" t="s">
        <v>3616</v>
      </c>
      <c r="E584" t="s">
        <v>3617</v>
      </c>
      <c r="F584" t="str">
        <f>_xlfn.CONCAT(D584:D584,"-",E584)</f>
        <v>Marrakech-Lagos</v>
      </c>
      <c r="G584" s="1">
        <v>44773</v>
      </c>
      <c r="H584" s="1">
        <v>44802</v>
      </c>
      <c r="I584" s="8">
        <f>IF(H584&lt;&gt;"",_xlfn.DAYS(H584,G584),"N/A")</f>
        <v>29</v>
      </c>
      <c r="J584" s="1">
        <f>IF(H584&lt;&gt;"",H584,"N/A")</f>
        <v>44802</v>
      </c>
      <c r="K584">
        <v>7</v>
      </c>
      <c r="L584" t="s">
        <v>12</v>
      </c>
      <c r="M584" t="str">
        <f>IF(L584&lt;&gt;"",L584,"N/A")</f>
        <v>Invoiced</v>
      </c>
      <c r="N584" t="s">
        <v>12</v>
      </c>
      <c r="O584" t="str">
        <f>IF(N584&lt;&gt;"",N584,"N/A")</f>
        <v>Invoiced</v>
      </c>
      <c r="P584" t="s">
        <v>13</v>
      </c>
      <c r="Q584" s="9">
        <v>31.172000000000001</v>
      </c>
      <c r="R584" t="str">
        <f t="shared" si="9"/>
        <v>30+</v>
      </c>
      <c r="S584">
        <v>600</v>
      </c>
      <c r="T584" t="s">
        <v>14</v>
      </c>
      <c r="U584">
        <f>IF(T584="USD",S584,S584*0.055)</f>
        <v>600</v>
      </c>
      <c r="V584">
        <v>300</v>
      </c>
      <c r="W584" t="s">
        <v>14</v>
      </c>
      <c r="X584">
        <f>IF(W584="USD",V584,V584*0.054)</f>
        <v>300</v>
      </c>
      <c r="Y584">
        <v>1</v>
      </c>
      <c r="Z584">
        <v>4.3499999999999996</v>
      </c>
      <c r="AA584" s="9">
        <v>2.9000000000000004</v>
      </c>
      <c r="AB584">
        <v>3.625</v>
      </c>
      <c r="AC584">
        <v>2.9000000000000004</v>
      </c>
    </row>
    <row r="585" spans="1:29" x14ac:dyDescent="0.25">
      <c r="A585" t="s">
        <v>1176</v>
      </c>
      <c r="B585" t="s">
        <v>10</v>
      </c>
      <c r="C585" t="s">
        <v>68</v>
      </c>
      <c r="D585" t="s">
        <v>3620</v>
      </c>
      <c r="E585" t="s">
        <v>3617</v>
      </c>
      <c r="F585" t="str">
        <f>_xlfn.CONCAT(D585:D585,"-",E585)</f>
        <v>Zanzibar-Lagos</v>
      </c>
      <c r="G585" s="1">
        <v>44656</v>
      </c>
      <c r="H585" s="1">
        <v>44685</v>
      </c>
      <c r="I585" s="8">
        <f>IF(H585&lt;&gt;"",_xlfn.DAYS(H585,G585),"N/A")</f>
        <v>29</v>
      </c>
      <c r="J585" s="1">
        <f>IF(H585&lt;&gt;"",H585,"N/A")</f>
        <v>44685</v>
      </c>
      <c r="K585">
        <v>4</v>
      </c>
      <c r="L585" t="s">
        <v>16</v>
      </c>
      <c r="M585" t="str">
        <f>IF(L585&lt;&gt;"",L585,"N/A")</f>
        <v>Paid</v>
      </c>
      <c r="N585" t="s">
        <v>12</v>
      </c>
      <c r="O585" t="str">
        <f>IF(N585&lt;&gt;"",N585,"N/A")</f>
        <v>Invoiced</v>
      </c>
      <c r="P585" t="s">
        <v>13</v>
      </c>
      <c r="Q585" s="9">
        <v>30.661000000000001</v>
      </c>
      <c r="R585" t="str">
        <f t="shared" si="9"/>
        <v>30+</v>
      </c>
      <c r="S585">
        <v>600</v>
      </c>
      <c r="T585" t="s">
        <v>14</v>
      </c>
      <c r="U585">
        <f>IF(T585="USD",S585,S585*0.055)</f>
        <v>600</v>
      </c>
      <c r="V585">
        <v>300</v>
      </c>
      <c r="W585" t="s">
        <v>14</v>
      </c>
      <c r="X585">
        <f>IF(W585="USD",V585,V585*0.054)</f>
        <v>300</v>
      </c>
      <c r="Y585">
        <v>1</v>
      </c>
      <c r="Z585">
        <v>4.3499999999999996</v>
      </c>
      <c r="AA585" s="9">
        <v>2.9000000000000004</v>
      </c>
      <c r="AB585">
        <v>3.625</v>
      </c>
      <c r="AC585">
        <v>2.9000000000000004</v>
      </c>
    </row>
    <row r="586" spans="1:29" x14ac:dyDescent="0.25">
      <c r="A586" t="s">
        <v>1161</v>
      </c>
      <c r="B586" t="s">
        <v>10</v>
      </c>
      <c r="C586" t="s">
        <v>68</v>
      </c>
      <c r="D586" t="s">
        <v>3611</v>
      </c>
      <c r="E586" t="s">
        <v>3612</v>
      </c>
      <c r="F586" t="str">
        <f>_xlfn.CONCAT(D586:D586,"-",E586)</f>
        <v>Mogadishu-Victoria</v>
      </c>
      <c r="G586" s="1">
        <v>44656</v>
      </c>
      <c r="H586" s="1">
        <v>44685</v>
      </c>
      <c r="I586" s="8">
        <f>IF(H586&lt;&gt;"",_xlfn.DAYS(H586,G586),"N/A")</f>
        <v>29</v>
      </c>
      <c r="J586" s="1">
        <f>IF(H586&lt;&gt;"",H586,"N/A")</f>
        <v>44685</v>
      </c>
      <c r="K586">
        <v>4</v>
      </c>
      <c r="L586" t="s">
        <v>16</v>
      </c>
      <c r="M586" t="str">
        <f>IF(L586&lt;&gt;"",L586,"N/A")</f>
        <v>Paid</v>
      </c>
      <c r="O586" t="str">
        <f>IF(N586&lt;&gt;"",N586,"N/A")</f>
        <v>N/A</v>
      </c>
      <c r="P586" t="s">
        <v>69</v>
      </c>
      <c r="Q586" s="9">
        <v>30.661000000000001</v>
      </c>
      <c r="R586" t="str">
        <f t="shared" si="9"/>
        <v>30+</v>
      </c>
      <c r="S586">
        <v>20</v>
      </c>
      <c r="T586" t="s">
        <v>14</v>
      </c>
      <c r="U586">
        <f>IF(T586="USD",S586,S586*0.055)</f>
        <v>20</v>
      </c>
      <c r="V586">
        <v>10</v>
      </c>
      <c r="W586" t="s">
        <v>14</v>
      </c>
      <c r="X586">
        <f>IF(W586="USD",V586,V586*0.054)</f>
        <v>10</v>
      </c>
      <c r="Y586">
        <v>1</v>
      </c>
      <c r="Z586">
        <v>4.3499999999999996</v>
      </c>
      <c r="AA586" s="9">
        <v>2.9000000000000004</v>
      </c>
      <c r="AB586">
        <v>3.625</v>
      </c>
      <c r="AC586">
        <v>2.9000000000000004</v>
      </c>
    </row>
    <row r="587" spans="1:29" x14ac:dyDescent="0.25">
      <c r="A587" t="s">
        <v>1163</v>
      </c>
      <c r="B587" t="s">
        <v>10</v>
      </c>
      <c r="C587" t="s">
        <v>68</v>
      </c>
      <c r="D587" t="s">
        <v>3615</v>
      </c>
      <c r="E587" t="s">
        <v>3613</v>
      </c>
      <c r="F587" t="str">
        <f>_xlfn.CONCAT(D587:D587,"-",E587)</f>
        <v>Mombasa-Sanaa</v>
      </c>
      <c r="G587" s="1">
        <v>44670</v>
      </c>
      <c r="H587" s="1">
        <v>44699</v>
      </c>
      <c r="I587" s="8">
        <f>IF(H587&lt;&gt;"",_xlfn.DAYS(H587,G587),"N/A")</f>
        <v>29</v>
      </c>
      <c r="J587" s="1">
        <f>IF(H587&lt;&gt;"",H587,"N/A")</f>
        <v>44699</v>
      </c>
      <c r="K587">
        <v>4</v>
      </c>
      <c r="L587" t="s">
        <v>16</v>
      </c>
      <c r="M587" t="str">
        <f>IF(L587&lt;&gt;"",L587,"N/A")</f>
        <v>Paid</v>
      </c>
      <c r="N587" t="s">
        <v>16</v>
      </c>
      <c r="O587" t="str">
        <f>IF(N587&lt;&gt;"",N587,"N/A")</f>
        <v>Paid</v>
      </c>
      <c r="P587" t="s">
        <v>13</v>
      </c>
      <c r="Q587" s="9">
        <v>30.495000000000001</v>
      </c>
      <c r="R587" t="str">
        <f t="shared" si="9"/>
        <v>30+</v>
      </c>
      <c r="S587">
        <v>600</v>
      </c>
      <c r="T587" t="s">
        <v>14</v>
      </c>
      <c r="U587">
        <f>IF(T587="USD",S587,S587*0.055)</f>
        <v>600</v>
      </c>
      <c r="V587">
        <v>300</v>
      </c>
      <c r="W587" t="s">
        <v>14</v>
      </c>
      <c r="X587">
        <f>IF(W587="USD",V587,V587*0.054)</f>
        <v>300</v>
      </c>
      <c r="Y587">
        <v>1</v>
      </c>
      <c r="Z587">
        <v>4.3499999999999996</v>
      </c>
      <c r="AA587" s="9">
        <v>2.9000000000000004</v>
      </c>
      <c r="AB587">
        <v>3.625</v>
      </c>
      <c r="AC587">
        <v>2.9000000000000004</v>
      </c>
    </row>
    <row r="588" spans="1:29" x14ac:dyDescent="0.25">
      <c r="A588" t="s">
        <v>1148</v>
      </c>
      <c r="B588" t="s">
        <v>10</v>
      </c>
      <c r="C588" t="s">
        <v>68</v>
      </c>
      <c r="D588" t="s">
        <v>3611</v>
      </c>
      <c r="E588" t="s">
        <v>3614</v>
      </c>
      <c r="F588" t="str">
        <f>_xlfn.CONCAT(D588:D588,"-",E588)</f>
        <v>Mogadishu-Alger</v>
      </c>
      <c r="G588" s="1">
        <v>44670</v>
      </c>
      <c r="H588" s="1">
        <v>44699</v>
      </c>
      <c r="I588" s="8">
        <f>IF(H588&lt;&gt;"",_xlfn.DAYS(H588,G588),"N/A")</f>
        <v>29</v>
      </c>
      <c r="J588" s="1">
        <f>IF(H588&lt;&gt;"",H588,"N/A")</f>
        <v>44699</v>
      </c>
      <c r="K588">
        <v>4</v>
      </c>
      <c r="L588" t="s">
        <v>16</v>
      </c>
      <c r="M588" t="str">
        <f>IF(L588&lt;&gt;"",L588,"N/A")</f>
        <v>Paid</v>
      </c>
      <c r="O588" t="str">
        <f>IF(N588&lt;&gt;"",N588,"N/A")</f>
        <v>N/A</v>
      </c>
      <c r="P588" t="s">
        <v>69</v>
      </c>
      <c r="Q588" s="9">
        <v>30.495000000000001</v>
      </c>
      <c r="R588" t="str">
        <f t="shared" si="9"/>
        <v>30+</v>
      </c>
      <c r="S588">
        <v>20</v>
      </c>
      <c r="T588" t="s">
        <v>14</v>
      </c>
      <c r="U588">
        <f>IF(T588="USD",S588,S588*0.055)</f>
        <v>20</v>
      </c>
      <c r="V588">
        <v>10</v>
      </c>
      <c r="W588" t="s">
        <v>14</v>
      </c>
      <c r="X588">
        <f>IF(W588="USD",V588,V588*0.054)</f>
        <v>10</v>
      </c>
      <c r="Y588">
        <v>1</v>
      </c>
      <c r="Z588">
        <v>4.3499999999999996</v>
      </c>
      <c r="AA588" s="9">
        <v>2.9000000000000004</v>
      </c>
      <c r="AB588">
        <v>3.625</v>
      </c>
      <c r="AC588">
        <v>2.9000000000000004</v>
      </c>
    </row>
    <row r="589" spans="1:29" x14ac:dyDescent="0.25">
      <c r="A589" t="s">
        <v>1944</v>
      </c>
      <c r="B589" t="s">
        <v>10</v>
      </c>
      <c r="C589" t="s">
        <v>68</v>
      </c>
      <c r="D589" t="s">
        <v>3620</v>
      </c>
      <c r="E589" t="s">
        <v>3618</v>
      </c>
      <c r="F589" t="str">
        <f>_xlfn.CONCAT(D589:D589,"-",E589)</f>
        <v>Zanzibar-Tripoli</v>
      </c>
      <c r="G589" s="1">
        <v>44774</v>
      </c>
      <c r="H589" s="1">
        <v>44803</v>
      </c>
      <c r="I589" s="8">
        <f>IF(H589&lt;&gt;"",_xlfn.DAYS(H589,G589),"N/A")</f>
        <v>29</v>
      </c>
      <c r="J589" s="1">
        <f>IF(H589&lt;&gt;"",H589,"N/A")</f>
        <v>44803</v>
      </c>
      <c r="K589">
        <v>8</v>
      </c>
      <c r="L589" t="s">
        <v>12</v>
      </c>
      <c r="M589" t="str">
        <f>IF(L589&lt;&gt;"",L589,"N/A")</f>
        <v>Invoiced</v>
      </c>
      <c r="N589" t="s">
        <v>12</v>
      </c>
      <c r="O589" t="str">
        <f>IF(N589&lt;&gt;"",N589,"N/A")</f>
        <v>Invoiced</v>
      </c>
      <c r="P589" t="s">
        <v>13</v>
      </c>
      <c r="Q589" s="9">
        <v>30.211400000000001</v>
      </c>
      <c r="R589" t="str">
        <f t="shared" si="9"/>
        <v>30+</v>
      </c>
      <c r="S589">
        <v>600</v>
      </c>
      <c r="T589" t="s">
        <v>14</v>
      </c>
      <c r="U589">
        <f>IF(T589="USD",S589,S589*0.055)</f>
        <v>600</v>
      </c>
      <c r="V589">
        <v>300</v>
      </c>
      <c r="W589" t="s">
        <v>14</v>
      </c>
      <c r="X589">
        <f>IF(W589="USD",V589,V589*0.054)</f>
        <v>300</v>
      </c>
      <c r="Y589">
        <v>1</v>
      </c>
      <c r="Z589">
        <v>4.3499999999999996</v>
      </c>
      <c r="AA589" s="9">
        <v>2.9000000000000004</v>
      </c>
      <c r="AB589">
        <v>3.625</v>
      </c>
      <c r="AC589">
        <v>2.9000000000000004</v>
      </c>
    </row>
    <row r="590" spans="1:29" x14ac:dyDescent="0.25">
      <c r="A590" t="s">
        <v>1336</v>
      </c>
      <c r="B590" t="s">
        <v>10</v>
      </c>
      <c r="C590" t="s">
        <v>68</v>
      </c>
      <c r="D590" t="s">
        <v>3619</v>
      </c>
      <c r="E590" t="s">
        <v>3613</v>
      </c>
      <c r="F590" t="str">
        <f>_xlfn.CONCAT(D590:D590,"-",E590)</f>
        <v>Addis Ababa-Sanaa</v>
      </c>
      <c r="G590" s="1">
        <v>44669</v>
      </c>
      <c r="H590" s="1">
        <v>44698</v>
      </c>
      <c r="I590" s="8">
        <f>IF(H590&lt;&gt;"",_xlfn.DAYS(H590,G590),"N/A")</f>
        <v>29</v>
      </c>
      <c r="J590" s="1">
        <f>IF(H590&lt;&gt;"",H590,"N/A")</f>
        <v>44698</v>
      </c>
      <c r="K590">
        <v>4</v>
      </c>
      <c r="L590" t="s">
        <v>16</v>
      </c>
      <c r="M590" t="str">
        <f>IF(L590&lt;&gt;"",L590,"N/A")</f>
        <v>Paid</v>
      </c>
      <c r="N590" t="s">
        <v>16</v>
      </c>
      <c r="O590" t="str">
        <f>IF(N590&lt;&gt;"",N590,"N/A")</f>
        <v>Paid</v>
      </c>
      <c r="P590" t="s">
        <v>13</v>
      </c>
      <c r="Q590" s="9">
        <v>30.187200000000001</v>
      </c>
      <c r="R590" t="str">
        <f t="shared" si="9"/>
        <v>30+</v>
      </c>
      <c r="S590">
        <v>600</v>
      </c>
      <c r="T590" t="s">
        <v>14</v>
      </c>
      <c r="U590">
        <f>IF(T590="USD",S590,S590*0.055)</f>
        <v>600</v>
      </c>
      <c r="V590">
        <v>300</v>
      </c>
      <c r="W590" t="s">
        <v>14</v>
      </c>
      <c r="X590">
        <f>IF(W590="USD",V590,V590*0.054)</f>
        <v>300</v>
      </c>
      <c r="Y590">
        <v>1</v>
      </c>
      <c r="Z590">
        <v>4.3499999999999996</v>
      </c>
      <c r="AA590" s="9">
        <v>2.9000000000000004</v>
      </c>
      <c r="AB590">
        <v>3.625</v>
      </c>
      <c r="AC590">
        <v>2.9000000000000004</v>
      </c>
    </row>
    <row r="591" spans="1:29" x14ac:dyDescent="0.25">
      <c r="A591" t="s">
        <v>1332</v>
      </c>
      <c r="B591" t="s">
        <v>10</v>
      </c>
      <c r="C591" t="s">
        <v>68</v>
      </c>
      <c r="D591" t="s">
        <v>3611</v>
      </c>
      <c r="E591" t="s">
        <v>3614</v>
      </c>
      <c r="F591" t="str">
        <f>_xlfn.CONCAT(D591:D591,"-",E591)</f>
        <v>Mogadishu-Alger</v>
      </c>
      <c r="G591" s="1">
        <v>44669</v>
      </c>
      <c r="H591" s="1">
        <v>44698</v>
      </c>
      <c r="I591" s="8">
        <f>IF(H591&lt;&gt;"",_xlfn.DAYS(H591,G591),"N/A")</f>
        <v>29</v>
      </c>
      <c r="J591" s="1">
        <f>IF(H591&lt;&gt;"",H591,"N/A")</f>
        <v>44698</v>
      </c>
      <c r="K591">
        <v>4</v>
      </c>
      <c r="L591" t="s">
        <v>16</v>
      </c>
      <c r="M591" t="str">
        <f>IF(L591&lt;&gt;"",L591,"N/A")</f>
        <v>Paid</v>
      </c>
      <c r="N591" t="s">
        <v>16</v>
      </c>
      <c r="O591" t="str">
        <f>IF(N591&lt;&gt;"",N591,"N/A")</f>
        <v>Paid</v>
      </c>
      <c r="P591" t="s">
        <v>13</v>
      </c>
      <c r="Q591" s="9">
        <v>30.141400000000001</v>
      </c>
      <c r="R591" t="str">
        <f t="shared" si="9"/>
        <v>30+</v>
      </c>
      <c r="S591">
        <v>600</v>
      </c>
      <c r="T591" t="s">
        <v>14</v>
      </c>
      <c r="U591">
        <f>IF(T591="USD",S591,S591*0.055)</f>
        <v>600</v>
      </c>
      <c r="V591">
        <v>300</v>
      </c>
      <c r="W591" t="s">
        <v>14</v>
      </c>
      <c r="X591">
        <f>IF(W591="USD",V591,V591*0.054)</f>
        <v>300</v>
      </c>
      <c r="Y591">
        <v>1</v>
      </c>
      <c r="Z591">
        <v>4.3499999999999996</v>
      </c>
      <c r="AA591" s="9">
        <v>2.9000000000000004</v>
      </c>
      <c r="AB591">
        <v>3.625</v>
      </c>
      <c r="AC591">
        <v>2.9000000000000004</v>
      </c>
    </row>
    <row r="592" spans="1:29" x14ac:dyDescent="0.25">
      <c r="A592" t="s">
        <v>1949</v>
      </c>
      <c r="B592" t="s">
        <v>10</v>
      </c>
      <c r="C592" t="s">
        <v>68</v>
      </c>
      <c r="D592" t="s">
        <v>3611</v>
      </c>
      <c r="E592" t="s">
        <v>3613</v>
      </c>
      <c r="F592" t="str">
        <f>_xlfn.CONCAT(D592:D592,"-",E592)</f>
        <v>Mogadishu-Sanaa</v>
      </c>
      <c r="G592" s="1">
        <v>44773</v>
      </c>
      <c r="H592" s="1">
        <v>44802</v>
      </c>
      <c r="I592" s="8">
        <f>IF(H592&lt;&gt;"",_xlfn.DAYS(H592,G592),"N/A")</f>
        <v>29</v>
      </c>
      <c r="J592" s="1">
        <f>IF(H592&lt;&gt;"",H592,"N/A")</f>
        <v>44802</v>
      </c>
      <c r="K592">
        <v>7</v>
      </c>
      <c r="M592" t="str">
        <f>IF(L592&lt;&gt;"",L592,"N/A")</f>
        <v>N/A</v>
      </c>
      <c r="N592" t="s">
        <v>12</v>
      </c>
      <c r="O592" t="str">
        <f>IF(N592&lt;&gt;"",N592,"N/A")</f>
        <v>Invoiced</v>
      </c>
      <c r="P592" t="s">
        <v>13</v>
      </c>
      <c r="Q592" s="9">
        <v>30.124199999999998</v>
      </c>
      <c r="R592" t="str">
        <f t="shared" si="9"/>
        <v>30+</v>
      </c>
      <c r="S592">
        <v>600</v>
      </c>
      <c r="T592" t="s">
        <v>14</v>
      </c>
      <c r="U592">
        <f>IF(T592="USD",S592,S592*0.055)</f>
        <v>600</v>
      </c>
      <c r="V592">
        <v>300</v>
      </c>
      <c r="W592" t="s">
        <v>14</v>
      </c>
      <c r="X592">
        <f>IF(W592="USD",V592,V592*0.054)</f>
        <v>300</v>
      </c>
      <c r="Y592">
        <v>1</v>
      </c>
      <c r="Z592">
        <v>4.3499999999999996</v>
      </c>
      <c r="AA592" s="9">
        <v>2.9000000000000004</v>
      </c>
      <c r="AB592">
        <v>3.625</v>
      </c>
      <c r="AC592">
        <v>2.9000000000000004</v>
      </c>
    </row>
    <row r="593" spans="1:29" x14ac:dyDescent="0.25">
      <c r="A593" t="s">
        <v>1941</v>
      </c>
      <c r="B593" t="s">
        <v>10</v>
      </c>
      <c r="C593" t="s">
        <v>68</v>
      </c>
      <c r="D593" t="s">
        <v>3620</v>
      </c>
      <c r="E593" t="s">
        <v>3614</v>
      </c>
      <c r="F593" t="str">
        <f>_xlfn.CONCAT(D593:D593,"-",E593)</f>
        <v>Zanzibar-Alger</v>
      </c>
      <c r="G593" s="1">
        <v>44774</v>
      </c>
      <c r="H593" s="1">
        <v>44803</v>
      </c>
      <c r="I593" s="8">
        <f>IF(H593&lt;&gt;"",_xlfn.DAYS(H593,G593),"N/A")</f>
        <v>29</v>
      </c>
      <c r="J593" s="1">
        <f>IF(H593&lt;&gt;"",H593,"N/A")</f>
        <v>44803</v>
      </c>
      <c r="K593">
        <v>8</v>
      </c>
      <c r="L593" t="s">
        <v>12</v>
      </c>
      <c r="M593" t="str">
        <f>IF(L593&lt;&gt;"",L593,"N/A")</f>
        <v>Invoiced</v>
      </c>
      <c r="N593" t="s">
        <v>12</v>
      </c>
      <c r="O593" t="str">
        <f>IF(N593&lt;&gt;"",N593,"N/A")</f>
        <v>Invoiced</v>
      </c>
      <c r="P593" t="s">
        <v>13</v>
      </c>
      <c r="Q593" s="9">
        <v>30.123999999999999</v>
      </c>
      <c r="R593" t="str">
        <f t="shared" si="9"/>
        <v>30+</v>
      </c>
      <c r="S593">
        <v>600</v>
      </c>
      <c r="T593" t="s">
        <v>14</v>
      </c>
      <c r="U593">
        <f>IF(T593="USD",S593,S593*0.055)</f>
        <v>600</v>
      </c>
      <c r="V593">
        <v>300</v>
      </c>
      <c r="W593" t="s">
        <v>14</v>
      </c>
      <c r="X593">
        <f>IF(W593="USD",V593,V593*0.054)</f>
        <v>300</v>
      </c>
      <c r="Y593">
        <v>1</v>
      </c>
      <c r="Z593">
        <v>4.3499999999999996</v>
      </c>
      <c r="AA593" s="9">
        <v>2.9000000000000004</v>
      </c>
      <c r="AB593">
        <v>3.625</v>
      </c>
      <c r="AC593">
        <v>2.9000000000000004</v>
      </c>
    </row>
    <row r="594" spans="1:29" x14ac:dyDescent="0.25">
      <c r="A594" t="s">
        <v>1544</v>
      </c>
      <c r="B594" t="s">
        <v>10</v>
      </c>
      <c r="C594" t="s">
        <v>68</v>
      </c>
      <c r="D594" t="s">
        <v>3611</v>
      </c>
      <c r="E594" t="s">
        <v>3617</v>
      </c>
      <c r="F594" t="str">
        <f>_xlfn.CONCAT(D594:D594,"-",E594)</f>
        <v>Mogadishu-Lagos</v>
      </c>
      <c r="G594" s="1">
        <v>44692</v>
      </c>
      <c r="H594" s="1">
        <v>44721</v>
      </c>
      <c r="I594" s="8">
        <f>IF(H594&lt;&gt;"",_xlfn.DAYS(H594,G594),"N/A")</f>
        <v>29</v>
      </c>
      <c r="J594" s="1">
        <f>IF(H594&lt;&gt;"",H594,"N/A")</f>
        <v>44721</v>
      </c>
      <c r="K594">
        <v>5</v>
      </c>
      <c r="L594" t="s">
        <v>12</v>
      </c>
      <c r="M594" t="str">
        <f>IF(L594&lt;&gt;"",L594,"N/A")</f>
        <v>Invoiced</v>
      </c>
      <c r="N594" t="s">
        <v>12</v>
      </c>
      <c r="O594" t="str">
        <f>IF(N594&lt;&gt;"",N594,"N/A")</f>
        <v>Invoiced</v>
      </c>
      <c r="P594" t="s">
        <v>13</v>
      </c>
      <c r="Q594" s="9">
        <v>30.107900000000001</v>
      </c>
      <c r="R594" t="str">
        <f t="shared" si="9"/>
        <v>30+</v>
      </c>
      <c r="S594">
        <v>600</v>
      </c>
      <c r="T594" t="s">
        <v>14</v>
      </c>
      <c r="U594">
        <f>IF(T594="USD",S594,S594*0.055)</f>
        <v>600</v>
      </c>
      <c r="V594">
        <v>300</v>
      </c>
      <c r="W594" t="s">
        <v>14</v>
      </c>
      <c r="X594">
        <f>IF(W594="USD",V594,V594*0.054)</f>
        <v>300</v>
      </c>
      <c r="Y594">
        <v>1</v>
      </c>
      <c r="Z594">
        <v>4.3499999999999996</v>
      </c>
      <c r="AA594" s="9">
        <v>2.9000000000000004</v>
      </c>
      <c r="AB594">
        <v>3.625</v>
      </c>
      <c r="AC594">
        <v>2.9000000000000004</v>
      </c>
    </row>
    <row r="595" spans="1:29" x14ac:dyDescent="0.25">
      <c r="A595" t="s">
        <v>1550</v>
      </c>
      <c r="B595" t="s">
        <v>10</v>
      </c>
      <c r="C595" t="s">
        <v>68</v>
      </c>
      <c r="D595" t="s">
        <v>3616</v>
      </c>
      <c r="E595" t="s">
        <v>3617</v>
      </c>
      <c r="F595" t="str">
        <f>_xlfn.CONCAT(D595:D595,"-",E595)</f>
        <v>Marrakech-Lagos</v>
      </c>
      <c r="G595" s="1">
        <v>44692</v>
      </c>
      <c r="H595" s="1">
        <v>44721</v>
      </c>
      <c r="I595" s="8">
        <f>IF(H595&lt;&gt;"",_xlfn.DAYS(H595,G595),"N/A")</f>
        <v>29</v>
      </c>
      <c r="J595" s="1">
        <f>IF(H595&lt;&gt;"",H595,"N/A")</f>
        <v>44721</v>
      </c>
      <c r="K595">
        <v>5</v>
      </c>
      <c r="L595" t="s">
        <v>12</v>
      </c>
      <c r="M595" t="str">
        <f>IF(L595&lt;&gt;"",L595,"N/A")</f>
        <v>Invoiced</v>
      </c>
      <c r="N595" t="s">
        <v>12</v>
      </c>
      <c r="O595" t="str">
        <f>IF(N595&lt;&gt;"",N595,"N/A")</f>
        <v>Invoiced</v>
      </c>
      <c r="P595" t="s">
        <v>69</v>
      </c>
      <c r="Q595" s="9">
        <v>30.107900000000001</v>
      </c>
      <c r="R595" t="str">
        <f t="shared" si="9"/>
        <v>30+</v>
      </c>
      <c r="S595">
        <v>20</v>
      </c>
      <c r="T595" t="s">
        <v>14</v>
      </c>
      <c r="U595">
        <f>IF(T595="USD",S595,S595*0.055)</f>
        <v>20</v>
      </c>
      <c r="V595">
        <v>10</v>
      </c>
      <c r="W595" t="s">
        <v>14</v>
      </c>
      <c r="X595">
        <f>IF(W595="USD",V595,V595*0.054)</f>
        <v>10</v>
      </c>
      <c r="Y595">
        <v>1</v>
      </c>
      <c r="Z595">
        <v>4.3499999999999996</v>
      </c>
      <c r="AA595" s="9">
        <v>2.9000000000000004</v>
      </c>
      <c r="AB595">
        <v>3.625</v>
      </c>
      <c r="AC595">
        <v>2.9000000000000004</v>
      </c>
    </row>
    <row r="596" spans="1:29" x14ac:dyDescent="0.25">
      <c r="A596" t="s">
        <v>1942</v>
      </c>
      <c r="B596" t="s">
        <v>10</v>
      </c>
      <c r="C596" t="s">
        <v>68</v>
      </c>
      <c r="D596" t="s">
        <v>3616</v>
      </c>
      <c r="E596" t="s">
        <v>3612</v>
      </c>
      <c r="F596" t="str">
        <f>_xlfn.CONCAT(D596:D596,"-",E596)</f>
        <v>Marrakech-Victoria</v>
      </c>
      <c r="G596" s="1">
        <v>44774</v>
      </c>
      <c r="H596" s="1">
        <v>44803</v>
      </c>
      <c r="I596" s="8">
        <f>IF(H596&lt;&gt;"",_xlfn.DAYS(H596,G596),"N/A")</f>
        <v>29</v>
      </c>
      <c r="J596" s="1">
        <f>IF(H596&lt;&gt;"",H596,"N/A")</f>
        <v>44803</v>
      </c>
      <c r="K596">
        <v>8</v>
      </c>
      <c r="L596" t="s">
        <v>12</v>
      </c>
      <c r="M596" t="str">
        <f>IF(L596&lt;&gt;"",L596,"N/A")</f>
        <v>Invoiced</v>
      </c>
      <c r="N596" t="s">
        <v>12</v>
      </c>
      <c r="O596" t="str">
        <f>IF(N596&lt;&gt;"",N596,"N/A")</f>
        <v>Invoiced</v>
      </c>
      <c r="P596" t="s">
        <v>13</v>
      </c>
      <c r="Q596" s="9">
        <v>30.101400000000002</v>
      </c>
      <c r="R596" t="str">
        <f t="shared" si="9"/>
        <v>30+</v>
      </c>
      <c r="S596">
        <v>600</v>
      </c>
      <c r="T596" t="s">
        <v>14</v>
      </c>
      <c r="U596">
        <f>IF(T596="USD",S596,S596*0.055)</f>
        <v>600</v>
      </c>
      <c r="V596">
        <v>300</v>
      </c>
      <c r="W596" t="s">
        <v>14</v>
      </c>
      <c r="X596">
        <f>IF(W596="USD",V596,V596*0.054)</f>
        <v>300</v>
      </c>
      <c r="Y596">
        <v>1</v>
      </c>
      <c r="Z596">
        <v>4.3499999999999996</v>
      </c>
      <c r="AA596" s="9">
        <v>2.9000000000000004</v>
      </c>
      <c r="AB596">
        <v>3.625</v>
      </c>
      <c r="AC596">
        <v>2.9000000000000004</v>
      </c>
    </row>
    <row r="597" spans="1:29" x14ac:dyDescent="0.25">
      <c r="A597" t="s">
        <v>1046</v>
      </c>
      <c r="B597" t="s">
        <v>10</v>
      </c>
      <c r="C597" t="s">
        <v>68</v>
      </c>
      <c r="D597" t="s">
        <v>3620</v>
      </c>
      <c r="E597" t="s">
        <v>3618</v>
      </c>
      <c r="F597" t="str">
        <f>_xlfn.CONCAT(D597:D597,"-",E597)</f>
        <v>Zanzibar-Tripoli</v>
      </c>
      <c r="G597" s="1">
        <v>44621</v>
      </c>
      <c r="H597" s="1">
        <v>44650</v>
      </c>
      <c r="I597" s="8">
        <f>IF(H597&lt;&gt;"",_xlfn.DAYS(H597,G597),"N/A")</f>
        <v>29</v>
      </c>
      <c r="J597" s="1">
        <f>IF(H597&lt;&gt;"",H597,"N/A")</f>
        <v>44650</v>
      </c>
      <c r="K597">
        <v>3</v>
      </c>
      <c r="L597" t="s">
        <v>16</v>
      </c>
      <c r="M597" t="str">
        <f>IF(L597&lt;&gt;"",L597,"N/A")</f>
        <v>Paid</v>
      </c>
      <c r="N597" t="s">
        <v>12</v>
      </c>
      <c r="O597" t="str">
        <f>IF(N597&lt;&gt;"",N597,"N/A")</f>
        <v>Invoiced</v>
      </c>
      <c r="P597" t="s">
        <v>13</v>
      </c>
      <c r="Q597" s="9">
        <v>30.0703</v>
      </c>
      <c r="R597" t="str">
        <f t="shared" si="9"/>
        <v>30+</v>
      </c>
      <c r="S597">
        <v>600</v>
      </c>
      <c r="T597" t="s">
        <v>14</v>
      </c>
      <c r="U597">
        <f>IF(T597="USD",S597,S597*0.055)</f>
        <v>600</v>
      </c>
      <c r="V597">
        <v>300</v>
      </c>
      <c r="W597" t="s">
        <v>14</v>
      </c>
      <c r="X597">
        <f>IF(W597="USD",V597,V597*0.054)</f>
        <v>300</v>
      </c>
      <c r="Y597">
        <v>1</v>
      </c>
      <c r="Z597">
        <v>4.3499999999999996</v>
      </c>
      <c r="AA597" s="9">
        <v>2.9000000000000004</v>
      </c>
      <c r="AB597">
        <v>3.625</v>
      </c>
      <c r="AC597">
        <v>2.9000000000000004</v>
      </c>
    </row>
    <row r="598" spans="1:29" x14ac:dyDescent="0.25">
      <c r="A598" t="s">
        <v>1050</v>
      </c>
      <c r="B598" t="s">
        <v>10</v>
      </c>
      <c r="C598" t="s">
        <v>68</v>
      </c>
      <c r="D598" t="s">
        <v>3615</v>
      </c>
      <c r="E598" t="s">
        <v>3614</v>
      </c>
      <c r="F598" t="str">
        <f>_xlfn.CONCAT(D598:D598,"-",E598)</f>
        <v>Mombasa-Alger</v>
      </c>
      <c r="G598" s="1">
        <v>44619</v>
      </c>
      <c r="H598" s="1">
        <v>44648</v>
      </c>
      <c r="I598" s="8">
        <f>IF(H598&lt;&gt;"",_xlfn.DAYS(H598,G598),"N/A")</f>
        <v>29</v>
      </c>
      <c r="J598" s="1">
        <f>IF(H598&lt;&gt;"",H598,"N/A")</f>
        <v>44648</v>
      </c>
      <c r="K598">
        <v>2</v>
      </c>
      <c r="L598" t="s">
        <v>16</v>
      </c>
      <c r="M598" t="str">
        <f>IF(L598&lt;&gt;"",L598,"N/A")</f>
        <v>Paid</v>
      </c>
      <c r="N598" t="s">
        <v>12</v>
      </c>
      <c r="O598" t="str">
        <f>IF(N598&lt;&gt;"",N598,"N/A")</f>
        <v>Invoiced</v>
      </c>
      <c r="P598" t="s">
        <v>13</v>
      </c>
      <c r="Q598" s="9">
        <v>30.0672</v>
      </c>
      <c r="R598" t="str">
        <f t="shared" si="9"/>
        <v>30+</v>
      </c>
      <c r="S598">
        <v>600</v>
      </c>
      <c r="T598" t="s">
        <v>14</v>
      </c>
      <c r="U598">
        <f>IF(T598="USD",S598,S598*0.055)</f>
        <v>600</v>
      </c>
      <c r="V598">
        <v>300</v>
      </c>
      <c r="W598" t="s">
        <v>14</v>
      </c>
      <c r="X598">
        <f>IF(W598="USD",V598,V598*0.054)</f>
        <v>300</v>
      </c>
      <c r="Y598">
        <v>1</v>
      </c>
      <c r="Z598">
        <v>4.3499999999999996</v>
      </c>
      <c r="AA598" s="9">
        <v>2.9000000000000004</v>
      </c>
      <c r="AB598">
        <v>3.625</v>
      </c>
      <c r="AC598">
        <v>2.9000000000000004</v>
      </c>
    </row>
    <row r="599" spans="1:29" x14ac:dyDescent="0.25">
      <c r="A599" t="s">
        <v>1936</v>
      </c>
      <c r="B599" t="s">
        <v>10</v>
      </c>
      <c r="C599" t="s">
        <v>68</v>
      </c>
      <c r="D599" t="s">
        <v>3619</v>
      </c>
      <c r="E599" t="s">
        <v>3613</v>
      </c>
      <c r="F599" t="str">
        <f>_xlfn.CONCAT(D599:D599,"-",E599)</f>
        <v>Addis Ababa-Sanaa</v>
      </c>
      <c r="G599" s="1">
        <v>44774</v>
      </c>
      <c r="H599" s="1">
        <v>44803</v>
      </c>
      <c r="I599" s="8">
        <f>IF(H599&lt;&gt;"",_xlfn.DAYS(H599,G599),"N/A")</f>
        <v>29</v>
      </c>
      <c r="J599" s="1">
        <f>IF(H599&lt;&gt;"",H599,"N/A")</f>
        <v>44803</v>
      </c>
      <c r="K599">
        <v>8</v>
      </c>
      <c r="L599" t="s">
        <v>12</v>
      </c>
      <c r="M599" t="str">
        <f>IF(L599&lt;&gt;"",L599,"N/A")</f>
        <v>Invoiced</v>
      </c>
      <c r="N599" t="s">
        <v>12</v>
      </c>
      <c r="O599" t="str">
        <f>IF(N599&lt;&gt;"",N599,"N/A")</f>
        <v>Invoiced</v>
      </c>
      <c r="P599" t="s">
        <v>13</v>
      </c>
      <c r="Q599" s="9">
        <v>30.063800000000001</v>
      </c>
      <c r="R599" t="str">
        <f t="shared" si="9"/>
        <v>30+</v>
      </c>
      <c r="S599">
        <v>600</v>
      </c>
      <c r="T599" t="s">
        <v>14</v>
      </c>
      <c r="U599">
        <f>IF(T599="USD",S599,S599*0.055)</f>
        <v>600</v>
      </c>
      <c r="V599">
        <v>300</v>
      </c>
      <c r="W599" t="s">
        <v>14</v>
      </c>
      <c r="X599">
        <f>IF(W599="USD",V599,V599*0.054)</f>
        <v>300</v>
      </c>
      <c r="Y599">
        <v>1</v>
      </c>
      <c r="Z599">
        <v>4.3499999999999996</v>
      </c>
      <c r="AA599" s="9">
        <v>2.9000000000000004</v>
      </c>
      <c r="AB599">
        <v>3.625</v>
      </c>
      <c r="AC599">
        <v>2.9000000000000004</v>
      </c>
    </row>
    <row r="600" spans="1:29" x14ac:dyDescent="0.25">
      <c r="A600" t="s">
        <v>1957</v>
      </c>
      <c r="B600" t="s">
        <v>10</v>
      </c>
      <c r="C600" t="s">
        <v>68</v>
      </c>
      <c r="D600" t="s">
        <v>3620</v>
      </c>
      <c r="E600" t="s">
        <v>3618</v>
      </c>
      <c r="F600" t="str">
        <f>_xlfn.CONCAT(D600:D600,"-",E600)</f>
        <v>Zanzibar-Tripoli</v>
      </c>
      <c r="G600" s="1">
        <v>44774</v>
      </c>
      <c r="H600" s="1">
        <v>44803</v>
      </c>
      <c r="I600" s="8">
        <f>IF(H600&lt;&gt;"",_xlfn.DAYS(H600,G600),"N/A")</f>
        <v>29</v>
      </c>
      <c r="J600" s="1">
        <f>IF(H600&lt;&gt;"",H600,"N/A")</f>
        <v>44803</v>
      </c>
      <c r="K600">
        <v>8</v>
      </c>
      <c r="M600" t="str">
        <f>IF(L600&lt;&gt;"",L600,"N/A")</f>
        <v>N/A</v>
      </c>
      <c r="N600" t="s">
        <v>12</v>
      </c>
      <c r="O600" t="str">
        <f>IF(N600&lt;&gt;"",N600,"N/A")</f>
        <v>Invoiced</v>
      </c>
      <c r="P600" t="s">
        <v>13</v>
      </c>
      <c r="Q600" s="9">
        <v>30.048400000000001</v>
      </c>
      <c r="R600" t="str">
        <f t="shared" si="9"/>
        <v>30+</v>
      </c>
      <c r="S600">
        <v>600</v>
      </c>
      <c r="T600" t="s">
        <v>14</v>
      </c>
      <c r="U600">
        <f>IF(T600="USD",S600,S600*0.055)</f>
        <v>600</v>
      </c>
      <c r="V600">
        <v>300</v>
      </c>
      <c r="W600" t="s">
        <v>14</v>
      </c>
      <c r="X600">
        <f>IF(W600="USD",V600,V600*0.054)</f>
        <v>300</v>
      </c>
      <c r="Y600">
        <v>1</v>
      </c>
      <c r="Z600">
        <v>4.3499999999999996</v>
      </c>
      <c r="AA600" s="9">
        <v>2.9000000000000004</v>
      </c>
      <c r="AB600">
        <v>3.625</v>
      </c>
      <c r="AC600">
        <v>2.9000000000000004</v>
      </c>
    </row>
    <row r="601" spans="1:29" x14ac:dyDescent="0.25">
      <c r="A601" t="s">
        <v>1943</v>
      </c>
      <c r="B601" t="s">
        <v>10</v>
      </c>
      <c r="C601" t="s">
        <v>68</v>
      </c>
      <c r="D601" t="s">
        <v>3616</v>
      </c>
      <c r="E601" t="s">
        <v>3617</v>
      </c>
      <c r="F601" t="str">
        <f>_xlfn.CONCAT(D601:D601,"-",E601)</f>
        <v>Marrakech-Lagos</v>
      </c>
      <c r="G601" s="1">
        <v>44773</v>
      </c>
      <c r="H601" s="1">
        <v>44802</v>
      </c>
      <c r="I601" s="8">
        <f>IF(H601&lt;&gt;"",_xlfn.DAYS(H601,G601),"N/A")</f>
        <v>29</v>
      </c>
      <c r="J601" s="1">
        <f>IF(H601&lt;&gt;"",H601,"N/A")</f>
        <v>44802</v>
      </c>
      <c r="K601">
        <v>7</v>
      </c>
      <c r="L601" t="s">
        <v>12</v>
      </c>
      <c r="M601" t="str">
        <f>IF(L601&lt;&gt;"",L601,"N/A")</f>
        <v>Invoiced</v>
      </c>
      <c r="N601" t="s">
        <v>12</v>
      </c>
      <c r="O601" t="str">
        <f>IF(N601&lt;&gt;"",N601,"N/A")</f>
        <v>Invoiced</v>
      </c>
      <c r="P601" t="s">
        <v>13</v>
      </c>
      <c r="Q601" s="9">
        <v>30.042999999999999</v>
      </c>
      <c r="R601" t="str">
        <f t="shared" si="9"/>
        <v>30+</v>
      </c>
      <c r="S601">
        <v>600</v>
      </c>
      <c r="T601" t="s">
        <v>14</v>
      </c>
      <c r="U601">
        <f>IF(T601="USD",S601,S601*0.055)</f>
        <v>600</v>
      </c>
      <c r="V601">
        <v>300</v>
      </c>
      <c r="W601" t="s">
        <v>14</v>
      </c>
      <c r="X601">
        <f>IF(W601="USD",V601,V601*0.054)</f>
        <v>300</v>
      </c>
      <c r="Y601">
        <v>1</v>
      </c>
      <c r="Z601">
        <v>4.3499999999999996</v>
      </c>
      <c r="AA601" s="9">
        <v>2.9000000000000004</v>
      </c>
      <c r="AB601">
        <v>3.625</v>
      </c>
      <c r="AC601">
        <v>2.9000000000000004</v>
      </c>
    </row>
    <row r="602" spans="1:29" x14ac:dyDescent="0.25">
      <c r="A602" t="s">
        <v>1959</v>
      </c>
      <c r="B602" t="s">
        <v>10</v>
      </c>
      <c r="C602" t="s">
        <v>68</v>
      </c>
      <c r="D602" t="s">
        <v>3619</v>
      </c>
      <c r="E602" t="s">
        <v>3612</v>
      </c>
      <c r="F602" t="str">
        <f>_xlfn.CONCAT(D602:D602,"-",E602)</f>
        <v>Addis Ababa-Victoria</v>
      </c>
      <c r="G602" s="1">
        <v>44774</v>
      </c>
      <c r="H602" s="1">
        <v>44803</v>
      </c>
      <c r="I602" s="8">
        <f>IF(H602&lt;&gt;"",_xlfn.DAYS(H602,G602),"N/A")</f>
        <v>29</v>
      </c>
      <c r="J602" s="1">
        <f>IF(H602&lt;&gt;"",H602,"N/A")</f>
        <v>44803</v>
      </c>
      <c r="K602">
        <v>8</v>
      </c>
      <c r="M602" t="str">
        <f>IF(L602&lt;&gt;"",L602,"N/A")</f>
        <v>N/A</v>
      </c>
      <c r="N602" t="s">
        <v>12</v>
      </c>
      <c r="O602" t="str">
        <f>IF(N602&lt;&gt;"",N602,"N/A")</f>
        <v>Invoiced</v>
      </c>
      <c r="P602" t="s">
        <v>13</v>
      </c>
      <c r="Q602" s="9">
        <v>30.033799999999999</v>
      </c>
      <c r="R602" t="str">
        <f t="shared" si="9"/>
        <v>30+</v>
      </c>
      <c r="S602">
        <v>600</v>
      </c>
      <c r="T602" t="s">
        <v>14</v>
      </c>
      <c r="U602">
        <f>IF(T602="USD",S602,S602*0.055)</f>
        <v>600</v>
      </c>
      <c r="V602">
        <v>300</v>
      </c>
      <c r="W602" t="s">
        <v>14</v>
      </c>
      <c r="X602">
        <f>IF(W602="USD",V602,V602*0.054)</f>
        <v>300</v>
      </c>
      <c r="Y602">
        <v>1</v>
      </c>
      <c r="Z602">
        <v>4.3499999999999996</v>
      </c>
      <c r="AA602" s="9">
        <v>2.9000000000000004</v>
      </c>
      <c r="AB602">
        <v>3.625</v>
      </c>
      <c r="AC602">
        <v>2.9000000000000004</v>
      </c>
    </row>
    <row r="603" spans="1:29" x14ac:dyDescent="0.25">
      <c r="A603" t="s">
        <v>1945</v>
      </c>
      <c r="B603" t="s">
        <v>10</v>
      </c>
      <c r="C603" t="s">
        <v>68</v>
      </c>
      <c r="D603" t="s">
        <v>3620</v>
      </c>
      <c r="E603" t="s">
        <v>3614</v>
      </c>
      <c r="F603" t="str">
        <f>_xlfn.CONCAT(D603:D603,"-",E603)</f>
        <v>Zanzibar-Alger</v>
      </c>
      <c r="G603" s="1">
        <v>44774</v>
      </c>
      <c r="H603" s="1">
        <v>44803</v>
      </c>
      <c r="I603" s="8">
        <f>IF(H603&lt;&gt;"",_xlfn.DAYS(H603,G603),"N/A")</f>
        <v>29</v>
      </c>
      <c r="J603" s="1">
        <f>IF(H603&lt;&gt;"",H603,"N/A")</f>
        <v>44803</v>
      </c>
      <c r="K603">
        <v>8</v>
      </c>
      <c r="L603" t="s">
        <v>12</v>
      </c>
      <c r="M603" t="str">
        <f>IF(L603&lt;&gt;"",L603,"N/A")</f>
        <v>Invoiced</v>
      </c>
      <c r="N603" t="s">
        <v>12</v>
      </c>
      <c r="O603" t="str">
        <f>IF(N603&lt;&gt;"",N603,"N/A")</f>
        <v>Invoiced</v>
      </c>
      <c r="P603" t="s">
        <v>13</v>
      </c>
      <c r="Q603" s="9">
        <v>30.0214</v>
      </c>
      <c r="R603" t="str">
        <f t="shared" si="9"/>
        <v>30+</v>
      </c>
      <c r="S603">
        <v>600</v>
      </c>
      <c r="T603" t="s">
        <v>14</v>
      </c>
      <c r="U603">
        <f>IF(T603="USD",S603,S603*0.055)</f>
        <v>600</v>
      </c>
      <c r="V603">
        <v>300</v>
      </c>
      <c r="W603" t="s">
        <v>14</v>
      </c>
      <c r="X603">
        <f>IF(W603="USD",V603,V603*0.054)</f>
        <v>300</v>
      </c>
      <c r="Y603">
        <v>1</v>
      </c>
      <c r="Z603">
        <v>4.3499999999999996</v>
      </c>
      <c r="AA603" s="9">
        <v>2.9000000000000004</v>
      </c>
      <c r="AB603">
        <v>3.625</v>
      </c>
      <c r="AC603">
        <v>2.9000000000000004</v>
      </c>
    </row>
    <row r="604" spans="1:29" x14ac:dyDescent="0.25">
      <c r="A604" t="s">
        <v>2805</v>
      </c>
      <c r="B604" t="s">
        <v>10</v>
      </c>
      <c r="C604" t="s">
        <v>68</v>
      </c>
      <c r="D604" t="s">
        <v>3615</v>
      </c>
      <c r="E604" t="s">
        <v>3617</v>
      </c>
      <c r="F604" t="str">
        <f>_xlfn.CONCAT(D604:D604,"-",E604)</f>
        <v>Mombasa-Lagos</v>
      </c>
      <c r="G604" s="1">
        <v>44694</v>
      </c>
      <c r="H604" s="1">
        <v>44723</v>
      </c>
      <c r="I604" s="8">
        <f>IF(H604&lt;&gt;"",_xlfn.DAYS(H604,G604),"N/A")</f>
        <v>29</v>
      </c>
      <c r="J604" s="1">
        <f>IF(H604&lt;&gt;"",H604,"N/A")</f>
        <v>44723</v>
      </c>
      <c r="K604">
        <v>5</v>
      </c>
      <c r="L604" t="s">
        <v>16</v>
      </c>
      <c r="M604" t="str">
        <f>IF(L604&lt;&gt;"",L604,"N/A")</f>
        <v>Paid</v>
      </c>
      <c r="N604" t="s">
        <v>12</v>
      </c>
      <c r="O604" t="str">
        <f>IF(N604&lt;&gt;"",N604,"N/A")</f>
        <v>Invoiced</v>
      </c>
      <c r="P604" t="s">
        <v>13</v>
      </c>
      <c r="Q604" s="9">
        <v>30</v>
      </c>
      <c r="R604" t="str">
        <f t="shared" si="9"/>
        <v>20-30</v>
      </c>
      <c r="S604">
        <v>600</v>
      </c>
      <c r="T604" t="s">
        <v>14</v>
      </c>
      <c r="U604">
        <f>IF(T604="USD",S604,S604*0.055)</f>
        <v>600</v>
      </c>
      <c r="V604">
        <v>300</v>
      </c>
      <c r="W604" t="s">
        <v>14</v>
      </c>
      <c r="X604">
        <f>IF(W604="USD",V604,V604*0.054)</f>
        <v>300</v>
      </c>
      <c r="Y604">
        <v>1</v>
      </c>
      <c r="Z604">
        <v>4.3499999999999996</v>
      </c>
      <c r="AA604" s="9">
        <v>2.9000000000000004</v>
      </c>
      <c r="AB604">
        <v>3.625</v>
      </c>
      <c r="AC604">
        <v>2.9000000000000004</v>
      </c>
    </row>
    <row r="605" spans="1:29" x14ac:dyDescent="0.25">
      <c r="A605" t="s">
        <v>2177</v>
      </c>
      <c r="B605" t="s">
        <v>10</v>
      </c>
      <c r="C605" t="s">
        <v>68</v>
      </c>
      <c r="D605" t="s">
        <v>3611</v>
      </c>
      <c r="E605" t="s">
        <v>3613</v>
      </c>
      <c r="F605" t="str">
        <f>_xlfn.CONCAT(D605:D605,"-",E605)</f>
        <v>Mogadishu-Sanaa</v>
      </c>
      <c r="G605" s="1">
        <v>44657</v>
      </c>
      <c r="H605" s="1">
        <v>44686</v>
      </c>
      <c r="I605" s="8">
        <f>IF(H605&lt;&gt;"",_xlfn.DAYS(H605,G605),"N/A")</f>
        <v>29</v>
      </c>
      <c r="J605" s="1">
        <f>IF(H605&lt;&gt;"",H605,"N/A")</f>
        <v>44686</v>
      </c>
      <c r="K605">
        <v>4</v>
      </c>
      <c r="L605" t="s">
        <v>16</v>
      </c>
      <c r="M605" t="str">
        <f>IF(L605&lt;&gt;"",L605,"N/A")</f>
        <v>Paid</v>
      </c>
      <c r="N605" t="s">
        <v>12</v>
      </c>
      <c r="O605" t="str">
        <f>IF(N605&lt;&gt;"",N605,"N/A")</f>
        <v>Invoiced</v>
      </c>
      <c r="P605" t="s">
        <v>13</v>
      </c>
      <c r="Q605" s="9">
        <v>29.96</v>
      </c>
      <c r="R605" t="str">
        <f t="shared" si="9"/>
        <v>20-30</v>
      </c>
      <c r="S605">
        <v>600</v>
      </c>
      <c r="T605" t="s">
        <v>14</v>
      </c>
      <c r="U605">
        <f>IF(T605="USD",S605,S605*0.055)</f>
        <v>600</v>
      </c>
      <c r="V605">
        <v>300</v>
      </c>
      <c r="W605" t="s">
        <v>14</v>
      </c>
      <c r="X605">
        <f>IF(W605="USD",V605,V605*0.054)</f>
        <v>300</v>
      </c>
      <c r="Y605">
        <v>1</v>
      </c>
      <c r="Z605">
        <v>4.3499999999999996</v>
      </c>
      <c r="AA605" s="9">
        <v>2.9000000000000004</v>
      </c>
      <c r="AB605">
        <v>3.625</v>
      </c>
      <c r="AC605">
        <v>2.9000000000000004</v>
      </c>
    </row>
    <row r="606" spans="1:29" x14ac:dyDescent="0.25">
      <c r="A606" t="s">
        <v>2163</v>
      </c>
      <c r="B606" t="s">
        <v>10</v>
      </c>
      <c r="C606" t="s">
        <v>68</v>
      </c>
      <c r="D606" t="s">
        <v>3616</v>
      </c>
      <c r="E606" t="s">
        <v>3618</v>
      </c>
      <c r="F606" t="str">
        <f>_xlfn.CONCAT(D606:D606,"-",E606)</f>
        <v>Marrakech-Tripoli</v>
      </c>
      <c r="G606" s="1">
        <v>44657</v>
      </c>
      <c r="H606" s="1">
        <v>44686</v>
      </c>
      <c r="I606" s="8">
        <f>IF(H606&lt;&gt;"",_xlfn.DAYS(H606,G606),"N/A")</f>
        <v>29</v>
      </c>
      <c r="J606" s="1">
        <f>IF(H606&lt;&gt;"",H606,"N/A")</f>
        <v>44686</v>
      </c>
      <c r="K606">
        <v>4</v>
      </c>
      <c r="L606" t="s">
        <v>16</v>
      </c>
      <c r="M606" t="str">
        <f>IF(L606&lt;&gt;"",L606,"N/A")</f>
        <v>Paid</v>
      </c>
      <c r="N606" t="s">
        <v>12</v>
      </c>
      <c r="O606" t="str">
        <f>IF(N606&lt;&gt;"",N606,"N/A")</f>
        <v>Invoiced</v>
      </c>
      <c r="P606" t="s">
        <v>13</v>
      </c>
      <c r="Q606" s="9">
        <v>29.88</v>
      </c>
      <c r="R606" t="str">
        <f t="shared" si="9"/>
        <v>20-30</v>
      </c>
      <c r="S606">
        <v>600</v>
      </c>
      <c r="T606" t="s">
        <v>14</v>
      </c>
      <c r="U606">
        <f>IF(T606="USD",S606,S606*0.055)</f>
        <v>600</v>
      </c>
      <c r="V606">
        <v>300</v>
      </c>
      <c r="W606" t="s">
        <v>14</v>
      </c>
      <c r="X606">
        <f>IF(W606="USD",V606,V606*0.054)</f>
        <v>300</v>
      </c>
      <c r="Y606">
        <v>1</v>
      </c>
      <c r="Z606">
        <v>4.3499999999999996</v>
      </c>
      <c r="AA606" s="9">
        <v>2.9000000000000004</v>
      </c>
      <c r="AB606">
        <v>3.625</v>
      </c>
      <c r="AC606">
        <v>2.9000000000000004</v>
      </c>
    </row>
    <row r="607" spans="1:29" x14ac:dyDescent="0.25">
      <c r="A607" t="s">
        <v>1923</v>
      </c>
      <c r="B607" t="s">
        <v>10</v>
      </c>
      <c r="C607" t="s">
        <v>68</v>
      </c>
      <c r="D607" t="s">
        <v>3620</v>
      </c>
      <c r="E607" t="s">
        <v>3617</v>
      </c>
      <c r="F607" t="str">
        <f>_xlfn.CONCAT(D607:D607,"-",E607)</f>
        <v>Zanzibar-Lagos</v>
      </c>
      <c r="G607" s="1">
        <v>44761</v>
      </c>
      <c r="H607" s="1">
        <v>44790</v>
      </c>
      <c r="I607" s="8">
        <f>IF(H607&lt;&gt;"",_xlfn.DAYS(H607,G607),"N/A")</f>
        <v>29</v>
      </c>
      <c r="J607" s="1">
        <f>IF(H607&lt;&gt;"",H607,"N/A")</f>
        <v>44790</v>
      </c>
      <c r="K607">
        <v>7</v>
      </c>
      <c r="L607" t="s">
        <v>12</v>
      </c>
      <c r="M607" t="str">
        <f>IF(L607&lt;&gt;"",L607,"N/A")</f>
        <v>Invoiced</v>
      </c>
      <c r="N607" t="s">
        <v>12</v>
      </c>
      <c r="O607" t="str">
        <f>IF(N607&lt;&gt;"",N607,"N/A")</f>
        <v>Invoiced</v>
      </c>
      <c r="P607" t="s">
        <v>13</v>
      </c>
      <c r="Q607" s="9">
        <v>29.841999999999999</v>
      </c>
      <c r="R607" t="str">
        <f t="shared" si="9"/>
        <v>20-30</v>
      </c>
      <c r="S607">
        <v>600</v>
      </c>
      <c r="T607" t="s">
        <v>14</v>
      </c>
      <c r="U607">
        <f>IF(T607="USD",S607,S607*0.055)</f>
        <v>600</v>
      </c>
      <c r="V607">
        <v>300</v>
      </c>
      <c r="W607" t="s">
        <v>14</v>
      </c>
      <c r="X607">
        <f>IF(W607="USD",V607,V607*0.054)</f>
        <v>300</v>
      </c>
      <c r="Y607">
        <v>1</v>
      </c>
      <c r="Z607">
        <v>4.3499999999999996</v>
      </c>
      <c r="AA607" s="9">
        <v>2.9000000000000004</v>
      </c>
      <c r="AB607">
        <v>3.625</v>
      </c>
      <c r="AC607">
        <v>2.9000000000000004</v>
      </c>
    </row>
    <row r="608" spans="1:29" x14ac:dyDescent="0.25">
      <c r="A608" t="s">
        <v>1772</v>
      </c>
      <c r="B608" t="s">
        <v>10</v>
      </c>
      <c r="C608" t="s">
        <v>68</v>
      </c>
      <c r="D608" t="s">
        <v>3616</v>
      </c>
      <c r="E608" t="s">
        <v>3612</v>
      </c>
      <c r="F608" t="str">
        <f>_xlfn.CONCAT(D608:D608,"-",E608)</f>
        <v>Marrakech-Victoria</v>
      </c>
      <c r="G608" s="1">
        <v>44728</v>
      </c>
      <c r="H608" s="1">
        <v>44757</v>
      </c>
      <c r="I608" s="8">
        <f>IF(H608&lt;&gt;"",_xlfn.DAYS(H608,G608),"N/A")</f>
        <v>29</v>
      </c>
      <c r="J608" s="1">
        <f>IF(H608&lt;&gt;"",H608,"N/A")</f>
        <v>44757</v>
      </c>
      <c r="K608">
        <v>6</v>
      </c>
      <c r="L608" t="s">
        <v>12</v>
      </c>
      <c r="M608" t="str">
        <f>IF(L608&lt;&gt;"",L608,"N/A")</f>
        <v>Invoiced</v>
      </c>
      <c r="N608" t="s">
        <v>12</v>
      </c>
      <c r="O608" t="str">
        <f>IF(N608&lt;&gt;"",N608,"N/A")</f>
        <v>Invoiced</v>
      </c>
      <c r="P608" t="s">
        <v>13</v>
      </c>
      <c r="Q608" s="9">
        <v>29.803999999999998</v>
      </c>
      <c r="R608" t="str">
        <f t="shared" si="9"/>
        <v>20-30</v>
      </c>
      <c r="S608">
        <v>600</v>
      </c>
      <c r="T608" t="s">
        <v>14</v>
      </c>
      <c r="U608">
        <f>IF(T608="USD",S608,S608*0.055)</f>
        <v>600</v>
      </c>
      <c r="V608">
        <v>300</v>
      </c>
      <c r="W608" t="s">
        <v>14</v>
      </c>
      <c r="X608">
        <f>IF(W608="USD",V608,V608*0.054)</f>
        <v>300</v>
      </c>
      <c r="Y608">
        <v>1</v>
      </c>
      <c r="Z608">
        <v>4.3499999999999996</v>
      </c>
      <c r="AA608" s="9">
        <v>2.9000000000000004</v>
      </c>
      <c r="AB608">
        <v>3.625</v>
      </c>
      <c r="AC608">
        <v>2.9000000000000004</v>
      </c>
    </row>
    <row r="609" spans="1:29" x14ac:dyDescent="0.25">
      <c r="A609" t="s">
        <v>2162</v>
      </c>
      <c r="B609" t="s">
        <v>10</v>
      </c>
      <c r="C609" t="s">
        <v>68</v>
      </c>
      <c r="D609" t="s">
        <v>3615</v>
      </c>
      <c r="E609" t="s">
        <v>3613</v>
      </c>
      <c r="F609" t="str">
        <f>_xlfn.CONCAT(D609:D609,"-",E609)</f>
        <v>Mombasa-Sanaa</v>
      </c>
      <c r="G609" s="1">
        <v>44657</v>
      </c>
      <c r="H609" s="1">
        <v>44686</v>
      </c>
      <c r="I609" s="8">
        <f>IF(H609&lt;&gt;"",_xlfn.DAYS(H609,G609),"N/A")</f>
        <v>29</v>
      </c>
      <c r="J609" s="1">
        <f>IF(H609&lt;&gt;"",H609,"N/A")</f>
        <v>44686</v>
      </c>
      <c r="K609">
        <v>4</v>
      </c>
      <c r="L609" t="s">
        <v>16</v>
      </c>
      <c r="M609" t="str">
        <f>IF(L609&lt;&gt;"",L609,"N/A")</f>
        <v>Paid</v>
      </c>
      <c r="N609" t="s">
        <v>16</v>
      </c>
      <c r="O609" t="str">
        <f>IF(N609&lt;&gt;"",N609,"N/A")</f>
        <v>Paid</v>
      </c>
      <c r="P609" t="s">
        <v>13</v>
      </c>
      <c r="Q609" s="9">
        <v>29.78</v>
      </c>
      <c r="R609" t="str">
        <f t="shared" si="9"/>
        <v>20-30</v>
      </c>
      <c r="S609">
        <v>600</v>
      </c>
      <c r="T609" t="s">
        <v>14</v>
      </c>
      <c r="U609">
        <f>IF(T609="USD",S609,S609*0.055)</f>
        <v>600</v>
      </c>
      <c r="V609">
        <v>300</v>
      </c>
      <c r="W609" t="s">
        <v>14</v>
      </c>
      <c r="X609">
        <f>IF(W609="USD",V609,V609*0.054)</f>
        <v>300</v>
      </c>
      <c r="Y609">
        <v>1</v>
      </c>
      <c r="Z609">
        <v>4.3499999999999996</v>
      </c>
      <c r="AA609" s="9">
        <v>2.9000000000000004</v>
      </c>
      <c r="AB609">
        <v>3.625</v>
      </c>
      <c r="AC609">
        <v>2.9000000000000004</v>
      </c>
    </row>
    <row r="610" spans="1:29" x14ac:dyDescent="0.25">
      <c r="A610" t="s">
        <v>1673</v>
      </c>
      <c r="B610" t="s">
        <v>10</v>
      </c>
      <c r="C610" t="s">
        <v>68</v>
      </c>
      <c r="D610" t="s">
        <v>3620</v>
      </c>
      <c r="E610" t="s">
        <v>3614</v>
      </c>
      <c r="F610" t="str">
        <f>_xlfn.CONCAT(D610:D610,"-",E610)</f>
        <v>Zanzibar-Alger</v>
      </c>
      <c r="G610" s="1">
        <v>44725</v>
      </c>
      <c r="H610" s="1">
        <v>44754</v>
      </c>
      <c r="I610" s="8">
        <f>IF(H610&lt;&gt;"",_xlfn.DAYS(H610,G610),"N/A")</f>
        <v>29</v>
      </c>
      <c r="J610" s="1">
        <f>IF(H610&lt;&gt;"",H610,"N/A")</f>
        <v>44754</v>
      </c>
      <c r="K610">
        <v>6</v>
      </c>
      <c r="L610" t="s">
        <v>12</v>
      </c>
      <c r="M610" t="str">
        <f>IF(L610&lt;&gt;"",L610,"N/A")</f>
        <v>Invoiced</v>
      </c>
      <c r="N610" t="s">
        <v>12</v>
      </c>
      <c r="O610" t="str">
        <f>IF(N610&lt;&gt;"",N610,"N/A")</f>
        <v>Invoiced</v>
      </c>
      <c r="P610" t="s">
        <v>13</v>
      </c>
      <c r="Q610" s="9">
        <v>29.774000000000001</v>
      </c>
      <c r="R610" t="str">
        <f t="shared" si="9"/>
        <v>20-30</v>
      </c>
      <c r="S610">
        <v>600</v>
      </c>
      <c r="T610" t="s">
        <v>14</v>
      </c>
      <c r="U610">
        <f>IF(T610="USD",S610,S610*0.055)</f>
        <v>600</v>
      </c>
      <c r="V610">
        <v>300</v>
      </c>
      <c r="W610" t="s">
        <v>14</v>
      </c>
      <c r="X610">
        <f>IF(W610="USD",V610,V610*0.054)</f>
        <v>300</v>
      </c>
      <c r="Y610">
        <v>1</v>
      </c>
      <c r="Z610">
        <v>4.3499999999999996</v>
      </c>
      <c r="AA610" s="9">
        <v>2.9000000000000004</v>
      </c>
      <c r="AB610">
        <v>3.625</v>
      </c>
      <c r="AC610">
        <v>2.9000000000000004</v>
      </c>
    </row>
    <row r="611" spans="1:29" x14ac:dyDescent="0.25">
      <c r="A611" t="s">
        <v>1614</v>
      </c>
      <c r="B611" t="s">
        <v>10</v>
      </c>
      <c r="C611" t="s">
        <v>68</v>
      </c>
      <c r="D611" t="s">
        <v>3616</v>
      </c>
      <c r="E611" t="s">
        <v>3618</v>
      </c>
      <c r="F611" t="str">
        <f>_xlfn.CONCAT(D611:D611,"-",E611)</f>
        <v>Marrakech-Tripoli</v>
      </c>
      <c r="G611" s="1">
        <v>44725</v>
      </c>
      <c r="H611" s="1">
        <v>44754</v>
      </c>
      <c r="I611" s="8">
        <f>IF(H611&lt;&gt;"",_xlfn.DAYS(H611,G611),"N/A")</f>
        <v>29</v>
      </c>
      <c r="J611" s="1">
        <f>IF(H611&lt;&gt;"",H611,"N/A")</f>
        <v>44754</v>
      </c>
      <c r="K611">
        <v>6</v>
      </c>
      <c r="L611" t="s">
        <v>12</v>
      </c>
      <c r="M611" t="str">
        <f>IF(L611&lt;&gt;"",L611,"N/A")</f>
        <v>Invoiced</v>
      </c>
      <c r="O611" t="str">
        <f>IF(N611&lt;&gt;"",N611,"N/A")</f>
        <v>N/A</v>
      </c>
      <c r="P611" t="s">
        <v>69</v>
      </c>
      <c r="Q611" s="9">
        <v>29.774000000000001</v>
      </c>
      <c r="R611" t="str">
        <f t="shared" si="9"/>
        <v>20-30</v>
      </c>
      <c r="S611">
        <v>20</v>
      </c>
      <c r="T611" t="s">
        <v>14</v>
      </c>
      <c r="U611">
        <f>IF(T611="USD",S611,S611*0.055)</f>
        <v>20</v>
      </c>
      <c r="V611">
        <v>10</v>
      </c>
      <c r="W611" t="s">
        <v>14</v>
      </c>
      <c r="X611">
        <f>IF(W611="USD",V611,V611*0.054)</f>
        <v>10</v>
      </c>
      <c r="Y611">
        <v>1</v>
      </c>
      <c r="Z611">
        <v>4.3499999999999996</v>
      </c>
      <c r="AA611" s="9">
        <v>2.9000000000000004</v>
      </c>
      <c r="AB611">
        <v>3.625</v>
      </c>
      <c r="AC611">
        <v>2.9000000000000004</v>
      </c>
    </row>
    <row r="612" spans="1:29" x14ac:dyDescent="0.25">
      <c r="A612" t="s">
        <v>1745</v>
      </c>
      <c r="B612" t="s">
        <v>10</v>
      </c>
      <c r="C612" t="s">
        <v>68</v>
      </c>
      <c r="D612" t="s">
        <v>3616</v>
      </c>
      <c r="E612" t="s">
        <v>3614</v>
      </c>
      <c r="F612" t="str">
        <f>_xlfn.CONCAT(D612:D612,"-",E612)</f>
        <v>Marrakech-Alger</v>
      </c>
      <c r="G612" s="1">
        <v>44725</v>
      </c>
      <c r="H612" s="1">
        <v>44754</v>
      </c>
      <c r="I612" s="8">
        <f>IF(H612&lt;&gt;"",_xlfn.DAYS(H612,G612),"N/A")</f>
        <v>29</v>
      </c>
      <c r="J612" s="1">
        <f>IF(H612&lt;&gt;"",H612,"N/A")</f>
        <v>44754</v>
      </c>
      <c r="K612">
        <v>6</v>
      </c>
      <c r="L612" t="s">
        <v>12</v>
      </c>
      <c r="M612" t="str">
        <f>IF(L612&lt;&gt;"",L612,"N/A")</f>
        <v>Invoiced</v>
      </c>
      <c r="N612" t="s">
        <v>12</v>
      </c>
      <c r="O612" t="str">
        <f>IF(N612&lt;&gt;"",N612,"N/A")</f>
        <v>Invoiced</v>
      </c>
      <c r="P612" t="s">
        <v>13</v>
      </c>
      <c r="Q612" s="9">
        <v>29.727</v>
      </c>
      <c r="R612" t="str">
        <f t="shared" si="9"/>
        <v>20-30</v>
      </c>
      <c r="S612">
        <v>600</v>
      </c>
      <c r="T612" t="s">
        <v>14</v>
      </c>
      <c r="U612">
        <f>IF(T612="USD",S612,S612*0.055)</f>
        <v>600</v>
      </c>
      <c r="V612">
        <v>300</v>
      </c>
      <c r="W612" t="s">
        <v>14</v>
      </c>
      <c r="X612">
        <f>IF(W612="USD",V612,V612*0.054)</f>
        <v>300</v>
      </c>
      <c r="Y612">
        <v>1</v>
      </c>
      <c r="Z612">
        <v>4.3499999999999996</v>
      </c>
      <c r="AA612" s="9">
        <v>2.9000000000000004</v>
      </c>
      <c r="AB612">
        <v>3.625</v>
      </c>
      <c r="AC612">
        <v>2.9000000000000004</v>
      </c>
    </row>
    <row r="613" spans="1:29" x14ac:dyDescent="0.25">
      <c r="A613" t="s">
        <v>1056</v>
      </c>
      <c r="B613" t="s">
        <v>10</v>
      </c>
      <c r="C613" t="s">
        <v>68</v>
      </c>
      <c r="D613" t="s">
        <v>3611</v>
      </c>
      <c r="E613" t="s">
        <v>3613</v>
      </c>
      <c r="F613" t="str">
        <f>_xlfn.CONCAT(D613:D613,"-",E613)</f>
        <v>Mogadishu-Sanaa</v>
      </c>
      <c r="G613" s="1">
        <v>44621</v>
      </c>
      <c r="H613" s="1">
        <v>44650</v>
      </c>
      <c r="I613" s="8">
        <f>IF(H613&lt;&gt;"",_xlfn.DAYS(H613,G613),"N/A")</f>
        <v>29</v>
      </c>
      <c r="J613" s="1">
        <f>IF(H613&lt;&gt;"",H613,"N/A")</f>
        <v>44650</v>
      </c>
      <c r="K613">
        <v>3</v>
      </c>
      <c r="L613" t="s">
        <v>16</v>
      </c>
      <c r="M613" t="str">
        <f>IF(L613&lt;&gt;"",L613,"N/A")</f>
        <v>Paid</v>
      </c>
      <c r="N613" t="s">
        <v>12</v>
      </c>
      <c r="O613" t="str">
        <f>IF(N613&lt;&gt;"",N613,"N/A")</f>
        <v>Invoiced</v>
      </c>
      <c r="P613" t="s">
        <v>13</v>
      </c>
      <c r="Q613" s="9">
        <v>29.720800000000001</v>
      </c>
      <c r="R613" t="str">
        <f t="shared" si="9"/>
        <v>20-30</v>
      </c>
      <c r="S613">
        <v>600</v>
      </c>
      <c r="T613" t="s">
        <v>14</v>
      </c>
      <c r="U613">
        <f>IF(T613="USD",S613,S613*0.055)</f>
        <v>600</v>
      </c>
      <c r="V613">
        <v>300</v>
      </c>
      <c r="W613" t="s">
        <v>14</v>
      </c>
      <c r="X613">
        <f>IF(W613="USD",V613,V613*0.054)</f>
        <v>300</v>
      </c>
      <c r="Y613">
        <v>1</v>
      </c>
      <c r="Z613">
        <v>4.3499999999999996</v>
      </c>
      <c r="AA613" s="9">
        <v>2.9000000000000004</v>
      </c>
      <c r="AB613">
        <v>3.625</v>
      </c>
      <c r="AC613">
        <v>2.9000000000000004</v>
      </c>
    </row>
    <row r="614" spans="1:29" x14ac:dyDescent="0.25">
      <c r="A614" t="s">
        <v>2150</v>
      </c>
      <c r="B614" t="s">
        <v>10</v>
      </c>
      <c r="C614" t="s">
        <v>68</v>
      </c>
      <c r="D614" t="s">
        <v>3616</v>
      </c>
      <c r="E614" t="s">
        <v>3618</v>
      </c>
      <c r="F614" t="str">
        <f>_xlfn.CONCAT(D614:D614,"-",E614)</f>
        <v>Marrakech-Tripoli</v>
      </c>
      <c r="G614" s="1">
        <v>44664</v>
      </c>
      <c r="H614" s="1">
        <v>44693</v>
      </c>
      <c r="I614" s="8">
        <f>IF(H614&lt;&gt;"",_xlfn.DAYS(H614,G614),"N/A")</f>
        <v>29</v>
      </c>
      <c r="J614" s="1">
        <f>IF(H614&lt;&gt;"",H614,"N/A")</f>
        <v>44693</v>
      </c>
      <c r="K614">
        <v>4</v>
      </c>
      <c r="L614" t="s">
        <v>16</v>
      </c>
      <c r="M614" t="str">
        <f>IF(L614&lt;&gt;"",L614,"N/A")</f>
        <v>Paid</v>
      </c>
      <c r="N614" t="s">
        <v>16</v>
      </c>
      <c r="O614" t="str">
        <f>IF(N614&lt;&gt;"",N614,"N/A")</f>
        <v>Paid</v>
      </c>
      <c r="P614" t="s">
        <v>13</v>
      </c>
      <c r="Q614" s="9">
        <v>29.68</v>
      </c>
      <c r="R614" t="str">
        <f t="shared" si="9"/>
        <v>20-30</v>
      </c>
      <c r="S614">
        <v>600</v>
      </c>
      <c r="T614" t="s">
        <v>14</v>
      </c>
      <c r="U614">
        <f>IF(T614="USD",S614,S614*0.055)</f>
        <v>600</v>
      </c>
      <c r="V614">
        <v>300</v>
      </c>
      <c r="W614" t="s">
        <v>14</v>
      </c>
      <c r="X614">
        <f>IF(W614="USD",V614,V614*0.054)</f>
        <v>300</v>
      </c>
      <c r="Y614">
        <v>1</v>
      </c>
      <c r="Z614">
        <v>4.3499999999999996</v>
      </c>
      <c r="AA614" s="9">
        <v>2.9000000000000004</v>
      </c>
      <c r="AB614">
        <v>3.625</v>
      </c>
      <c r="AC614">
        <v>2.9000000000000004</v>
      </c>
    </row>
    <row r="615" spans="1:29" x14ac:dyDescent="0.25">
      <c r="A615" t="s">
        <v>2167</v>
      </c>
      <c r="B615" t="s">
        <v>10</v>
      </c>
      <c r="C615" t="s">
        <v>68</v>
      </c>
      <c r="D615" t="s">
        <v>3616</v>
      </c>
      <c r="E615" t="s">
        <v>3614</v>
      </c>
      <c r="F615" t="str">
        <f>_xlfn.CONCAT(D615:D615,"-",E615)</f>
        <v>Marrakech-Alger</v>
      </c>
      <c r="G615" s="1">
        <v>44657</v>
      </c>
      <c r="H615" s="1">
        <v>44686</v>
      </c>
      <c r="I615" s="8">
        <f>IF(H615&lt;&gt;"",_xlfn.DAYS(H615,G615),"N/A")</f>
        <v>29</v>
      </c>
      <c r="J615" s="1">
        <f>IF(H615&lt;&gt;"",H615,"N/A")</f>
        <v>44686</v>
      </c>
      <c r="K615">
        <v>4</v>
      </c>
      <c r="L615" t="s">
        <v>16</v>
      </c>
      <c r="M615" t="str">
        <f>IF(L615&lt;&gt;"",L615,"N/A")</f>
        <v>Paid</v>
      </c>
      <c r="N615" t="s">
        <v>16</v>
      </c>
      <c r="O615" t="str">
        <f>IF(N615&lt;&gt;"",N615,"N/A")</f>
        <v>Paid</v>
      </c>
      <c r="P615" t="s">
        <v>13</v>
      </c>
      <c r="Q615" s="9">
        <v>29.6</v>
      </c>
      <c r="R615" t="str">
        <f t="shared" si="9"/>
        <v>20-30</v>
      </c>
      <c r="S615">
        <v>600</v>
      </c>
      <c r="T615" t="s">
        <v>14</v>
      </c>
      <c r="U615">
        <f>IF(T615="USD",S615,S615*0.055)</f>
        <v>600</v>
      </c>
      <c r="V615">
        <v>300</v>
      </c>
      <c r="W615" t="s">
        <v>14</v>
      </c>
      <c r="X615">
        <f>IF(W615="USD",V615,V615*0.054)</f>
        <v>300</v>
      </c>
      <c r="Y615">
        <v>1</v>
      </c>
      <c r="Z615">
        <v>4.3499999999999996</v>
      </c>
      <c r="AA615" s="9">
        <v>2.9000000000000004</v>
      </c>
      <c r="AB615">
        <v>3.625</v>
      </c>
      <c r="AC615">
        <v>2.9000000000000004</v>
      </c>
    </row>
    <row r="616" spans="1:29" x14ac:dyDescent="0.25">
      <c r="A616" t="s">
        <v>1912</v>
      </c>
      <c r="B616" t="s">
        <v>10</v>
      </c>
      <c r="C616" t="s">
        <v>68</v>
      </c>
      <c r="D616" t="s">
        <v>3616</v>
      </c>
      <c r="E616" t="s">
        <v>3613</v>
      </c>
      <c r="F616" t="str">
        <f>_xlfn.CONCAT(D616:D616,"-",E616)</f>
        <v>Marrakech-Sanaa</v>
      </c>
      <c r="G616" s="1">
        <v>44755</v>
      </c>
      <c r="H616" s="1">
        <v>44784</v>
      </c>
      <c r="I616" s="8">
        <f>IF(H616&lt;&gt;"",_xlfn.DAYS(H616,G616),"N/A")</f>
        <v>29</v>
      </c>
      <c r="J616" s="1">
        <f>IF(H616&lt;&gt;"",H616,"N/A")</f>
        <v>44784</v>
      </c>
      <c r="K616">
        <v>7</v>
      </c>
      <c r="L616" t="s">
        <v>12</v>
      </c>
      <c r="M616" t="str">
        <f>IF(L616&lt;&gt;"",L616,"N/A")</f>
        <v>Invoiced</v>
      </c>
      <c r="N616" t="s">
        <v>12</v>
      </c>
      <c r="O616" t="str">
        <f>IF(N616&lt;&gt;"",N616,"N/A")</f>
        <v>Invoiced</v>
      </c>
      <c r="P616" t="s">
        <v>13</v>
      </c>
      <c r="Q616" s="9">
        <v>29.553000000000001</v>
      </c>
      <c r="R616" t="str">
        <f t="shared" si="9"/>
        <v>20-30</v>
      </c>
      <c r="S616">
        <v>600</v>
      </c>
      <c r="T616" t="s">
        <v>14</v>
      </c>
      <c r="U616">
        <f>IF(T616="USD",S616,S616*0.055)</f>
        <v>600</v>
      </c>
      <c r="V616">
        <v>300</v>
      </c>
      <c r="W616" t="s">
        <v>14</v>
      </c>
      <c r="X616">
        <f>IF(W616="USD",V616,V616*0.054)</f>
        <v>300</v>
      </c>
      <c r="Y616">
        <v>1</v>
      </c>
      <c r="Z616">
        <v>4.3499999999999996</v>
      </c>
      <c r="AA616" s="9">
        <v>2.9000000000000004</v>
      </c>
      <c r="AB616">
        <v>3.625</v>
      </c>
      <c r="AC616">
        <v>2.9000000000000004</v>
      </c>
    </row>
    <row r="617" spans="1:29" x14ac:dyDescent="0.25">
      <c r="A617" t="s">
        <v>2164</v>
      </c>
      <c r="B617" t="s">
        <v>10</v>
      </c>
      <c r="C617" t="s">
        <v>68</v>
      </c>
      <c r="D617" t="s">
        <v>3619</v>
      </c>
      <c r="E617" t="s">
        <v>3612</v>
      </c>
      <c r="F617" t="str">
        <f>_xlfn.CONCAT(D617:D617,"-",E617)</f>
        <v>Addis Ababa-Victoria</v>
      </c>
      <c r="G617" s="1">
        <v>44657</v>
      </c>
      <c r="H617" s="1">
        <v>44686</v>
      </c>
      <c r="I617" s="8">
        <f>IF(H617&lt;&gt;"",_xlfn.DAYS(H617,G617),"N/A")</f>
        <v>29</v>
      </c>
      <c r="J617" s="1">
        <f>IF(H617&lt;&gt;"",H617,"N/A")</f>
        <v>44686</v>
      </c>
      <c r="K617">
        <v>4</v>
      </c>
      <c r="L617" t="s">
        <v>16</v>
      </c>
      <c r="M617" t="str">
        <f>IF(L617&lt;&gt;"",L617,"N/A")</f>
        <v>Paid</v>
      </c>
      <c r="N617" t="s">
        <v>12</v>
      </c>
      <c r="O617" t="str">
        <f>IF(N617&lt;&gt;"",N617,"N/A")</f>
        <v>Invoiced</v>
      </c>
      <c r="P617" t="s">
        <v>13</v>
      </c>
      <c r="Q617" s="9">
        <v>29.44</v>
      </c>
      <c r="R617" t="str">
        <f t="shared" si="9"/>
        <v>20-30</v>
      </c>
      <c r="S617">
        <v>600</v>
      </c>
      <c r="T617" t="s">
        <v>14</v>
      </c>
      <c r="U617">
        <f>IF(T617="USD",S617,S617*0.055)</f>
        <v>600</v>
      </c>
      <c r="V617">
        <v>300</v>
      </c>
      <c r="W617" t="s">
        <v>14</v>
      </c>
      <c r="X617">
        <f>IF(W617="USD",V617,V617*0.054)</f>
        <v>300</v>
      </c>
      <c r="Y617">
        <v>1</v>
      </c>
      <c r="Z617">
        <v>4.3499999999999996</v>
      </c>
      <c r="AA617" s="9">
        <v>2.9000000000000004</v>
      </c>
      <c r="AB617">
        <v>3.625</v>
      </c>
      <c r="AC617">
        <v>2.9000000000000004</v>
      </c>
    </row>
    <row r="618" spans="1:29" x14ac:dyDescent="0.25">
      <c r="A618" t="s">
        <v>1169</v>
      </c>
      <c r="B618" t="s">
        <v>10</v>
      </c>
      <c r="C618" t="s">
        <v>68</v>
      </c>
      <c r="D618" t="s">
        <v>3615</v>
      </c>
      <c r="E618" t="s">
        <v>3614</v>
      </c>
      <c r="F618" t="str">
        <f>_xlfn.CONCAT(D618:D618,"-",E618)</f>
        <v>Mombasa-Alger</v>
      </c>
      <c r="G618" s="1">
        <v>44669</v>
      </c>
      <c r="H618" s="1">
        <v>44698</v>
      </c>
      <c r="I618" s="8">
        <f>IF(H618&lt;&gt;"",_xlfn.DAYS(H618,G618),"N/A")</f>
        <v>29</v>
      </c>
      <c r="J618" s="1">
        <f>IF(H618&lt;&gt;"",H618,"N/A")</f>
        <v>44698</v>
      </c>
      <c r="K618">
        <v>4</v>
      </c>
      <c r="L618" t="s">
        <v>12</v>
      </c>
      <c r="M618" t="str">
        <f>IF(L618&lt;&gt;"",L618,"N/A")</f>
        <v>Invoiced</v>
      </c>
      <c r="N618" t="s">
        <v>12</v>
      </c>
      <c r="O618" t="str">
        <f>IF(N618&lt;&gt;"",N618,"N/A")</f>
        <v>Invoiced</v>
      </c>
      <c r="P618" t="s">
        <v>13</v>
      </c>
      <c r="Q618" s="9">
        <v>29.326000000000001</v>
      </c>
      <c r="R618" t="str">
        <f t="shared" si="9"/>
        <v>20-30</v>
      </c>
      <c r="S618">
        <v>600</v>
      </c>
      <c r="T618" t="s">
        <v>14</v>
      </c>
      <c r="U618">
        <f>IF(T618="USD",S618,S618*0.055)</f>
        <v>600</v>
      </c>
      <c r="V618">
        <v>300</v>
      </c>
      <c r="W618" t="s">
        <v>14</v>
      </c>
      <c r="X618">
        <f>IF(W618="USD",V618,V618*0.054)</f>
        <v>300</v>
      </c>
      <c r="Y618">
        <v>1</v>
      </c>
      <c r="Z618">
        <v>4.3499999999999996</v>
      </c>
      <c r="AA618" s="9">
        <v>2.9000000000000004</v>
      </c>
      <c r="AB618">
        <v>3.625</v>
      </c>
      <c r="AC618">
        <v>2.9000000000000004</v>
      </c>
    </row>
    <row r="619" spans="1:29" x14ac:dyDescent="0.25">
      <c r="A619" t="s">
        <v>1154</v>
      </c>
      <c r="B619" t="s">
        <v>10</v>
      </c>
      <c r="C619" t="s">
        <v>68</v>
      </c>
      <c r="D619" t="s">
        <v>3616</v>
      </c>
      <c r="E619" t="s">
        <v>3614</v>
      </c>
      <c r="F619" t="str">
        <f>_xlfn.CONCAT(D619:D619,"-",E619)</f>
        <v>Marrakech-Alger</v>
      </c>
      <c r="G619" s="1">
        <v>44669</v>
      </c>
      <c r="H619" s="1">
        <v>44698</v>
      </c>
      <c r="I619" s="8">
        <f>IF(H619&lt;&gt;"",_xlfn.DAYS(H619,G619),"N/A")</f>
        <v>29</v>
      </c>
      <c r="J619" s="1">
        <f>IF(H619&lt;&gt;"",H619,"N/A")</f>
        <v>44698</v>
      </c>
      <c r="K619">
        <v>4</v>
      </c>
      <c r="L619" t="s">
        <v>12</v>
      </c>
      <c r="M619" t="str">
        <f>IF(L619&lt;&gt;"",L619,"N/A")</f>
        <v>Invoiced</v>
      </c>
      <c r="O619" t="str">
        <f>IF(N619&lt;&gt;"",N619,"N/A")</f>
        <v>N/A</v>
      </c>
      <c r="P619" t="s">
        <v>69</v>
      </c>
      <c r="Q619" s="9">
        <v>29.326000000000001</v>
      </c>
      <c r="R619" t="str">
        <f t="shared" si="9"/>
        <v>20-30</v>
      </c>
      <c r="S619">
        <v>20</v>
      </c>
      <c r="T619" t="s">
        <v>14</v>
      </c>
      <c r="U619">
        <f>IF(T619="USD",S619,S619*0.055)</f>
        <v>20</v>
      </c>
      <c r="V619">
        <v>10</v>
      </c>
      <c r="W619" t="s">
        <v>14</v>
      </c>
      <c r="X619">
        <f>IF(W619="USD",V619,V619*0.054)</f>
        <v>10</v>
      </c>
      <c r="Y619">
        <v>1</v>
      </c>
      <c r="Z619">
        <v>4.3499999999999996</v>
      </c>
      <c r="AA619" s="9">
        <v>2.9000000000000004</v>
      </c>
      <c r="AB619">
        <v>3.625</v>
      </c>
      <c r="AC619">
        <v>2.9000000000000004</v>
      </c>
    </row>
    <row r="620" spans="1:29" x14ac:dyDescent="0.25">
      <c r="A620" t="s">
        <v>1731</v>
      </c>
      <c r="B620" t="s">
        <v>10</v>
      </c>
      <c r="C620" t="s">
        <v>68</v>
      </c>
      <c r="D620" t="s">
        <v>3619</v>
      </c>
      <c r="E620" t="s">
        <v>3618</v>
      </c>
      <c r="F620" t="str">
        <f>_xlfn.CONCAT(D620:D620,"-",E620)</f>
        <v>Addis Ababa-Tripoli</v>
      </c>
      <c r="G620" s="1">
        <v>44743</v>
      </c>
      <c r="H620" s="1">
        <v>44772</v>
      </c>
      <c r="I620" s="8">
        <f>IF(H620&lt;&gt;"",_xlfn.DAYS(H620,G620),"N/A")</f>
        <v>29</v>
      </c>
      <c r="J620" s="1">
        <f>IF(H620&lt;&gt;"",H620,"N/A")</f>
        <v>44772</v>
      </c>
      <c r="K620">
        <v>7</v>
      </c>
      <c r="L620" t="s">
        <v>12</v>
      </c>
      <c r="M620" t="str">
        <f>IF(L620&lt;&gt;"",L620,"N/A")</f>
        <v>Invoiced</v>
      </c>
      <c r="N620" t="s">
        <v>12</v>
      </c>
      <c r="O620" t="str">
        <f>IF(N620&lt;&gt;"",N620,"N/A")</f>
        <v>Invoiced</v>
      </c>
      <c r="P620" t="s">
        <v>13</v>
      </c>
      <c r="Q620" s="9">
        <v>29.297000000000001</v>
      </c>
      <c r="R620" t="str">
        <f t="shared" si="9"/>
        <v>20-30</v>
      </c>
      <c r="S620">
        <v>600</v>
      </c>
      <c r="T620" t="s">
        <v>14</v>
      </c>
      <c r="U620">
        <f>IF(T620="USD",S620,S620*0.055)</f>
        <v>600</v>
      </c>
      <c r="V620">
        <v>300</v>
      </c>
      <c r="W620" t="s">
        <v>14</v>
      </c>
      <c r="X620">
        <f>IF(W620="USD",V620,V620*0.054)</f>
        <v>300</v>
      </c>
      <c r="Y620">
        <v>1</v>
      </c>
      <c r="Z620">
        <v>4.3499999999999996</v>
      </c>
      <c r="AA620" s="9">
        <v>2.9000000000000004</v>
      </c>
      <c r="AB620">
        <v>3.625</v>
      </c>
      <c r="AC620">
        <v>2.9000000000000004</v>
      </c>
    </row>
    <row r="621" spans="1:29" x14ac:dyDescent="0.25">
      <c r="A621" t="s">
        <v>895</v>
      </c>
      <c r="B621" t="s">
        <v>10</v>
      </c>
      <c r="C621" t="s">
        <v>68</v>
      </c>
      <c r="D621" t="s">
        <v>3616</v>
      </c>
      <c r="E621" t="s">
        <v>3612</v>
      </c>
      <c r="F621" t="str">
        <f>_xlfn.CONCAT(D621:D621,"-",E621)</f>
        <v>Marrakech-Victoria</v>
      </c>
      <c r="G621" s="1">
        <v>44657</v>
      </c>
      <c r="H621" s="1">
        <v>44686</v>
      </c>
      <c r="I621" s="8">
        <f>IF(H621&lt;&gt;"",_xlfn.DAYS(H621,G621),"N/A")</f>
        <v>29</v>
      </c>
      <c r="J621" s="1">
        <f>IF(H621&lt;&gt;"",H621,"N/A")</f>
        <v>44686</v>
      </c>
      <c r="K621">
        <v>4</v>
      </c>
      <c r="L621" t="s">
        <v>16</v>
      </c>
      <c r="M621" t="str">
        <f>IF(L621&lt;&gt;"",L621,"N/A")</f>
        <v>Paid</v>
      </c>
      <c r="N621" t="s">
        <v>16</v>
      </c>
      <c r="O621" t="str">
        <f>IF(N621&lt;&gt;"",N621,"N/A")</f>
        <v>Paid</v>
      </c>
      <c r="P621" t="s">
        <v>13</v>
      </c>
      <c r="Q621" s="9">
        <v>29.116</v>
      </c>
      <c r="R621" t="str">
        <f t="shared" si="9"/>
        <v>20-30</v>
      </c>
      <c r="S621">
        <v>600</v>
      </c>
      <c r="T621" t="s">
        <v>14</v>
      </c>
      <c r="U621">
        <f>IF(T621="USD",S621,S621*0.055)</f>
        <v>600</v>
      </c>
      <c r="V621">
        <v>300</v>
      </c>
      <c r="W621" t="s">
        <v>14</v>
      </c>
      <c r="X621">
        <f>IF(W621="USD",V621,V621*0.054)</f>
        <v>300</v>
      </c>
      <c r="Y621">
        <v>1</v>
      </c>
      <c r="Z621">
        <v>4.3499999999999996</v>
      </c>
      <c r="AA621" s="9">
        <v>2.9000000000000004</v>
      </c>
      <c r="AB621">
        <v>3.625</v>
      </c>
      <c r="AC621">
        <v>2.9000000000000004</v>
      </c>
    </row>
    <row r="622" spans="1:29" x14ac:dyDescent="0.25">
      <c r="A622" t="s">
        <v>897</v>
      </c>
      <c r="B622" t="s">
        <v>10</v>
      </c>
      <c r="C622" t="s">
        <v>68</v>
      </c>
      <c r="D622" t="s">
        <v>3611</v>
      </c>
      <c r="E622" t="s">
        <v>3618</v>
      </c>
      <c r="F622" t="str">
        <f>_xlfn.CONCAT(D622:D622,"-",E622)</f>
        <v>Mogadishu-Tripoli</v>
      </c>
      <c r="G622" s="1">
        <v>44657</v>
      </c>
      <c r="H622" s="1">
        <v>44686</v>
      </c>
      <c r="I622" s="8">
        <f>IF(H622&lt;&gt;"",_xlfn.DAYS(H622,G622),"N/A")</f>
        <v>29</v>
      </c>
      <c r="J622" s="1">
        <f>IF(H622&lt;&gt;"",H622,"N/A")</f>
        <v>44686</v>
      </c>
      <c r="K622">
        <v>4</v>
      </c>
      <c r="L622" t="s">
        <v>16</v>
      </c>
      <c r="M622" t="str">
        <f>IF(L622&lt;&gt;"",L622,"N/A")</f>
        <v>Paid</v>
      </c>
      <c r="N622" t="s">
        <v>16</v>
      </c>
      <c r="O622" t="str">
        <f>IF(N622&lt;&gt;"",N622,"N/A")</f>
        <v>Paid</v>
      </c>
      <c r="P622" t="s">
        <v>13</v>
      </c>
      <c r="Q622" s="9">
        <v>29.116</v>
      </c>
      <c r="R622" t="str">
        <f t="shared" si="9"/>
        <v>20-30</v>
      </c>
      <c r="S622">
        <v>600</v>
      </c>
      <c r="T622" t="s">
        <v>14</v>
      </c>
      <c r="U622">
        <f>IF(T622="USD",S622,S622*0.055)</f>
        <v>600</v>
      </c>
      <c r="V622">
        <v>300</v>
      </c>
      <c r="W622" t="s">
        <v>14</v>
      </c>
      <c r="X622">
        <f>IF(W622="USD",V622,V622*0.054)</f>
        <v>300</v>
      </c>
      <c r="Y622">
        <v>1</v>
      </c>
      <c r="Z622">
        <v>4.3499999999999996</v>
      </c>
      <c r="AA622" s="9">
        <v>2.9000000000000004</v>
      </c>
      <c r="AB622">
        <v>3.625</v>
      </c>
      <c r="AC622">
        <v>2.9000000000000004</v>
      </c>
    </row>
    <row r="623" spans="1:29" x14ac:dyDescent="0.25">
      <c r="A623" t="s">
        <v>1170</v>
      </c>
      <c r="B623" t="s">
        <v>10</v>
      </c>
      <c r="C623" t="s">
        <v>68</v>
      </c>
      <c r="D623" t="s">
        <v>3616</v>
      </c>
      <c r="E623" t="s">
        <v>3613</v>
      </c>
      <c r="F623" t="str">
        <f>_xlfn.CONCAT(D623:D623,"-",E623)</f>
        <v>Marrakech-Sanaa</v>
      </c>
      <c r="G623" s="1">
        <v>44656</v>
      </c>
      <c r="H623" s="1">
        <v>44685</v>
      </c>
      <c r="I623" s="8">
        <f>IF(H623&lt;&gt;"",_xlfn.DAYS(H623,G623),"N/A")</f>
        <v>29</v>
      </c>
      <c r="J623" s="1">
        <f>IF(H623&lt;&gt;"",H623,"N/A")</f>
        <v>44685</v>
      </c>
      <c r="K623">
        <v>4</v>
      </c>
      <c r="L623" t="s">
        <v>16</v>
      </c>
      <c r="M623" t="str">
        <f>IF(L623&lt;&gt;"",L623,"N/A")</f>
        <v>Paid</v>
      </c>
      <c r="N623" t="s">
        <v>12</v>
      </c>
      <c r="O623" t="str">
        <f>IF(N623&lt;&gt;"",N623,"N/A")</f>
        <v>Invoiced</v>
      </c>
      <c r="P623" t="s">
        <v>13</v>
      </c>
      <c r="Q623" s="9">
        <v>28.974</v>
      </c>
      <c r="R623" t="str">
        <f t="shared" si="9"/>
        <v>20-30</v>
      </c>
      <c r="S623">
        <v>600</v>
      </c>
      <c r="T623" t="s">
        <v>14</v>
      </c>
      <c r="U623">
        <f>IF(T623="USD",S623,S623*0.055)</f>
        <v>600</v>
      </c>
      <c r="V623">
        <v>300</v>
      </c>
      <c r="W623" t="s">
        <v>14</v>
      </c>
      <c r="X623">
        <f>IF(W623="USD",V623,V623*0.054)</f>
        <v>300</v>
      </c>
      <c r="Y623">
        <v>1</v>
      </c>
      <c r="Z623">
        <v>4.3499999999999996</v>
      </c>
      <c r="AA623" s="9">
        <v>2.9000000000000004</v>
      </c>
      <c r="AB623">
        <v>3.625</v>
      </c>
      <c r="AC623">
        <v>2.9000000000000004</v>
      </c>
    </row>
    <row r="624" spans="1:29" x14ac:dyDescent="0.25">
      <c r="A624" t="s">
        <v>1155</v>
      </c>
      <c r="B624" t="s">
        <v>10</v>
      </c>
      <c r="C624" t="s">
        <v>68</v>
      </c>
      <c r="D624" t="s">
        <v>3611</v>
      </c>
      <c r="E624" t="s">
        <v>3614</v>
      </c>
      <c r="F624" t="str">
        <f>_xlfn.CONCAT(D624:D624,"-",E624)</f>
        <v>Mogadishu-Alger</v>
      </c>
      <c r="G624" s="1">
        <v>44656</v>
      </c>
      <c r="H624" s="1">
        <v>44685</v>
      </c>
      <c r="I624" s="8">
        <f>IF(H624&lt;&gt;"",_xlfn.DAYS(H624,G624),"N/A")</f>
        <v>29</v>
      </c>
      <c r="J624" s="1">
        <f>IF(H624&lt;&gt;"",H624,"N/A")</f>
        <v>44685</v>
      </c>
      <c r="K624">
        <v>4</v>
      </c>
      <c r="L624" t="s">
        <v>16</v>
      </c>
      <c r="M624" t="str">
        <f>IF(L624&lt;&gt;"",L624,"N/A")</f>
        <v>Paid</v>
      </c>
      <c r="O624" t="str">
        <f>IF(N624&lt;&gt;"",N624,"N/A")</f>
        <v>N/A</v>
      </c>
      <c r="P624" t="s">
        <v>69</v>
      </c>
      <c r="Q624" s="9">
        <v>28.974</v>
      </c>
      <c r="R624" t="str">
        <f t="shared" si="9"/>
        <v>20-30</v>
      </c>
      <c r="S624">
        <v>20</v>
      </c>
      <c r="T624" t="s">
        <v>14</v>
      </c>
      <c r="U624">
        <f>IF(T624="USD",S624,S624*0.055)</f>
        <v>20</v>
      </c>
      <c r="V624">
        <v>10</v>
      </c>
      <c r="W624" t="s">
        <v>14</v>
      </c>
      <c r="X624">
        <f>IF(W624="USD",V624,V624*0.054)</f>
        <v>10</v>
      </c>
      <c r="Y624">
        <v>1</v>
      </c>
      <c r="Z624">
        <v>4.3499999999999996</v>
      </c>
      <c r="AA624" s="9">
        <v>2.9000000000000004</v>
      </c>
      <c r="AB624">
        <v>3.625</v>
      </c>
      <c r="AC624">
        <v>2.9000000000000004</v>
      </c>
    </row>
    <row r="625" spans="1:29" x14ac:dyDescent="0.25">
      <c r="A625" t="s">
        <v>1171</v>
      </c>
      <c r="B625" t="s">
        <v>10</v>
      </c>
      <c r="C625" t="s">
        <v>68</v>
      </c>
      <c r="D625" t="s">
        <v>3615</v>
      </c>
      <c r="E625" t="s">
        <v>3618</v>
      </c>
      <c r="F625" t="str">
        <f>_xlfn.CONCAT(D625:D625,"-",E625)</f>
        <v>Mombasa-Tripoli</v>
      </c>
      <c r="G625" s="1">
        <v>44649</v>
      </c>
      <c r="H625" s="1">
        <v>44678</v>
      </c>
      <c r="I625" s="8">
        <f>IF(H625&lt;&gt;"",_xlfn.DAYS(H625,G625),"N/A")</f>
        <v>29</v>
      </c>
      <c r="J625" s="1">
        <f>IF(H625&lt;&gt;"",H625,"N/A")</f>
        <v>44678</v>
      </c>
      <c r="K625">
        <v>3</v>
      </c>
      <c r="L625" t="s">
        <v>16</v>
      </c>
      <c r="M625" t="str">
        <f>IF(L625&lt;&gt;"",L625,"N/A")</f>
        <v>Paid</v>
      </c>
      <c r="N625" t="s">
        <v>12</v>
      </c>
      <c r="O625" t="str">
        <f>IF(N625&lt;&gt;"",N625,"N/A")</f>
        <v>Invoiced</v>
      </c>
      <c r="P625" t="s">
        <v>13</v>
      </c>
      <c r="Q625" s="9">
        <v>28.969000000000001</v>
      </c>
      <c r="R625" t="str">
        <f t="shared" si="9"/>
        <v>20-30</v>
      </c>
      <c r="S625">
        <v>600</v>
      </c>
      <c r="T625" t="s">
        <v>14</v>
      </c>
      <c r="U625">
        <f>IF(T625="USD",S625,S625*0.055)</f>
        <v>600</v>
      </c>
      <c r="V625">
        <v>300</v>
      </c>
      <c r="W625" t="s">
        <v>14</v>
      </c>
      <c r="X625">
        <f>IF(W625="USD",V625,V625*0.054)</f>
        <v>300</v>
      </c>
      <c r="Y625">
        <v>1</v>
      </c>
      <c r="Z625">
        <v>4.3499999999999996</v>
      </c>
      <c r="AA625" s="9">
        <v>2.9000000000000004</v>
      </c>
      <c r="AB625">
        <v>3.625</v>
      </c>
      <c r="AC625">
        <v>2.9000000000000004</v>
      </c>
    </row>
    <row r="626" spans="1:29" x14ac:dyDescent="0.25">
      <c r="A626" t="s">
        <v>1156</v>
      </c>
      <c r="B626" t="s">
        <v>10</v>
      </c>
      <c r="C626" t="s">
        <v>68</v>
      </c>
      <c r="D626" t="s">
        <v>3615</v>
      </c>
      <c r="E626" t="s">
        <v>3613</v>
      </c>
      <c r="F626" t="str">
        <f>_xlfn.CONCAT(D626:D626,"-",E626)</f>
        <v>Mombasa-Sanaa</v>
      </c>
      <c r="G626" s="1">
        <v>44649</v>
      </c>
      <c r="H626" s="1">
        <v>44678</v>
      </c>
      <c r="I626" s="8">
        <f>IF(H626&lt;&gt;"",_xlfn.DAYS(H626,G626),"N/A")</f>
        <v>29</v>
      </c>
      <c r="J626" s="1">
        <f>IF(H626&lt;&gt;"",H626,"N/A")</f>
        <v>44678</v>
      </c>
      <c r="K626">
        <v>3</v>
      </c>
      <c r="L626" t="s">
        <v>16</v>
      </c>
      <c r="M626" t="str">
        <f>IF(L626&lt;&gt;"",L626,"N/A")</f>
        <v>Paid</v>
      </c>
      <c r="O626" t="str">
        <f>IF(N626&lt;&gt;"",N626,"N/A")</f>
        <v>N/A</v>
      </c>
      <c r="P626" t="s">
        <v>69</v>
      </c>
      <c r="Q626" s="9">
        <v>28.969000000000001</v>
      </c>
      <c r="R626" t="str">
        <f t="shared" si="9"/>
        <v>20-30</v>
      </c>
      <c r="S626">
        <v>20</v>
      </c>
      <c r="T626" t="s">
        <v>14</v>
      </c>
      <c r="U626">
        <f>IF(T626="USD",S626,S626*0.055)</f>
        <v>20</v>
      </c>
      <c r="V626">
        <v>10</v>
      </c>
      <c r="W626" t="s">
        <v>14</v>
      </c>
      <c r="X626">
        <f>IF(W626="USD",V626,V626*0.054)</f>
        <v>10</v>
      </c>
      <c r="Y626">
        <v>1</v>
      </c>
      <c r="Z626">
        <v>4.3499999999999996</v>
      </c>
      <c r="AA626" s="9">
        <v>2.9000000000000004</v>
      </c>
      <c r="AB626">
        <v>3.625</v>
      </c>
      <c r="AC626">
        <v>2.9000000000000004</v>
      </c>
    </row>
    <row r="627" spans="1:29" x14ac:dyDescent="0.25">
      <c r="A627" t="s">
        <v>1175</v>
      </c>
      <c r="B627" t="s">
        <v>10</v>
      </c>
      <c r="C627" t="s">
        <v>68</v>
      </c>
      <c r="D627" t="s">
        <v>3620</v>
      </c>
      <c r="E627" t="s">
        <v>3612</v>
      </c>
      <c r="F627" t="str">
        <f>_xlfn.CONCAT(D627:D627,"-",E627)</f>
        <v>Zanzibar-Victoria</v>
      </c>
      <c r="G627" s="1">
        <v>44656</v>
      </c>
      <c r="H627" s="1">
        <v>44685</v>
      </c>
      <c r="I627" s="8">
        <f>IF(H627&lt;&gt;"",_xlfn.DAYS(H627,G627),"N/A")</f>
        <v>29</v>
      </c>
      <c r="J627" s="1">
        <f>IF(H627&lt;&gt;"",H627,"N/A")</f>
        <v>44685</v>
      </c>
      <c r="K627">
        <v>4</v>
      </c>
      <c r="L627" t="s">
        <v>16</v>
      </c>
      <c r="M627" t="str">
        <f>IF(L627&lt;&gt;"",L627,"N/A")</f>
        <v>Paid</v>
      </c>
      <c r="N627" t="s">
        <v>12</v>
      </c>
      <c r="O627" t="str">
        <f>IF(N627&lt;&gt;"",N627,"N/A")</f>
        <v>Invoiced</v>
      </c>
      <c r="P627" t="s">
        <v>13</v>
      </c>
      <c r="Q627" s="9">
        <v>28.77</v>
      </c>
      <c r="R627" t="str">
        <f t="shared" si="9"/>
        <v>20-30</v>
      </c>
      <c r="S627">
        <v>600</v>
      </c>
      <c r="T627" t="s">
        <v>14</v>
      </c>
      <c r="U627">
        <f>IF(T627="USD",S627,S627*0.055)</f>
        <v>600</v>
      </c>
      <c r="V627">
        <v>300</v>
      </c>
      <c r="W627" t="s">
        <v>14</v>
      </c>
      <c r="X627">
        <f>IF(W627="USD",V627,V627*0.054)</f>
        <v>300</v>
      </c>
      <c r="Y627">
        <v>1</v>
      </c>
      <c r="Z627">
        <v>4.3499999999999996</v>
      </c>
      <c r="AA627" s="9">
        <v>2.9000000000000004</v>
      </c>
      <c r="AB627">
        <v>3.625</v>
      </c>
      <c r="AC627">
        <v>2.9000000000000004</v>
      </c>
    </row>
    <row r="628" spans="1:29" x14ac:dyDescent="0.25">
      <c r="A628" t="s">
        <v>1160</v>
      </c>
      <c r="B628" t="s">
        <v>10</v>
      </c>
      <c r="C628" t="s">
        <v>68</v>
      </c>
      <c r="D628" t="s">
        <v>3620</v>
      </c>
      <c r="E628" t="s">
        <v>3617</v>
      </c>
      <c r="F628" t="str">
        <f>_xlfn.CONCAT(D628:D628,"-",E628)</f>
        <v>Zanzibar-Lagos</v>
      </c>
      <c r="G628" s="1">
        <v>44656</v>
      </c>
      <c r="H628" s="1">
        <v>44685</v>
      </c>
      <c r="I628" s="8">
        <f>IF(H628&lt;&gt;"",_xlfn.DAYS(H628,G628),"N/A")</f>
        <v>29</v>
      </c>
      <c r="J628" s="1">
        <f>IF(H628&lt;&gt;"",H628,"N/A")</f>
        <v>44685</v>
      </c>
      <c r="K628">
        <v>4</v>
      </c>
      <c r="L628" t="s">
        <v>16</v>
      </c>
      <c r="M628" t="str">
        <f>IF(L628&lt;&gt;"",L628,"N/A")</f>
        <v>Paid</v>
      </c>
      <c r="O628" t="str">
        <f>IF(N628&lt;&gt;"",N628,"N/A")</f>
        <v>N/A</v>
      </c>
      <c r="P628" t="s">
        <v>69</v>
      </c>
      <c r="Q628" s="9">
        <v>28.77</v>
      </c>
      <c r="R628" t="str">
        <f t="shared" si="9"/>
        <v>20-30</v>
      </c>
      <c r="S628">
        <v>20</v>
      </c>
      <c r="T628" t="s">
        <v>14</v>
      </c>
      <c r="U628">
        <f>IF(T628="USD",S628,S628*0.055)</f>
        <v>20</v>
      </c>
      <c r="V628">
        <v>10</v>
      </c>
      <c r="W628" t="s">
        <v>14</v>
      </c>
      <c r="X628">
        <f>IF(W628="USD",V628,V628*0.054)</f>
        <v>10</v>
      </c>
      <c r="Y628">
        <v>1</v>
      </c>
      <c r="Z628">
        <v>4.3499999999999996</v>
      </c>
      <c r="AA628" s="9">
        <v>2.9000000000000004</v>
      </c>
      <c r="AB628">
        <v>3.625</v>
      </c>
      <c r="AC628">
        <v>2.9000000000000004</v>
      </c>
    </row>
    <row r="629" spans="1:29" x14ac:dyDescent="0.25">
      <c r="A629" t="s">
        <v>1640</v>
      </c>
      <c r="B629" t="s">
        <v>10</v>
      </c>
      <c r="C629" t="s">
        <v>68</v>
      </c>
      <c r="D629" t="s">
        <v>3616</v>
      </c>
      <c r="E629" t="s">
        <v>3617</v>
      </c>
      <c r="F629" t="str">
        <f>_xlfn.CONCAT(D629:D629,"-",E629)</f>
        <v>Marrakech-Lagos</v>
      </c>
      <c r="G629" s="1">
        <v>44713</v>
      </c>
      <c r="H629" s="1">
        <v>44742</v>
      </c>
      <c r="I629" s="8">
        <f>IF(H629&lt;&gt;"",_xlfn.DAYS(H629,G629),"N/A")</f>
        <v>29</v>
      </c>
      <c r="J629" s="1">
        <f>IF(H629&lt;&gt;"",H629,"N/A")</f>
        <v>44742</v>
      </c>
      <c r="K629">
        <v>6</v>
      </c>
      <c r="L629" t="s">
        <v>12</v>
      </c>
      <c r="M629" t="str">
        <f>IF(L629&lt;&gt;"",L629,"N/A")</f>
        <v>Invoiced</v>
      </c>
      <c r="N629" t="s">
        <v>12</v>
      </c>
      <c r="O629" t="str">
        <f>IF(N629&lt;&gt;"",N629,"N/A")</f>
        <v>Invoiced</v>
      </c>
      <c r="P629" t="s">
        <v>13</v>
      </c>
      <c r="Q629" s="9">
        <v>28.709</v>
      </c>
      <c r="R629" t="str">
        <f t="shared" si="9"/>
        <v>20-30</v>
      </c>
      <c r="S629">
        <v>600</v>
      </c>
      <c r="T629" t="s">
        <v>14</v>
      </c>
      <c r="U629">
        <f>IF(T629="USD",S629,S629*0.055)</f>
        <v>600</v>
      </c>
      <c r="V629">
        <v>300</v>
      </c>
      <c r="W629" t="s">
        <v>14</v>
      </c>
      <c r="X629">
        <f>IF(W629="USD",V629,V629*0.054)</f>
        <v>300</v>
      </c>
      <c r="Y629">
        <v>1</v>
      </c>
      <c r="Z629">
        <v>4.3499999999999996</v>
      </c>
      <c r="AA629" s="9">
        <v>2.9000000000000004</v>
      </c>
      <c r="AB629">
        <v>3.625</v>
      </c>
      <c r="AC629">
        <v>2.9000000000000004</v>
      </c>
    </row>
    <row r="630" spans="1:29" x14ac:dyDescent="0.25">
      <c r="A630" t="s">
        <v>1581</v>
      </c>
      <c r="B630" t="s">
        <v>10</v>
      </c>
      <c r="C630" t="s">
        <v>68</v>
      </c>
      <c r="D630" t="s">
        <v>3615</v>
      </c>
      <c r="E630" t="s">
        <v>3614</v>
      </c>
      <c r="F630" t="str">
        <f>_xlfn.CONCAT(D630:D630,"-",E630)</f>
        <v>Mombasa-Alger</v>
      </c>
      <c r="G630" s="1">
        <v>44713</v>
      </c>
      <c r="H630" s="1">
        <v>44742</v>
      </c>
      <c r="I630" s="8">
        <f>IF(H630&lt;&gt;"",_xlfn.DAYS(H630,G630),"N/A")</f>
        <v>29</v>
      </c>
      <c r="J630" s="1">
        <f>IF(H630&lt;&gt;"",H630,"N/A")</f>
        <v>44742</v>
      </c>
      <c r="K630">
        <v>6</v>
      </c>
      <c r="L630" t="s">
        <v>12</v>
      </c>
      <c r="M630" t="str">
        <f>IF(L630&lt;&gt;"",L630,"N/A")</f>
        <v>Invoiced</v>
      </c>
      <c r="O630" t="str">
        <f>IF(N630&lt;&gt;"",N630,"N/A")</f>
        <v>N/A</v>
      </c>
      <c r="P630" t="s">
        <v>69</v>
      </c>
      <c r="Q630" s="9">
        <v>28.709</v>
      </c>
      <c r="R630" t="str">
        <f t="shared" si="9"/>
        <v>20-30</v>
      </c>
      <c r="S630">
        <v>20</v>
      </c>
      <c r="T630" t="s">
        <v>14</v>
      </c>
      <c r="U630">
        <f>IF(T630="USD",S630,S630*0.055)</f>
        <v>20</v>
      </c>
      <c r="V630">
        <v>10</v>
      </c>
      <c r="W630" t="s">
        <v>14</v>
      </c>
      <c r="X630">
        <f>IF(W630="USD",V630,V630*0.054)</f>
        <v>10</v>
      </c>
      <c r="Y630">
        <v>1</v>
      </c>
      <c r="Z630">
        <v>4.3499999999999996</v>
      </c>
      <c r="AA630" s="9">
        <v>2.9000000000000004</v>
      </c>
      <c r="AB630">
        <v>3.625</v>
      </c>
      <c r="AC630">
        <v>2.9000000000000004</v>
      </c>
    </row>
    <row r="631" spans="1:29" x14ac:dyDescent="0.25">
      <c r="A631" t="s">
        <v>1167</v>
      </c>
      <c r="B631" t="s">
        <v>10</v>
      </c>
      <c r="C631" t="s">
        <v>68</v>
      </c>
      <c r="D631" t="s">
        <v>3615</v>
      </c>
      <c r="E631" t="s">
        <v>3612</v>
      </c>
      <c r="F631" t="str">
        <f>_xlfn.CONCAT(D631:D631,"-",E631)</f>
        <v>Mombasa-Victoria</v>
      </c>
      <c r="G631" s="1">
        <v>44656</v>
      </c>
      <c r="H631" s="1">
        <v>44685</v>
      </c>
      <c r="I631" s="8">
        <f>IF(H631&lt;&gt;"",_xlfn.DAYS(H631,G631),"N/A")</f>
        <v>29</v>
      </c>
      <c r="J631" s="1">
        <f>IF(H631&lt;&gt;"",H631,"N/A")</f>
        <v>44685</v>
      </c>
      <c r="K631">
        <v>4</v>
      </c>
      <c r="L631" t="s">
        <v>16</v>
      </c>
      <c r="M631" t="str">
        <f>IF(L631&lt;&gt;"",L631,"N/A")</f>
        <v>Paid</v>
      </c>
      <c r="N631" t="s">
        <v>12</v>
      </c>
      <c r="O631" t="str">
        <f>IF(N631&lt;&gt;"",N631,"N/A")</f>
        <v>Invoiced</v>
      </c>
      <c r="P631" t="s">
        <v>13</v>
      </c>
      <c r="Q631" s="9">
        <v>28.591000000000001</v>
      </c>
      <c r="R631" t="str">
        <f t="shared" si="9"/>
        <v>20-30</v>
      </c>
      <c r="S631">
        <v>600</v>
      </c>
      <c r="T631" t="s">
        <v>14</v>
      </c>
      <c r="U631">
        <f>IF(T631="USD",S631,S631*0.055)</f>
        <v>600</v>
      </c>
      <c r="V631">
        <v>300</v>
      </c>
      <c r="W631" t="s">
        <v>14</v>
      </c>
      <c r="X631">
        <f>IF(W631="USD",V631,V631*0.054)</f>
        <v>300</v>
      </c>
      <c r="Y631">
        <v>1</v>
      </c>
      <c r="Z631">
        <v>4.3499999999999996</v>
      </c>
      <c r="AA631" s="9">
        <v>2.9000000000000004</v>
      </c>
      <c r="AB631">
        <v>3.625</v>
      </c>
      <c r="AC631">
        <v>2.9000000000000004</v>
      </c>
    </row>
    <row r="632" spans="1:29" x14ac:dyDescent="0.25">
      <c r="A632" t="s">
        <v>1152</v>
      </c>
      <c r="B632" t="s">
        <v>10</v>
      </c>
      <c r="C632" t="s">
        <v>68</v>
      </c>
      <c r="D632" t="s">
        <v>3619</v>
      </c>
      <c r="E632" t="s">
        <v>3613</v>
      </c>
      <c r="F632" t="str">
        <f>_xlfn.CONCAT(D632:D632,"-",E632)</f>
        <v>Addis Ababa-Sanaa</v>
      </c>
      <c r="G632" s="1">
        <v>44656</v>
      </c>
      <c r="H632" s="1">
        <v>44685</v>
      </c>
      <c r="I632" s="8">
        <f>IF(H632&lt;&gt;"",_xlfn.DAYS(H632,G632),"N/A")</f>
        <v>29</v>
      </c>
      <c r="J632" s="1">
        <f>IF(H632&lt;&gt;"",H632,"N/A")</f>
        <v>44685</v>
      </c>
      <c r="K632">
        <v>4</v>
      </c>
      <c r="L632" t="s">
        <v>16</v>
      </c>
      <c r="M632" t="str">
        <f>IF(L632&lt;&gt;"",L632,"N/A")</f>
        <v>Paid</v>
      </c>
      <c r="O632" t="str">
        <f>IF(N632&lt;&gt;"",N632,"N/A")</f>
        <v>N/A</v>
      </c>
      <c r="P632" t="s">
        <v>69</v>
      </c>
      <c r="Q632" s="9">
        <v>28.591000000000001</v>
      </c>
      <c r="R632" t="str">
        <f t="shared" si="9"/>
        <v>20-30</v>
      </c>
      <c r="S632">
        <v>20</v>
      </c>
      <c r="T632" t="s">
        <v>14</v>
      </c>
      <c r="U632">
        <f>IF(T632="USD",S632,S632*0.055)</f>
        <v>20</v>
      </c>
      <c r="V632">
        <v>10</v>
      </c>
      <c r="W632" t="s">
        <v>14</v>
      </c>
      <c r="X632">
        <f>IF(W632="USD",V632,V632*0.054)</f>
        <v>10</v>
      </c>
      <c r="Y632">
        <v>1</v>
      </c>
      <c r="Z632">
        <v>4.3499999999999996</v>
      </c>
      <c r="AA632" s="9">
        <v>2.9000000000000004</v>
      </c>
      <c r="AB632">
        <v>3.625</v>
      </c>
      <c r="AC632">
        <v>2.9000000000000004</v>
      </c>
    </row>
    <row r="633" spans="1:29" x14ac:dyDescent="0.25">
      <c r="A633" t="s">
        <v>1781</v>
      </c>
      <c r="B633" t="s">
        <v>10</v>
      </c>
      <c r="C633" t="s">
        <v>68</v>
      </c>
      <c r="D633" t="s">
        <v>3620</v>
      </c>
      <c r="E633" t="s">
        <v>3617</v>
      </c>
      <c r="F633" t="str">
        <f>_xlfn.CONCAT(D633:D633,"-",E633)</f>
        <v>Zanzibar-Lagos</v>
      </c>
      <c r="G633" s="1">
        <v>44736</v>
      </c>
      <c r="H633" s="1">
        <v>44765</v>
      </c>
      <c r="I633" s="8">
        <f>IF(H633&lt;&gt;"",_xlfn.DAYS(H633,G633),"N/A")</f>
        <v>29</v>
      </c>
      <c r="J633" s="1">
        <f>IF(H633&lt;&gt;"",H633,"N/A")</f>
        <v>44765</v>
      </c>
      <c r="K633">
        <v>6</v>
      </c>
      <c r="L633" t="s">
        <v>12</v>
      </c>
      <c r="M633" t="str">
        <f>IF(L633&lt;&gt;"",L633,"N/A")</f>
        <v>Invoiced</v>
      </c>
      <c r="N633" t="s">
        <v>12</v>
      </c>
      <c r="O633" t="str">
        <f>IF(N633&lt;&gt;"",N633,"N/A")</f>
        <v>Invoiced</v>
      </c>
      <c r="P633" t="s">
        <v>13</v>
      </c>
      <c r="Q633" s="9">
        <v>28.494</v>
      </c>
      <c r="R633" t="str">
        <f t="shared" si="9"/>
        <v>20-30</v>
      </c>
      <c r="S633">
        <v>600</v>
      </c>
      <c r="T633" t="s">
        <v>14</v>
      </c>
      <c r="U633">
        <f>IF(T633="USD",S633,S633*0.055)</f>
        <v>600</v>
      </c>
      <c r="V633">
        <v>300</v>
      </c>
      <c r="W633" t="s">
        <v>14</v>
      </c>
      <c r="X633">
        <f>IF(W633="USD",V633,V633*0.054)</f>
        <v>300</v>
      </c>
      <c r="Y633">
        <v>1</v>
      </c>
      <c r="Z633">
        <v>4.3499999999999996</v>
      </c>
      <c r="AA633" s="9">
        <v>2.9000000000000004</v>
      </c>
      <c r="AB633">
        <v>3.625</v>
      </c>
      <c r="AC633">
        <v>2.9000000000000004</v>
      </c>
    </row>
    <row r="634" spans="1:29" x14ac:dyDescent="0.25">
      <c r="A634" t="s">
        <v>1769</v>
      </c>
      <c r="B634" t="s">
        <v>10</v>
      </c>
      <c r="C634" t="s">
        <v>68</v>
      </c>
      <c r="D634" t="s">
        <v>3616</v>
      </c>
      <c r="E634" t="s">
        <v>3618</v>
      </c>
      <c r="F634" t="str">
        <f>_xlfn.CONCAT(D634:D634,"-",E634)</f>
        <v>Marrakech-Tripoli</v>
      </c>
      <c r="G634" s="1">
        <v>44728</v>
      </c>
      <c r="H634" s="1">
        <v>44757</v>
      </c>
      <c r="I634" s="8">
        <f>IF(H634&lt;&gt;"",_xlfn.DAYS(H634,G634),"N/A")</f>
        <v>29</v>
      </c>
      <c r="J634" s="1">
        <f>IF(H634&lt;&gt;"",H634,"N/A")</f>
        <v>44757</v>
      </c>
      <c r="K634">
        <v>6</v>
      </c>
      <c r="L634" t="s">
        <v>12</v>
      </c>
      <c r="M634" t="str">
        <f>IF(L634&lt;&gt;"",L634,"N/A")</f>
        <v>Invoiced</v>
      </c>
      <c r="N634" t="s">
        <v>12</v>
      </c>
      <c r="O634" t="str">
        <f>IF(N634&lt;&gt;"",N634,"N/A")</f>
        <v>Invoiced</v>
      </c>
      <c r="P634" t="s">
        <v>13</v>
      </c>
      <c r="Q634" s="9">
        <v>28.481999999999999</v>
      </c>
      <c r="R634" t="str">
        <f t="shared" si="9"/>
        <v>20-30</v>
      </c>
      <c r="S634">
        <v>600</v>
      </c>
      <c r="T634" t="s">
        <v>14</v>
      </c>
      <c r="U634">
        <f>IF(T634="USD",S634,S634*0.055)</f>
        <v>600</v>
      </c>
      <c r="V634">
        <v>300</v>
      </c>
      <c r="W634" t="s">
        <v>14</v>
      </c>
      <c r="X634">
        <f>IF(W634="USD",V634,V634*0.054)</f>
        <v>300</v>
      </c>
      <c r="Y634">
        <v>1</v>
      </c>
      <c r="Z634">
        <v>4.3499999999999996</v>
      </c>
      <c r="AA634" s="9">
        <v>2.9000000000000004</v>
      </c>
      <c r="AB634">
        <v>3.625</v>
      </c>
      <c r="AC634">
        <v>2.9000000000000004</v>
      </c>
    </row>
    <row r="635" spans="1:29" x14ac:dyDescent="0.25">
      <c r="A635" t="s">
        <v>1400</v>
      </c>
      <c r="B635" t="s">
        <v>10</v>
      </c>
      <c r="C635" t="s">
        <v>68</v>
      </c>
      <c r="D635" t="s">
        <v>3611</v>
      </c>
      <c r="E635" t="s">
        <v>3614</v>
      </c>
      <c r="F635" t="str">
        <f>_xlfn.CONCAT(D635:D635,"-",E635)</f>
        <v>Mogadishu-Alger</v>
      </c>
      <c r="G635" s="1">
        <v>44670</v>
      </c>
      <c r="H635" s="1">
        <v>44699</v>
      </c>
      <c r="I635" s="8">
        <f>IF(H635&lt;&gt;"",_xlfn.DAYS(H635,G635),"N/A")</f>
        <v>29</v>
      </c>
      <c r="J635" s="1">
        <f>IF(H635&lt;&gt;"",H635,"N/A")</f>
        <v>44699</v>
      </c>
      <c r="K635">
        <v>4</v>
      </c>
      <c r="M635" t="str">
        <f>IF(L635&lt;&gt;"",L635,"N/A")</f>
        <v>N/A</v>
      </c>
      <c r="N635" t="s">
        <v>16</v>
      </c>
      <c r="O635" t="str">
        <f>IF(N635&lt;&gt;"",N635,"N/A")</f>
        <v>Paid</v>
      </c>
      <c r="P635" t="s">
        <v>13</v>
      </c>
      <c r="Q635" s="9">
        <v>28.457000000000001</v>
      </c>
      <c r="R635" t="str">
        <f t="shared" si="9"/>
        <v>20-30</v>
      </c>
      <c r="S635">
        <v>600</v>
      </c>
      <c r="T635" t="s">
        <v>14</v>
      </c>
      <c r="U635">
        <f>IF(T635="USD",S635,S635*0.055)</f>
        <v>600</v>
      </c>
      <c r="V635">
        <v>300</v>
      </c>
      <c r="W635" t="s">
        <v>14</v>
      </c>
      <c r="X635">
        <f>IF(W635="USD",V635,V635*0.054)</f>
        <v>300</v>
      </c>
      <c r="Y635">
        <v>1</v>
      </c>
      <c r="Z635">
        <v>4.3499999999999996</v>
      </c>
      <c r="AA635" s="9">
        <v>2.9000000000000004</v>
      </c>
      <c r="AB635">
        <v>3.625</v>
      </c>
      <c r="AC635">
        <v>2.9000000000000004</v>
      </c>
    </row>
    <row r="636" spans="1:29" x14ac:dyDescent="0.25">
      <c r="A636" t="s">
        <v>1431</v>
      </c>
      <c r="B636" t="s">
        <v>10</v>
      </c>
      <c r="C636" t="s">
        <v>68</v>
      </c>
      <c r="D636" t="s">
        <v>3611</v>
      </c>
      <c r="E636" t="s">
        <v>3617</v>
      </c>
      <c r="F636" t="str">
        <f>_xlfn.CONCAT(D636:D636,"-",E636)</f>
        <v>Mogadishu-Lagos</v>
      </c>
      <c r="G636" s="1">
        <v>44670</v>
      </c>
      <c r="H636" s="1">
        <v>44699</v>
      </c>
      <c r="I636" s="8">
        <f>IF(H636&lt;&gt;"",_xlfn.DAYS(H636,G636),"N/A")</f>
        <v>29</v>
      </c>
      <c r="J636" s="1">
        <f>IF(H636&lt;&gt;"",H636,"N/A")</f>
        <v>44699</v>
      </c>
      <c r="K636">
        <v>4</v>
      </c>
      <c r="M636" t="str">
        <f>IF(L636&lt;&gt;"",L636,"N/A")</f>
        <v>N/A</v>
      </c>
      <c r="O636" t="str">
        <f>IF(N636&lt;&gt;"",N636,"N/A")</f>
        <v>N/A</v>
      </c>
      <c r="P636" t="s">
        <v>69</v>
      </c>
      <c r="Q636" s="9">
        <v>28.457000000000001</v>
      </c>
      <c r="R636" t="str">
        <f t="shared" si="9"/>
        <v>20-30</v>
      </c>
      <c r="S636">
        <v>20</v>
      </c>
      <c r="T636" t="s">
        <v>14</v>
      </c>
      <c r="U636">
        <f>IF(T636="USD",S636,S636*0.055)</f>
        <v>20</v>
      </c>
      <c r="V636">
        <v>10</v>
      </c>
      <c r="W636" t="s">
        <v>14</v>
      </c>
      <c r="X636">
        <f>IF(W636="USD",V636,V636*0.054)</f>
        <v>10</v>
      </c>
      <c r="Y636">
        <v>1</v>
      </c>
      <c r="Z636">
        <v>4.3499999999999996</v>
      </c>
      <c r="AA636" s="9">
        <v>2.9000000000000004</v>
      </c>
      <c r="AB636">
        <v>3.625</v>
      </c>
      <c r="AC636">
        <v>2.9000000000000004</v>
      </c>
    </row>
    <row r="637" spans="1:29" x14ac:dyDescent="0.25">
      <c r="A637" t="s">
        <v>1174</v>
      </c>
      <c r="B637" t="s">
        <v>10</v>
      </c>
      <c r="C637" t="s">
        <v>68</v>
      </c>
      <c r="D637" t="s">
        <v>3616</v>
      </c>
      <c r="E637" t="s">
        <v>3614</v>
      </c>
      <c r="F637" t="str">
        <f>_xlfn.CONCAT(D637:D637,"-",E637)</f>
        <v>Marrakech-Alger</v>
      </c>
      <c r="G637" s="1">
        <v>44656</v>
      </c>
      <c r="H637" s="1">
        <v>44685</v>
      </c>
      <c r="I637" s="8">
        <f>IF(H637&lt;&gt;"",_xlfn.DAYS(H637,G637),"N/A")</f>
        <v>29</v>
      </c>
      <c r="J637" s="1">
        <f>IF(H637&lt;&gt;"",H637,"N/A")</f>
        <v>44685</v>
      </c>
      <c r="K637">
        <v>4</v>
      </c>
      <c r="L637" t="s">
        <v>16</v>
      </c>
      <c r="M637" t="str">
        <f>IF(L637&lt;&gt;"",L637,"N/A")</f>
        <v>Paid</v>
      </c>
      <c r="N637" t="s">
        <v>12</v>
      </c>
      <c r="O637" t="str">
        <f>IF(N637&lt;&gt;"",N637,"N/A")</f>
        <v>Invoiced</v>
      </c>
      <c r="P637" t="s">
        <v>13</v>
      </c>
      <c r="Q637" s="9">
        <v>27.733000000000001</v>
      </c>
      <c r="R637" t="str">
        <f t="shared" si="9"/>
        <v>20-30</v>
      </c>
      <c r="S637">
        <v>600</v>
      </c>
      <c r="T637" t="s">
        <v>14</v>
      </c>
      <c r="U637">
        <f>IF(T637="USD",S637,S637*0.055)</f>
        <v>600</v>
      </c>
      <c r="V637">
        <v>300</v>
      </c>
      <c r="W637" t="s">
        <v>14</v>
      </c>
      <c r="X637">
        <f>IF(W637="USD",V637,V637*0.054)</f>
        <v>300</v>
      </c>
      <c r="Y637">
        <v>1</v>
      </c>
      <c r="Z637">
        <v>4.3499999999999996</v>
      </c>
      <c r="AA637" s="9">
        <v>2.9000000000000004</v>
      </c>
      <c r="AB637">
        <v>3.625</v>
      </c>
      <c r="AC637">
        <v>2.9000000000000004</v>
      </c>
    </row>
    <row r="638" spans="1:29" x14ac:dyDescent="0.25">
      <c r="A638" t="s">
        <v>1159</v>
      </c>
      <c r="B638" t="s">
        <v>10</v>
      </c>
      <c r="C638" t="s">
        <v>68</v>
      </c>
      <c r="D638" t="s">
        <v>3619</v>
      </c>
      <c r="E638" t="s">
        <v>3618</v>
      </c>
      <c r="F638" t="str">
        <f>_xlfn.CONCAT(D638:D638,"-",E638)</f>
        <v>Addis Ababa-Tripoli</v>
      </c>
      <c r="G638" s="1">
        <v>44656</v>
      </c>
      <c r="H638" s="1">
        <v>44685</v>
      </c>
      <c r="I638" s="8">
        <f>IF(H638&lt;&gt;"",_xlfn.DAYS(H638,G638),"N/A")</f>
        <v>29</v>
      </c>
      <c r="J638" s="1">
        <f>IF(H638&lt;&gt;"",H638,"N/A")</f>
        <v>44685</v>
      </c>
      <c r="K638">
        <v>4</v>
      </c>
      <c r="L638" t="s">
        <v>16</v>
      </c>
      <c r="M638" t="str">
        <f>IF(L638&lt;&gt;"",L638,"N/A")</f>
        <v>Paid</v>
      </c>
      <c r="O638" t="str">
        <f>IF(N638&lt;&gt;"",N638,"N/A")</f>
        <v>N/A</v>
      </c>
      <c r="P638" t="s">
        <v>69</v>
      </c>
      <c r="Q638" s="9">
        <v>27.733000000000001</v>
      </c>
      <c r="R638" t="str">
        <f t="shared" si="9"/>
        <v>20-30</v>
      </c>
      <c r="S638">
        <v>20</v>
      </c>
      <c r="T638" t="s">
        <v>14</v>
      </c>
      <c r="U638">
        <f>IF(T638="USD",S638,S638*0.055)</f>
        <v>20</v>
      </c>
      <c r="V638">
        <v>10</v>
      </c>
      <c r="W638" t="s">
        <v>14</v>
      </c>
      <c r="X638">
        <f>IF(W638="USD",V638,V638*0.054)</f>
        <v>10</v>
      </c>
      <c r="Y638">
        <v>1</v>
      </c>
      <c r="Z638">
        <v>4.3499999999999996</v>
      </c>
      <c r="AA638" s="9">
        <v>2.9000000000000004</v>
      </c>
      <c r="AB638">
        <v>3.625</v>
      </c>
      <c r="AC638">
        <v>2.9000000000000004</v>
      </c>
    </row>
    <row r="639" spans="1:29" x14ac:dyDescent="0.25">
      <c r="A639" t="s">
        <v>1799</v>
      </c>
      <c r="B639" t="s">
        <v>10</v>
      </c>
      <c r="C639" t="s">
        <v>68</v>
      </c>
      <c r="D639" t="s">
        <v>3615</v>
      </c>
      <c r="E639" t="s">
        <v>3613</v>
      </c>
      <c r="F639" t="str">
        <f>_xlfn.CONCAT(D639:D639,"-",E639)</f>
        <v>Mombasa-Sanaa</v>
      </c>
      <c r="G639" s="1">
        <v>44736</v>
      </c>
      <c r="H639" s="1">
        <v>44765</v>
      </c>
      <c r="I639" s="8">
        <f>IF(H639&lt;&gt;"",_xlfn.DAYS(H639,G639),"N/A")</f>
        <v>29</v>
      </c>
      <c r="J639" s="1">
        <f>IF(H639&lt;&gt;"",H639,"N/A")</f>
        <v>44765</v>
      </c>
      <c r="K639">
        <v>6</v>
      </c>
      <c r="L639" t="s">
        <v>12</v>
      </c>
      <c r="M639" t="str">
        <f>IF(L639&lt;&gt;"",L639,"N/A")</f>
        <v>Invoiced</v>
      </c>
      <c r="N639" t="s">
        <v>12</v>
      </c>
      <c r="O639" t="str">
        <f>IF(N639&lt;&gt;"",N639,"N/A")</f>
        <v>Invoiced</v>
      </c>
      <c r="P639" t="s">
        <v>13</v>
      </c>
      <c r="Q639" s="9">
        <v>27.370999999999999</v>
      </c>
      <c r="R639" t="str">
        <f t="shared" si="9"/>
        <v>20-30</v>
      </c>
      <c r="S639">
        <v>600</v>
      </c>
      <c r="T639" t="s">
        <v>14</v>
      </c>
      <c r="U639">
        <f>IF(T639="USD",S639,S639*0.055)</f>
        <v>600</v>
      </c>
      <c r="V639">
        <v>300</v>
      </c>
      <c r="W639" t="s">
        <v>14</v>
      </c>
      <c r="X639">
        <f>IF(W639="USD",V639,V639*0.054)</f>
        <v>300</v>
      </c>
      <c r="Y639">
        <v>1</v>
      </c>
      <c r="Z639">
        <v>4.3499999999999996</v>
      </c>
      <c r="AA639" s="9">
        <v>2.9000000000000004</v>
      </c>
      <c r="AB639">
        <v>3.625</v>
      </c>
      <c r="AC639">
        <v>2.9000000000000004</v>
      </c>
    </row>
    <row r="640" spans="1:29" x14ac:dyDescent="0.25">
      <c r="A640" t="s">
        <v>2746</v>
      </c>
      <c r="B640" t="s">
        <v>10</v>
      </c>
      <c r="C640" t="s">
        <v>68</v>
      </c>
      <c r="D640" t="s">
        <v>3611</v>
      </c>
      <c r="E640" t="s">
        <v>3617</v>
      </c>
      <c r="F640" t="str">
        <f>_xlfn.CONCAT(D640:D640,"-",E640)</f>
        <v>Mogadishu-Lagos</v>
      </c>
      <c r="G640" s="1">
        <v>44683</v>
      </c>
      <c r="H640" s="1">
        <v>44712</v>
      </c>
      <c r="I640" s="8">
        <f>IF(H640&lt;&gt;"",_xlfn.DAYS(H640,G640),"N/A")</f>
        <v>29</v>
      </c>
      <c r="J640" s="1">
        <f>IF(H640&lt;&gt;"",H640,"N/A")</f>
        <v>44712</v>
      </c>
      <c r="K640">
        <v>5</v>
      </c>
      <c r="L640" t="s">
        <v>16</v>
      </c>
      <c r="M640" t="str">
        <f>IF(L640&lt;&gt;"",L640,"N/A")</f>
        <v>Paid</v>
      </c>
      <c r="N640" t="s">
        <v>12</v>
      </c>
      <c r="O640" t="str">
        <f>IF(N640&lt;&gt;"",N640,"N/A")</f>
        <v>Invoiced</v>
      </c>
      <c r="P640" t="s">
        <v>13</v>
      </c>
      <c r="Q640" s="9">
        <v>27.134</v>
      </c>
      <c r="R640" t="str">
        <f t="shared" si="9"/>
        <v>20-30</v>
      </c>
      <c r="S640">
        <v>600</v>
      </c>
      <c r="T640" t="s">
        <v>14</v>
      </c>
      <c r="U640">
        <f>IF(T640="USD",S640,S640*0.055)</f>
        <v>600</v>
      </c>
      <c r="V640">
        <v>300</v>
      </c>
      <c r="W640" t="s">
        <v>14</v>
      </c>
      <c r="X640">
        <f>IF(W640="USD",V640,V640*0.054)</f>
        <v>300</v>
      </c>
      <c r="Y640">
        <v>1</v>
      </c>
      <c r="Z640">
        <v>4.3499999999999996</v>
      </c>
      <c r="AA640" s="9">
        <v>2.9000000000000004</v>
      </c>
      <c r="AB640">
        <v>3.625</v>
      </c>
      <c r="AC640">
        <v>2.9000000000000004</v>
      </c>
    </row>
    <row r="641" spans="1:29" x14ac:dyDescent="0.25">
      <c r="A641" t="s">
        <v>3017</v>
      </c>
      <c r="B641" t="s">
        <v>10</v>
      </c>
      <c r="C641" t="s">
        <v>68</v>
      </c>
      <c r="D641" t="s">
        <v>3611</v>
      </c>
      <c r="E641" t="s">
        <v>3617</v>
      </c>
      <c r="F641" t="str">
        <f>_xlfn.CONCAT(D641:D641,"-",E641)</f>
        <v>Mogadishu-Lagos</v>
      </c>
      <c r="G641" s="1">
        <v>44790</v>
      </c>
      <c r="H641" s="1">
        <v>44819</v>
      </c>
      <c r="I641" s="8">
        <f>IF(H641&lt;&gt;"",_xlfn.DAYS(H641,G641),"N/A")</f>
        <v>29</v>
      </c>
      <c r="J641" s="1">
        <f>IF(H641&lt;&gt;"",H641,"N/A")</f>
        <v>44819</v>
      </c>
      <c r="K641">
        <v>8</v>
      </c>
      <c r="M641" t="str">
        <f>IF(L641&lt;&gt;"",L641,"N/A")</f>
        <v>N/A</v>
      </c>
      <c r="O641" t="str">
        <f>IF(N641&lt;&gt;"",N641,"N/A")</f>
        <v>N/A</v>
      </c>
      <c r="P641" t="s">
        <v>13</v>
      </c>
      <c r="Q641" s="9">
        <v>26.30312</v>
      </c>
      <c r="R641" t="str">
        <f t="shared" si="9"/>
        <v>20-30</v>
      </c>
      <c r="S641">
        <v>600</v>
      </c>
      <c r="T641" t="s">
        <v>14</v>
      </c>
      <c r="U641">
        <f>IF(T641="USD",S641,S641*0.055)</f>
        <v>600</v>
      </c>
      <c r="V641">
        <v>300</v>
      </c>
      <c r="W641" t="s">
        <v>14</v>
      </c>
      <c r="X641">
        <f>IF(W641="USD",V641,V641*0.054)</f>
        <v>300</v>
      </c>
      <c r="Y641">
        <v>0</v>
      </c>
      <c r="Z641">
        <v>4.3499999999999996</v>
      </c>
      <c r="AA641" s="9">
        <v>2.9000000000000004</v>
      </c>
      <c r="AB641">
        <v>3.625</v>
      </c>
      <c r="AC641">
        <v>2.9000000000000004</v>
      </c>
    </row>
    <row r="642" spans="1:29" x14ac:dyDescent="0.25">
      <c r="A642" t="s">
        <v>2079</v>
      </c>
      <c r="B642" t="s">
        <v>10</v>
      </c>
      <c r="C642" t="s">
        <v>68</v>
      </c>
      <c r="D642" t="s">
        <v>3619</v>
      </c>
      <c r="E642" t="s">
        <v>3617</v>
      </c>
      <c r="F642" t="str">
        <f>_xlfn.CONCAT(D642:D642,"-",E642)</f>
        <v>Addis Ababa-Lagos</v>
      </c>
      <c r="G642" s="1">
        <v>44739</v>
      </c>
      <c r="H642" s="1">
        <v>44768</v>
      </c>
      <c r="I642" s="8">
        <f>IF(H642&lt;&gt;"",_xlfn.DAYS(H642,G642),"N/A")</f>
        <v>29</v>
      </c>
      <c r="J642" s="1">
        <f>IF(H642&lt;&gt;"",H642,"N/A")</f>
        <v>44768</v>
      </c>
      <c r="K642">
        <v>6</v>
      </c>
      <c r="L642" t="s">
        <v>16</v>
      </c>
      <c r="M642" t="str">
        <f>IF(L642&lt;&gt;"",L642,"N/A")</f>
        <v>Paid</v>
      </c>
      <c r="N642" t="s">
        <v>12</v>
      </c>
      <c r="O642" t="str">
        <f>IF(N642&lt;&gt;"",N642,"N/A")</f>
        <v>Invoiced</v>
      </c>
      <c r="P642" t="s">
        <v>13</v>
      </c>
      <c r="Q642" s="9">
        <v>25.984000000000002</v>
      </c>
      <c r="R642" t="str">
        <f t="shared" si="9"/>
        <v>20-30</v>
      </c>
      <c r="S642">
        <v>600</v>
      </c>
      <c r="T642" t="s">
        <v>14</v>
      </c>
      <c r="U642">
        <f>IF(T642="USD",S642,S642*0.055)</f>
        <v>600</v>
      </c>
      <c r="V642">
        <v>300</v>
      </c>
      <c r="W642" t="s">
        <v>14</v>
      </c>
      <c r="X642">
        <f>IF(W642="USD",V642,V642*0.054)</f>
        <v>300</v>
      </c>
      <c r="Y642">
        <v>1</v>
      </c>
      <c r="Z642">
        <v>4.3499999999999996</v>
      </c>
      <c r="AA642" s="9">
        <v>2.9000000000000004</v>
      </c>
      <c r="AB642">
        <v>3.625</v>
      </c>
      <c r="AC642">
        <v>2.9000000000000004</v>
      </c>
    </row>
    <row r="643" spans="1:29" x14ac:dyDescent="0.25">
      <c r="A643" t="s">
        <v>2831</v>
      </c>
      <c r="B643" t="s">
        <v>10</v>
      </c>
      <c r="C643" t="s">
        <v>68</v>
      </c>
      <c r="D643" t="s">
        <v>3616</v>
      </c>
      <c r="E643" t="s">
        <v>3618</v>
      </c>
      <c r="F643" t="str">
        <f>_xlfn.CONCAT(D643:D643,"-",E643)</f>
        <v>Marrakech-Tripoli</v>
      </c>
      <c r="G643" s="1">
        <v>44701</v>
      </c>
      <c r="H643" s="1">
        <v>44730</v>
      </c>
      <c r="I643" s="8">
        <f>IF(H643&lt;&gt;"",_xlfn.DAYS(H643,G643),"N/A")</f>
        <v>29</v>
      </c>
      <c r="J643" s="1">
        <f>IF(H643&lt;&gt;"",H643,"N/A")</f>
        <v>44730</v>
      </c>
      <c r="K643">
        <v>5</v>
      </c>
      <c r="L643" t="s">
        <v>12</v>
      </c>
      <c r="M643" t="str">
        <f>IF(L643&lt;&gt;"",L643,"N/A")</f>
        <v>Invoiced</v>
      </c>
      <c r="N643" t="s">
        <v>12</v>
      </c>
      <c r="O643" t="str">
        <f>IF(N643&lt;&gt;"",N643,"N/A")</f>
        <v>Invoiced</v>
      </c>
      <c r="P643" t="s">
        <v>13</v>
      </c>
      <c r="Q643" s="9">
        <v>23.765999999999998</v>
      </c>
      <c r="R643" t="str">
        <f t="shared" ref="R643:R706" si="10">IF(Q643&lt;=10,"1-10",IF(Q643&lt;=20,"10-20",IF(Q643&lt;=30,"20-30",IF(Q643&lt;=40,"30+"))))</f>
        <v>20-30</v>
      </c>
      <c r="S643">
        <v>600</v>
      </c>
      <c r="T643" t="s">
        <v>14</v>
      </c>
      <c r="U643">
        <f>IF(T643="USD",S643,S643*0.055)</f>
        <v>600</v>
      </c>
      <c r="V643">
        <v>300</v>
      </c>
      <c r="W643" t="s">
        <v>14</v>
      </c>
      <c r="X643">
        <f>IF(W643="USD",V643,V643*0.054)</f>
        <v>300</v>
      </c>
      <c r="Y643">
        <v>1</v>
      </c>
      <c r="Z643">
        <v>4.3499999999999996</v>
      </c>
      <c r="AA643" s="9">
        <v>2.9000000000000004</v>
      </c>
      <c r="AB643">
        <v>3.625</v>
      </c>
      <c r="AC643">
        <v>2.9000000000000004</v>
      </c>
    </row>
    <row r="644" spans="1:29" x14ac:dyDescent="0.25">
      <c r="A644" t="s">
        <v>2832</v>
      </c>
      <c r="B644" t="s">
        <v>10</v>
      </c>
      <c r="C644" t="s">
        <v>68</v>
      </c>
      <c r="D644" t="s">
        <v>3611</v>
      </c>
      <c r="E644" t="s">
        <v>3614</v>
      </c>
      <c r="F644" t="str">
        <f>_xlfn.CONCAT(D644:D644,"-",E644)</f>
        <v>Mogadishu-Alger</v>
      </c>
      <c r="G644" s="1">
        <v>44701</v>
      </c>
      <c r="H644" s="1">
        <v>44730</v>
      </c>
      <c r="I644" s="8">
        <f>IF(H644&lt;&gt;"",_xlfn.DAYS(H644,G644),"N/A")</f>
        <v>29</v>
      </c>
      <c r="J644" s="1">
        <f>IF(H644&lt;&gt;"",H644,"N/A")</f>
        <v>44730</v>
      </c>
      <c r="K644">
        <v>5</v>
      </c>
      <c r="L644" t="s">
        <v>12</v>
      </c>
      <c r="M644" t="str">
        <f>IF(L644&lt;&gt;"",L644,"N/A")</f>
        <v>Invoiced</v>
      </c>
      <c r="N644" t="s">
        <v>12</v>
      </c>
      <c r="O644" t="str">
        <f>IF(N644&lt;&gt;"",N644,"N/A")</f>
        <v>Invoiced</v>
      </c>
      <c r="P644" t="s">
        <v>13</v>
      </c>
      <c r="Q644" s="9">
        <v>23.565999999999999</v>
      </c>
      <c r="R644" t="str">
        <f t="shared" si="10"/>
        <v>20-30</v>
      </c>
      <c r="S644">
        <v>600</v>
      </c>
      <c r="T644" t="s">
        <v>14</v>
      </c>
      <c r="U644">
        <f>IF(T644="USD",S644,S644*0.055)</f>
        <v>600</v>
      </c>
      <c r="V644">
        <v>300</v>
      </c>
      <c r="W644" t="s">
        <v>14</v>
      </c>
      <c r="X644">
        <f>IF(W644="USD",V644,V644*0.054)</f>
        <v>300</v>
      </c>
      <c r="Y644">
        <v>1</v>
      </c>
      <c r="Z644">
        <v>4.3499999999999996</v>
      </c>
      <c r="AA644" s="9">
        <v>2.9000000000000004</v>
      </c>
      <c r="AB644">
        <v>3.625</v>
      </c>
      <c r="AC644">
        <v>2.9000000000000004</v>
      </c>
    </row>
    <row r="645" spans="1:29" x14ac:dyDescent="0.25">
      <c r="A645" t="s">
        <v>2866</v>
      </c>
      <c r="B645" t="s">
        <v>10</v>
      </c>
      <c r="C645" t="s">
        <v>68</v>
      </c>
      <c r="D645" t="s">
        <v>3616</v>
      </c>
      <c r="E645" t="s">
        <v>3613</v>
      </c>
      <c r="F645" t="str">
        <f>_xlfn.CONCAT(D645:D645,"-",E645)</f>
        <v>Marrakech-Sanaa</v>
      </c>
      <c r="G645" s="1">
        <v>44707</v>
      </c>
      <c r="H645" s="1">
        <v>44736</v>
      </c>
      <c r="I645" s="8">
        <f>IF(H645&lt;&gt;"",_xlfn.DAYS(H645,G645),"N/A")</f>
        <v>29</v>
      </c>
      <c r="J645" s="1">
        <f>IF(H645&lt;&gt;"",H645,"N/A")</f>
        <v>44736</v>
      </c>
      <c r="K645">
        <v>5</v>
      </c>
      <c r="L645" t="s">
        <v>12</v>
      </c>
      <c r="M645" t="str">
        <f>IF(L645&lt;&gt;"",L645,"N/A")</f>
        <v>Invoiced</v>
      </c>
      <c r="N645" t="s">
        <v>12</v>
      </c>
      <c r="O645" t="str">
        <f>IF(N645&lt;&gt;"",N645,"N/A")</f>
        <v>Invoiced</v>
      </c>
      <c r="P645" t="s">
        <v>13</v>
      </c>
      <c r="Q645" s="9">
        <v>16.412949999999999</v>
      </c>
      <c r="R645" t="str">
        <f t="shared" si="10"/>
        <v>10-20</v>
      </c>
      <c r="S645">
        <v>600</v>
      </c>
      <c r="T645" t="s">
        <v>14</v>
      </c>
      <c r="U645">
        <f>IF(T645="USD",S645,S645*0.055)</f>
        <v>600</v>
      </c>
      <c r="V645">
        <v>300</v>
      </c>
      <c r="W645" t="s">
        <v>14</v>
      </c>
      <c r="X645">
        <f>IF(W645="USD",V645,V645*0.054)</f>
        <v>300</v>
      </c>
      <c r="Y645">
        <v>1</v>
      </c>
      <c r="Z645">
        <v>4.3499999999999996</v>
      </c>
      <c r="AA645" s="9">
        <v>2.9000000000000004</v>
      </c>
      <c r="AB645">
        <v>3.625</v>
      </c>
      <c r="AC645">
        <v>2.9000000000000004</v>
      </c>
    </row>
    <row r="646" spans="1:29" x14ac:dyDescent="0.25">
      <c r="A646" t="s">
        <v>2981</v>
      </c>
      <c r="B646" t="s">
        <v>10</v>
      </c>
      <c r="C646" t="s">
        <v>68</v>
      </c>
      <c r="D646" t="s">
        <v>3611</v>
      </c>
      <c r="E646" t="s">
        <v>3618</v>
      </c>
      <c r="F646" t="str">
        <f>_xlfn.CONCAT(D646:D646,"-",E646)</f>
        <v>Mogadishu-Tripoli</v>
      </c>
      <c r="G646" s="1">
        <v>44753</v>
      </c>
      <c r="H646" s="1">
        <v>44782</v>
      </c>
      <c r="I646" s="8">
        <f>IF(H646&lt;&gt;"",_xlfn.DAYS(H646,G646),"N/A")</f>
        <v>29</v>
      </c>
      <c r="J646" s="1">
        <f>IF(H646&lt;&gt;"",H646,"N/A")</f>
        <v>44782</v>
      </c>
      <c r="K646">
        <v>7</v>
      </c>
      <c r="M646" t="str">
        <f>IF(L646&lt;&gt;"",L646,"N/A")</f>
        <v>N/A</v>
      </c>
      <c r="N646" t="s">
        <v>12</v>
      </c>
      <c r="O646" t="str">
        <f>IF(N646&lt;&gt;"",N646,"N/A")</f>
        <v>Invoiced</v>
      </c>
      <c r="P646" t="s">
        <v>13</v>
      </c>
      <c r="Q646" s="9">
        <v>13.603999999999999</v>
      </c>
      <c r="R646" t="str">
        <f t="shared" si="10"/>
        <v>10-20</v>
      </c>
      <c r="S646">
        <v>600</v>
      </c>
      <c r="T646" t="s">
        <v>14</v>
      </c>
      <c r="U646">
        <f>IF(T646="USD",S646,S646*0.055)</f>
        <v>600</v>
      </c>
      <c r="V646">
        <v>300</v>
      </c>
      <c r="W646" t="s">
        <v>14</v>
      </c>
      <c r="X646">
        <f>IF(W646="USD",V646,V646*0.054)</f>
        <v>300</v>
      </c>
      <c r="Y646">
        <v>1</v>
      </c>
      <c r="Z646">
        <v>4.3499999999999996</v>
      </c>
      <c r="AA646" s="9">
        <v>2.9000000000000004</v>
      </c>
      <c r="AB646">
        <v>3.625</v>
      </c>
      <c r="AC646">
        <v>2.9000000000000004</v>
      </c>
    </row>
    <row r="647" spans="1:29" x14ac:dyDescent="0.25">
      <c r="A647" t="s">
        <v>2925</v>
      </c>
      <c r="B647" t="s">
        <v>10</v>
      </c>
      <c r="C647" t="s">
        <v>68</v>
      </c>
      <c r="D647" t="s">
        <v>3620</v>
      </c>
      <c r="E647" t="s">
        <v>3618</v>
      </c>
      <c r="F647" t="str">
        <f>_xlfn.CONCAT(D647:D647,"-",E647)</f>
        <v>Zanzibar-Tripoli</v>
      </c>
      <c r="G647" s="1">
        <v>44752</v>
      </c>
      <c r="H647" s="1">
        <v>44781</v>
      </c>
      <c r="I647" s="8">
        <f>IF(H647&lt;&gt;"",_xlfn.DAYS(H647,G647),"N/A")</f>
        <v>29</v>
      </c>
      <c r="J647" s="1">
        <f>IF(H647&lt;&gt;"",H647,"N/A")</f>
        <v>44781</v>
      </c>
      <c r="K647">
        <v>7</v>
      </c>
      <c r="L647" t="s">
        <v>12</v>
      </c>
      <c r="M647" t="str">
        <f>IF(L647&lt;&gt;"",L647,"N/A")</f>
        <v>Invoiced</v>
      </c>
      <c r="N647" t="s">
        <v>12</v>
      </c>
      <c r="O647" t="str">
        <f>IF(N647&lt;&gt;"",N647,"N/A")</f>
        <v>Invoiced</v>
      </c>
      <c r="P647" t="s">
        <v>13</v>
      </c>
      <c r="Q647" s="9">
        <v>9.68</v>
      </c>
      <c r="R647" t="str">
        <f t="shared" si="10"/>
        <v>1-10</v>
      </c>
      <c r="S647">
        <v>600</v>
      </c>
      <c r="T647" t="s">
        <v>14</v>
      </c>
      <c r="U647">
        <f>IF(T647="USD",S647,S647*0.055)</f>
        <v>600</v>
      </c>
      <c r="V647">
        <v>300</v>
      </c>
      <c r="W647" t="s">
        <v>14</v>
      </c>
      <c r="X647">
        <f>IF(W647="USD",V647,V647*0.054)</f>
        <v>300</v>
      </c>
      <c r="Y647">
        <v>1</v>
      </c>
      <c r="Z647">
        <v>4.3499999999999996</v>
      </c>
      <c r="AA647" s="9">
        <v>2.9000000000000004</v>
      </c>
      <c r="AB647">
        <v>3.625</v>
      </c>
      <c r="AC647">
        <v>2.9000000000000004</v>
      </c>
    </row>
    <row r="648" spans="1:29" x14ac:dyDescent="0.25">
      <c r="A648" t="s">
        <v>2828</v>
      </c>
      <c r="B648" t="s">
        <v>10</v>
      </c>
      <c r="C648" t="s">
        <v>68</v>
      </c>
      <c r="D648" t="s">
        <v>3620</v>
      </c>
      <c r="E648" t="s">
        <v>3612</v>
      </c>
      <c r="F648" t="str">
        <f>_xlfn.CONCAT(D648:D648,"-",E648)</f>
        <v>Zanzibar-Victoria</v>
      </c>
      <c r="G648" s="1">
        <v>44740</v>
      </c>
      <c r="H648" s="1">
        <v>44769</v>
      </c>
      <c r="I648" s="8">
        <f>IF(H648&lt;&gt;"",_xlfn.DAYS(H648,G648),"N/A")</f>
        <v>29</v>
      </c>
      <c r="J648" s="1">
        <f>IF(H648&lt;&gt;"",H648,"N/A")</f>
        <v>44769</v>
      </c>
      <c r="K648">
        <v>6</v>
      </c>
      <c r="L648" t="s">
        <v>12</v>
      </c>
      <c r="M648" t="str">
        <f>IF(L648&lt;&gt;"",L648,"N/A")</f>
        <v>Invoiced</v>
      </c>
      <c r="N648" t="s">
        <v>12</v>
      </c>
      <c r="O648" t="str">
        <f>IF(N648&lt;&gt;"",N648,"N/A")</f>
        <v>Invoiced</v>
      </c>
      <c r="P648" t="s">
        <v>13</v>
      </c>
      <c r="Q648" s="9">
        <v>9.6059999999999999</v>
      </c>
      <c r="R648" t="str">
        <f t="shared" si="10"/>
        <v>1-10</v>
      </c>
      <c r="S648">
        <v>600</v>
      </c>
      <c r="T648" t="s">
        <v>14</v>
      </c>
      <c r="U648">
        <f>IF(T648="USD",S648,S648*0.055)</f>
        <v>600</v>
      </c>
      <c r="V648">
        <v>300</v>
      </c>
      <c r="W648" t="s">
        <v>14</v>
      </c>
      <c r="X648">
        <f>IF(W648="USD",V648,V648*0.054)</f>
        <v>300</v>
      </c>
      <c r="Y648">
        <v>1</v>
      </c>
      <c r="Z648">
        <v>4.3499999999999996</v>
      </c>
      <c r="AA648" s="9">
        <v>2.9000000000000004</v>
      </c>
      <c r="AB648">
        <v>3.625</v>
      </c>
      <c r="AC648">
        <v>2.9000000000000004</v>
      </c>
    </row>
    <row r="649" spans="1:29" x14ac:dyDescent="0.25">
      <c r="A649" t="s">
        <v>2829</v>
      </c>
      <c r="B649" t="s">
        <v>10</v>
      </c>
      <c r="C649" t="s">
        <v>68</v>
      </c>
      <c r="D649" t="s">
        <v>3615</v>
      </c>
      <c r="E649" t="s">
        <v>3617</v>
      </c>
      <c r="F649" t="str">
        <f>_xlfn.CONCAT(D649:D649,"-",E649)</f>
        <v>Mombasa-Lagos</v>
      </c>
      <c r="G649" s="1">
        <v>44740</v>
      </c>
      <c r="H649" s="1">
        <v>44769</v>
      </c>
      <c r="I649" s="8">
        <f>IF(H649&lt;&gt;"",_xlfn.DAYS(H649,G649),"N/A")</f>
        <v>29</v>
      </c>
      <c r="J649" s="1">
        <f>IF(H649&lt;&gt;"",H649,"N/A")</f>
        <v>44769</v>
      </c>
      <c r="K649">
        <v>6</v>
      </c>
      <c r="L649" t="s">
        <v>12</v>
      </c>
      <c r="M649" t="str">
        <f>IF(L649&lt;&gt;"",L649,"N/A")</f>
        <v>Invoiced</v>
      </c>
      <c r="N649" t="s">
        <v>12</v>
      </c>
      <c r="O649" t="str">
        <f>IF(N649&lt;&gt;"",N649,"N/A")</f>
        <v>Invoiced</v>
      </c>
      <c r="P649" t="s">
        <v>13</v>
      </c>
      <c r="Q649" s="9">
        <v>9.6059999999999999</v>
      </c>
      <c r="R649" t="str">
        <f t="shared" si="10"/>
        <v>1-10</v>
      </c>
      <c r="S649">
        <v>600</v>
      </c>
      <c r="T649" t="s">
        <v>14</v>
      </c>
      <c r="U649">
        <f>IF(T649="USD",S649,S649*0.055)</f>
        <v>600</v>
      </c>
      <c r="V649">
        <v>300</v>
      </c>
      <c r="W649" t="s">
        <v>14</v>
      </c>
      <c r="X649">
        <f>IF(W649="USD",V649,V649*0.054)</f>
        <v>300</v>
      </c>
      <c r="Y649">
        <v>1</v>
      </c>
      <c r="Z649">
        <v>4.3499999999999996</v>
      </c>
      <c r="AA649" s="9">
        <v>2.9000000000000004</v>
      </c>
      <c r="AB649">
        <v>3.625</v>
      </c>
      <c r="AC649">
        <v>2.9000000000000004</v>
      </c>
    </row>
    <row r="650" spans="1:29" x14ac:dyDescent="0.25">
      <c r="A650" t="s">
        <v>2830</v>
      </c>
      <c r="B650" t="s">
        <v>10</v>
      </c>
      <c r="C650" t="s">
        <v>68</v>
      </c>
      <c r="D650" t="s">
        <v>3619</v>
      </c>
      <c r="E650" t="s">
        <v>3613</v>
      </c>
      <c r="F650" t="str">
        <f>_xlfn.CONCAT(D650:D650,"-",E650)</f>
        <v>Addis Ababa-Sanaa</v>
      </c>
      <c r="G650" s="1">
        <v>44740</v>
      </c>
      <c r="H650" s="1">
        <v>44769</v>
      </c>
      <c r="I650" s="8">
        <f>IF(H650&lt;&gt;"",_xlfn.DAYS(H650,G650),"N/A")</f>
        <v>29</v>
      </c>
      <c r="J650" s="1">
        <f>IF(H650&lt;&gt;"",H650,"N/A")</f>
        <v>44769</v>
      </c>
      <c r="K650">
        <v>6</v>
      </c>
      <c r="L650" t="s">
        <v>12</v>
      </c>
      <c r="M650" t="str">
        <f>IF(L650&lt;&gt;"",L650,"N/A")</f>
        <v>Invoiced</v>
      </c>
      <c r="N650" t="s">
        <v>12</v>
      </c>
      <c r="O650" t="str">
        <f>IF(N650&lt;&gt;"",N650,"N/A")</f>
        <v>Invoiced</v>
      </c>
      <c r="P650" t="s">
        <v>13</v>
      </c>
      <c r="Q650" s="9">
        <v>9.6059999999999999</v>
      </c>
      <c r="R650" t="str">
        <f t="shared" si="10"/>
        <v>1-10</v>
      </c>
      <c r="S650">
        <v>600</v>
      </c>
      <c r="T650" t="s">
        <v>14</v>
      </c>
      <c r="U650">
        <f>IF(T650="USD",S650,S650*0.055)</f>
        <v>600</v>
      </c>
      <c r="V650">
        <v>300</v>
      </c>
      <c r="W650" t="s">
        <v>14</v>
      </c>
      <c r="X650">
        <f>IF(W650="USD",V650,V650*0.054)</f>
        <v>300</v>
      </c>
      <c r="Y650">
        <v>1</v>
      </c>
      <c r="Z650">
        <v>4.3499999999999996</v>
      </c>
      <c r="AA650" s="9">
        <v>2.9000000000000004</v>
      </c>
      <c r="AB650">
        <v>3.625</v>
      </c>
      <c r="AC650">
        <v>2.9000000000000004</v>
      </c>
    </row>
    <row r="651" spans="1:29" x14ac:dyDescent="0.25">
      <c r="A651" t="s">
        <v>2843</v>
      </c>
      <c r="B651" t="s">
        <v>10</v>
      </c>
      <c r="C651" t="s">
        <v>68</v>
      </c>
      <c r="D651" t="s">
        <v>3620</v>
      </c>
      <c r="E651" t="s">
        <v>3617</v>
      </c>
      <c r="F651" t="str">
        <f>_xlfn.CONCAT(D651:D651,"-",E651)</f>
        <v>Zanzibar-Lagos</v>
      </c>
      <c r="G651" s="1">
        <v>44740</v>
      </c>
      <c r="H651" s="1">
        <v>44769</v>
      </c>
      <c r="I651" s="8">
        <f>IF(H651&lt;&gt;"",_xlfn.DAYS(H651,G651),"N/A")</f>
        <v>29</v>
      </c>
      <c r="J651" s="1">
        <f>IF(H651&lt;&gt;"",H651,"N/A")</f>
        <v>44769</v>
      </c>
      <c r="K651">
        <v>6</v>
      </c>
      <c r="L651" t="s">
        <v>12</v>
      </c>
      <c r="M651" t="str">
        <f>IF(L651&lt;&gt;"",L651,"N/A")</f>
        <v>Invoiced</v>
      </c>
      <c r="N651" t="s">
        <v>12</v>
      </c>
      <c r="O651" t="str">
        <f>IF(N651&lt;&gt;"",N651,"N/A")</f>
        <v>Invoiced</v>
      </c>
      <c r="P651" t="s">
        <v>13</v>
      </c>
      <c r="Q651" s="9">
        <v>9.6059999999999999</v>
      </c>
      <c r="R651" t="str">
        <f t="shared" si="10"/>
        <v>1-10</v>
      </c>
      <c r="S651">
        <v>600</v>
      </c>
      <c r="T651" t="s">
        <v>14</v>
      </c>
      <c r="U651">
        <f>IF(T651="USD",S651,S651*0.055)</f>
        <v>600</v>
      </c>
      <c r="V651">
        <v>300</v>
      </c>
      <c r="W651" t="s">
        <v>14</v>
      </c>
      <c r="X651">
        <f>IF(W651="USD",V651,V651*0.054)</f>
        <v>300</v>
      </c>
      <c r="Y651">
        <v>1</v>
      </c>
      <c r="Z651">
        <v>4.3499999999999996</v>
      </c>
      <c r="AA651" s="9">
        <v>2.9000000000000004</v>
      </c>
      <c r="AB651">
        <v>3.625</v>
      </c>
      <c r="AC651">
        <v>2.9000000000000004</v>
      </c>
    </row>
    <row r="652" spans="1:29" x14ac:dyDescent="0.25">
      <c r="A652" t="s">
        <v>2971</v>
      </c>
      <c r="B652" t="s">
        <v>10</v>
      </c>
      <c r="C652" t="s">
        <v>68</v>
      </c>
      <c r="D652" t="s">
        <v>3616</v>
      </c>
      <c r="E652" t="s">
        <v>3614</v>
      </c>
      <c r="F652" t="str">
        <f>_xlfn.CONCAT(D652:D652,"-",E652)</f>
        <v>Marrakech-Alger</v>
      </c>
      <c r="G652" s="1">
        <v>44745</v>
      </c>
      <c r="H652" s="1">
        <v>44774</v>
      </c>
      <c r="I652" s="8">
        <f>IF(H652&lt;&gt;"",_xlfn.DAYS(H652,G652),"N/A")</f>
        <v>29</v>
      </c>
      <c r="J652" s="1">
        <f>IF(H652&lt;&gt;"",H652,"N/A")</f>
        <v>44774</v>
      </c>
      <c r="K652">
        <v>7</v>
      </c>
      <c r="M652" t="str">
        <f>IF(L652&lt;&gt;"",L652,"N/A")</f>
        <v>N/A</v>
      </c>
      <c r="N652" t="s">
        <v>12</v>
      </c>
      <c r="O652" t="str">
        <f>IF(N652&lt;&gt;"",N652,"N/A")</f>
        <v>Invoiced</v>
      </c>
      <c r="P652" t="s">
        <v>13</v>
      </c>
      <c r="Q652" s="9">
        <v>6.8479999999999999</v>
      </c>
      <c r="R652" t="str">
        <f t="shared" si="10"/>
        <v>1-10</v>
      </c>
      <c r="S652">
        <v>600</v>
      </c>
      <c r="T652" t="s">
        <v>14</v>
      </c>
      <c r="U652">
        <f>IF(T652="USD",S652,S652*0.055)</f>
        <v>600</v>
      </c>
      <c r="V652">
        <v>300</v>
      </c>
      <c r="W652" t="s">
        <v>14</v>
      </c>
      <c r="X652">
        <f>IF(W652="USD",V652,V652*0.054)</f>
        <v>300</v>
      </c>
      <c r="Y652">
        <v>1</v>
      </c>
      <c r="Z652">
        <v>4.3499999999999996</v>
      </c>
      <c r="AA652" s="9">
        <v>2.9000000000000004</v>
      </c>
      <c r="AB652">
        <v>3.625</v>
      </c>
      <c r="AC652">
        <v>2.9000000000000004</v>
      </c>
    </row>
    <row r="653" spans="1:29" x14ac:dyDescent="0.25">
      <c r="A653" t="s">
        <v>392</v>
      </c>
      <c r="B653" t="s">
        <v>10</v>
      </c>
      <c r="C653" t="s">
        <v>68</v>
      </c>
      <c r="D653" t="s">
        <v>3619</v>
      </c>
      <c r="E653" t="s">
        <v>3614</v>
      </c>
      <c r="F653" t="str">
        <f>_xlfn.CONCAT(D653:D653,"-",E653)</f>
        <v>Addis Ababa-Alger</v>
      </c>
      <c r="G653" s="1">
        <v>44636</v>
      </c>
      <c r="H653" s="1">
        <v>44679</v>
      </c>
      <c r="I653" s="8">
        <f>IF(H653&lt;&gt;"",_xlfn.DAYS(H653,G653),"N/A")</f>
        <v>43</v>
      </c>
      <c r="J653" s="1">
        <f>IF(H653&lt;&gt;"",H653,"N/A")</f>
        <v>44679</v>
      </c>
      <c r="K653">
        <v>3</v>
      </c>
      <c r="L653" t="s">
        <v>16</v>
      </c>
      <c r="M653" t="str">
        <f>IF(L653&lt;&gt;"",L653,"N/A")</f>
        <v>Paid</v>
      </c>
      <c r="N653" t="s">
        <v>12</v>
      </c>
      <c r="O653" t="str">
        <f>IF(N653&lt;&gt;"",N653,"N/A")</f>
        <v>Invoiced</v>
      </c>
      <c r="P653" t="s">
        <v>13</v>
      </c>
      <c r="Q653" s="9">
        <v>34.020000000000003</v>
      </c>
      <c r="R653" t="str">
        <f t="shared" si="10"/>
        <v>30+</v>
      </c>
      <c r="S653">
        <v>600</v>
      </c>
      <c r="T653" t="s">
        <v>14</v>
      </c>
      <c r="U653">
        <f>IF(T653="USD",S653,S653*0.055)</f>
        <v>600</v>
      </c>
      <c r="V653">
        <v>300</v>
      </c>
      <c r="W653" t="s">
        <v>14</v>
      </c>
      <c r="X653">
        <f>IF(W653="USD",V653,V653*0.054)</f>
        <v>300</v>
      </c>
      <c r="Y653">
        <v>1</v>
      </c>
      <c r="Z653">
        <v>4.3</v>
      </c>
      <c r="AA653" s="9">
        <v>6.45</v>
      </c>
      <c r="AB653">
        <v>5.375</v>
      </c>
    </row>
    <row r="654" spans="1:29" x14ac:dyDescent="0.25">
      <c r="A654" t="s">
        <v>420</v>
      </c>
      <c r="B654" t="s">
        <v>10</v>
      </c>
      <c r="C654" t="s">
        <v>68</v>
      </c>
      <c r="D654" t="s">
        <v>3616</v>
      </c>
      <c r="E654" t="s">
        <v>3617</v>
      </c>
      <c r="F654" t="str">
        <f>_xlfn.CONCAT(D654:D654,"-",E654)</f>
        <v>Marrakech-Lagos</v>
      </c>
      <c r="G654" s="1">
        <v>44636</v>
      </c>
      <c r="H654" s="1">
        <v>44679</v>
      </c>
      <c r="I654" s="8">
        <f>IF(H654&lt;&gt;"",_xlfn.DAYS(H654,G654),"N/A")</f>
        <v>43</v>
      </c>
      <c r="J654" s="1">
        <f>IF(H654&lt;&gt;"",H654,"N/A")</f>
        <v>44679</v>
      </c>
      <c r="K654">
        <v>3</v>
      </c>
      <c r="L654" t="s">
        <v>16</v>
      </c>
      <c r="M654" t="str">
        <f>IF(L654&lt;&gt;"",L654,"N/A")</f>
        <v>Paid</v>
      </c>
      <c r="O654" t="str">
        <f>IF(N654&lt;&gt;"",N654,"N/A")</f>
        <v>N/A</v>
      </c>
      <c r="P654" t="s">
        <v>69</v>
      </c>
      <c r="Q654" s="9">
        <v>34.020000000000003</v>
      </c>
      <c r="R654" t="str">
        <f t="shared" si="10"/>
        <v>30+</v>
      </c>
      <c r="S654">
        <v>20</v>
      </c>
      <c r="T654" t="s">
        <v>14</v>
      </c>
      <c r="U654">
        <f>IF(T654="USD",S654,S654*0.055)</f>
        <v>20</v>
      </c>
      <c r="V654">
        <v>10</v>
      </c>
      <c r="W654" t="s">
        <v>14</v>
      </c>
      <c r="X654">
        <f>IF(W654="USD",V654,V654*0.054)</f>
        <v>10</v>
      </c>
      <c r="Y654">
        <v>1</v>
      </c>
      <c r="Z654">
        <v>4.3</v>
      </c>
      <c r="AA654" s="9">
        <v>6.45</v>
      </c>
      <c r="AB654">
        <v>5.375</v>
      </c>
    </row>
    <row r="655" spans="1:29" x14ac:dyDescent="0.25">
      <c r="A655" t="s">
        <v>1870</v>
      </c>
      <c r="B655" t="s">
        <v>10</v>
      </c>
      <c r="C655" t="s">
        <v>56</v>
      </c>
      <c r="D655" t="s">
        <v>3615</v>
      </c>
      <c r="E655" t="s">
        <v>3618</v>
      </c>
      <c r="F655" t="str">
        <f>_xlfn.CONCAT(D655:D655,"-",E655)</f>
        <v>Mombasa-Tripoli</v>
      </c>
      <c r="G655" s="1">
        <v>44736</v>
      </c>
      <c r="H655" s="1">
        <v>44764</v>
      </c>
      <c r="I655" s="8">
        <f>IF(H655&lt;&gt;"",_xlfn.DAYS(H655,G655),"N/A")</f>
        <v>28</v>
      </c>
      <c r="J655" s="1">
        <f>IF(H655&lt;&gt;"",H655,"N/A")</f>
        <v>44764</v>
      </c>
      <c r="K655">
        <v>6</v>
      </c>
      <c r="L655" t="s">
        <v>16</v>
      </c>
      <c r="M655" t="str">
        <f>IF(L655&lt;&gt;"",L655,"N/A")</f>
        <v>Paid</v>
      </c>
      <c r="N655" t="s">
        <v>12</v>
      </c>
      <c r="O655" t="str">
        <f>IF(N655&lt;&gt;"",N655,"N/A")</f>
        <v>Invoiced</v>
      </c>
      <c r="P655" t="s">
        <v>13</v>
      </c>
      <c r="Q655" s="9">
        <v>35.994</v>
      </c>
      <c r="R655" t="str">
        <f t="shared" si="10"/>
        <v>30+</v>
      </c>
      <c r="S655">
        <v>600</v>
      </c>
      <c r="T655" t="s">
        <v>14</v>
      </c>
      <c r="U655">
        <f>IF(T655="USD",S655,S655*0.055)</f>
        <v>600</v>
      </c>
      <c r="V655">
        <v>300</v>
      </c>
      <c r="W655" t="s">
        <v>14</v>
      </c>
      <c r="X655">
        <f>IF(W655="USD",V655,V655*0.054)</f>
        <v>300</v>
      </c>
      <c r="Y655">
        <v>1</v>
      </c>
      <c r="Z655">
        <v>4.2</v>
      </c>
      <c r="AA655" s="9">
        <v>2.8000000000000003</v>
      </c>
      <c r="AB655">
        <v>3.5</v>
      </c>
      <c r="AC655">
        <v>2.8000000000000003</v>
      </c>
    </row>
    <row r="656" spans="1:29" x14ac:dyDescent="0.25">
      <c r="A656" t="s">
        <v>1872</v>
      </c>
      <c r="B656" t="s">
        <v>10</v>
      </c>
      <c r="C656" t="s">
        <v>56</v>
      </c>
      <c r="D656" t="s">
        <v>3611</v>
      </c>
      <c r="E656" t="s">
        <v>3612</v>
      </c>
      <c r="F656" t="str">
        <f>_xlfn.CONCAT(D656:D656,"-",E656)</f>
        <v>Mogadishu-Victoria</v>
      </c>
      <c r="G656" s="1">
        <v>44736</v>
      </c>
      <c r="H656" s="1">
        <v>44764</v>
      </c>
      <c r="I656" s="8">
        <f>IF(H656&lt;&gt;"",_xlfn.DAYS(H656,G656),"N/A")</f>
        <v>28</v>
      </c>
      <c r="J656" s="1">
        <f>IF(H656&lt;&gt;"",H656,"N/A")</f>
        <v>44764</v>
      </c>
      <c r="K656">
        <v>6</v>
      </c>
      <c r="L656" t="s">
        <v>16</v>
      </c>
      <c r="M656" t="str">
        <f>IF(L656&lt;&gt;"",L656,"N/A")</f>
        <v>Paid</v>
      </c>
      <c r="N656" t="s">
        <v>12</v>
      </c>
      <c r="O656" t="str">
        <f>IF(N656&lt;&gt;"",N656,"N/A")</f>
        <v>Invoiced</v>
      </c>
      <c r="P656" t="s">
        <v>13</v>
      </c>
      <c r="Q656" s="9">
        <v>35.984000000000002</v>
      </c>
      <c r="R656" t="str">
        <f t="shared" si="10"/>
        <v>30+</v>
      </c>
      <c r="S656">
        <v>600</v>
      </c>
      <c r="T656" t="s">
        <v>14</v>
      </c>
      <c r="U656">
        <f>IF(T656="USD",S656,S656*0.055)</f>
        <v>600</v>
      </c>
      <c r="V656">
        <v>300</v>
      </c>
      <c r="W656" t="s">
        <v>14</v>
      </c>
      <c r="X656">
        <f>IF(W656="USD",V656,V656*0.054)</f>
        <v>300</v>
      </c>
      <c r="Y656">
        <v>1</v>
      </c>
      <c r="Z656">
        <v>4.2</v>
      </c>
      <c r="AA656" s="9">
        <v>2.8000000000000003</v>
      </c>
      <c r="AB656">
        <v>3.5</v>
      </c>
      <c r="AC656">
        <v>2.8000000000000003</v>
      </c>
    </row>
    <row r="657" spans="1:29" x14ac:dyDescent="0.25">
      <c r="A657" t="s">
        <v>1847</v>
      </c>
      <c r="B657" t="s">
        <v>10</v>
      </c>
      <c r="C657" t="s">
        <v>56</v>
      </c>
      <c r="D657" t="s">
        <v>3619</v>
      </c>
      <c r="E657" t="s">
        <v>3617</v>
      </c>
      <c r="F657" t="str">
        <f>_xlfn.CONCAT(D657:D657,"-",E657)</f>
        <v>Addis Ababa-Lagos</v>
      </c>
      <c r="G657" s="1">
        <v>44756</v>
      </c>
      <c r="H657" s="1">
        <v>44784</v>
      </c>
      <c r="I657" s="8">
        <f>IF(H657&lt;&gt;"",_xlfn.DAYS(H657,G657),"N/A")</f>
        <v>28</v>
      </c>
      <c r="J657" s="1">
        <f>IF(H657&lt;&gt;"",H657,"N/A")</f>
        <v>44784</v>
      </c>
      <c r="K657">
        <v>7</v>
      </c>
      <c r="L657" t="s">
        <v>16</v>
      </c>
      <c r="M657" t="str">
        <f>IF(L657&lt;&gt;"",L657,"N/A")</f>
        <v>Paid</v>
      </c>
      <c r="N657" t="s">
        <v>12</v>
      </c>
      <c r="O657" t="str">
        <f>IF(N657&lt;&gt;"",N657,"N/A")</f>
        <v>Invoiced</v>
      </c>
      <c r="P657" t="s">
        <v>13</v>
      </c>
      <c r="Q657" s="9">
        <v>35.941000000000003</v>
      </c>
      <c r="R657" t="str">
        <f t="shared" si="10"/>
        <v>30+</v>
      </c>
      <c r="S657">
        <v>600</v>
      </c>
      <c r="T657" t="s">
        <v>14</v>
      </c>
      <c r="U657">
        <f>IF(T657="USD",S657,S657*0.055)</f>
        <v>600</v>
      </c>
      <c r="V657">
        <v>300</v>
      </c>
      <c r="W657" t="s">
        <v>14</v>
      </c>
      <c r="X657">
        <f>IF(W657="USD",V657,V657*0.054)</f>
        <v>300</v>
      </c>
      <c r="Y657">
        <v>1</v>
      </c>
      <c r="Z657">
        <v>4.2</v>
      </c>
      <c r="AA657" s="9">
        <v>2.8000000000000003</v>
      </c>
      <c r="AB657">
        <v>3.5</v>
      </c>
      <c r="AC657">
        <v>2.8000000000000003</v>
      </c>
    </row>
    <row r="658" spans="1:29" x14ac:dyDescent="0.25">
      <c r="A658" t="s">
        <v>1894</v>
      </c>
      <c r="B658" t="s">
        <v>10</v>
      </c>
      <c r="C658" t="s">
        <v>56</v>
      </c>
      <c r="D658" t="s">
        <v>3619</v>
      </c>
      <c r="E658" t="s">
        <v>3618</v>
      </c>
      <c r="F658" t="str">
        <f>_xlfn.CONCAT(D658:D658,"-",E658)</f>
        <v>Addis Ababa-Tripoli</v>
      </c>
      <c r="G658" s="1">
        <v>44741</v>
      </c>
      <c r="H658" s="1">
        <v>44769</v>
      </c>
      <c r="I658" s="8">
        <f>IF(H658&lt;&gt;"",_xlfn.DAYS(H658,G658),"N/A")</f>
        <v>28</v>
      </c>
      <c r="J658" s="1">
        <f>IF(H658&lt;&gt;"",H658,"N/A")</f>
        <v>44769</v>
      </c>
      <c r="K658">
        <v>6</v>
      </c>
      <c r="L658" t="s">
        <v>12</v>
      </c>
      <c r="M658" t="str">
        <f>IF(L658&lt;&gt;"",L658,"N/A")</f>
        <v>Invoiced</v>
      </c>
      <c r="N658" t="s">
        <v>12</v>
      </c>
      <c r="O658" t="str">
        <f>IF(N658&lt;&gt;"",N658,"N/A")</f>
        <v>Invoiced</v>
      </c>
      <c r="P658" t="s">
        <v>13</v>
      </c>
      <c r="Q658" s="9">
        <v>35.56</v>
      </c>
      <c r="R658" t="str">
        <f t="shared" si="10"/>
        <v>30+</v>
      </c>
      <c r="S658">
        <v>600</v>
      </c>
      <c r="T658" t="s">
        <v>14</v>
      </c>
      <c r="U658">
        <f>IF(T658="USD",S658,S658*0.055)</f>
        <v>600</v>
      </c>
      <c r="V658">
        <v>300</v>
      </c>
      <c r="W658" t="s">
        <v>14</v>
      </c>
      <c r="X658">
        <f>IF(W658="USD",V658,V658*0.054)</f>
        <v>300</v>
      </c>
      <c r="Y658">
        <v>1</v>
      </c>
      <c r="Z658">
        <v>4.2</v>
      </c>
      <c r="AA658" s="9">
        <v>2.8000000000000003</v>
      </c>
      <c r="AB658">
        <v>3.5</v>
      </c>
      <c r="AC658">
        <v>2.8000000000000003</v>
      </c>
    </row>
    <row r="659" spans="1:29" x14ac:dyDescent="0.25">
      <c r="A659" t="s">
        <v>3453</v>
      </c>
      <c r="B659" t="s">
        <v>10</v>
      </c>
      <c r="C659" t="s">
        <v>56</v>
      </c>
      <c r="D659" t="s">
        <v>3620</v>
      </c>
      <c r="E659" t="s">
        <v>3617</v>
      </c>
      <c r="F659" t="str">
        <f>_xlfn.CONCAT(D659:D659,"-",E659)</f>
        <v>Zanzibar-Lagos</v>
      </c>
      <c r="G659" s="1">
        <v>44719</v>
      </c>
      <c r="H659" s="1">
        <v>44747</v>
      </c>
      <c r="I659" s="8">
        <f>IF(H659&lt;&gt;"",_xlfn.DAYS(H659,G659),"N/A")</f>
        <v>28</v>
      </c>
      <c r="J659" s="1">
        <f>IF(H659&lt;&gt;"",H659,"N/A")</f>
        <v>44747</v>
      </c>
      <c r="K659">
        <v>6</v>
      </c>
      <c r="L659" t="s">
        <v>16</v>
      </c>
      <c r="M659" t="str">
        <f>IF(L659&lt;&gt;"",L659,"N/A")</f>
        <v>Paid</v>
      </c>
      <c r="N659" t="s">
        <v>12</v>
      </c>
      <c r="O659" t="str">
        <f>IF(N659&lt;&gt;"",N659,"N/A")</f>
        <v>Invoiced</v>
      </c>
      <c r="P659" t="s">
        <v>13</v>
      </c>
      <c r="Q659" s="9">
        <v>34.853000000000002</v>
      </c>
      <c r="R659" t="str">
        <f t="shared" si="10"/>
        <v>30+</v>
      </c>
      <c r="S659">
        <v>600</v>
      </c>
      <c r="T659" t="s">
        <v>14</v>
      </c>
      <c r="U659">
        <f>IF(T659="USD",S659,S659*0.055)</f>
        <v>600</v>
      </c>
      <c r="V659">
        <v>300</v>
      </c>
      <c r="W659" t="s">
        <v>14</v>
      </c>
      <c r="X659">
        <f>IF(W659="USD",V659,V659*0.054)</f>
        <v>300</v>
      </c>
      <c r="Y659">
        <v>1</v>
      </c>
      <c r="Z659">
        <v>4.2</v>
      </c>
      <c r="AA659" s="9">
        <v>2.8000000000000003</v>
      </c>
      <c r="AB659">
        <v>3.5</v>
      </c>
      <c r="AC659">
        <v>2.8000000000000003</v>
      </c>
    </row>
    <row r="660" spans="1:29" x14ac:dyDescent="0.25">
      <c r="A660" t="s">
        <v>1344</v>
      </c>
      <c r="B660" t="s">
        <v>10</v>
      </c>
      <c r="C660" t="s">
        <v>68</v>
      </c>
      <c r="D660" t="s">
        <v>3620</v>
      </c>
      <c r="E660" t="s">
        <v>3614</v>
      </c>
      <c r="F660" t="str">
        <f>_xlfn.CONCAT(D660:D660,"-",E660)</f>
        <v>Zanzibar-Alger</v>
      </c>
      <c r="G660" s="1">
        <v>44684</v>
      </c>
      <c r="H660" s="1">
        <v>44712</v>
      </c>
      <c r="I660" s="8">
        <f>IF(H660&lt;&gt;"",_xlfn.DAYS(H660,G660),"N/A")</f>
        <v>28</v>
      </c>
      <c r="J660" s="1">
        <f>IF(H660&lt;&gt;"",H660,"N/A")</f>
        <v>44712</v>
      </c>
      <c r="K660">
        <v>5</v>
      </c>
      <c r="M660" t="str">
        <f>IF(L660&lt;&gt;"",L660,"N/A")</f>
        <v>N/A</v>
      </c>
      <c r="N660" t="s">
        <v>12</v>
      </c>
      <c r="O660" t="str">
        <f>IF(N660&lt;&gt;"",N660,"N/A")</f>
        <v>Invoiced</v>
      </c>
      <c r="P660" t="s">
        <v>13</v>
      </c>
      <c r="Q660" s="9">
        <v>34.174799999999998</v>
      </c>
      <c r="R660" t="str">
        <f t="shared" si="10"/>
        <v>30+</v>
      </c>
      <c r="S660">
        <v>600</v>
      </c>
      <c r="T660" t="s">
        <v>14</v>
      </c>
      <c r="U660">
        <f>IF(T660="USD",S660,S660*0.055)</f>
        <v>600</v>
      </c>
      <c r="V660">
        <v>300</v>
      </c>
      <c r="W660" t="s">
        <v>14</v>
      </c>
      <c r="X660">
        <f>IF(W660="USD",V660,V660*0.054)</f>
        <v>300</v>
      </c>
      <c r="Y660">
        <v>1</v>
      </c>
      <c r="Z660">
        <v>4.2</v>
      </c>
      <c r="AA660" s="9">
        <v>2.8000000000000003</v>
      </c>
      <c r="AB660">
        <v>3.5</v>
      </c>
      <c r="AC660">
        <v>2.8000000000000003</v>
      </c>
    </row>
    <row r="661" spans="1:29" x14ac:dyDescent="0.25">
      <c r="A661" t="s">
        <v>1354</v>
      </c>
      <c r="B661" t="s">
        <v>10</v>
      </c>
      <c r="C661" t="s">
        <v>68</v>
      </c>
      <c r="D661" t="s">
        <v>3616</v>
      </c>
      <c r="E661" t="s">
        <v>3613</v>
      </c>
      <c r="F661" t="str">
        <f>_xlfn.CONCAT(D661:D661,"-",E661)</f>
        <v>Marrakech-Sanaa</v>
      </c>
      <c r="G661" s="1">
        <v>44684</v>
      </c>
      <c r="H661" s="1">
        <v>44712</v>
      </c>
      <c r="I661" s="8">
        <f>IF(H661&lt;&gt;"",_xlfn.DAYS(H661,G661),"N/A")</f>
        <v>28</v>
      </c>
      <c r="J661" s="1">
        <f>IF(H661&lt;&gt;"",H661,"N/A")</f>
        <v>44712</v>
      </c>
      <c r="K661">
        <v>5</v>
      </c>
      <c r="M661" t="str">
        <f>IF(L661&lt;&gt;"",L661,"N/A")</f>
        <v>N/A</v>
      </c>
      <c r="O661" t="str">
        <f>IF(N661&lt;&gt;"",N661,"N/A")</f>
        <v>N/A</v>
      </c>
      <c r="P661" t="s">
        <v>69</v>
      </c>
      <c r="Q661" s="9">
        <v>34.174799999999998</v>
      </c>
      <c r="R661" t="str">
        <f t="shared" si="10"/>
        <v>30+</v>
      </c>
      <c r="S661">
        <v>20</v>
      </c>
      <c r="T661" t="s">
        <v>14</v>
      </c>
      <c r="U661">
        <f>IF(T661="USD",S661,S661*0.055)</f>
        <v>20</v>
      </c>
      <c r="V661">
        <v>10</v>
      </c>
      <c r="W661" t="s">
        <v>14</v>
      </c>
      <c r="X661">
        <f>IF(W661="USD",V661,V661*0.054)</f>
        <v>10</v>
      </c>
      <c r="Y661">
        <v>1</v>
      </c>
      <c r="Z661">
        <v>4.2</v>
      </c>
      <c r="AA661" s="9">
        <v>2.8000000000000003</v>
      </c>
      <c r="AB661">
        <v>3.5</v>
      </c>
      <c r="AC661">
        <v>2.8000000000000003</v>
      </c>
    </row>
    <row r="662" spans="1:29" x14ac:dyDescent="0.25">
      <c r="A662" t="s">
        <v>1947</v>
      </c>
      <c r="B662" t="s">
        <v>10</v>
      </c>
      <c r="C662" t="s">
        <v>68</v>
      </c>
      <c r="D662" t="s">
        <v>3619</v>
      </c>
      <c r="E662" t="s">
        <v>3618</v>
      </c>
      <c r="F662" t="str">
        <f>_xlfn.CONCAT(D662:D662,"-",E662)</f>
        <v>Addis Ababa-Tripoli</v>
      </c>
      <c r="G662" s="1">
        <v>44778</v>
      </c>
      <c r="H662" s="1">
        <v>44806</v>
      </c>
      <c r="I662" s="8">
        <f>IF(H662&lt;&gt;"",_xlfn.DAYS(H662,G662),"N/A")</f>
        <v>28</v>
      </c>
      <c r="J662" s="1">
        <f>IF(H662&lt;&gt;"",H662,"N/A")</f>
        <v>44806</v>
      </c>
      <c r="K662">
        <v>8</v>
      </c>
      <c r="M662" t="str">
        <f>IF(L662&lt;&gt;"",L662,"N/A")</f>
        <v>N/A</v>
      </c>
      <c r="O662" t="str">
        <f>IF(N662&lt;&gt;"",N662,"N/A")</f>
        <v>N/A</v>
      </c>
      <c r="P662" t="s">
        <v>13</v>
      </c>
      <c r="Q662" s="9">
        <v>34.130400000000002</v>
      </c>
      <c r="R662" t="str">
        <f t="shared" si="10"/>
        <v>30+</v>
      </c>
      <c r="S662">
        <v>600</v>
      </c>
      <c r="T662" t="s">
        <v>14</v>
      </c>
      <c r="U662">
        <f>IF(T662="USD",S662,S662*0.055)</f>
        <v>600</v>
      </c>
      <c r="V662">
        <v>300</v>
      </c>
      <c r="W662" t="s">
        <v>14</v>
      </c>
      <c r="X662">
        <f>IF(W662="USD",V662,V662*0.054)</f>
        <v>300</v>
      </c>
      <c r="Y662">
        <v>1</v>
      </c>
      <c r="Z662">
        <v>4.2</v>
      </c>
      <c r="AA662" s="9">
        <v>2.8000000000000003</v>
      </c>
      <c r="AB662">
        <v>3.5</v>
      </c>
      <c r="AC662">
        <v>2.8000000000000003</v>
      </c>
    </row>
    <row r="663" spans="1:29" x14ac:dyDescent="0.25">
      <c r="A663" t="s">
        <v>3141</v>
      </c>
      <c r="B663" t="s">
        <v>10</v>
      </c>
      <c r="C663" t="s">
        <v>68</v>
      </c>
      <c r="D663" t="s">
        <v>3619</v>
      </c>
      <c r="E663" t="s">
        <v>3613</v>
      </c>
      <c r="F663" t="str">
        <f>_xlfn.CONCAT(D663:D663,"-",E663)</f>
        <v>Addis Ababa-Sanaa</v>
      </c>
      <c r="G663" s="1">
        <v>44749</v>
      </c>
      <c r="H663" s="1">
        <v>44777</v>
      </c>
      <c r="I663" s="8">
        <f>IF(H663&lt;&gt;"",_xlfn.DAYS(H663,G663),"N/A")</f>
        <v>28</v>
      </c>
      <c r="J663" s="1">
        <f>IF(H663&lt;&gt;"",H663,"N/A")</f>
        <v>44777</v>
      </c>
      <c r="K663">
        <v>7</v>
      </c>
      <c r="L663" t="s">
        <v>16</v>
      </c>
      <c r="M663" t="str">
        <f>IF(L663&lt;&gt;"",L663,"N/A")</f>
        <v>Paid</v>
      </c>
      <c r="N663" t="s">
        <v>12</v>
      </c>
      <c r="O663" t="str">
        <f>IF(N663&lt;&gt;"",N663,"N/A")</f>
        <v>Invoiced</v>
      </c>
      <c r="P663" t="s">
        <v>13</v>
      </c>
      <c r="Q663" s="9">
        <v>34.067999999999998</v>
      </c>
      <c r="R663" t="str">
        <f t="shared" si="10"/>
        <v>30+</v>
      </c>
      <c r="S663">
        <v>600</v>
      </c>
      <c r="T663" t="s">
        <v>14</v>
      </c>
      <c r="U663">
        <f>IF(T663="USD",S663,S663*0.055)</f>
        <v>600</v>
      </c>
      <c r="V663">
        <v>300</v>
      </c>
      <c r="W663" t="s">
        <v>14</v>
      </c>
      <c r="X663">
        <f>IF(W663="USD",V663,V663*0.054)</f>
        <v>300</v>
      </c>
      <c r="Y663">
        <v>1</v>
      </c>
      <c r="Z663">
        <v>4.2</v>
      </c>
      <c r="AA663" s="9">
        <v>2.8000000000000003</v>
      </c>
      <c r="AB663">
        <v>3.5</v>
      </c>
      <c r="AC663">
        <v>2.8000000000000003</v>
      </c>
    </row>
    <row r="664" spans="1:29" x14ac:dyDescent="0.25">
      <c r="A664" t="s">
        <v>1919</v>
      </c>
      <c r="B664" t="s">
        <v>10</v>
      </c>
      <c r="C664" t="s">
        <v>68</v>
      </c>
      <c r="D664" t="s">
        <v>3619</v>
      </c>
      <c r="E664" t="s">
        <v>3618</v>
      </c>
      <c r="F664" t="str">
        <f>_xlfn.CONCAT(D664:D664,"-",E664)</f>
        <v>Addis Ababa-Tripoli</v>
      </c>
      <c r="G664" s="1">
        <v>44756</v>
      </c>
      <c r="H664" s="1">
        <v>44784</v>
      </c>
      <c r="I664" s="8">
        <f>IF(H664&lt;&gt;"",_xlfn.DAYS(H664,G664),"N/A")</f>
        <v>28</v>
      </c>
      <c r="J664" s="1">
        <f>IF(H664&lt;&gt;"",H664,"N/A")</f>
        <v>44784</v>
      </c>
      <c r="K664">
        <v>7</v>
      </c>
      <c r="L664" t="s">
        <v>12</v>
      </c>
      <c r="M664" t="str">
        <f>IF(L664&lt;&gt;"",L664,"N/A")</f>
        <v>Invoiced</v>
      </c>
      <c r="N664" t="s">
        <v>12</v>
      </c>
      <c r="O664" t="str">
        <f>IF(N664&lt;&gt;"",N664,"N/A")</f>
        <v>Invoiced</v>
      </c>
      <c r="P664" t="s">
        <v>13</v>
      </c>
      <c r="Q664" s="9">
        <v>34.055</v>
      </c>
      <c r="R664" t="str">
        <f t="shared" si="10"/>
        <v>30+</v>
      </c>
      <c r="S664">
        <v>600</v>
      </c>
      <c r="T664" t="s">
        <v>14</v>
      </c>
      <c r="U664">
        <f>IF(T664="USD",S664,S664*0.055)</f>
        <v>600</v>
      </c>
      <c r="V664">
        <v>300</v>
      </c>
      <c r="W664" t="s">
        <v>14</v>
      </c>
      <c r="X664">
        <f>IF(W664="USD",V664,V664*0.054)</f>
        <v>300</v>
      </c>
      <c r="Y664">
        <v>1</v>
      </c>
      <c r="Z664">
        <v>4.2</v>
      </c>
      <c r="AA664" s="9">
        <v>2.8000000000000003</v>
      </c>
      <c r="AB664">
        <v>3.5</v>
      </c>
      <c r="AC664">
        <v>2.8000000000000003</v>
      </c>
    </row>
    <row r="665" spans="1:29" x14ac:dyDescent="0.25">
      <c r="A665" t="s">
        <v>1931</v>
      </c>
      <c r="B665" t="s">
        <v>10</v>
      </c>
      <c r="C665" t="s">
        <v>68</v>
      </c>
      <c r="D665" t="s">
        <v>3620</v>
      </c>
      <c r="E665" t="s">
        <v>3613</v>
      </c>
      <c r="F665" t="str">
        <f>_xlfn.CONCAT(D665:D665,"-",E665)</f>
        <v>Zanzibar-Sanaa</v>
      </c>
      <c r="G665" s="1">
        <v>44763</v>
      </c>
      <c r="H665" s="1">
        <v>44791</v>
      </c>
      <c r="I665" s="8">
        <f>IF(H665&lt;&gt;"",_xlfn.DAYS(H665,G665),"N/A")</f>
        <v>28</v>
      </c>
      <c r="J665" s="1">
        <f>IF(H665&lt;&gt;"",H665,"N/A")</f>
        <v>44791</v>
      </c>
      <c r="K665">
        <v>7</v>
      </c>
      <c r="L665" t="s">
        <v>12</v>
      </c>
      <c r="M665" t="str">
        <f>IF(L665&lt;&gt;"",L665,"N/A")</f>
        <v>Invoiced</v>
      </c>
      <c r="N665" t="s">
        <v>12</v>
      </c>
      <c r="O665" t="str">
        <f>IF(N665&lt;&gt;"",N665,"N/A")</f>
        <v>Invoiced</v>
      </c>
      <c r="P665" t="s">
        <v>13</v>
      </c>
      <c r="Q665" s="9">
        <v>33.997999999999998</v>
      </c>
      <c r="R665" t="str">
        <f t="shared" si="10"/>
        <v>30+</v>
      </c>
      <c r="S665">
        <v>600</v>
      </c>
      <c r="T665" t="s">
        <v>14</v>
      </c>
      <c r="U665">
        <f>IF(T665="USD",S665,S665*0.055)</f>
        <v>600</v>
      </c>
      <c r="V665">
        <v>300</v>
      </c>
      <c r="W665" t="s">
        <v>14</v>
      </c>
      <c r="X665">
        <f>IF(W665="USD",V665,V665*0.054)</f>
        <v>300</v>
      </c>
      <c r="Y665">
        <v>1</v>
      </c>
      <c r="Z665">
        <v>4.2</v>
      </c>
      <c r="AA665" s="9">
        <v>2.8000000000000003</v>
      </c>
      <c r="AB665">
        <v>3.5</v>
      </c>
      <c r="AC665">
        <v>2.8000000000000003</v>
      </c>
    </row>
    <row r="666" spans="1:29" x14ac:dyDescent="0.25">
      <c r="A666" t="s">
        <v>1930</v>
      </c>
      <c r="B666" t="s">
        <v>10</v>
      </c>
      <c r="C666" t="s">
        <v>68</v>
      </c>
      <c r="D666" t="s">
        <v>3620</v>
      </c>
      <c r="E666" t="s">
        <v>3613</v>
      </c>
      <c r="F666" t="str">
        <f>_xlfn.CONCAT(D666:D666,"-",E666)</f>
        <v>Zanzibar-Sanaa</v>
      </c>
      <c r="G666" s="1">
        <v>44763</v>
      </c>
      <c r="H666" s="1">
        <v>44791</v>
      </c>
      <c r="I666" s="8">
        <f>IF(H666&lt;&gt;"",_xlfn.DAYS(H666,G666),"N/A")</f>
        <v>28</v>
      </c>
      <c r="J666" s="1">
        <f>IF(H666&lt;&gt;"",H666,"N/A")</f>
        <v>44791</v>
      </c>
      <c r="K666">
        <v>7</v>
      </c>
      <c r="L666" t="s">
        <v>12</v>
      </c>
      <c r="M666" t="str">
        <f>IF(L666&lt;&gt;"",L666,"N/A")</f>
        <v>Invoiced</v>
      </c>
      <c r="N666" t="s">
        <v>12</v>
      </c>
      <c r="O666" t="str">
        <f>IF(N666&lt;&gt;"",N666,"N/A")</f>
        <v>Invoiced</v>
      </c>
      <c r="P666" t="s">
        <v>13</v>
      </c>
      <c r="Q666" s="9">
        <v>33.957000000000001</v>
      </c>
      <c r="R666" t="str">
        <f t="shared" si="10"/>
        <v>30+</v>
      </c>
      <c r="S666">
        <v>600</v>
      </c>
      <c r="T666" t="s">
        <v>14</v>
      </c>
      <c r="U666">
        <f>IF(T666="USD",S666,S666*0.055)</f>
        <v>600</v>
      </c>
      <c r="V666">
        <v>300</v>
      </c>
      <c r="W666" t="s">
        <v>14</v>
      </c>
      <c r="X666">
        <f>IF(W666="USD",V666,V666*0.054)</f>
        <v>300</v>
      </c>
      <c r="Y666">
        <v>1</v>
      </c>
      <c r="Z666">
        <v>4.2</v>
      </c>
      <c r="AA666" s="9">
        <v>2.8000000000000003</v>
      </c>
      <c r="AB666">
        <v>3.5</v>
      </c>
      <c r="AC666">
        <v>2.8000000000000003</v>
      </c>
    </row>
    <row r="667" spans="1:29" x14ac:dyDescent="0.25">
      <c r="A667" t="s">
        <v>2074</v>
      </c>
      <c r="B667" t="s">
        <v>10</v>
      </c>
      <c r="C667" t="s">
        <v>68</v>
      </c>
      <c r="D667" t="s">
        <v>3619</v>
      </c>
      <c r="E667" t="s">
        <v>3617</v>
      </c>
      <c r="F667" t="str">
        <f>_xlfn.CONCAT(D667:D667,"-",E667)</f>
        <v>Addis Ababa-Lagos</v>
      </c>
      <c r="G667" s="1">
        <v>44571</v>
      </c>
      <c r="H667" s="1">
        <v>44599</v>
      </c>
      <c r="I667" s="8">
        <f>IF(H667&lt;&gt;"",_xlfn.DAYS(H667,G667),"N/A")</f>
        <v>28</v>
      </c>
      <c r="J667" s="1">
        <f>IF(H667&lt;&gt;"",H667,"N/A")</f>
        <v>44599</v>
      </c>
      <c r="K667">
        <v>1</v>
      </c>
      <c r="L667" t="s">
        <v>16</v>
      </c>
      <c r="M667" t="str">
        <f>IF(L667&lt;&gt;"",L667,"N/A")</f>
        <v>Paid</v>
      </c>
      <c r="N667" t="s">
        <v>16</v>
      </c>
      <c r="O667" t="str">
        <f>IF(N667&lt;&gt;"",N667,"N/A")</f>
        <v>Paid</v>
      </c>
      <c r="P667" t="s">
        <v>13</v>
      </c>
      <c r="Q667" s="9">
        <v>33.588000000000001</v>
      </c>
      <c r="R667" t="str">
        <f t="shared" si="10"/>
        <v>30+</v>
      </c>
      <c r="S667">
        <v>600</v>
      </c>
      <c r="T667" t="s">
        <v>14</v>
      </c>
      <c r="U667">
        <f>IF(T667="USD",S667,S667*0.055)</f>
        <v>600</v>
      </c>
      <c r="V667">
        <v>300</v>
      </c>
      <c r="W667" t="s">
        <v>14</v>
      </c>
      <c r="X667">
        <f>IF(W667="USD",V667,V667*0.054)</f>
        <v>300</v>
      </c>
      <c r="Y667">
        <v>1</v>
      </c>
      <c r="Z667">
        <v>4.2</v>
      </c>
      <c r="AA667" s="9">
        <v>2.8000000000000003</v>
      </c>
      <c r="AB667">
        <v>3.5</v>
      </c>
      <c r="AC667">
        <v>2.8000000000000003</v>
      </c>
    </row>
    <row r="668" spans="1:29" x14ac:dyDescent="0.25">
      <c r="A668" t="s">
        <v>3590</v>
      </c>
      <c r="B668" t="s">
        <v>10</v>
      </c>
      <c r="C668" t="s">
        <v>68</v>
      </c>
      <c r="D668" t="s">
        <v>3620</v>
      </c>
      <c r="E668" t="s">
        <v>3618</v>
      </c>
      <c r="F668" t="str">
        <f>_xlfn.CONCAT(D668:D668,"-",E668)</f>
        <v>Zanzibar-Tripoli</v>
      </c>
      <c r="G668" s="1">
        <v>44586</v>
      </c>
      <c r="H668" s="1">
        <v>44614</v>
      </c>
      <c r="I668" s="8">
        <f>IF(H668&lt;&gt;"",_xlfn.DAYS(H668,G668),"N/A")</f>
        <v>28</v>
      </c>
      <c r="J668" s="1">
        <f>IF(H668&lt;&gt;"",H668,"N/A")</f>
        <v>44614</v>
      </c>
      <c r="K668">
        <v>1</v>
      </c>
      <c r="L668" t="s">
        <v>16</v>
      </c>
      <c r="M668" t="str">
        <f>IF(L668&lt;&gt;"",L668,"N/A")</f>
        <v>Paid</v>
      </c>
      <c r="N668" t="s">
        <v>16</v>
      </c>
      <c r="O668" t="str">
        <f>IF(N668&lt;&gt;"",N668,"N/A")</f>
        <v>Paid</v>
      </c>
      <c r="P668" t="s">
        <v>13</v>
      </c>
      <c r="Q668" s="9">
        <v>33.08</v>
      </c>
      <c r="R668" t="str">
        <f t="shared" si="10"/>
        <v>30+</v>
      </c>
      <c r="S668">
        <v>600</v>
      </c>
      <c r="T668" t="s">
        <v>14</v>
      </c>
      <c r="U668">
        <f>IF(T668="USD",S668,S668*0.055)</f>
        <v>600</v>
      </c>
      <c r="V668">
        <v>300</v>
      </c>
      <c r="W668" t="s">
        <v>14</v>
      </c>
      <c r="X668">
        <f>IF(W668="USD",V668,V668*0.054)</f>
        <v>300</v>
      </c>
      <c r="Y668">
        <v>1</v>
      </c>
      <c r="Z668">
        <v>4.2</v>
      </c>
      <c r="AA668" s="9">
        <v>2.8000000000000003</v>
      </c>
      <c r="AB668">
        <v>3.5</v>
      </c>
      <c r="AC668">
        <v>2.8000000000000003</v>
      </c>
    </row>
    <row r="669" spans="1:29" x14ac:dyDescent="0.25">
      <c r="A669" t="s">
        <v>3201</v>
      </c>
      <c r="B669" t="s">
        <v>10</v>
      </c>
      <c r="C669" t="s">
        <v>68</v>
      </c>
      <c r="D669" t="s">
        <v>3611</v>
      </c>
      <c r="E669" t="s">
        <v>3617</v>
      </c>
      <c r="F669" t="str">
        <f>_xlfn.CONCAT(D669:D669,"-",E669)</f>
        <v>Mogadishu-Lagos</v>
      </c>
      <c r="G669" s="1">
        <v>44735</v>
      </c>
      <c r="H669" s="1">
        <v>44763</v>
      </c>
      <c r="I669" s="8">
        <f>IF(H669&lt;&gt;"",_xlfn.DAYS(H669,G669),"N/A")</f>
        <v>28</v>
      </c>
      <c r="J669" s="1">
        <f>IF(H669&lt;&gt;"",H669,"N/A")</f>
        <v>44763</v>
      </c>
      <c r="K669">
        <v>6</v>
      </c>
      <c r="L669" t="s">
        <v>12</v>
      </c>
      <c r="M669" t="str">
        <f>IF(L669&lt;&gt;"",L669,"N/A")</f>
        <v>Invoiced</v>
      </c>
      <c r="N669" t="s">
        <v>12</v>
      </c>
      <c r="O669" t="str">
        <f>IF(N669&lt;&gt;"",N669,"N/A")</f>
        <v>Invoiced</v>
      </c>
      <c r="P669" t="s">
        <v>13</v>
      </c>
      <c r="Q669" s="9">
        <v>33.066000000000003</v>
      </c>
      <c r="R669" t="str">
        <f t="shared" si="10"/>
        <v>30+</v>
      </c>
      <c r="S669">
        <v>600</v>
      </c>
      <c r="T669" t="s">
        <v>14</v>
      </c>
      <c r="U669">
        <f>IF(T669="USD",S669,S669*0.055)</f>
        <v>600</v>
      </c>
      <c r="V669">
        <v>300</v>
      </c>
      <c r="W669" t="s">
        <v>14</v>
      </c>
      <c r="X669">
        <f>IF(W669="USD",V669,V669*0.054)</f>
        <v>300</v>
      </c>
      <c r="Y669">
        <v>1</v>
      </c>
      <c r="Z669">
        <v>4.2</v>
      </c>
      <c r="AA669" s="9">
        <v>2.8000000000000003</v>
      </c>
      <c r="AB669">
        <v>3.5</v>
      </c>
      <c r="AC669">
        <v>2.8000000000000003</v>
      </c>
    </row>
    <row r="670" spans="1:29" x14ac:dyDescent="0.25">
      <c r="A670" t="s">
        <v>3575</v>
      </c>
      <c r="B670" t="s">
        <v>10</v>
      </c>
      <c r="C670" t="s">
        <v>68</v>
      </c>
      <c r="D670" t="s">
        <v>3615</v>
      </c>
      <c r="E670" t="s">
        <v>3614</v>
      </c>
      <c r="F670" t="str">
        <f>_xlfn.CONCAT(D670:D670,"-",E670)</f>
        <v>Mombasa-Alger</v>
      </c>
      <c r="G670" s="1">
        <v>44605</v>
      </c>
      <c r="H670" s="1">
        <v>44633</v>
      </c>
      <c r="I670" s="8">
        <f>IF(H670&lt;&gt;"",_xlfn.DAYS(H670,G670),"N/A")</f>
        <v>28</v>
      </c>
      <c r="J670" s="1">
        <f>IF(H670&lt;&gt;"",H670,"N/A")</f>
        <v>44633</v>
      </c>
      <c r="K670">
        <v>2</v>
      </c>
      <c r="L670" t="s">
        <v>16</v>
      </c>
      <c r="M670" t="str">
        <f>IF(L670&lt;&gt;"",L670,"N/A")</f>
        <v>Paid</v>
      </c>
      <c r="N670" t="s">
        <v>12</v>
      </c>
      <c r="O670" t="str">
        <f>IF(N670&lt;&gt;"",N670,"N/A")</f>
        <v>Invoiced</v>
      </c>
      <c r="P670" t="s">
        <v>13</v>
      </c>
      <c r="Q670" s="9">
        <v>33.066000000000003</v>
      </c>
      <c r="R670" t="str">
        <f t="shared" si="10"/>
        <v>30+</v>
      </c>
      <c r="S670">
        <v>600</v>
      </c>
      <c r="T670" t="s">
        <v>14</v>
      </c>
      <c r="U670">
        <f>IF(T670="USD",S670,S670*0.055)</f>
        <v>600</v>
      </c>
      <c r="V670">
        <v>300</v>
      </c>
      <c r="W670" t="s">
        <v>14</v>
      </c>
      <c r="X670">
        <f>IF(W670="USD",V670,V670*0.054)</f>
        <v>300</v>
      </c>
      <c r="Y670">
        <v>1</v>
      </c>
      <c r="Z670">
        <v>4.2</v>
      </c>
      <c r="AA670" s="9">
        <v>2.8000000000000003</v>
      </c>
      <c r="AB670">
        <v>3.5</v>
      </c>
      <c r="AC670">
        <v>2.8000000000000003</v>
      </c>
    </row>
    <row r="671" spans="1:29" x14ac:dyDescent="0.25">
      <c r="A671" t="s">
        <v>2104</v>
      </c>
      <c r="B671" t="s">
        <v>10</v>
      </c>
      <c r="C671" t="s">
        <v>68</v>
      </c>
      <c r="D671" t="s">
        <v>3611</v>
      </c>
      <c r="E671" t="s">
        <v>3612</v>
      </c>
      <c r="F671" t="str">
        <f>_xlfn.CONCAT(D671:D671,"-",E671)</f>
        <v>Mogadishu-Victoria</v>
      </c>
      <c r="G671" s="1">
        <v>44648</v>
      </c>
      <c r="H671" s="1">
        <v>44676</v>
      </c>
      <c r="I671" s="8">
        <f>IF(H671&lt;&gt;"",_xlfn.DAYS(H671,G671),"N/A")</f>
        <v>28</v>
      </c>
      <c r="J671" s="1">
        <f>IF(H671&lt;&gt;"",H671,"N/A")</f>
        <v>44676</v>
      </c>
      <c r="K671">
        <v>3</v>
      </c>
      <c r="L671" t="s">
        <v>16</v>
      </c>
      <c r="M671" t="str">
        <f>IF(L671&lt;&gt;"",L671,"N/A")</f>
        <v>Paid</v>
      </c>
      <c r="N671" t="s">
        <v>12</v>
      </c>
      <c r="O671" t="str">
        <f>IF(N671&lt;&gt;"",N671,"N/A")</f>
        <v>Invoiced</v>
      </c>
      <c r="P671" t="s">
        <v>13</v>
      </c>
      <c r="Q671" s="9">
        <v>32.360999999999997</v>
      </c>
      <c r="R671" t="str">
        <f t="shared" si="10"/>
        <v>30+</v>
      </c>
      <c r="S671">
        <v>600</v>
      </c>
      <c r="T671" t="s">
        <v>14</v>
      </c>
      <c r="U671">
        <f>IF(T671="USD",S671,S671*0.055)</f>
        <v>600</v>
      </c>
      <c r="V671">
        <v>300</v>
      </c>
      <c r="W671" t="s">
        <v>14</v>
      </c>
      <c r="X671">
        <f>IF(W671="USD",V671,V671*0.054)</f>
        <v>300</v>
      </c>
      <c r="Y671">
        <v>1</v>
      </c>
      <c r="Z671">
        <v>4.2</v>
      </c>
      <c r="AA671" s="9">
        <v>2.8000000000000003</v>
      </c>
      <c r="AB671">
        <v>3.5</v>
      </c>
      <c r="AC671">
        <v>2.8000000000000003</v>
      </c>
    </row>
    <row r="672" spans="1:29" x14ac:dyDescent="0.25">
      <c r="A672" t="s">
        <v>2120</v>
      </c>
      <c r="B672" t="s">
        <v>10</v>
      </c>
      <c r="C672" t="s">
        <v>68</v>
      </c>
      <c r="D672" t="s">
        <v>3615</v>
      </c>
      <c r="E672" t="s">
        <v>3617</v>
      </c>
      <c r="F672" t="str">
        <f>_xlfn.CONCAT(D672:D672,"-",E672)</f>
        <v>Mombasa-Lagos</v>
      </c>
      <c r="G672" s="1">
        <v>44648</v>
      </c>
      <c r="H672" s="1">
        <v>44676</v>
      </c>
      <c r="I672" s="8">
        <f>IF(H672&lt;&gt;"",_xlfn.DAYS(H672,G672),"N/A")</f>
        <v>28</v>
      </c>
      <c r="J672" s="1">
        <f>IF(H672&lt;&gt;"",H672,"N/A")</f>
        <v>44676</v>
      </c>
      <c r="K672">
        <v>3</v>
      </c>
      <c r="L672" t="s">
        <v>16</v>
      </c>
      <c r="M672" t="str">
        <f>IF(L672&lt;&gt;"",L672,"N/A")</f>
        <v>Paid</v>
      </c>
      <c r="O672" t="str">
        <f>IF(N672&lt;&gt;"",N672,"N/A")</f>
        <v>N/A</v>
      </c>
      <c r="P672" t="s">
        <v>69</v>
      </c>
      <c r="Q672" s="9">
        <v>32.360999999999997</v>
      </c>
      <c r="R672" t="str">
        <f t="shared" si="10"/>
        <v>30+</v>
      </c>
      <c r="S672">
        <v>20</v>
      </c>
      <c r="T672" t="s">
        <v>14</v>
      </c>
      <c r="U672">
        <f>IF(T672="USD",S672,S672*0.055)</f>
        <v>20</v>
      </c>
      <c r="V672">
        <v>10</v>
      </c>
      <c r="W672" t="s">
        <v>14</v>
      </c>
      <c r="X672">
        <f>IF(W672="USD",V672,V672*0.054)</f>
        <v>10</v>
      </c>
      <c r="Y672">
        <v>1</v>
      </c>
      <c r="Z672">
        <v>4.2</v>
      </c>
      <c r="AA672" s="9">
        <v>2.8000000000000003</v>
      </c>
      <c r="AB672">
        <v>3.5</v>
      </c>
      <c r="AC672">
        <v>2.8000000000000003</v>
      </c>
    </row>
    <row r="673" spans="1:29" x14ac:dyDescent="0.25">
      <c r="A673" t="s">
        <v>2105</v>
      </c>
      <c r="B673" t="s">
        <v>10</v>
      </c>
      <c r="C673" t="s">
        <v>68</v>
      </c>
      <c r="D673" t="s">
        <v>3620</v>
      </c>
      <c r="E673" t="s">
        <v>3618</v>
      </c>
      <c r="F673" t="str">
        <f>_xlfn.CONCAT(D673:D673,"-",E673)</f>
        <v>Zanzibar-Tripoli</v>
      </c>
      <c r="G673" s="1">
        <v>44648</v>
      </c>
      <c r="H673" s="1">
        <v>44676</v>
      </c>
      <c r="I673" s="8">
        <f>IF(H673&lt;&gt;"",_xlfn.DAYS(H673,G673),"N/A")</f>
        <v>28</v>
      </c>
      <c r="J673" s="1">
        <f>IF(H673&lt;&gt;"",H673,"N/A")</f>
        <v>44676</v>
      </c>
      <c r="K673">
        <v>3</v>
      </c>
      <c r="L673" t="s">
        <v>16</v>
      </c>
      <c r="M673" t="str">
        <f>IF(L673&lt;&gt;"",L673,"N/A")</f>
        <v>Paid</v>
      </c>
      <c r="N673" t="s">
        <v>12</v>
      </c>
      <c r="O673" t="str">
        <f>IF(N673&lt;&gt;"",N673,"N/A")</f>
        <v>Invoiced</v>
      </c>
      <c r="P673" t="s">
        <v>13</v>
      </c>
      <c r="Q673" s="9">
        <v>32.335000000000001</v>
      </c>
      <c r="R673" t="str">
        <f t="shared" si="10"/>
        <v>30+</v>
      </c>
      <c r="S673">
        <v>600</v>
      </c>
      <c r="T673" t="s">
        <v>14</v>
      </c>
      <c r="U673">
        <f>IF(T673="USD",S673,S673*0.055)</f>
        <v>600</v>
      </c>
      <c r="V673">
        <v>300</v>
      </c>
      <c r="W673" t="s">
        <v>14</v>
      </c>
      <c r="X673">
        <f>IF(W673="USD",V673,V673*0.054)</f>
        <v>300</v>
      </c>
      <c r="Y673">
        <v>1</v>
      </c>
      <c r="Z673">
        <v>4.2</v>
      </c>
      <c r="AA673" s="9">
        <v>2.8000000000000003</v>
      </c>
      <c r="AB673">
        <v>3.5</v>
      </c>
      <c r="AC673">
        <v>2.8000000000000003</v>
      </c>
    </row>
    <row r="674" spans="1:29" x14ac:dyDescent="0.25">
      <c r="A674" t="s">
        <v>2121</v>
      </c>
      <c r="B674" t="s">
        <v>10</v>
      </c>
      <c r="C674" t="s">
        <v>68</v>
      </c>
      <c r="D674" t="s">
        <v>3619</v>
      </c>
      <c r="E674" t="s">
        <v>3612</v>
      </c>
      <c r="F674" t="str">
        <f>_xlfn.CONCAT(D674:D674,"-",E674)</f>
        <v>Addis Ababa-Victoria</v>
      </c>
      <c r="G674" s="1">
        <v>44648</v>
      </c>
      <c r="H674" s="1">
        <v>44676</v>
      </c>
      <c r="I674" s="8">
        <f>IF(H674&lt;&gt;"",_xlfn.DAYS(H674,G674),"N/A")</f>
        <v>28</v>
      </c>
      <c r="J674" s="1">
        <f>IF(H674&lt;&gt;"",H674,"N/A")</f>
        <v>44676</v>
      </c>
      <c r="K674">
        <v>3</v>
      </c>
      <c r="L674" t="s">
        <v>16</v>
      </c>
      <c r="M674" t="str">
        <f>IF(L674&lt;&gt;"",L674,"N/A")</f>
        <v>Paid</v>
      </c>
      <c r="O674" t="str">
        <f>IF(N674&lt;&gt;"",N674,"N/A")</f>
        <v>N/A</v>
      </c>
      <c r="P674" t="s">
        <v>69</v>
      </c>
      <c r="Q674" s="9">
        <v>32.335000000000001</v>
      </c>
      <c r="R674" t="str">
        <f t="shared" si="10"/>
        <v>30+</v>
      </c>
      <c r="S674">
        <v>20</v>
      </c>
      <c r="T674" t="s">
        <v>14</v>
      </c>
      <c r="U674">
        <f>IF(T674="USD",S674,S674*0.055)</f>
        <v>20</v>
      </c>
      <c r="V674">
        <v>10</v>
      </c>
      <c r="W674" t="s">
        <v>14</v>
      </c>
      <c r="X674">
        <f>IF(W674="USD",V674,V674*0.054)</f>
        <v>10</v>
      </c>
      <c r="Y674">
        <v>1</v>
      </c>
      <c r="Z674">
        <v>4.2</v>
      </c>
      <c r="AA674" s="9">
        <v>2.8000000000000003</v>
      </c>
      <c r="AB674">
        <v>3.5</v>
      </c>
      <c r="AC674">
        <v>2.8000000000000003</v>
      </c>
    </row>
    <row r="675" spans="1:29" x14ac:dyDescent="0.25">
      <c r="A675" t="s">
        <v>1254</v>
      </c>
      <c r="B675" t="s">
        <v>10</v>
      </c>
      <c r="C675" t="s">
        <v>68</v>
      </c>
      <c r="D675" t="s">
        <v>3611</v>
      </c>
      <c r="E675" t="s">
        <v>3613</v>
      </c>
      <c r="F675" t="str">
        <f>_xlfn.CONCAT(D675:D675,"-",E675)</f>
        <v>Mogadishu-Sanaa</v>
      </c>
      <c r="G675" s="1">
        <v>44678</v>
      </c>
      <c r="H675" s="1">
        <v>44706</v>
      </c>
      <c r="I675" s="8">
        <f>IF(H675&lt;&gt;"",_xlfn.DAYS(H675,G675),"N/A")</f>
        <v>28</v>
      </c>
      <c r="J675" s="1">
        <f>IF(H675&lt;&gt;"",H675,"N/A")</f>
        <v>44706</v>
      </c>
      <c r="K675">
        <v>4</v>
      </c>
      <c r="M675" t="str">
        <f>IF(L675&lt;&gt;"",L675,"N/A")</f>
        <v>N/A</v>
      </c>
      <c r="N675" t="s">
        <v>12</v>
      </c>
      <c r="O675" t="str">
        <f>IF(N675&lt;&gt;"",N675,"N/A")</f>
        <v>Invoiced</v>
      </c>
      <c r="P675" t="s">
        <v>13</v>
      </c>
      <c r="Q675" s="9">
        <v>32.156999999999996</v>
      </c>
      <c r="R675" t="str">
        <f t="shared" si="10"/>
        <v>30+</v>
      </c>
      <c r="S675">
        <v>600</v>
      </c>
      <c r="T675" t="s">
        <v>14</v>
      </c>
      <c r="U675">
        <f>IF(T675="USD",S675,S675*0.055)</f>
        <v>600</v>
      </c>
      <c r="V675">
        <v>300</v>
      </c>
      <c r="W675" t="s">
        <v>14</v>
      </c>
      <c r="X675">
        <f>IF(W675="USD",V675,V675*0.054)</f>
        <v>300</v>
      </c>
      <c r="Y675">
        <v>1</v>
      </c>
      <c r="Z675">
        <v>4.2</v>
      </c>
      <c r="AA675" s="9">
        <v>2.8000000000000003</v>
      </c>
      <c r="AB675">
        <v>3.5</v>
      </c>
      <c r="AC675">
        <v>2.8000000000000003</v>
      </c>
    </row>
    <row r="676" spans="1:29" x14ac:dyDescent="0.25">
      <c r="A676" t="s">
        <v>1260</v>
      </c>
      <c r="B676" t="s">
        <v>10</v>
      </c>
      <c r="C676" t="s">
        <v>68</v>
      </c>
      <c r="D676" t="s">
        <v>3615</v>
      </c>
      <c r="E676" t="s">
        <v>3614</v>
      </c>
      <c r="F676" t="str">
        <f>_xlfn.CONCAT(D676:D676,"-",E676)</f>
        <v>Mombasa-Alger</v>
      </c>
      <c r="G676" s="1">
        <v>44678</v>
      </c>
      <c r="H676" s="1">
        <v>44706</v>
      </c>
      <c r="I676" s="8">
        <f>IF(H676&lt;&gt;"",_xlfn.DAYS(H676,G676),"N/A")</f>
        <v>28</v>
      </c>
      <c r="J676" s="1">
        <f>IF(H676&lt;&gt;"",H676,"N/A")</f>
        <v>44706</v>
      </c>
      <c r="K676">
        <v>4</v>
      </c>
      <c r="M676" t="str">
        <f>IF(L676&lt;&gt;"",L676,"N/A")</f>
        <v>N/A</v>
      </c>
      <c r="O676" t="str">
        <f>IF(N676&lt;&gt;"",N676,"N/A")</f>
        <v>N/A</v>
      </c>
      <c r="P676" t="s">
        <v>69</v>
      </c>
      <c r="Q676" s="9">
        <v>32.156999999999996</v>
      </c>
      <c r="R676" t="str">
        <f t="shared" si="10"/>
        <v>30+</v>
      </c>
      <c r="S676">
        <v>20</v>
      </c>
      <c r="T676" t="s">
        <v>14</v>
      </c>
      <c r="U676">
        <f>IF(T676="USD",S676,S676*0.055)</f>
        <v>20</v>
      </c>
      <c r="V676">
        <v>10</v>
      </c>
      <c r="W676" t="s">
        <v>14</v>
      </c>
      <c r="X676">
        <f>IF(W676="USD",V676,V676*0.054)</f>
        <v>10</v>
      </c>
      <c r="Y676">
        <v>1</v>
      </c>
      <c r="Z676">
        <v>4.2</v>
      </c>
      <c r="AA676" s="9">
        <v>2.8000000000000003</v>
      </c>
      <c r="AB676">
        <v>3.5</v>
      </c>
      <c r="AC676">
        <v>2.8000000000000003</v>
      </c>
    </row>
    <row r="677" spans="1:29" x14ac:dyDescent="0.25">
      <c r="A677" t="s">
        <v>2942</v>
      </c>
      <c r="B677" t="s">
        <v>10</v>
      </c>
      <c r="C677" t="s">
        <v>68</v>
      </c>
      <c r="D677" t="s">
        <v>3620</v>
      </c>
      <c r="E677" t="s">
        <v>3617</v>
      </c>
      <c r="F677" t="str">
        <f>_xlfn.CONCAT(D677:D677,"-",E677)</f>
        <v>Zanzibar-Lagos</v>
      </c>
      <c r="G677" s="1">
        <v>44734</v>
      </c>
      <c r="H677" s="1">
        <v>44762</v>
      </c>
      <c r="I677" s="8">
        <f>IF(H677&lt;&gt;"",_xlfn.DAYS(H677,G677),"N/A")</f>
        <v>28</v>
      </c>
      <c r="J677" s="1">
        <f>IF(H677&lt;&gt;"",H677,"N/A")</f>
        <v>44762</v>
      </c>
      <c r="K677">
        <v>6</v>
      </c>
      <c r="L677" t="s">
        <v>16</v>
      </c>
      <c r="M677" t="str">
        <f>IF(L677&lt;&gt;"",L677,"N/A")</f>
        <v>Paid</v>
      </c>
      <c r="N677" t="s">
        <v>12</v>
      </c>
      <c r="O677" t="str">
        <f>IF(N677&lt;&gt;"",N677,"N/A")</f>
        <v>Invoiced</v>
      </c>
      <c r="P677" t="s">
        <v>13</v>
      </c>
      <c r="Q677" s="9">
        <v>31.948</v>
      </c>
      <c r="R677" t="str">
        <f t="shared" si="10"/>
        <v>30+</v>
      </c>
      <c r="S677">
        <v>600</v>
      </c>
      <c r="T677" t="s">
        <v>14</v>
      </c>
      <c r="U677">
        <f>IF(T677="USD",S677,S677*0.055)</f>
        <v>600</v>
      </c>
      <c r="V677">
        <v>300</v>
      </c>
      <c r="W677" t="s">
        <v>14</v>
      </c>
      <c r="X677">
        <f>IF(W677="USD",V677,V677*0.054)</f>
        <v>300</v>
      </c>
      <c r="Y677">
        <v>1</v>
      </c>
      <c r="Z677">
        <v>4.2</v>
      </c>
      <c r="AA677" s="9">
        <v>2.8000000000000003</v>
      </c>
      <c r="AB677">
        <v>3.5</v>
      </c>
      <c r="AC677">
        <v>2.8000000000000003</v>
      </c>
    </row>
    <row r="678" spans="1:29" x14ac:dyDescent="0.25">
      <c r="A678" t="s">
        <v>2084</v>
      </c>
      <c r="B678" t="s">
        <v>10</v>
      </c>
      <c r="C678" t="s">
        <v>11</v>
      </c>
      <c r="D678" t="s">
        <v>3620</v>
      </c>
      <c r="E678" t="s">
        <v>3614</v>
      </c>
      <c r="F678" t="str">
        <f>_xlfn.CONCAT(D678:D678,"-",E678)</f>
        <v>Zanzibar-Alger</v>
      </c>
      <c r="G678" s="1">
        <v>44590</v>
      </c>
      <c r="H678" s="1">
        <v>44618</v>
      </c>
      <c r="I678" s="8">
        <f>IF(H678&lt;&gt;"",_xlfn.DAYS(H678,G678),"N/A")</f>
        <v>28</v>
      </c>
      <c r="J678" s="1">
        <f>IF(H678&lt;&gt;"",H678,"N/A")</f>
        <v>44618</v>
      </c>
      <c r="K678">
        <v>1</v>
      </c>
      <c r="L678" t="s">
        <v>16</v>
      </c>
      <c r="M678" t="str">
        <f>IF(L678&lt;&gt;"",L678,"N/A")</f>
        <v>Paid</v>
      </c>
      <c r="N678" t="s">
        <v>12</v>
      </c>
      <c r="O678" t="str">
        <f>IF(N678&lt;&gt;"",N678,"N/A")</f>
        <v>Invoiced</v>
      </c>
      <c r="P678" t="s">
        <v>13</v>
      </c>
      <c r="Q678" s="9">
        <v>31.111000000000001</v>
      </c>
      <c r="R678" t="str">
        <f t="shared" si="10"/>
        <v>30+</v>
      </c>
      <c r="S678">
        <v>600</v>
      </c>
      <c r="T678" t="s">
        <v>14</v>
      </c>
      <c r="U678">
        <f>IF(T678="USD",S678,S678*0.055)</f>
        <v>600</v>
      </c>
      <c r="V678">
        <v>300</v>
      </c>
      <c r="W678" t="s">
        <v>14</v>
      </c>
      <c r="X678">
        <f>IF(W678="USD",V678,V678*0.054)</f>
        <v>300</v>
      </c>
      <c r="Y678">
        <v>1</v>
      </c>
      <c r="Z678">
        <v>4.2</v>
      </c>
      <c r="AA678" s="9">
        <v>2.8000000000000003</v>
      </c>
      <c r="AB678">
        <v>3.5</v>
      </c>
      <c r="AC678">
        <v>2.8000000000000003</v>
      </c>
    </row>
    <row r="679" spans="1:29" x14ac:dyDescent="0.25">
      <c r="A679" t="s">
        <v>2085</v>
      </c>
      <c r="B679" t="s">
        <v>10</v>
      </c>
      <c r="C679" t="s">
        <v>11</v>
      </c>
      <c r="D679" t="s">
        <v>3615</v>
      </c>
      <c r="E679" t="s">
        <v>3618</v>
      </c>
      <c r="F679" t="str">
        <f>_xlfn.CONCAT(D679:D679,"-",E679)</f>
        <v>Mombasa-Tripoli</v>
      </c>
      <c r="G679" s="1">
        <v>44590</v>
      </c>
      <c r="H679" s="1">
        <v>44618</v>
      </c>
      <c r="I679" s="8">
        <f>IF(H679&lt;&gt;"",_xlfn.DAYS(H679,G679),"N/A")</f>
        <v>28</v>
      </c>
      <c r="J679" s="1">
        <f>IF(H679&lt;&gt;"",H679,"N/A")</f>
        <v>44618</v>
      </c>
      <c r="K679">
        <v>1</v>
      </c>
      <c r="L679" t="s">
        <v>16</v>
      </c>
      <c r="M679" t="str">
        <f>IF(L679&lt;&gt;"",L679,"N/A")</f>
        <v>Paid</v>
      </c>
      <c r="N679" t="s">
        <v>12</v>
      </c>
      <c r="O679" t="str">
        <f>IF(N679&lt;&gt;"",N679,"N/A")</f>
        <v>Invoiced</v>
      </c>
      <c r="P679" t="s">
        <v>13</v>
      </c>
      <c r="Q679" s="9">
        <v>31.106999999999999</v>
      </c>
      <c r="R679" t="str">
        <f t="shared" si="10"/>
        <v>30+</v>
      </c>
      <c r="S679">
        <v>600</v>
      </c>
      <c r="T679" t="s">
        <v>14</v>
      </c>
      <c r="U679">
        <f>IF(T679="USD",S679,S679*0.055)</f>
        <v>600</v>
      </c>
      <c r="V679">
        <v>300</v>
      </c>
      <c r="W679" t="s">
        <v>14</v>
      </c>
      <c r="X679">
        <f>IF(W679="USD",V679,V679*0.054)</f>
        <v>300</v>
      </c>
      <c r="Y679">
        <v>1</v>
      </c>
      <c r="Z679">
        <v>4.2</v>
      </c>
      <c r="AA679" s="9">
        <v>2.8000000000000003</v>
      </c>
      <c r="AB679">
        <v>3.5</v>
      </c>
      <c r="AC679">
        <v>2.8000000000000003</v>
      </c>
    </row>
    <row r="680" spans="1:29" x14ac:dyDescent="0.25">
      <c r="A680" t="s">
        <v>2705</v>
      </c>
      <c r="B680" t="s">
        <v>10</v>
      </c>
      <c r="C680" t="s">
        <v>11</v>
      </c>
      <c r="D680" t="s">
        <v>3616</v>
      </c>
      <c r="E680" t="s">
        <v>3614</v>
      </c>
      <c r="F680" t="str">
        <f>_xlfn.CONCAT(D680:D680,"-",E680)</f>
        <v>Marrakech-Alger</v>
      </c>
      <c r="G680" s="1">
        <v>44699</v>
      </c>
      <c r="H680" s="1">
        <v>44727</v>
      </c>
      <c r="I680" s="8">
        <f>IF(H680&lt;&gt;"",_xlfn.DAYS(H680,G680),"N/A")</f>
        <v>28</v>
      </c>
      <c r="J680" s="1">
        <f>IF(H680&lt;&gt;"",H680,"N/A")</f>
        <v>44727</v>
      </c>
      <c r="K680">
        <v>5</v>
      </c>
      <c r="L680" t="s">
        <v>12</v>
      </c>
      <c r="M680" t="str">
        <f>IF(L680&lt;&gt;"",L680,"N/A")</f>
        <v>Invoiced</v>
      </c>
      <c r="N680" t="s">
        <v>12</v>
      </c>
      <c r="O680" t="str">
        <f>IF(N680&lt;&gt;"",N680,"N/A")</f>
        <v>Invoiced</v>
      </c>
      <c r="P680" t="s">
        <v>13</v>
      </c>
      <c r="Q680" s="9">
        <v>31.093</v>
      </c>
      <c r="R680" t="str">
        <f t="shared" si="10"/>
        <v>30+</v>
      </c>
      <c r="S680">
        <v>600</v>
      </c>
      <c r="T680" t="s">
        <v>14</v>
      </c>
      <c r="U680">
        <f>IF(T680="USD",S680,S680*0.055)</f>
        <v>600</v>
      </c>
      <c r="V680">
        <v>300</v>
      </c>
      <c r="W680" t="s">
        <v>14</v>
      </c>
      <c r="X680">
        <f>IF(W680="USD",V680,V680*0.054)</f>
        <v>300</v>
      </c>
      <c r="Y680">
        <v>1</v>
      </c>
      <c r="Z680">
        <v>4.2</v>
      </c>
      <c r="AA680" s="9">
        <v>2.8000000000000003</v>
      </c>
      <c r="AB680">
        <v>3.5</v>
      </c>
      <c r="AC680">
        <v>2.8000000000000003</v>
      </c>
    </row>
    <row r="681" spans="1:29" x14ac:dyDescent="0.25">
      <c r="A681" t="s">
        <v>2706</v>
      </c>
      <c r="B681" t="s">
        <v>10</v>
      </c>
      <c r="C681" t="s">
        <v>11</v>
      </c>
      <c r="D681" t="s">
        <v>3620</v>
      </c>
      <c r="E681" t="s">
        <v>3612</v>
      </c>
      <c r="F681" t="str">
        <f>_xlfn.CONCAT(D681:D681,"-",E681)</f>
        <v>Zanzibar-Victoria</v>
      </c>
      <c r="G681" s="1">
        <v>44699</v>
      </c>
      <c r="H681" s="1">
        <v>44727</v>
      </c>
      <c r="I681" s="8">
        <f>IF(H681&lt;&gt;"",_xlfn.DAYS(H681,G681),"N/A")</f>
        <v>28</v>
      </c>
      <c r="J681" s="1">
        <f>IF(H681&lt;&gt;"",H681,"N/A")</f>
        <v>44727</v>
      </c>
      <c r="K681">
        <v>5</v>
      </c>
      <c r="L681" t="s">
        <v>12</v>
      </c>
      <c r="M681" t="str">
        <f>IF(L681&lt;&gt;"",L681,"N/A")</f>
        <v>Invoiced</v>
      </c>
      <c r="N681" t="s">
        <v>12</v>
      </c>
      <c r="O681" t="str">
        <f>IF(N681&lt;&gt;"",N681,"N/A")</f>
        <v>Invoiced</v>
      </c>
      <c r="P681" t="s">
        <v>13</v>
      </c>
      <c r="Q681" s="9">
        <v>31.093</v>
      </c>
      <c r="R681" t="str">
        <f t="shared" si="10"/>
        <v>30+</v>
      </c>
      <c r="S681">
        <v>600</v>
      </c>
      <c r="T681" t="s">
        <v>14</v>
      </c>
      <c r="U681">
        <f>IF(T681="USD",S681,S681*0.055)</f>
        <v>600</v>
      </c>
      <c r="V681">
        <v>300</v>
      </c>
      <c r="W681" t="s">
        <v>14</v>
      </c>
      <c r="X681">
        <f>IF(W681="USD",V681,V681*0.054)</f>
        <v>300</v>
      </c>
      <c r="Y681">
        <v>1</v>
      </c>
      <c r="Z681">
        <v>4.2</v>
      </c>
      <c r="AA681" s="9">
        <v>2.8000000000000003</v>
      </c>
      <c r="AB681">
        <v>3.5</v>
      </c>
      <c r="AC681">
        <v>2.8000000000000003</v>
      </c>
    </row>
    <row r="682" spans="1:29" x14ac:dyDescent="0.25">
      <c r="A682" t="s">
        <v>2083</v>
      </c>
      <c r="B682" t="s">
        <v>10</v>
      </c>
      <c r="C682" t="s">
        <v>11</v>
      </c>
      <c r="D682" t="s">
        <v>3619</v>
      </c>
      <c r="E682" t="s">
        <v>3618</v>
      </c>
      <c r="F682" t="str">
        <f>_xlfn.CONCAT(D682:D682,"-",E682)</f>
        <v>Addis Ababa-Tripoli</v>
      </c>
      <c r="G682" s="1">
        <v>44590</v>
      </c>
      <c r="H682" s="1">
        <v>44618</v>
      </c>
      <c r="I682" s="8">
        <f>IF(H682&lt;&gt;"",_xlfn.DAYS(H682,G682),"N/A")</f>
        <v>28</v>
      </c>
      <c r="J682" s="1">
        <f>IF(H682&lt;&gt;"",H682,"N/A")</f>
        <v>44618</v>
      </c>
      <c r="K682">
        <v>1</v>
      </c>
      <c r="L682" t="s">
        <v>16</v>
      </c>
      <c r="M682" t="str">
        <f>IF(L682&lt;&gt;"",L682,"N/A")</f>
        <v>Paid</v>
      </c>
      <c r="N682" t="s">
        <v>12</v>
      </c>
      <c r="O682" t="str">
        <f>IF(N682&lt;&gt;"",N682,"N/A")</f>
        <v>Invoiced</v>
      </c>
      <c r="P682" t="s">
        <v>13</v>
      </c>
      <c r="Q682" s="9">
        <v>31.071999999999999</v>
      </c>
      <c r="R682" t="str">
        <f t="shared" si="10"/>
        <v>30+</v>
      </c>
      <c r="S682">
        <v>600</v>
      </c>
      <c r="T682" t="s">
        <v>14</v>
      </c>
      <c r="U682">
        <f>IF(T682="USD",S682,S682*0.055)</f>
        <v>600</v>
      </c>
      <c r="V682">
        <v>300</v>
      </c>
      <c r="W682" t="s">
        <v>14</v>
      </c>
      <c r="X682">
        <f>IF(W682="USD",V682,V682*0.054)</f>
        <v>300</v>
      </c>
      <c r="Y682">
        <v>1</v>
      </c>
      <c r="Z682">
        <v>4.2</v>
      </c>
      <c r="AA682" s="9">
        <v>2.8000000000000003</v>
      </c>
      <c r="AB682">
        <v>3.5</v>
      </c>
      <c r="AC682">
        <v>2.8000000000000003</v>
      </c>
    </row>
    <row r="683" spans="1:29" x14ac:dyDescent="0.25">
      <c r="A683" t="s">
        <v>1806</v>
      </c>
      <c r="B683" t="s">
        <v>10</v>
      </c>
      <c r="C683" t="s">
        <v>11</v>
      </c>
      <c r="D683" t="s">
        <v>3616</v>
      </c>
      <c r="E683" t="s">
        <v>3617</v>
      </c>
      <c r="F683" t="str">
        <f>_xlfn.CONCAT(D683:D683,"-",E683)</f>
        <v>Marrakech-Lagos</v>
      </c>
      <c r="G683" s="1">
        <v>44747</v>
      </c>
      <c r="H683" s="1">
        <v>44775</v>
      </c>
      <c r="I683" s="8">
        <f>IF(H683&lt;&gt;"",_xlfn.DAYS(H683,G683),"N/A")</f>
        <v>28</v>
      </c>
      <c r="J683" s="1">
        <f>IF(H683&lt;&gt;"",H683,"N/A")</f>
        <v>44775</v>
      </c>
      <c r="K683">
        <v>7</v>
      </c>
      <c r="L683" t="s">
        <v>12</v>
      </c>
      <c r="M683" t="str">
        <f>IF(L683&lt;&gt;"",L683,"N/A")</f>
        <v>Invoiced</v>
      </c>
      <c r="N683" t="s">
        <v>12</v>
      </c>
      <c r="O683" t="str">
        <f>IF(N683&lt;&gt;"",N683,"N/A")</f>
        <v>Invoiced</v>
      </c>
      <c r="P683" t="s">
        <v>13</v>
      </c>
      <c r="Q683" s="9">
        <v>30.672999999999998</v>
      </c>
      <c r="R683" t="str">
        <f t="shared" si="10"/>
        <v>30+</v>
      </c>
      <c r="S683">
        <v>600</v>
      </c>
      <c r="T683" t="s">
        <v>14</v>
      </c>
      <c r="U683">
        <f>IF(T683="USD",S683,S683*0.055)</f>
        <v>600</v>
      </c>
      <c r="V683">
        <v>300</v>
      </c>
      <c r="W683" t="s">
        <v>14</v>
      </c>
      <c r="X683">
        <f>IF(W683="USD",V683,V683*0.054)</f>
        <v>300</v>
      </c>
      <c r="Y683">
        <v>1</v>
      </c>
      <c r="Z683">
        <v>4.2</v>
      </c>
      <c r="AA683" s="9">
        <v>2.8000000000000003</v>
      </c>
      <c r="AB683">
        <v>3.5</v>
      </c>
      <c r="AC683">
        <v>2.8000000000000003</v>
      </c>
    </row>
    <row r="684" spans="1:29" x14ac:dyDescent="0.25">
      <c r="A684" t="s">
        <v>1752</v>
      </c>
      <c r="B684" t="s">
        <v>10</v>
      </c>
      <c r="C684" t="s">
        <v>68</v>
      </c>
      <c r="D684" t="s">
        <v>3611</v>
      </c>
      <c r="E684" t="s">
        <v>3613</v>
      </c>
      <c r="F684" t="str">
        <f>_xlfn.CONCAT(D684:D684,"-",E684)</f>
        <v>Mogadishu-Sanaa</v>
      </c>
      <c r="G684" s="1">
        <v>44744</v>
      </c>
      <c r="H684" s="1">
        <v>44772</v>
      </c>
      <c r="I684" s="8">
        <f>IF(H684&lt;&gt;"",_xlfn.DAYS(H684,G684),"N/A")</f>
        <v>28</v>
      </c>
      <c r="J684" s="1">
        <f>IF(H684&lt;&gt;"",H684,"N/A")</f>
        <v>44772</v>
      </c>
      <c r="K684">
        <v>7</v>
      </c>
      <c r="L684" t="s">
        <v>12</v>
      </c>
      <c r="M684" t="str">
        <f>IF(L684&lt;&gt;"",L684,"N/A")</f>
        <v>Invoiced</v>
      </c>
      <c r="N684" t="s">
        <v>12</v>
      </c>
      <c r="O684" t="str">
        <f>IF(N684&lt;&gt;"",N684,"N/A")</f>
        <v>Invoiced</v>
      </c>
      <c r="P684" t="s">
        <v>13</v>
      </c>
      <c r="Q684" s="9">
        <v>30.452999999999999</v>
      </c>
      <c r="R684" t="str">
        <f t="shared" si="10"/>
        <v>30+</v>
      </c>
      <c r="S684">
        <v>600</v>
      </c>
      <c r="T684" t="s">
        <v>14</v>
      </c>
      <c r="U684">
        <f>IF(T684="USD",S684,S684*0.055)</f>
        <v>600</v>
      </c>
      <c r="V684">
        <v>300</v>
      </c>
      <c r="W684" t="s">
        <v>14</v>
      </c>
      <c r="X684">
        <f>IF(W684="USD",V684,V684*0.054)</f>
        <v>300</v>
      </c>
      <c r="Y684">
        <v>1</v>
      </c>
      <c r="Z684">
        <v>4.2</v>
      </c>
      <c r="AA684" s="9">
        <v>2.8000000000000003</v>
      </c>
      <c r="AB684">
        <v>3.5</v>
      </c>
      <c r="AC684">
        <v>2.8000000000000003</v>
      </c>
    </row>
    <row r="685" spans="1:29" x14ac:dyDescent="0.25">
      <c r="A685" t="s">
        <v>1756</v>
      </c>
      <c r="B685" t="s">
        <v>10</v>
      </c>
      <c r="C685" t="s">
        <v>68</v>
      </c>
      <c r="D685" t="s">
        <v>3611</v>
      </c>
      <c r="E685" t="s">
        <v>3613</v>
      </c>
      <c r="F685" t="str">
        <f>_xlfn.CONCAT(D685:D685,"-",E685)</f>
        <v>Mogadishu-Sanaa</v>
      </c>
      <c r="G685" s="1">
        <v>44728</v>
      </c>
      <c r="H685" s="1">
        <v>44756</v>
      </c>
      <c r="I685" s="8">
        <f>IF(H685&lt;&gt;"",_xlfn.DAYS(H685,G685),"N/A")</f>
        <v>28</v>
      </c>
      <c r="J685" s="1">
        <f>IF(H685&lt;&gt;"",H685,"N/A")</f>
        <v>44756</v>
      </c>
      <c r="K685">
        <v>6</v>
      </c>
      <c r="L685" t="s">
        <v>12</v>
      </c>
      <c r="M685" t="str">
        <f>IF(L685&lt;&gt;"",L685,"N/A")</f>
        <v>Invoiced</v>
      </c>
      <c r="N685" t="s">
        <v>12</v>
      </c>
      <c r="O685" t="str">
        <f>IF(N685&lt;&gt;"",N685,"N/A")</f>
        <v>Invoiced</v>
      </c>
      <c r="P685" t="s">
        <v>13</v>
      </c>
      <c r="Q685" s="9">
        <v>30.332999999999998</v>
      </c>
      <c r="R685" t="str">
        <f t="shared" si="10"/>
        <v>30+</v>
      </c>
      <c r="S685">
        <v>600</v>
      </c>
      <c r="T685" t="s">
        <v>14</v>
      </c>
      <c r="U685">
        <f>IF(T685="USD",S685,S685*0.055)</f>
        <v>600</v>
      </c>
      <c r="V685">
        <v>300</v>
      </c>
      <c r="W685" t="s">
        <v>14</v>
      </c>
      <c r="X685">
        <f>IF(W685="USD",V685,V685*0.054)</f>
        <v>300</v>
      </c>
      <c r="Y685">
        <v>1</v>
      </c>
      <c r="Z685">
        <v>4.2</v>
      </c>
      <c r="AA685" s="9">
        <v>2.8000000000000003</v>
      </c>
      <c r="AB685">
        <v>3.5</v>
      </c>
      <c r="AC685">
        <v>2.8000000000000003</v>
      </c>
    </row>
    <row r="686" spans="1:29" x14ac:dyDescent="0.25">
      <c r="A686" t="s">
        <v>1924</v>
      </c>
      <c r="B686" t="s">
        <v>10</v>
      </c>
      <c r="C686" t="s">
        <v>68</v>
      </c>
      <c r="D686" t="s">
        <v>3619</v>
      </c>
      <c r="E686" t="s">
        <v>3614</v>
      </c>
      <c r="F686" t="str">
        <f>_xlfn.CONCAT(D686:D686,"-",E686)</f>
        <v>Addis Ababa-Alger</v>
      </c>
      <c r="G686" s="1">
        <v>44762</v>
      </c>
      <c r="H686" s="1">
        <v>44790</v>
      </c>
      <c r="I686" s="8">
        <f>IF(H686&lt;&gt;"",_xlfn.DAYS(H686,G686),"N/A")</f>
        <v>28</v>
      </c>
      <c r="J686" s="1">
        <f>IF(H686&lt;&gt;"",H686,"N/A")</f>
        <v>44790</v>
      </c>
      <c r="K686">
        <v>7</v>
      </c>
      <c r="L686" t="s">
        <v>12</v>
      </c>
      <c r="M686" t="str">
        <f>IF(L686&lt;&gt;"",L686,"N/A")</f>
        <v>Invoiced</v>
      </c>
      <c r="N686" t="s">
        <v>12</v>
      </c>
      <c r="O686" t="str">
        <f>IF(N686&lt;&gt;"",N686,"N/A")</f>
        <v>Invoiced</v>
      </c>
      <c r="P686" t="s">
        <v>13</v>
      </c>
      <c r="Q686" s="9">
        <v>30.315000000000001</v>
      </c>
      <c r="R686" t="str">
        <f t="shared" si="10"/>
        <v>30+</v>
      </c>
      <c r="S686">
        <v>600</v>
      </c>
      <c r="T686" t="s">
        <v>14</v>
      </c>
      <c r="U686">
        <f>IF(T686="USD",S686,S686*0.055)</f>
        <v>600</v>
      </c>
      <c r="V686">
        <v>300</v>
      </c>
      <c r="W686" t="s">
        <v>14</v>
      </c>
      <c r="X686">
        <f>IF(W686="USD",V686,V686*0.054)</f>
        <v>300</v>
      </c>
      <c r="Y686">
        <v>1</v>
      </c>
      <c r="Z686">
        <v>4.2</v>
      </c>
      <c r="AA686" s="9">
        <v>2.8000000000000003</v>
      </c>
      <c r="AB686">
        <v>3.5</v>
      </c>
      <c r="AC686">
        <v>2.8000000000000003</v>
      </c>
    </row>
    <row r="687" spans="1:29" x14ac:dyDescent="0.25">
      <c r="A687" t="s">
        <v>1803</v>
      </c>
      <c r="B687" t="s">
        <v>10</v>
      </c>
      <c r="C687" t="s">
        <v>11</v>
      </c>
      <c r="D687" t="s">
        <v>3620</v>
      </c>
      <c r="E687" t="s">
        <v>3612</v>
      </c>
      <c r="F687" t="str">
        <f>_xlfn.CONCAT(D687:D687,"-",E687)</f>
        <v>Zanzibar-Victoria</v>
      </c>
      <c r="G687" s="1">
        <v>44729</v>
      </c>
      <c r="H687" s="1">
        <v>44757</v>
      </c>
      <c r="I687" s="8">
        <f>IF(H687&lt;&gt;"",_xlfn.DAYS(H687,G687),"N/A")</f>
        <v>28</v>
      </c>
      <c r="J687" s="1">
        <f>IF(H687&lt;&gt;"",H687,"N/A")</f>
        <v>44757</v>
      </c>
      <c r="K687">
        <v>6</v>
      </c>
      <c r="L687" t="s">
        <v>12</v>
      </c>
      <c r="M687" t="str">
        <f>IF(L687&lt;&gt;"",L687,"N/A")</f>
        <v>Invoiced</v>
      </c>
      <c r="N687" t="s">
        <v>12</v>
      </c>
      <c r="O687" t="str">
        <f>IF(N687&lt;&gt;"",N687,"N/A")</f>
        <v>Invoiced</v>
      </c>
      <c r="P687" t="s">
        <v>13</v>
      </c>
      <c r="Q687" s="9">
        <v>30.271999999999998</v>
      </c>
      <c r="R687" t="str">
        <f t="shared" si="10"/>
        <v>30+</v>
      </c>
      <c r="S687">
        <v>600</v>
      </c>
      <c r="T687" t="s">
        <v>14</v>
      </c>
      <c r="U687">
        <f>IF(T687="USD",S687,S687*0.055)</f>
        <v>600</v>
      </c>
      <c r="V687">
        <v>300</v>
      </c>
      <c r="W687" t="s">
        <v>14</v>
      </c>
      <c r="X687">
        <f>IF(W687="USD",V687,V687*0.054)</f>
        <v>300</v>
      </c>
      <c r="Y687">
        <v>1</v>
      </c>
      <c r="Z687">
        <v>4.2</v>
      </c>
      <c r="AA687" s="9">
        <v>2.8000000000000003</v>
      </c>
      <c r="AB687">
        <v>3.5</v>
      </c>
      <c r="AC687">
        <v>2.8000000000000003</v>
      </c>
    </row>
    <row r="688" spans="1:29" x14ac:dyDescent="0.25">
      <c r="A688" t="s">
        <v>1721</v>
      </c>
      <c r="B688" t="s">
        <v>10</v>
      </c>
      <c r="C688" t="s">
        <v>68</v>
      </c>
      <c r="D688" t="s">
        <v>3616</v>
      </c>
      <c r="E688" t="s">
        <v>3613</v>
      </c>
      <c r="F688" t="str">
        <f>_xlfn.CONCAT(D688:D688,"-",E688)</f>
        <v>Marrakech-Sanaa</v>
      </c>
      <c r="G688" s="1">
        <v>44734</v>
      </c>
      <c r="H688" s="1">
        <v>44762</v>
      </c>
      <c r="I688" s="8">
        <f>IF(H688&lt;&gt;"",_xlfn.DAYS(H688,G688),"N/A")</f>
        <v>28</v>
      </c>
      <c r="J688" s="1">
        <f>IF(H688&lt;&gt;"",H688,"N/A")</f>
        <v>44762</v>
      </c>
      <c r="K688">
        <v>6</v>
      </c>
      <c r="L688" t="s">
        <v>12</v>
      </c>
      <c r="M688" t="str">
        <f>IF(L688&lt;&gt;"",L688,"N/A")</f>
        <v>Invoiced</v>
      </c>
      <c r="N688" t="s">
        <v>12</v>
      </c>
      <c r="O688" t="str">
        <f>IF(N688&lt;&gt;"",N688,"N/A")</f>
        <v>Invoiced</v>
      </c>
      <c r="P688" t="s">
        <v>13</v>
      </c>
      <c r="Q688" s="9">
        <v>30.265999999999998</v>
      </c>
      <c r="R688" t="str">
        <f t="shared" si="10"/>
        <v>30+</v>
      </c>
      <c r="S688">
        <v>600</v>
      </c>
      <c r="T688" t="s">
        <v>14</v>
      </c>
      <c r="U688">
        <f>IF(T688="USD",S688,S688*0.055)</f>
        <v>600</v>
      </c>
      <c r="V688">
        <v>300</v>
      </c>
      <c r="W688" t="s">
        <v>14</v>
      </c>
      <c r="X688">
        <f>IF(W688="USD",V688,V688*0.054)</f>
        <v>300</v>
      </c>
      <c r="Y688">
        <v>1</v>
      </c>
      <c r="Z688">
        <v>4.2</v>
      </c>
      <c r="AA688" s="9">
        <v>2.8000000000000003</v>
      </c>
      <c r="AB688">
        <v>3.5</v>
      </c>
      <c r="AC688">
        <v>2.8000000000000003</v>
      </c>
    </row>
    <row r="689" spans="1:29" x14ac:dyDescent="0.25">
      <c r="A689" t="s">
        <v>1255</v>
      </c>
      <c r="B689" t="s">
        <v>10</v>
      </c>
      <c r="C689" t="s">
        <v>68</v>
      </c>
      <c r="D689" t="s">
        <v>3620</v>
      </c>
      <c r="E689" t="s">
        <v>3613</v>
      </c>
      <c r="F689" t="str">
        <f>_xlfn.CONCAT(D689:D689,"-",E689)</f>
        <v>Zanzibar-Sanaa</v>
      </c>
      <c r="G689" s="1">
        <v>44684</v>
      </c>
      <c r="H689" s="1">
        <v>44712</v>
      </c>
      <c r="I689" s="8">
        <f>IF(H689&lt;&gt;"",_xlfn.DAYS(H689,G689),"N/A")</f>
        <v>28</v>
      </c>
      <c r="J689" s="1">
        <f>IF(H689&lt;&gt;"",H689,"N/A")</f>
        <v>44712</v>
      </c>
      <c r="K689">
        <v>5</v>
      </c>
      <c r="M689" t="str">
        <f>IF(L689&lt;&gt;"",L689,"N/A")</f>
        <v>N/A</v>
      </c>
      <c r="N689" t="s">
        <v>12</v>
      </c>
      <c r="O689" t="str">
        <f>IF(N689&lt;&gt;"",N689,"N/A")</f>
        <v>Invoiced</v>
      </c>
      <c r="P689" t="s">
        <v>13</v>
      </c>
      <c r="Q689" s="9">
        <v>30.221</v>
      </c>
      <c r="R689" t="str">
        <f t="shared" si="10"/>
        <v>30+</v>
      </c>
      <c r="S689">
        <v>600</v>
      </c>
      <c r="T689" t="s">
        <v>14</v>
      </c>
      <c r="U689">
        <f>IF(T689="USD",S689,S689*0.055)</f>
        <v>600</v>
      </c>
      <c r="V689">
        <v>300</v>
      </c>
      <c r="W689" t="s">
        <v>14</v>
      </c>
      <c r="X689">
        <f>IF(W689="USD",V689,V689*0.054)</f>
        <v>300</v>
      </c>
      <c r="Y689">
        <v>1</v>
      </c>
      <c r="Z689">
        <v>4.2</v>
      </c>
      <c r="AA689" s="9">
        <v>2.8000000000000003</v>
      </c>
      <c r="AB689">
        <v>3.5</v>
      </c>
      <c r="AC689">
        <v>2.8000000000000003</v>
      </c>
    </row>
    <row r="690" spans="1:29" x14ac:dyDescent="0.25">
      <c r="A690" t="s">
        <v>1262</v>
      </c>
      <c r="B690" t="s">
        <v>10</v>
      </c>
      <c r="C690" t="s">
        <v>68</v>
      </c>
      <c r="D690" t="s">
        <v>3611</v>
      </c>
      <c r="E690" t="s">
        <v>3613</v>
      </c>
      <c r="F690" t="str">
        <f>_xlfn.CONCAT(D690:D690,"-",E690)</f>
        <v>Mogadishu-Sanaa</v>
      </c>
      <c r="G690" s="1">
        <v>44684</v>
      </c>
      <c r="H690" s="1">
        <v>44712</v>
      </c>
      <c r="I690" s="8">
        <f>IF(H690&lt;&gt;"",_xlfn.DAYS(H690,G690),"N/A")</f>
        <v>28</v>
      </c>
      <c r="J690" s="1">
        <f>IF(H690&lt;&gt;"",H690,"N/A")</f>
        <v>44712</v>
      </c>
      <c r="K690">
        <v>5</v>
      </c>
      <c r="M690" t="str">
        <f>IF(L690&lt;&gt;"",L690,"N/A")</f>
        <v>N/A</v>
      </c>
      <c r="O690" t="str">
        <f>IF(N690&lt;&gt;"",N690,"N/A")</f>
        <v>N/A</v>
      </c>
      <c r="P690" t="s">
        <v>69</v>
      </c>
      <c r="Q690" s="9">
        <v>30.221</v>
      </c>
      <c r="R690" t="str">
        <f t="shared" si="10"/>
        <v>30+</v>
      </c>
      <c r="S690">
        <v>20</v>
      </c>
      <c r="T690" t="s">
        <v>14</v>
      </c>
      <c r="U690">
        <f>IF(T690="USD",S690,S690*0.055)</f>
        <v>20</v>
      </c>
      <c r="V690">
        <v>10</v>
      </c>
      <c r="W690" t="s">
        <v>14</v>
      </c>
      <c r="X690">
        <f>IF(W690="USD",V690,V690*0.054)</f>
        <v>10</v>
      </c>
      <c r="Y690">
        <v>1</v>
      </c>
      <c r="Z690">
        <v>4.2</v>
      </c>
      <c r="AA690" s="9">
        <v>2.8000000000000003</v>
      </c>
      <c r="AB690">
        <v>3.5</v>
      </c>
      <c r="AC690">
        <v>2.8000000000000003</v>
      </c>
    </row>
    <row r="691" spans="1:29" x14ac:dyDescent="0.25">
      <c r="A691" t="s">
        <v>1798</v>
      </c>
      <c r="B691" t="s">
        <v>10</v>
      </c>
      <c r="C691" t="s">
        <v>68</v>
      </c>
      <c r="D691" t="s">
        <v>3611</v>
      </c>
      <c r="E691" t="s">
        <v>3612</v>
      </c>
      <c r="F691" t="str">
        <f>_xlfn.CONCAT(D691:D691,"-",E691)</f>
        <v>Mogadishu-Victoria</v>
      </c>
      <c r="G691" s="1">
        <v>44736</v>
      </c>
      <c r="H691" s="1">
        <v>44764</v>
      </c>
      <c r="I691" s="8">
        <f>IF(H691&lt;&gt;"",_xlfn.DAYS(H691,G691),"N/A")</f>
        <v>28</v>
      </c>
      <c r="J691" s="1">
        <f>IF(H691&lt;&gt;"",H691,"N/A")</f>
        <v>44764</v>
      </c>
      <c r="K691">
        <v>6</v>
      </c>
      <c r="L691" t="s">
        <v>12</v>
      </c>
      <c r="M691" t="str">
        <f>IF(L691&lt;&gt;"",L691,"N/A")</f>
        <v>Invoiced</v>
      </c>
      <c r="N691" t="s">
        <v>12</v>
      </c>
      <c r="O691" t="str">
        <f>IF(N691&lt;&gt;"",N691,"N/A")</f>
        <v>Invoiced</v>
      </c>
      <c r="P691" t="s">
        <v>13</v>
      </c>
      <c r="Q691" s="9">
        <v>30.184999999999999</v>
      </c>
      <c r="R691" t="str">
        <f t="shared" si="10"/>
        <v>30+</v>
      </c>
      <c r="S691">
        <v>600</v>
      </c>
      <c r="T691" t="s">
        <v>14</v>
      </c>
      <c r="U691">
        <f>IF(T691="USD",S691,S691*0.055)</f>
        <v>600</v>
      </c>
      <c r="V691">
        <v>300</v>
      </c>
      <c r="W691" t="s">
        <v>14</v>
      </c>
      <c r="X691">
        <f>IF(W691="USD",V691,V691*0.054)</f>
        <v>300</v>
      </c>
      <c r="Y691">
        <v>1</v>
      </c>
      <c r="Z691">
        <v>4.2</v>
      </c>
      <c r="AA691" s="9">
        <v>2.8000000000000003</v>
      </c>
      <c r="AB691">
        <v>3.5</v>
      </c>
      <c r="AC691">
        <v>2.8000000000000003</v>
      </c>
    </row>
    <row r="692" spans="1:29" x14ac:dyDescent="0.25">
      <c r="A692" t="s">
        <v>1808</v>
      </c>
      <c r="B692" t="s">
        <v>10</v>
      </c>
      <c r="C692" t="s">
        <v>11</v>
      </c>
      <c r="D692" t="s">
        <v>3611</v>
      </c>
      <c r="E692" t="s">
        <v>3617</v>
      </c>
      <c r="F692" t="str">
        <f>_xlfn.CONCAT(D692:D692,"-",E692)</f>
        <v>Mogadishu-Lagos</v>
      </c>
      <c r="G692" s="1">
        <v>44747</v>
      </c>
      <c r="H692" s="1">
        <v>44775</v>
      </c>
      <c r="I692" s="8">
        <f>IF(H692&lt;&gt;"",_xlfn.DAYS(H692,G692),"N/A")</f>
        <v>28</v>
      </c>
      <c r="J692" s="1">
        <f>IF(H692&lt;&gt;"",H692,"N/A")</f>
        <v>44775</v>
      </c>
      <c r="K692">
        <v>7</v>
      </c>
      <c r="L692" t="s">
        <v>12</v>
      </c>
      <c r="M692" t="str">
        <f>IF(L692&lt;&gt;"",L692,"N/A")</f>
        <v>Invoiced</v>
      </c>
      <c r="N692" t="s">
        <v>12</v>
      </c>
      <c r="O692" t="str">
        <f>IF(N692&lt;&gt;"",N692,"N/A")</f>
        <v>Invoiced</v>
      </c>
      <c r="P692" t="s">
        <v>13</v>
      </c>
      <c r="Q692" s="9">
        <v>30.175000000000001</v>
      </c>
      <c r="R692" t="str">
        <f t="shared" si="10"/>
        <v>30+</v>
      </c>
      <c r="S692">
        <v>600</v>
      </c>
      <c r="T692" t="s">
        <v>14</v>
      </c>
      <c r="U692">
        <f>IF(T692="USD",S692,S692*0.055)</f>
        <v>600</v>
      </c>
      <c r="V692">
        <v>300</v>
      </c>
      <c r="W692" t="s">
        <v>14</v>
      </c>
      <c r="X692">
        <f>IF(W692="USD",V692,V692*0.054)</f>
        <v>300</v>
      </c>
      <c r="Y692">
        <v>1</v>
      </c>
      <c r="Z692">
        <v>4.2</v>
      </c>
      <c r="AA692" s="9">
        <v>2.8000000000000003</v>
      </c>
      <c r="AB692">
        <v>3.5</v>
      </c>
      <c r="AC692">
        <v>2.8000000000000003</v>
      </c>
    </row>
    <row r="693" spans="1:29" x14ac:dyDescent="0.25">
      <c r="A693" t="s">
        <v>1054</v>
      </c>
      <c r="B693" t="s">
        <v>10</v>
      </c>
      <c r="C693" t="s">
        <v>68</v>
      </c>
      <c r="D693" t="s">
        <v>3620</v>
      </c>
      <c r="E693" t="s">
        <v>3612</v>
      </c>
      <c r="F693" t="str">
        <f>_xlfn.CONCAT(D693:D693,"-",E693)</f>
        <v>Zanzibar-Victoria</v>
      </c>
      <c r="G693" s="1">
        <v>44620</v>
      </c>
      <c r="H693" s="1">
        <v>44648</v>
      </c>
      <c r="I693" s="8">
        <f>IF(H693&lt;&gt;"",_xlfn.DAYS(H693,G693),"N/A")</f>
        <v>28</v>
      </c>
      <c r="J693" s="1">
        <f>IF(H693&lt;&gt;"",H693,"N/A")</f>
        <v>44648</v>
      </c>
      <c r="K693">
        <v>2</v>
      </c>
      <c r="L693" t="s">
        <v>16</v>
      </c>
      <c r="M693" t="str">
        <f>IF(L693&lt;&gt;"",L693,"N/A")</f>
        <v>Paid</v>
      </c>
      <c r="N693" t="s">
        <v>12</v>
      </c>
      <c r="O693" t="str">
        <f>IF(N693&lt;&gt;"",N693,"N/A")</f>
        <v>Invoiced</v>
      </c>
      <c r="P693" t="s">
        <v>13</v>
      </c>
      <c r="Q693" s="9">
        <v>30.165099999999999</v>
      </c>
      <c r="R693" t="str">
        <f t="shared" si="10"/>
        <v>30+</v>
      </c>
      <c r="S693">
        <v>600</v>
      </c>
      <c r="T693" t="s">
        <v>14</v>
      </c>
      <c r="U693">
        <f>IF(T693="USD",S693,S693*0.055)</f>
        <v>600</v>
      </c>
      <c r="V693">
        <v>300</v>
      </c>
      <c r="W693" t="s">
        <v>14</v>
      </c>
      <c r="X693">
        <f>IF(W693="USD",V693,V693*0.054)</f>
        <v>300</v>
      </c>
      <c r="Y693">
        <v>1</v>
      </c>
      <c r="Z693">
        <v>4.2</v>
      </c>
      <c r="AA693" s="9">
        <v>2.8000000000000003</v>
      </c>
      <c r="AB693">
        <v>3.5</v>
      </c>
      <c r="AC693">
        <v>2.8000000000000003</v>
      </c>
    </row>
    <row r="694" spans="1:29" x14ac:dyDescent="0.25">
      <c r="A694" t="s">
        <v>1953</v>
      </c>
      <c r="B694" t="s">
        <v>10</v>
      </c>
      <c r="C694" t="s">
        <v>68</v>
      </c>
      <c r="D694" t="s">
        <v>3619</v>
      </c>
      <c r="E694" t="s">
        <v>3617</v>
      </c>
      <c r="F694" t="str">
        <f>_xlfn.CONCAT(D694:D694,"-",E694)</f>
        <v>Addis Ababa-Lagos</v>
      </c>
      <c r="G694" s="1">
        <v>44774</v>
      </c>
      <c r="H694" s="1">
        <v>44802</v>
      </c>
      <c r="I694" s="8">
        <f>IF(H694&lt;&gt;"",_xlfn.DAYS(H694,G694),"N/A")</f>
        <v>28</v>
      </c>
      <c r="J694" s="1">
        <f>IF(H694&lt;&gt;"",H694,"N/A")</f>
        <v>44802</v>
      </c>
      <c r="K694">
        <v>8</v>
      </c>
      <c r="M694" t="str">
        <f>IF(L694&lt;&gt;"",L694,"N/A")</f>
        <v>N/A</v>
      </c>
      <c r="N694" t="s">
        <v>12</v>
      </c>
      <c r="O694" t="str">
        <f>IF(N694&lt;&gt;"",N694,"N/A")</f>
        <v>Invoiced</v>
      </c>
      <c r="P694" t="s">
        <v>13</v>
      </c>
      <c r="Q694" s="9">
        <v>30.132999999999999</v>
      </c>
      <c r="R694" t="str">
        <f t="shared" si="10"/>
        <v>30+</v>
      </c>
      <c r="S694">
        <v>600</v>
      </c>
      <c r="T694" t="s">
        <v>14</v>
      </c>
      <c r="U694">
        <f>IF(T694="USD",S694,S694*0.055)</f>
        <v>600</v>
      </c>
      <c r="V694">
        <v>300</v>
      </c>
      <c r="W694" t="s">
        <v>14</v>
      </c>
      <c r="X694">
        <f>IF(W694="USD",V694,V694*0.054)</f>
        <v>300</v>
      </c>
      <c r="Y694">
        <v>1</v>
      </c>
      <c r="Z694">
        <v>4.2</v>
      </c>
      <c r="AA694" s="9">
        <v>2.8000000000000003</v>
      </c>
      <c r="AB694">
        <v>3.5</v>
      </c>
      <c r="AC694">
        <v>2.8000000000000003</v>
      </c>
    </row>
    <row r="695" spans="1:29" x14ac:dyDescent="0.25">
      <c r="A695" t="s">
        <v>1807</v>
      </c>
      <c r="B695" t="s">
        <v>10</v>
      </c>
      <c r="C695" t="s">
        <v>11</v>
      </c>
      <c r="D695" t="s">
        <v>3620</v>
      </c>
      <c r="E695" t="s">
        <v>3617</v>
      </c>
      <c r="F695" t="str">
        <f>_xlfn.CONCAT(D695:D695,"-",E695)</f>
        <v>Zanzibar-Lagos</v>
      </c>
      <c r="G695" s="1">
        <v>44747</v>
      </c>
      <c r="H695" s="1">
        <v>44775</v>
      </c>
      <c r="I695" s="8">
        <f>IF(H695&lt;&gt;"",_xlfn.DAYS(H695,G695),"N/A")</f>
        <v>28</v>
      </c>
      <c r="J695" s="1">
        <f>IF(H695&lt;&gt;"",H695,"N/A")</f>
        <v>44775</v>
      </c>
      <c r="K695">
        <v>7</v>
      </c>
      <c r="L695" t="s">
        <v>12</v>
      </c>
      <c r="M695" t="str">
        <f>IF(L695&lt;&gt;"",L695,"N/A")</f>
        <v>Invoiced</v>
      </c>
      <c r="N695" t="s">
        <v>12</v>
      </c>
      <c r="O695" t="str">
        <f>IF(N695&lt;&gt;"",N695,"N/A")</f>
        <v>Invoiced</v>
      </c>
      <c r="P695" t="s">
        <v>13</v>
      </c>
      <c r="Q695" s="9">
        <v>30.073</v>
      </c>
      <c r="R695" t="str">
        <f t="shared" si="10"/>
        <v>30+</v>
      </c>
      <c r="S695">
        <v>600</v>
      </c>
      <c r="T695" t="s">
        <v>14</v>
      </c>
      <c r="U695">
        <f>IF(T695="USD",S695,S695*0.055)</f>
        <v>600</v>
      </c>
      <c r="V695">
        <v>300</v>
      </c>
      <c r="W695" t="s">
        <v>14</v>
      </c>
      <c r="X695">
        <f>IF(W695="USD",V695,V695*0.054)</f>
        <v>300</v>
      </c>
      <c r="Y695">
        <v>1</v>
      </c>
      <c r="Z695">
        <v>4.2</v>
      </c>
      <c r="AA695" s="9">
        <v>2.8000000000000003</v>
      </c>
      <c r="AB695">
        <v>3.5</v>
      </c>
      <c r="AC695">
        <v>2.8000000000000003</v>
      </c>
    </row>
    <row r="696" spans="1:29" x14ac:dyDescent="0.25">
      <c r="A696" t="s">
        <v>2686</v>
      </c>
      <c r="B696" t="s">
        <v>10</v>
      </c>
      <c r="C696" t="s">
        <v>68</v>
      </c>
      <c r="D696" t="s">
        <v>3620</v>
      </c>
      <c r="E696" t="s">
        <v>3614</v>
      </c>
      <c r="F696" t="str">
        <f>_xlfn.CONCAT(D696:D696,"-",E696)</f>
        <v>Zanzibar-Alger</v>
      </c>
      <c r="G696" s="1">
        <v>44575</v>
      </c>
      <c r="H696" s="1">
        <v>44603</v>
      </c>
      <c r="I696" s="8">
        <f>IF(H696&lt;&gt;"",_xlfn.DAYS(H696,G696),"N/A")</f>
        <v>28</v>
      </c>
      <c r="J696" s="1">
        <f>IF(H696&lt;&gt;"",H696,"N/A")</f>
        <v>44603</v>
      </c>
      <c r="K696">
        <v>1</v>
      </c>
      <c r="L696" t="s">
        <v>16</v>
      </c>
      <c r="M696" t="str">
        <f>IF(L696&lt;&gt;"",L696,"N/A")</f>
        <v>Paid</v>
      </c>
      <c r="N696" t="s">
        <v>16</v>
      </c>
      <c r="O696" t="str">
        <f>IF(N696&lt;&gt;"",N696,"N/A")</f>
        <v>Paid</v>
      </c>
      <c r="P696" t="s">
        <v>13</v>
      </c>
      <c r="Q696" s="9">
        <v>30.06</v>
      </c>
      <c r="R696" t="str">
        <f t="shared" si="10"/>
        <v>30+</v>
      </c>
      <c r="S696">
        <v>600</v>
      </c>
      <c r="T696" t="s">
        <v>14</v>
      </c>
      <c r="U696">
        <f>IF(T696="USD",S696,S696*0.055)</f>
        <v>600</v>
      </c>
      <c r="V696">
        <v>300</v>
      </c>
      <c r="W696" t="s">
        <v>14</v>
      </c>
      <c r="X696">
        <f>IF(W696="USD",V696,V696*0.054)</f>
        <v>300</v>
      </c>
      <c r="Y696">
        <v>1</v>
      </c>
      <c r="Z696">
        <v>4.2</v>
      </c>
      <c r="AA696" s="9">
        <v>2.8000000000000003</v>
      </c>
      <c r="AB696">
        <v>3.5</v>
      </c>
      <c r="AC696">
        <v>2.8000000000000003</v>
      </c>
    </row>
    <row r="697" spans="1:29" x14ac:dyDescent="0.25">
      <c r="A697" t="s">
        <v>2687</v>
      </c>
      <c r="B697" t="s">
        <v>10</v>
      </c>
      <c r="C697" t="s">
        <v>68</v>
      </c>
      <c r="D697" t="s">
        <v>3616</v>
      </c>
      <c r="E697" t="s">
        <v>3617</v>
      </c>
      <c r="F697" t="str">
        <f>_xlfn.CONCAT(D697:D697,"-",E697)</f>
        <v>Marrakech-Lagos</v>
      </c>
      <c r="G697" s="1">
        <v>44581</v>
      </c>
      <c r="H697" s="1">
        <v>44609</v>
      </c>
      <c r="I697" s="8">
        <f>IF(H697&lt;&gt;"",_xlfn.DAYS(H697,G697),"N/A")</f>
        <v>28</v>
      </c>
      <c r="J697" s="1">
        <f>IF(H697&lt;&gt;"",H697,"N/A")</f>
        <v>44609</v>
      </c>
      <c r="K697">
        <v>1</v>
      </c>
      <c r="L697" t="s">
        <v>16</v>
      </c>
      <c r="M697" t="str">
        <f>IF(L697&lt;&gt;"",L697,"N/A")</f>
        <v>Paid</v>
      </c>
      <c r="N697" t="s">
        <v>16</v>
      </c>
      <c r="O697" t="str">
        <f>IF(N697&lt;&gt;"",N697,"N/A")</f>
        <v>Paid</v>
      </c>
      <c r="P697" t="s">
        <v>13</v>
      </c>
      <c r="Q697" s="9">
        <v>30.06</v>
      </c>
      <c r="R697" t="str">
        <f t="shared" si="10"/>
        <v>30+</v>
      </c>
      <c r="S697">
        <v>600</v>
      </c>
      <c r="T697" t="s">
        <v>14</v>
      </c>
      <c r="U697">
        <f>IF(T697="USD",S697,S697*0.055)</f>
        <v>600</v>
      </c>
      <c r="V697">
        <v>300</v>
      </c>
      <c r="W697" t="s">
        <v>14</v>
      </c>
      <c r="X697">
        <f>IF(W697="USD",V697,V697*0.054)</f>
        <v>300</v>
      </c>
      <c r="Y697">
        <v>1</v>
      </c>
      <c r="Z697">
        <v>4.2</v>
      </c>
      <c r="AA697" s="9">
        <v>2.8000000000000003</v>
      </c>
      <c r="AB697">
        <v>3.5</v>
      </c>
      <c r="AC697">
        <v>2.8000000000000003</v>
      </c>
    </row>
    <row r="698" spans="1:29" x14ac:dyDescent="0.25">
      <c r="A698" t="s">
        <v>3537</v>
      </c>
      <c r="B698" t="s">
        <v>10</v>
      </c>
      <c r="C698" t="s">
        <v>68</v>
      </c>
      <c r="D698" t="s">
        <v>3619</v>
      </c>
      <c r="E698" t="s">
        <v>3612</v>
      </c>
      <c r="F698" t="str">
        <f>_xlfn.CONCAT(D698:D698,"-",E698)</f>
        <v>Addis Ababa-Victoria</v>
      </c>
      <c r="G698" s="1">
        <v>44583</v>
      </c>
      <c r="H698" s="1">
        <v>44611</v>
      </c>
      <c r="I698" s="8">
        <f>IF(H698&lt;&gt;"",_xlfn.DAYS(H698,G698),"N/A")</f>
        <v>28</v>
      </c>
      <c r="J698" s="1">
        <f>IF(H698&lt;&gt;"",H698,"N/A")</f>
        <v>44611</v>
      </c>
      <c r="K698">
        <v>1</v>
      </c>
      <c r="L698" t="s">
        <v>16</v>
      </c>
      <c r="M698" t="str">
        <f>IF(L698&lt;&gt;"",L698,"N/A")</f>
        <v>Paid</v>
      </c>
      <c r="N698" t="s">
        <v>12</v>
      </c>
      <c r="O698" t="str">
        <f>IF(N698&lt;&gt;"",N698,"N/A")</f>
        <v>Invoiced</v>
      </c>
      <c r="P698" t="s">
        <v>13</v>
      </c>
      <c r="Q698" s="9">
        <v>30.06</v>
      </c>
      <c r="R698" t="str">
        <f t="shared" si="10"/>
        <v>30+</v>
      </c>
      <c r="S698">
        <v>600</v>
      </c>
      <c r="T698" t="s">
        <v>14</v>
      </c>
      <c r="U698">
        <f>IF(T698="USD",S698,S698*0.055)</f>
        <v>600</v>
      </c>
      <c r="V698">
        <v>300</v>
      </c>
      <c r="W698" t="s">
        <v>14</v>
      </c>
      <c r="X698">
        <f>IF(W698="USD",V698,V698*0.054)</f>
        <v>300</v>
      </c>
      <c r="Y698">
        <v>1</v>
      </c>
      <c r="Z698">
        <v>4.2</v>
      </c>
      <c r="AA698" s="9">
        <v>2.8000000000000003</v>
      </c>
      <c r="AB698">
        <v>3.5</v>
      </c>
      <c r="AC698">
        <v>2.8000000000000003</v>
      </c>
    </row>
    <row r="699" spans="1:29" x14ac:dyDescent="0.25">
      <c r="A699" t="s">
        <v>1948</v>
      </c>
      <c r="B699" t="s">
        <v>10</v>
      </c>
      <c r="C699" t="s">
        <v>68</v>
      </c>
      <c r="D699" t="s">
        <v>3615</v>
      </c>
      <c r="E699" t="s">
        <v>3617</v>
      </c>
      <c r="F699" t="str">
        <f>_xlfn.CONCAT(D699:D699,"-",E699)</f>
        <v>Mombasa-Lagos</v>
      </c>
      <c r="G699" s="1">
        <v>44773</v>
      </c>
      <c r="H699" s="1">
        <v>44801</v>
      </c>
      <c r="I699" s="8">
        <f>IF(H699&lt;&gt;"",_xlfn.DAYS(H699,G699),"N/A")</f>
        <v>28</v>
      </c>
      <c r="J699" s="1">
        <f>IF(H699&lt;&gt;"",H699,"N/A")</f>
        <v>44801</v>
      </c>
      <c r="K699">
        <v>7</v>
      </c>
      <c r="M699" t="str">
        <f>IF(L699&lt;&gt;"",L699,"N/A")</f>
        <v>N/A</v>
      </c>
      <c r="N699" t="s">
        <v>12</v>
      </c>
      <c r="O699" t="str">
        <f>IF(N699&lt;&gt;"",N699,"N/A")</f>
        <v>Invoiced</v>
      </c>
      <c r="P699" t="s">
        <v>13</v>
      </c>
      <c r="Q699" s="9">
        <v>30.054600000000001</v>
      </c>
      <c r="R699" t="str">
        <f t="shared" si="10"/>
        <v>30+</v>
      </c>
      <c r="S699">
        <v>600</v>
      </c>
      <c r="T699" t="s">
        <v>14</v>
      </c>
      <c r="U699">
        <f>IF(T699="USD",S699,S699*0.055)</f>
        <v>600</v>
      </c>
      <c r="V699">
        <v>300</v>
      </c>
      <c r="W699" t="s">
        <v>14</v>
      </c>
      <c r="X699">
        <f>IF(W699="USD",V699,V699*0.054)</f>
        <v>300</v>
      </c>
      <c r="Y699">
        <v>1</v>
      </c>
      <c r="Z699">
        <v>4.2</v>
      </c>
      <c r="AA699" s="9">
        <v>2.8000000000000003</v>
      </c>
      <c r="AB699">
        <v>3.5</v>
      </c>
      <c r="AC699">
        <v>2.8000000000000003</v>
      </c>
    </row>
    <row r="700" spans="1:29" x14ac:dyDescent="0.25">
      <c r="A700" t="s">
        <v>1437</v>
      </c>
      <c r="B700" t="s">
        <v>10</v>
      </c>
      <c r="C700" t="s">
        <v>11</v>
      </c>
      <c r="D700" t="s">
        <v>3620</v>
      </c>
      <c r="E700" t="s">
        <v>3618</v>
      </c>
      <c r="F700" t="str">
        <f>_xlfn.CONCAT(D700:D700,"-",E700)</f>
        <v>Zanzibar-Tripoli</v>
      </c>
      <c r="G700" s="1">
        <v>44677</v>
      </c>
      <c r="H700" s="1">
        <v>44705</v>
      </c>
      <c r="I700" s="8">
        <f>IF(H700&lt;&gt;"",_xlfn.DAYS(H700,G700),"N/A")</f>
        <v>28</v>
      </c>
      <c r="J700" s="1">
        <f>IF(H700&lt;&gt;"",H700,"N/A")</f>
        <v>44705</v>
      </c>
      <c r="K700">
        <v>4</v>
      </c>
      <c r="L700" t="s">
        <v>12</v>
      </c>
      <c r="M700" t="str">
        <f>IF(L700&lt;&gt;"",L700,"N/A")</f>
        <v>Invoiced</v>
      </c>
      <c r="N700" t="s">
        <v>12</v>
      </c>
      <c r="O700" t="str">
        <f>IF(N700&lt;&gt;"",N700,"N/A")</f>
        <v>Invoiced</v>
      </c>
      <c r="P700" t="s">
        <v>13</v>
      </c>
      <c r="Q700" s="9">
        <v>30.001999999999999</v>
      </c>
      <c r="R700" t="str">
        <f t="shared" si="10"/>
        <v>30+</v>
      </c>
      <c r="S700">
        <v>600</v>
      </c>
      <c r="T700" t="s">
        <v>14</v>
      </c>
      <c r="U700">
        <f>IF(T700="USD",S700,S700*0.055)</f>
        <v>600</v>
      </c>
      <c r="V700">
        <v>300</v>
      </c>
      <c r="W700" t="s">
        <v>14</v>
      </c>
      <c r="X700">
        <f>IF(W700="USD",V700,V700*0.054)</f>
        <v>300</v>
      </c>
      <c r="Y700">
        <v>1</v>
      </c>
      <c r="Z700">
        <v>4.2</v>
      </c>
      <c r="AA700" s="9">
        <v>2.8000000000000003</v>
      </c>
      <c r="AB700">
        <v>3.5</v>
      </c>
      <c r="AC700">
        <v>2.8000000000000003</v>
      </c>
    </row>
    <row r="701" spans="1:29" x14ac:dyDescent="0.25">
      <c r="A701" t="s">
        <v>1438</v>
      </c>
      <c r="B701" t="s">
        <v>10</v>
      </c>
      <c r="C701" t="s">
        <v>11</v>
      </c>
      <c r="D701" t="s">
        <v>3611</v>
      </c>
      <c r="E701" t="s">
        <v>3614</v>
      </c>
      <c r="F701" t="str">
        <f>_xlfn.CONCAT(D701:D701,"-",E701)</f>
        <v>Mogadishu-Alger</v>
      </c>
      <c r="G701" s="1">
        <v>44677</v>
      </c>
      <c r="H701" s="1">
        <v>44705</v>
      </c>
      <c r="I701" s="8">
        <f>IF(H701&lt;&gt;"",_xlfn.DAYS(H701,G701),"N/A")</f>
        <v>28</v>
      </c>
      <c r="J701" s="1">
        <f>IF(H701&lt;&gt;"",H701,"N/A")</f>
        <v>44705</v>
      </c>
      <c r="K701">
        <v>4</v>
      </c>
      <c r="L701" t="s">
        <v>12</v>
      </c>
      <c r="M701" t="str">
        <f>IF(L701&lt;&gt;"",L701,"N/A")</f>
        <v>Invoiced</v>
      </c>
      <c r="N701" t="s">
        <v>16</v>
      </c>
      <c r="O701" t="str">
        <f>IF(N701&lt;&gt;"",N701,"N/A")</f>
        <v>Paid</v>
      </c>
      <c r="P701" t="s">
        <v>69</v>
      </c>
      <c r="Q701" s="9">
        <v>30.001999999999999</v>
      </c>
      <c r="R701" t="str">
        <f t="shared" si="10"/>
        <v>30+</v>
      </c>
      <c r="S701">
        <v>20</v>
      </c>
      <c r="T701" t="s">
        <v>14</v>
      </c>
      <c r="U701">
        <f>IF(T701="USD",S701,S701*0.055)</f>
        <v>20</v>
      </c>
      <c r="V701">
        <v>10</v>
      </c>
      <c r="W701" t="s">
        <v>14</v>
      </c>
      <c r="X701">
        <f>IF(W701="USD",V701,V701*0.054)</f>
        <v>10</v>
      </c>
      <c r="Y701">
        <v>1</v>
      </c>
      <c r="Z701">
        <v>4.2</v>
      </c>
      <c r="AA701" s="9">
        <v>2.8000000000000003</v>
      </c>
      <c r="AB701">
        <v>3.5</v>
      </c>
      <c r="AC701">
        <v>2.8000000000000003</v>
      </c>
    </row>
    <row r="702" spans="1:29" x14ac:dyDescent="0.25">
      <c r="A702" t="s">
        <v>1439</v>
      </c>
      <c r="B702" t="s">
        <v>10</v>
      </c>
      <c r="C702" t="s">
        <v>11</v>
      </c>
      <c r="D702" t="s">
        <v>3620</v>
      </c>
      <c r="E702" t="s">
        <v>3613</v>
      </c>
      <c r="F702" t="str">
        <f>_xlfn.CONCAT(D702:D702,"-",E702)</f>
        <v>Zanzibar-Sanaa</v>
      </c>
      <c r="G702" s="1">
        <v>44677</v>
      </c>
      <c r="H702" s="1">
        <v>44705</v>
      </c>
      <c r="I702" s="8">
        <f>IF(H702&lt;&gt;"",_xlfn.DAYS(H702,G702),"N/A")</f>
        <v>28</v>
      </c>
      <c r="J702" s="1">
        <f>IF(H702&lt;&gt;"",H702,"N/A")</f>
        <v>44705</v>
      </c>
      <c r="K702">
        <v>4</v>
      </c>
      <c r="L702" t="s">
        <v>12</v>
      </c>
      <c r="M702" t="str">
        <f>IF(L702&lt;&gt;"",L702,"N/A")</f>
        <v>Invoiced</v>
      </c>
      <c r="N702" t="s">
        <v>12</v>
      </c>
      <c r="O702" t="str">
        <f>IF(N702&lt;&gt;"",N702,"N/A")</f>
        <v>Invoiced</v>
      </c>
      <c r="P702" t="s">
        <v>69</v>
      </c>
      <c r="Q702" s="9">
        <v>30.001999999999999</v>
      </c>
      <c r="R702" t="str">
        <f t="shared" si="10"/>
        <v>30+</v>
      </c>
      <c r="S702">
        <v>20</v>
      </c>
      <c r="T702" t="s">
        <v>14</v>
      </c>
      <c r="U702">
        <f>IF(T702="USD",S702,S702*0.055)</f>
        <v>20</v>
      </c>
      <c r="V702">
        <v>10</v>
      </c>
      <c r="W702" t="s">
        <v>14</v>
      </c>
      <c r="X702">
        <f>IF(W702="USD",V702,V702*0.054)</f>
        <v>10</v>
      </c>
      <c r="Y702">
        <v>1</v>
      </c>
      <c r="Z702">
        <v>4.2</v>
      </c>
      <c r="AA702" s="9">
        <v>2.8000000000000003</v>
      </c>
      <c r="AB702">
        <v>3.5</v>
      </c>
      <c r="AC702">
        <v>2.8000000000000003</v>
      </c>
    </row>
    <row r="703" spans="1:29" x14ac:dyDescent="0.25">
      <c r="A703" t="s">
        <v>1810</v>
      </c>
      <c r="B703" t="s">
        <v>10</v>
      </c>
      <c r="C703" t="s">
        <v>11</v>
      </c>
      <c r="D703" t="s">
        <v>3611</v>
      </c>
      <c r="E703" t="s">
        <v>3618</v>
      </c>
      <c r="F703" t="str">
        <f>_xlfn.CONCAT(D703:D703,"-",E703)</f>
        <v>Mogadishu-Tripoli</v>
      </c>
      <c r="G703" s="1">
        <v>44747</v>
      </c>
      <c r="H703" s="1">
        <v>44775</v>
      </c>
      <c r="I703" s="8">
        <f>IF(H703&lt;&gt;"",_xlfn.DAYS(H703,G703),"N/A")</f>
        <v>28</v>
      </c>
      <c r="J703" s="1">
        <f>IF(H703&lt;&gt;"",H703,"N/A")</f>
        <v>44775</v>
      </c>
      <c r="K703">
        <v>7</v>
      </c>
      <c r="L703" t="s">
        <v>12</v>
      </c>
      <c r="M703" t="str">
        <f>IF(L703&lt;&gt;"",L703,"N/A")</f>
        <v>Invoiced</v>
      </c>
      <c r="N703" t="s">
        <v>12</v>
      </c>
      <c r="O703" t="str">
        <f>IF(N703&lt;&gt;"",N703,"N/A")</f>
        <v>Invoiced</v>
      </c>
      <c r="P703" t="s">
        <v>13</v>
      </c>
      <c r="Q703" s="9">
        <v>29.954000000000001</v>
      </c>
      <c r="R703" t="str">
        <f t="shared" si="10"/>
        <v>20-30</v>
      </c>
      <c r="S703">
        <v>600</v>
      </c>
      <c r="T703" t="s">
        <v>14</v>
      </c>
      <c r="U703">
        <f>IF(T703="USD",S703,S703*0.055)</f>
        <v>600</v>
      </c>
      <c r="V703">
        <v>300</v>
      </c>
      <c r="W703" t="s">
        <v>14</v>
      </c>
      <c r="X703">
        <f>IF(W703="USD",V703,V703*0.054)</f>
        <v>300</v>
      </c>
      <c r="Y703">
        <v>1</v>
      </c>
      <c r="Z703">
        <v>4.2</v>
      </c>
      <c r="AA703" s="9">
        <v>2.8000000000000003</v>
      </c>
      <c r="AB703">
        <v>3.5</v>
      </c>
      <c r="AC703">
        <v>2.8000000000000003</v>
      </c>
    </row>
    <row r="704" spans="1:29" x14ac:dyDescent="0.25">
      <c r="A704" t="s">
        <v>1805</v>
      </c>
      <c r="B704" t="s">
        <v>10</v>
      </c>
      <c r="C704" t="s">
        <v>11</v>
      </c>
      <c r="D704" t="s">
        <v>3620</v>
      </c>
      <c r="E704" t="s">
        <v>3618</v>
      </c>
      <c r="F704" t="str">
        <f>_xlfn.CONCAT(D704:D704,"-",E704)</f>
        <v>Zanzibar-Tripoli</v>
      </c>
      <c r="G704" s="1">
        <v>44729</v>
      </c>
      <c r="H704" s="1">
        <v>44757</v>
      </c>
      <c r="I704" s="8">
        <f>IF(H704&lt;&gt;"",_xlfn.DAYS(H704,G704),"N/A")</f>
        <v>28</v>
      </c>
      <c r="J704" s="1">
        <f>IF(H704&lt;&gt;"",H704,"N/A")</f>
        <v>44757</v>
      </c>
      <c r="K704">
        <v>6</v>
      </c>
      <c r="L704" t="s">
        <v>12</v>
      </c>
      <c r="M704" t="str">
        <f>IF(L704&lt;&gt;"",L704,"N/A")</f>
        <v>Invoiced</v>
      </c>
      <c r="N704" t="s">
        <v>12</v>
      </c>
      <c r="O704" t="str">
        <f>IF(N704&lt;&gt;"",N704,"N/A")</f>
        <v>Invoiced</v>
      </c>
      <c r="P704" t="s">
        <v>13</v>
      </c>
      <c r="Q704" s="9">
        <v>29.890999999999998</v>
      </c>
      <c r="R704" t="str">
        <f t="shared" si="10"/>
        <v>20-30</v>
      </c>
      <c r="S704">
        <v>600</v>
      </c>
      <c r="T704" t="s">
        <v>14</v>
      </c>
      <c r="U704">
        <f>IF(T704="USD",S704,S704*0.055)</f>
        <v>600</v>
      </c>
      <c r="V704">
        <v>300</v>
      </c>
      <c r="W704" t="s">
        <v>14</v>
      </c>
      <c r="X704">
        <f>IF(W704="USD",V704,V704*0.054)</f>
        <v>300</v>
      </c>
      <c r="Y704">
        <v>1</v>
      </c>
      <c r="Z704">
        <v>4.2</v>
      </c>
      <c r="AA704" s="9">
        <v>2.8000000000000003</v>
      </c>
      <c r="AB704">
        <v>3.5</v>
      </c>
      <c r="AC704">
        <v>2.8000000000000003</v>
      </c>
    </row>
    <row r="705" spans="1:29" x14ac:dyDescent="0.25">
      <c r="A705" t="s">
        <v>1809</v>
      </c>
      <c r="B705" t="s">
        <v>10</v>
      </c>
      <c r="C705" t="s">
        <v>11</v>
      </c>
      <c r="D705" t="s">
        <v>3620</v>
      </c>
      <c r="E705" t="s">
        <v>3617</v>
      </c>
      <c r="F705" t="str">
        <f>_xlfn.CONCAT(D705:D705,"-",E705)</f>
        <v>Zanzibar-Lagos</v>
      </c>
      <c r="G705" s="1">
        <v>44747</v>
      </c>
      <c r="H705" s="1">
        <v>44775</v>
      </c>
      <c r="I705" s="8">
        <f>IF(H705&lt;&gt;"",_xlfn.DAYS(H705,G705),"N/A")</f>
        <v>28</v>
      </c>
      <c r="J705" s="1">
        <f>IF(H705&lt;&gt;"",H705,"N/A")</f>
        <v>44775</v>
      </c>
      <c r="K705">
        <v>7</v>
      </c>
      <c r="L705" t="s">
        <v>12</v>
      </c>
      <c r="M705" t="str">
        <f>IF(L705&lt;&gt;"",L705,"N/A")</f>
        <v>Invoiced</v>
      </c>
      <c r="N705" t="s">
        <v>12</v>
      </c>
      <c r="O705" t="str">
        <f>IF(N705&lt;&gt;"",N705,"N/A")</f>
        <v>Invoiced</v>
      </c>
      <c r="P705" t="s">
        <v>13</v>
      </c>
      <c r="Q705" s="9">
        <v>29.890999999999998</v>
      </c>
      <c r="R705" t="str">
        <f t="shared" si="10"/>
        <v>20-30</v>
      </c>
      <c r="S705">
        <v>600</v>
      </c>
      <c r="T705" t="s">
        <v>14</v>
      </c>
      <c r="U705">
        <f>IF(T705="USD",S705,S705*0.055)</f>
        <v>600</v>
      </c>
      <c r="V705">
        <v>300</v>
      </c>
      <c r="W705" t="s">
        <v>14</v>
      </c>
      <c r="X705">
        <f>IF(W705="USD",V705,V705*0.054)</f>
        <v>300</v>
      </c>
      <c r="Y705">
        <v>1</v>
      </c>
      <c r="Z705">
        <v>4.2</v>
      </c>
      <c r="AA705" s="9">
        <v>2.8000000000000003</v>
      </c>
      <c r="AB705">
        <v>3.5</v>
      </c>
      <c r="AC705">
        <v>2.8000000000000003</v>
      </c>
    </row>
    <row r="706" spans="1:29" x14ac:dyDescent="0.25">
      <c r="A706" t="s">
        <v>1804</v>
      </c>
      <c r="B706" t="s">
        <v>10</v>
      </c>
      <c r="C706" t="s">
        <v>11</v>
      </c>
      <c r="D706" t="s">
        <v>3615</v>
      </c>
      <c r="E706" t="s">
        <v>3614</v>
      </c>
      <c r="F706" t="str">
        <f>_xlfn.CONCAT(D706:D706,"-",E706)</f>
        <v>Mombasa-Alger</v>
      </c>
      <c r="G706" s="1">
        <v>44729</v>
      </c>
      <c r="H706" s="1">
        <v>44757</v>
      </c>
      <c r="I706" s="8">
        <f>IF(H706&lt;&gt;"",_xlfn.DAYS(H706,G706),"N/A")</f>
        <v>28</v>
      </c>
      <c r="J706" s="1">
        <f>IF(H706&lt;&gt;"",H706,"N/A")</f>
        <v>44757</v>
      </c>
      <c r="K706">
        <v>6</v>
      </c>
      <c r="L706" t="s">
        <v>12</v>
      </c>
      <c r="M706" t="str">
        <f>IF(L706&lt;&gt;"",L706,"N/A")</f>
        <v>Invoiced</v>
      </c>
      <c r="N706" t="s">
        <v>12</v>
      </c>
      <c r="O706" t="str">
        <f>IF(N706&lt;&gt;"",N706,"N/A")</f>
        <v>Invoiced</v>
      </c>
      <c r="P706" t="s">
        <v>13</v>
      </c>
      <c r="Q706" s="9">
        <v>29.878</v>
      </c>
      <c r="R706" t="str">
        <f t="shared" si="10"/>
        <v>20-30</v>
      </c>
      <c r="S706">
        <v>600</v>
      </c>
      <c r="T706" t="s">
        <v>14</v>
      </c>
      <c r="U706">
        <f>IF(T706="USD",S706,S706*0.055)</f>
        <v>600</v>
      </c>
      <c r="V706">
        <v>300</v>
      </c>
      <c r="W706" t="s">
        <v>14</v>
      </c>
      <c r="X706">
        <f>IF(W706="USD",V706,V706*0.054)</f>
        <v>300</v>
      </c>
      <c r="Y706">
        <v>1</v>
      </c>
      <c r="Z706">
        <v>4.2</v>
      </c>
      <c r="AA706" s="9">
        <v>2.8000000000000003</v>
      </c>
      <c r="AB706">
        <v>3.5</v>
      </c>
      <c r="AC706">
        <v>2.8000000000000003</v>
      </c>
    </row>
    <row r="707" spans="1:29" x14ac:dyDescent="0.25">
      <c r="A707" t="s">
        <v>2165</v>
      </c>
      <c r="B707" t="s">
        <v>10</v>
      </c>
      <c r="C707" t="s">
        <v>68</v>
      </c>
      <c r="D707" t="s">
        <v>3619</v>
      </c>
      <c r="E707" t="s">
        <v>3618</v>
      </c>
      <c r="F707" t="str">
        <f>_xlfn.CONCAT(D707:D707,"-",E707)</f>
        <v>Addis Ababa-Tripoli</v>
      </c>
      <c r="G707" s="1">
        <v>44658</v>
      </c>
      <c r="H707" s="1">
        <v>44686</v>
      </c>
      <c r="I707" s="8">
        <f>IF(H707&lt;&gt;"",_xlfn.DAYS(H707,G707),"N/A")</f>
        <v>28</v>
      </c>
      <c r="J707" s="1">
        <f>IF(H707&lt;&gt;"",H707,"N/A")</f>
        <v>44686</v>
      </c>
      <c r="K707">
        <v>4</v>
      </c>
      <c r="L707" t="s">
        <v>16</v>
      </c>
      <c r="M707" t="str">
        <f>IF(L707&lt;&gt;"",L707,"N/A")</f>
        <v>Paid</v>
      </c>
      <c r="N707" t="s">
        <v>12</v>
      </c>
      <c r="O707" t="str">
        <f>IF(N707&lt;&gt;"",N707,"N/A")</f>
        <v>Invoiced</v>
      </c>
      <c r="P707" t="s">
        <v>13</v>
      </c>
      <c r="Q707" s="9">
        <v>29.84</v>
      </c>
      <c r="R707" t="str">
        <f t="shared" ref="R707:R770" si="11">IF(Q707&lt;=10,"1-10",IF(Q707&lt;=20,"10-20",IF(Q707&lt;=30,"20-30",IF(Q707&lt;=40,"30+"))))</f>
        <v>20-30</v>
      </c>
      <c r="S707">
        <v>600</v>
      </c>
      <c r="T707" t="s">
        <v>14</v>
      </c>
      <c r="U707">
        <f>IF(T707="USD",S707,S707*0.055)</f>
        <v>600</v>
      </c>
      <c r="V707">
        <v>300</v>
      </c>
      <c r="W707" t="s">
        <v>14</v>
      </c>
      <c r="X707">
        <f>IF(W707="USD",V707,V707*0.054)</f>
        <v>300</v>
      </c>
      <c r="Y707">
        <v>1</v>
      </c>
      <c r="Z707">
        <v>4.2</v>
      </c>
      <c r="AA707" s="9">
        <v>2.8000000000000003</v>
      </c>
      <c r="AB707">
        <v>3.5</v>
      </c>
      <c r="AC707">
        <v>2.8000000000000003</v>
      </c>
    </row>
    <row r="708" spans="1:29" x14ac:dyDescent="0.25">
      <c r="A708" t="s">
        <v>2171</v>
      </c>
      <c r="B708" t="s">
        <v>10</v>
      </c>
      <c r="C708" t="s">
        <v>68</v>
      </c>
      <c r="D708" t="s">
        <v>3611</v>
      </c>
      <c r="E708" t="s">
        <v>3614</v>
      </c>
      <c r="F708" t="str">
        <f>_xlfn.CONCAT(D708:D708,"-",E708)</f>
        <v>Mogadishu-Alger</v>
      </c>
      <c r="G708" s="1">
        <v>44658</v>
      </c>
      <c r="H708" s="1">
        <v>44686</v>
      </c>
      <c r="I708" s="8">
        <f>IF(H708&lt;&gt;"",_xlfn.DAYS(H708,G708),"N/A")</f>
        <v>28</v>
      </c>
      <c r="J708" s="1">
        <f>IF(H708&lt;&gt;"",H708,"N/A")</f>
        <v>44686</v>
      </c>
      <c r="K708">
        <v>4</v>
      </c>
      <c r="L708" t="s">
        <v>16</v>
      </c>
      <c r="M708" t="str">
        <f>IF(L708&lt;&gt;"",L708,"N/A")</f>
        <v>Paid</v>
      </c>
      <c r="N708" t="s">
        <v>12</v>
      </c>
      <c r="O708" t="str">
        <f>IF(N708&lt;&gt;"",N708,"N/A")</f>
        <v>Invoiced</v>
      </c>
      <c r="P708" t="s">
        <v>13</v>
      </c>
      <c r="Q708" s="9">
        <v>29.82</v>
      </c>
      <c r="R708" t="str">
        <f t="shared" si="11"/>
        <v>20-30</v>
      </c>
      <c r="S708">
        <v>600</v>
      </c>
      <c r="T708" t="s">
        <v>14</v>
      </c>
      <c r="U708">
        <f>IF(T708="USD",S708,S708*0.055)</f>
        <v>600</v>
      </c>
      <c r="V708">
        <v>300</v>
      </c>
      <c r="W708" t="s">
        <v>14</v>
      </c>
      <c r="X708">
        <f>IF(W708="USD",V708,V708*0.054)</f>
        <v>300</v>
      </c>
      <c r="Y708">
        <v>1</v>
      </c>
      <c r="Z708">
        <v>4.2</v>
      </c>
      <c r="AA708" s="9">
        <v>2.8000000000000003</v>
      </c>
      <c r="AB708">
        <v>3.5</v>
      </c>
      <c r="AC708">
        <v>2.8000000000000003</v>
      </c>
    </row>
    <row r="709" spans="1:29" x14ac:dyDescent="0.25">
      <c r="A709" t="s">
        <v>1747</v>
      </c>
      <c r="B709" t="s">
        <v>10</v>
      </c>
      <c r="C709" t="s">
        <v>68</v>
      </c>
      <c r="D709" t="s">
        <v>3619</v>
      </c>
      <c r="E709" t="s">
        <v>3613</v>
      </c>
      <c r="F709" t="str">
        <f>_xlfn.CONCAT(D709:D709,"-",E709)</f>
        <v>Addis Ababa-Sanaa</v>
      </c>
      <c r="G709" s="1">
        <v>44726</v>
      </c>
      <c r="H709" s="1">
        <v>44754</v>
      </c>
      <c r="I709" s="8">
        <f>IF(H709&lt;&gt;"",_xlfn.DAYS(H709,G709),"N/A")</f>
        <v>28</v>
      </c>
      <c r="J709" s="1">
        <f>IF(H709&lt;&gt;"",H709,"N/A")</f>
        <v>44754</v>
      </c>
      <c r="K709">
        <v>6</v>
      </c>
      <c r="L709" t="s">
        <v>12</v>
      </c>
      <c r="M709" t="str">
        <f>IF(L709&lt;&gt;"",L709,"N/A")</f>
        <v>Invoiced</v>
      </c>
      <c r="N709" t="s">
        <v>12</v>
      </c>
      <c r="O709" t="str">
        <f>IF(N709&lt;&gt;"",N709,"N/A")</f>
        <v>Invoiced</v>
      </c>
      <c r="P709" t="s">
        <v>13</v>
      </c>
      <c r="Q709" s="9">
        <v>29.797000000000001</v>
      </c>
      <c r="R709" t="str">
        <f t="shared" si="11"/>
        <v>20-30</v>
      </c>
      <c r="S709">
        <v>600</v>
      </c>
      <c r="T709" t="s">
        <v>14</v>
      </c>
      <c r="U709">
        <f>IF(T709="USD",S709,S709*0.055)</f>
        <v>600</v>
      </c>
      <c r="V709">
        <v>300</v>
      </c>
      <c r="W709" t="s">
        <v>14</v>
      </c>
      <c r="X709">
        <f>IF(W709="USD",V709,V709*0.054)</f>
        <v>300</v>
      </c>
      <c r="Y709">
        <v>1</v>
      </c>
      <c r="Z709">
        <v>4.2</v>
      </c>
      <c r="AA709" s="9">
        <v>2.8000000000000003</v>
      </c>
      <c r="AB709">
        <v>3.5</v>
      </c>
      <c r="AC709">
        <v>2.8000000000000003</v>
      </c>
    </row>
    <row r="710" spans="1:29" x14ac:dyDescent="0.25">
      <c r="A710" t="s">
        <v>1402</v>
      </c>
      <c r="B710" t="s">
        <v>10</v>
      </c>
      <c r="C710" t="s">
        <v>68</v>
      </c>
      <c r="D710" t="s">
        <v>3620</v>
      </c>
      <c r="E710" t="s">
        <v>3614</v>
      </c>
      <c r="F710" t="str">
        <f>_xlfn.CONCAT(D710:D710,"-",E710)</f>
        <v>Zanzibar-Alger</v>
      </c>
      <c r="G710" s="1">
        <v>44670</v>
      </c>
      <c r="H710" s="1">
        <v>44698</v>
      </c>
      <c r="I710" s="8">
        <f>IF(H710&lt;&gt;"",_xlfn.DAYS(H710,G710),"N/A")</f>
        <v>28</v>
      </c>
      <c r="J710" s="1">
        <f>IF(H710&lt;&gt;"",H710,"N/A")</f>
        <v>44698</v>
      </c>
      <c r="K710">
        <v>4</v>
      </c>
      <c r="M710" t="str">
        <f>IF(L710&lt;&gt;"",L710,"N/A")</f>
        <v>N/A</v>
      </c>
      <c r="N710" t="s">
        <v>16</v>
      </c>
      <c r="O710" t="str">
        <f>IF(N710&lt;&gt;"",N710,"N/A")</f>
        <v>Paid</v>
      </c>
      <c r="P710" t="s">
        <v>13</v>
      </c>
      <c r="Q710" s="9">
        <v>29.771999999999998</v>
      </c>
      <c r="R710" t="str">
        <f t="shared" si="11"/>
        <v>20-30</v>
      </c>
      <c r="S710">
        <v>600</v>
      </c>
      <c r="T710" t="s">
        <v>14</v>
      </c>
      <c r="U710">
        <f>IF(T710="USD",S710,S710*0.055)</f>
        <v>600</v>
      </c>
      <c r="V710">
        <v>300</v>
      </c>
      <c r="W710" t="s">
        <v>14</v>
      </c>
      <c r="X710">
        <f>IF(W710="USD",V710,V710*0.054)</f>
        <v>300</v>
      </c>
      <c r="Y710">
        <v>1</v>
      </c>
      <c r="Z710">
        <v>4.2</v>
      </c>
      <c r="AA710" s="9">
        <v>2.8000000000000003</v>
      </c>
      <c r="AB710">
        <v>3.5</v>
      </c>
      <c r="AC710">
        <v>2.8000000000000003</v>
      </c>
    </row>
    <row r="711" spans="1:29" x14ac:dyDescent="0.25">
      <c r="A711" t="s">
        <v>1433</v>
      </c>
      <c r="B711" t="s">
        <v>10</v>
      </c>
      <c r="C711" t="s">
        <v>68</v>
      </c>
      <c r="D711" t="s">
        <v>3620</v>
      </c>
      <c r="E711" t="s">
        <v>3613</v>
      </c>
      <c r="F711" t="str">
        <f>_xlfn.CONCAT(D711:D711,"-",E711)</f>
        <v>Zanzibar-Sanaa</v>
      </c>
      <c r="G711" s="1">
        <v>44670</v>
      </c>
      <c r="H711" s="1">
        <v>44698</v>
      </c>
      <c r="I711" s="8">
        <f>IF(H711&lt;&gt;"",_xlfn.DAYS(H711,G711),"N/A")</f>
        <v>28</v>
      </c>
      <c r="J711" s="1">
        <f>IF(H711&lt;&gt;"",H711,"N/A")</f>
        <v>44698</v>
      </c>
      <c r="K711">
        <v>4</v>
      </c>
      <c r="M711" t="str">
        <f>IF(L711&lt;&gt;"",L711,"N/A")</f>
        <v>N/A</v>
      </c>
      <c r="O711" t="str">
        <f>IF(N711&lt;&gt;"",N711,"N/A")</f>
        <v>N/A</v>
      </c>
      <c r="P711" t="s">
        <v>69</v>
      </c>
      <c r="Q711" s="9">
        <v>29.771999999999998</v>
      </c>
      <c r="R711" t="str">
        <f t="shared" si="11"/>
        <v>20-30</v>
      </c>
      <c r="S711">
        <v>20</v>
      </c>
      <c r="T711" t="s">
        <v>14</v>
      </c>
      <c r="U711">
        <f>IF(T711="USD",S711,S711*0.055)</f>
        <v>20</v>
      </c>
      <c r="V711">
        <v>10</v>
      </c>
      <c r="W711" t="s">
        <v>14</v>
      </c>
      <c r="X711">
        <f>IF(W711="USD",V711,V711*0.054)</f>
        <v>10</v>
      </c>
      <c r="Y711">
        <v>1</v>
      </c>
      <c r="Z711">
        <v>4.2</v>
      </c>
      <c r="AA711" s="9">
        <v>2.8000000000000003</v>
      </c>
      <c r="AB711">
        <v>3.5</v>
      </c>
      <c r="AC711">
        <v>2.8000000000000003</v>
      </c>
    </row>
    <row r="712" spans="1:29" x14ac:dyDescent="0.25">
      <c r="A712" t="s">
        <v>1383</v>
      </c>
      <c r="B712" t="s">
        <v>10</v>
      </c>
      <c r="C712" t="s">
        <v>68</v>
      </c>
      <c r="D712" t="s">
        <v>3619</v>
      </c>
      <c r="E712" t="s">
        <v>3612</v>
      </c>
      <c r="F712" t="str">
        <f>_xlfn.CONCAT(D712:D712,"-",E712)</f>
        <v>Addis Ababa-Victoria</v>
      </c>
      <c r="G712" s="1">
        <v>44664</v>
      </c>
      <c r="H712" s="1">
        <v>44692</v>
      </c>
      <c r="I712" s="8">
        <f>IF(H712&lt;&gt;"",_xlfn.DAYS(H712,G712),"N/A")</f>
        <v>28</v>
      </c>
      <c r="J712" s="1">
        <f>IF(H712&lt;&gt;"",H712,"N/A")</f>
        <v>44692</v>
      </c>
      <c r="K712">
        <v>4</v>
      </c>
      <c r="M712" t="str">
        <f>IF(L712&lt;&gt;"",L712,"N/A")</f>
        <v>N/A</v>
      </c>
      <c r="N712" t="s">
        <v>16</v>
      </c>
      <c r="O712" t="str">
        <f>IF(N712&lt;&gt;"",N712,"N/A")</f>
        <v>Paid</v>
      </c>
      <c r="P712" t="s">
        <v>13</v>
      </c>
      <c r="Q712" s="9">
        <v>29.754000000000001</v>
      </c>
      <c r="R712" t="str">
        <f t="shared" si="11"/>
        <v>20-30</v>
      </c>
      <c r="S712">
        <v>600</v>
      </c>
      <c r="T712" t="s">
        <v>14</v>
      </c>
      <c r="U712">
        <f>IF(T712="USD",S712,S712*0.055)</f>
        <v>600</v>
      </c>
      <c r="V712">
        <v>300</v>
      </c>
      <c r="W712" t="s">
        <v>14</v>
      </c>
      <c r="X712">
        <f>IF(W712="USD",V712,V712*0.054)</f>
        <v>300</v>
      </c>
      <c r="Y712">
        <v>1</v>
      </c>
      <c r="Z712">
        <v>4.2</v>
      </c>
      <c r="AA712" s="9">
        <v>2.8000000000000003</v>
      </c>
      <c r="AB712">
        <v>3.5</v>
      </c>
      <c r="AC712">
        <v>2.8000000000000003</v>
      </c>
    </row>
    <row r="713" spans="1:29" x14ac:dyDescent="0.25">
      <c r="A713" t="s">
        <v>1414</v>
      </c>
      <c r="B713" t="s">
        <v>10</v>
      </c>
      <c r="C713" t="s">
        <v>68</v>
      </c>
      <c r="D713" t="s">
        <v>3620</v>
      </c>
      <c r="E713" t="s">
        <v>3613</v>
      </c>
      <c r="F713" t="str">
        <f>_xlfn.CONCAT(D713:D713,"-",E713)</f>
        <v>Zanzibar-Sanaa</v>
      </c>
      <c r="G713" s="1">
        <v>44664</v>
      </c>
      <c r="H713" s="1">
        <v>44692</v>
      </c>
      <c r="I713" s="8">
        <f>IF(H713&lt;&gt;"",_xlfn.DAYS(H713,G713),"N/A")</f>
        <v>28</v>
      </c>
      <c r="J713" s="1">
        <f>IF(H713&lt;&gt;"",H713,"N/A")</f>
        <v>44692</v>
      </c>
      <c r="K713">
        <v>4</v>
      </c>
      <c r="M713" t="str">
        <f>IF(L713&lt;&gt;"",L713,"N/A")</f>
        <v>N/A</v>
      </c>
      <c r="O713" t="str">
        <f>IF(N713&lt;&gt;"",N713,"N/A")</f>
        <v>N/A</v>
      </c>
      <c r="P713" t="s">
        <v>69</v>
      </c>
      <c r="Q713" s="9">
        <v>29.754000000000001</v>
      </c>
      <c r="R713" t="str">
        <f t="shared" si="11"/>
        <v>20-30</v>
      </c>
      <c r="S713">
        <v>20</v>
      </c>
      <c r="T713" t="s">
        <v>14</v>
      </c>
      <c r="U713">
        <f>IF(T713="USD",S713,S713*0.055)</f>
        <v>20</v>
      </c>
      <c r="V713">
        <v>10</v>
      </c>
      <c r="W713" t="s">
        <v>14</v>
      </c>
      <c r="X713">
        <f>IF(W713="USD",V713,V713*0.054)</f>
        <v>10</v>
      </c>
      <c r="Y713">
        <v>1</v>
      </c>
      <c r="Z713">
        <v>4.2</v>
      </c>
      <c r="AA713" s="9">
        <v>2.8000000000000003</v>
      </c>
      <c r="AB713">
        <v>3.5</v>
      </c>
      <c r="AC713">
        <v>2.8000000000000003</v>
      </c>
    </row>
    <row r="714" spans="1:29" x14ac:dyDescent="0.25">
      <c r="A714" t="s">
        <v>918</v>
      </c>
      <c r="B714" t="s">
        <v>10</v>
      </c>
      <c r="C714" t="s">
        <v>11</v>
      </c>
      <c r="D714" t="s">
        <v>3616</v>
      </c>
      <c r="E714" t="s">
        <v>3614</v>
      </c>
      <c r="F714" t="str">
        <f>_xlfn.CONCAT(D714:D714,"-",E714)</f>
        <v>Marrakech-Alger</v>
      </c>
      <c r="G714" s="1">
        <v>44718</v>
      </c>
      <c r="H714" s="1">
        <v>44746</v>
      </c>
      <c r="I714" s="8">
        <f>IF(H714&lt;&gt;"",_xlfn.DAYS(H714,G714),"N/A")</f>
        <v>28</v>
      </c>
      <c r="J714" s="1">
        <f>IF(H714&lt;&gt;"",H714,"N/A")</f>
        <v>44746</v>
      </c>
      <c r="K714">
        <v>6</v>
      </c>
      <c r="L714" t="s">
        <v>16</v>
      </c>
      <c r="M714" t="str">
        <f>IF(L714&lt;&gt;"",L714,"N/A")</f>
        <v>Paid</v>
      </c>
      <c r="N714" t="s">
        <v>12</v>
      </c>
      <c r="O714" t="str">
        <f>IF(N714&lt;&gt;"",N714,"N/A")</f>
        <v>Invoiced</v>
      </c>
      <c r="P714" t="s">
        <v>13</v>
      </c>
      <c r="Q714" s="9">
        <v>29.728000000000002</v>
      </c>
      <c r="R714" t="str">
        <f t="shared" si="11"/>
        <v>20-30</v>
      </c>
      <c r="S714">
        <v>600</v>
      </c>
      <c r="T714" t="s">
        <v>14</v>
      </c>
      <c r="U714">
        <f>IF(T714="USD",S714,S714*0.055)</f>
        <v>600</v>
      </c>
      <c r="V714">
        <v>300</v>
      </c>
      <c r="W714" t="s">
        <v>14</v>
      </c>
      <c r="X714">
        <f>IF(W714="USD",V714,V714*0.054)</f>
        <v>300</v>
      </c>
      <c r="Y714">
        <v>1</v>
      </c>
      <c r="Z714">
        <v>4.2</v>
      </c>
      <c r="AA714" s="9">
        <v>2.8000000000000003</v>
      </c>
      <c r="AB714">
        <v>3.5</v>
      </c>
      <c r="AC714">
        <v>2.8000000000000003</v>
      </c>
    </row>
    <row r="715" spans="1:29" x14ac:dyDescent="0.25">
      <c r="A715" t="s">
        <v>916</v>
      </c>
      <c r="B715" t="s">
        <v>10</v>
      </c>
      <c r="C715" t="s">
        <v>11</v>
      </c>
      <c r="D715" t="s">
        <v>3620</v>
      </c>
      <c r="E715" t="s">
        <v>3613</v>
      </c>
      <c r="F715" t="str">
        <f>_xlfn.CONCAT(D715:D715,"-",E715)</f>
        <v>Zanzibar-Sanaa</v>
      </c>
      <c r="G715" s="1">
        <v>44718</v>
      </c>
      <c r="H715" s="1">
        <v>44746</v>
      </c>
      <c r="I715" s="8">
        <f>IF(H715&lt;&gt;"",_xlfn.DAYS(H715,G715),"N/A")</f>
        <v>28</v>
      </c>
      <c r="J715" s="1">
        <f>IF(H715&lt;&gt;"",H715,"N/A")</f>
        <v>44746</v>
      </c>
      <c r="K715">
        <v>6</v>
      </c>
      <c r="L715" t="s">
        <v>16</v>
      </c>
      <c r="M715" t="str">
        <f>IF(L715&lt;&gt;"",L715,"N/A")</f>
        <v>Paid</v>
      </c>
      <c r="N715" t="s">
        <v>12</v>
      </c>
      <c r="O715" t="str">
        <f>IF(N715&lt;&gt;"",N715,"N/A")</f>
        <v>Invoiced</v>
      </c>
      <c r="P715" t="s">
        <v>13</v>
      </c>
      <c r="Q715" s="9">
        <v>29.709</v>
      </c>
      <c r="R715" t="str">
        <f t="shared" si="11"/>
        <v>20-30</v>
      </c>
      <c r="S715">
        <v>600</v>
      </c>
      <c r="T715" t="s">
        <v>14</v>
      </c>
      <c r="U715">
        <f>IF(T715="USD",S715,S715*0.055)</f>
        <v>600</v>
      </c>
      <c r="V715">
        <v>300</v>
      </c>
      <c r="W715" t="s">
        <v>14</v>
      </c>
      <c r="X715">
        <f>IF(W715="USD",V715,V715*0.054)</f>
        <v>300</v>
      </c>
      <c r="Y715">
        <v>1</v>
      </c>
      <c r="Z715">
        <v>4.2</v>
      </c>
      <c r="AA715" s="9">
        <v>2.8000000000000003</v>
      </c>
      <c r="AB715">
        <v>3.5</v>
      </c>
      <c r="AC715">
        <v>2.8000000000000003</v>
      </c>
    </row>
    <row r="716" spans="1:29" x14ac:dyDescent="0.25">
      <c r="A716" t="s">
        <v>993</v>
      </c>
      <c r="B716" t="s">
        <v>10</v>
      </c>
      <c r="C716" t="s">
        <v>68</v>
      </c>
      <c r="D716" t="s">
        <v>3611</v>
      </c>
      <c r="E716" t="s">
        <v>3618</v>
      </c>
      <c r="F716" t="str">
        <f>_xlfn.CONCAT(D716:D716,"-",E716)</f>
        <v>Mogadishu-Tripoli</v>
      </c>
      <c r="G716" s="1">
        <v>44568</v>
      </c>
      <c r="H716" s="1">
        <v>44596</v>
      </c>
      <c r="I716" s="8">
        <f>IF(H716&lt;&gt;"",_xlfn.DAYS(H716,G716),"N/A")</f>
        <v>28</v>
      </c>
      <c r="J716" s="1">
        <f>IF(H716&lt;&gt;"",H716,"N/A")</f>
        <v>44596</v>
      </c>
      <c r="K716">
        <v>1</v>
      </c>
      <c r="L716" t="s">
        <v>16</v>
      </c>
      <c r="M716" t="str">
        <f>IF(L716&lt;&gt;"",L716,"N/A")</f>
        <v>Paid</v>
      </c>
      <c r="N716" t="s">
        <v>12</v>
      </c>
      <c r="O716" t="str">
        <f>IF(N716&lt;&gt;"",N716,"N/A")</f>
        <v>Invoiced</v>
      </c>
      <c r="P716" t="s">
        <v>69</v>
      </c>
      <c r="Q716" s="9">
        <v>29.693200000000001</v>
      </c>
      <c r="R716" t="str">
        <f t="shared" si="11"/>
        <v>20-30</v>
      </c>
      <c r="S716">
        <v>20</v>
      </c>
      <c r="T716" t="s">
        <v>14</v>
      </c>
      <c r="U716">
        <f>IF(T716="USD",S716,S716*0.055)</f>
        <v>20</v>
      </c>
      <c r="V716">
        <v>10</v>
      </c>
      <c r="W716" t="s">
        <v>14</v>
      </c>
      <c r="X716">
        <f>IF(W716="USD",V716,V716*0.054)</f>
        <v>10</v>
      </c>
      <c r="Y716">
        <v>1</v>
      </c>
      <c r="Z716">
        <v>4.2</v>
      </c>
      <c r="AA716" s="9">
        <v>2.8000000000000003</v>
      </c>
      <c r="AB716">
        <v>3.5</v>
      </c>
      <c r="AC716">
        <v>2.8000000000000003</v>
      </c>
    </row>
    <row r="717" spans="1:29" x14ac:dyDescent="0.25">
      <c r="A717" t="s">
        <v>980</v>
      </c>
      <c r="B717" t="s">
        <v>10</v>
      </c>
      <c r="C717" t="s">
        <v>68</v>
      </c>
      <c r="D717" t="s">
        <v>3615</v>
      </c>
      <c r="E717" t="s">
        <v>3614</v>
      </c>
      <c r="F717" t="str">
        <f>_xlfn.CONCAT(D717:D717,"-",E717)</f>
        <v>Mombasa-Alger</v>
      </c>
      <c r="G717" s="1">
        <v>44568</v>
      </c>
      <c r="H717" s="1">
        <v>44596</v>
      </c>
      <c r="I717" s="8">
        <f>IF(H717&lt;&gt;"",_xlfn.DAYS(H717,G717),"N/A")</f>
        <v>28</v>
      </c>
      <c r="J717" s="1">
        <f>IF(H717&lt;&gt;"",H717,"N/A")</f>
        <v>44596</v>
      </c>
      <c r="K717">
        <v>1</v>
      </c>
      <c r="L717" t="s">
        <v>16</v>
      </c>
      <c r="M717" t="str">
        <f>IF(L717&lt;&gt;"",L717,"N/A")</f>
        <v>Paid</v>
      </c>
      <c r="N717" t="s">
        <v>16</v>
      </c>
      <c r="O717" t="str">
        <f>IF(N717&lt;&gt;"",N717,"N/A")</f>
        <v>Paid</v>
      </c>
      <c r="P717" t="s">
        <v>13</v>
      </c>
      <c r="Q717" s="9">
        <v>29.693200000000001</v>
      </c>
      <c r="R717" t="str">
        <f t="shared" si="11"/>
        <v>20-30</v>
      </c>
      <c r="S717">
        <v>600</v>
      </c>
      <c r="T717" t="s">
        <v>14</v>
      </c>
      <c r="U717">
        <f>IF(T717="USD",S717,S717*0.055)</f>
        <v>600</v>
      </c>
      <c r="V717">
        <v>300</v>
      </c>
      <c r="W717" t="s">
        <v>14</v>
      </c>
      <c r="X717">
        <f>IF(W717="USD",V717,V717*0.054)</f>
        <v>300</v>
      </c>
      <c r="Y717">
        <v>1</v>
      </c>
      <c r="Z717">
        <v>4.2</v>
      </c>
      <c r="AA717" s="9">
        <v>2.8000000000000003</v>
      </c>
      <c r="AB717">
        <v>3.5</v>
      </c>
      <c r="AC717">
        <v>2.8000000000000003</v>
      </c>
    </row>
    <row r="718" spans="1:29" x14ac:dyDescent="0.25">
      <c r="A718" t="s">
        <v>1764</v>
      </c>
      <c r="B718" t="s">
        <v>10</v>
      </c>
      <c r="C718" t="s">
        <v>68</v>
      </c>
      <c r="D718" t="s">
        <v>3616</v>
      </c>
      <c r="E718" t="s">
        <v>3614</v>
      </c>
      <c r="F718" t="str">
        <f>_xlfn.CONCAT(D718:D718,"-",E718)</f>
        <v>Marrakech-Alger</v>
      </c>
      <c r="G718" s="1">
        <v>44744</v>
      </c>
      <c r="H718" s="1">
        <v>44772</v>
      </c>
      <c r="I718" s="8">
        <f>IF(H718&lt;&gt;"",_xlfn.DAYS(H718,G718),"N/A")</f>
        <v>28</v>
      </c>
      <c r="J718" s="1">
        <f>IF(H718&lt;&gt;"",H718,"N/A")</f>
        <v>44772</v>
      </c>
      <c r="K718">
        <v>7</v>
      </c>
      <c r="L718" t="s">
        <v>12</v>
      </c>
      <c r="M718" t="str">
        <f>IF(L718&lt;&gt;"",L718,"N/A")</f>
        <v>Invoiced</v>
      </c>
      <c r="N718" t="s">
        <v>12</v>
      </c>
      <c r="O718" t="str">
        <f>IF(N718&lt;&gt;"",N718,"N/A")</f>
        <v>Invoiced</v>
      </c>
      <c r="P718" t="s">
        <v>13</v>
      </c>
      <c r="Q718" s="9">
        <v>29.574000000000002</v>
      </c>
      <c r="R718" t="str">
        <f t="shared" si="11"/>
        <v>20-30</v>
      </c>
      <c r="S718">
        <v>600</v>
      </c>
      <c r="T718" t="s">
        <v>14</v>
      </c>
      <c r="U718">
        <f>IF(T718="USD",S718,S718*0.055)</f>
        <v>600</v>
      </c>
      <c r="V718">
        <v>300</v>
      </c>
      <c r="W718" t="s">
        <v>14</v>
      </c>
      <c r="X718">
        <f>IF(W718="USD",V718,V718*0.054)</f>
        <v>300</v>
      </c>
      <c r="Y718">
        <v>1</v>
      </c>
      <c r="Z718">
        <v>4.2</v>
      </c>
      <c r="AA718" s="9">
        <v>2.8000000000000003</v>
      </c>
      <c r="AB718">
        <v>3.5</v>
      </c>
      <c r="AC718">
        <v>2.8000000000000003</v>
      </c>
    </row>
    <row r="719" spans="1:29" x14ac:dyDescent="0.25">
      <c r="A719" t="s">
        <v>1913</v>
      </c>
      <c r="B719" t="s">
        <v>10</v>
      </c>
      <c r="C719" t="s">
        <v>68</v>
      </c>
      <c r="D719" t="s">
        <v>3619</v>
      </c>
      <c r="E719" t="s">
        <v>3612</v>
      </c>
      <c r="F719" t="str">
        <f>_xlfn.CONCAT(D719:D719,"-",E719)</f>
        <v>Addis Ababa-Victoria</v>
      </c>
      <c r="G719" s="1">
        <v>44755</v>
      </c>
      <c r="H719" s="1">
        <v>44783</v>
      </c>
      <c r="I719" s="8">
        <f>IF(H719&lt;&gt;"",_xlfn.DAYS(H719,G719),"N/A")</f>
        <v>28</v>
      </c>
      <c r="J719" s="1">
        <f>IF(H719&lt;&gt;"",H719,"N/A")</f>
        <v>44783</v>
      </c>
      <c r="K719">
        <v>7</v>
      </c>
      <c r="L719" t="s">
        <v>12</v>
      </c>
      <c r="M719" t="str">
        <f>IF(L719&lt;&gt;"",L719,"N/A")</f>
        <v>Invoiced</v>
      </c>
      <c r="N719" t="s">
        <v>12</v>
      </c>
      <c r="O719" t="str">
        <f>IF(N719&lt;&gt;"",N719,"N/A")</f>
        <v>Invoiced</v>
      </c>
      <c r="P719" t="s">
        <v>13</v>
      </c>
      <c r="Q719" s="9">
        <v>29.539000000000001</v>
      </c>
      <c r="R719" t="str">
        <f t="shared" si="11"/>
        <v>20-30</v>
      </c>
      <c r="S719">
        <v>600</v>
      </c>
      <c r="T719" t="s">
        <v>14</v>
      </c>
      <c r="U719">
        <f>IF(T719="USD",S719,S719*0.055)</f>
        <v>600</v>
      </c>
      <c r="V719">
        <v>300</v>
      </c>
      <c r="W719" t="s">
        <v>14</v>
      </c>
      <c r="X719">
        <f>IF(W719="USD",V719,V719*0.054)</f>
        <v>300</v>
      </c>
      <c r="Y719">
        <v>1</v>
      </c>
      <c r="Z719">
        <v>4.2</v>
      </c>
      <c r="AA719" s="9">
        <v>2.8000000000000003</v>
      </c>
      <c r="AB719">
        <v>3.5</v>
      </c>
      <c r="AC719">
        <v>2.8000000000000003</v>
      </c>
    </row>
    <row r="720" spans="1:29" x14ac:dyDescent="0.25">
      <c r="A720" t="s">
        <v>2817</v>
      </c>
      <c r="B720" t="s">
        <v>10</v>
      </c>
      <c r="C720" t="s">
        <v>68</v>
      </c>
      <c r="D720" t="s">
        <v>3615</v>
      </c>
      <c r="E720" t="s">
        <v>3614</v>
      </c>
      <c r="F720" t="str">
        <f>_xlfn.CONCAT(D720:D720,"-",E720)</f>
        <v>Mombasa-Alger</v>
      </c>
      <c r="G720" s="1">
        <v>44694</v>
      </c>
      <c r="H720" s="1">
        <v>44722</v>
      </c>
      <c r="I720" s="8">
        <f>IF(H720&lt;&gt;"",_xlfn.DAYS(H720,G720),"N/A")</f>
        <v>28</v>
      </c>
      <c r="J720" s="1">
        <f>IF(H720&lt;&gt;"",H720,"N/A")</f>
        <v>44722</v>
      </c>
      <c r="K720">
        <v>5</v>
      </c>
      <c r="L720" t="s">
        <v>16</v>
      </c>
      <c r="M720" t="str">
        <f>IF(L720&lt;&gt;"",L720,"N/A")</f>
        <v>Paid</v>
      </c>
      <c r="N720" t="s">
        <v>12</v>
      </c>
      <c r="O720" t="str">
        <f>IF(N720&lt;&gt;"",N720,"N/A")</f>
        <v>Invoiced</v>
      </c>
      <c r="P720" t="s">
        <v>13</v>
      </c>
      <c r="Q720" s="9">
        <v>29.436</v>
      </c>
      <c r="R720" t="str">
        <f t="shared" si="11"/>
        <v>20-30</v>
      </c>
      <c r="S720">
        <v>600</v>
      </c>
      <c r="T720" t="s">
        <v>14</v>
      </c>
      <c r="U720">
        <f>IF(T720="USD",S720,S720*0.055)</f>
        <v>600</v>
      </c>
      <c r="V720">
        <v>300</v>
      </c>
      <c r="W720" t="s">
        <v>14</v>
      </c>
      <c r="X720">
        <f>IF(W720="USD",V720,V720*0.054)</f>
        <v>300</v>
      </c>
      <c r="Y720">
        <v>1</v>
      </c>
      <c r="Z720">
        <v>4.2</v>
      </c>
      <c r="AA720" s="9">
        <v>2.8000000000000003</v>
      </c>
      <c r="AB720">
        <v>3.5</v>
      </c>
      <c r="AC720">
        <v>2.8000000000000003</v>
      </c>
    </row>
    <row r="721" spans="1:29" x14ac:dyDescent="0.25">
      <c r="A721" t="s">
        <v>1396</v>
      </c>
      <c r="B721" t="s">
        <v>10</v>
      </c>
      <c r="C721" t="s">
        <v>68</v>
      </c>
      <c r="D721" t="s">
        <v>3615</v>
      </c>
      <c r="E721" t="s">
        <v>3613</v>
      </c>
      <c r="F721" t="str">
        <f>_xlfn.CONCAT(D721:D721,"-",E721)</f>
        <v>Mombasa-Sanaa</v>
      </c>
      <c r="G721" s="1">
        <v>44670</v>
      </c>
      <c r="H721" s="1">
        <v>44698</v>
      </c>
      <c r="I721" s="8">
        <f>IF(H721&lt;&gt;"",_xlfn.DAYS(H721,G721),"N/A")</f>
        <v>28</v>
      </c>
      <c r="J721" s="1">
        <f>IF(H721&lt;&gt;"",H721,"N/A")</f>
        <v>44698</v>
      </c>
      <c r="K721">
        <v>4</v>
      </c>
      <c r="M721" t="str">
        <f>IF(L721&lt;&gt;"",L721,"N/A")</f>
        <v>N/A</v>
      </c>
      <c r="N721" t="s">
        <v>16</v>
      </c>
      <c r="O721" t="str">
        <f>IF(N721&lt;&gt;"",N721,"N/A")</f>
        <v>Paid</v>
      </c>
      <c r="P721" t="s">
        <v>13</v>
      </c>
      <c r="Q721" s="9">
        <v>29.381</v>
      </c>
      <c r="R721" t="str">
        <f t="shared" si="11"/>
        <v>20-30</v>
      </c>
      <c r="S721">
        <v>600</v>
      </c>
      <c r="T721" t="s">
        <v>14</v>
      </c>
      <c r="U721">
        <f>IF(T721="USD",S721,S721*0.055)</f>
        <v>600</v>
      </c>
      <c r="V721">
        <v>300</v>
      </c>
      <c r="W721" t="s">
        <v>14</v>
      </c>
      <c r="X721">
        <f>IF(W721="USD",V721,V721*0.054)</f>
        <v>300</v>
      </c>
      <c r="Y721">
        <v>1</v>
      </c>
      <c r="Z721">
        <v>4.2</v>
      </c>
      <c r="AA721" s="9">
        <v>2.8000000000000003</v>
      </c>
      <c r="AB721">
        <v>3.5</v>
      </c>
      <c r="AC721">
        <v>2.8000000000000003</v>
      </c>
    </row>
    <row r="722" spans="1:29" x14ac:dyDescent="0.25">
      <c r="A722" t="s">
        <v>1427</v>
      </c>
      <c r="B722" t="s">
        <v>10</v>
      </c>
      <c r="C722" t="s">
        <v>68</v>
      </c>
      <c r="D722" t="s">
        <v>3620</v>
      </c>
      <c r="E722" t="s">
        <v>3617</v>
      </c>
      <c r="F722" t="str">
        <f>_xlfn.CONCAT(D722:D722,"-",E722)</f>
        <v>Zanzibar-Lagos</v>
      </c>
      <c r="G722" s="1">
        <v>44670</v>
      </c>
      <c r="H722" s="1">
        <v>44698</v>
      </c>
      <c r="I722" s="8">
        <f>IF(H722&lt;&gt;"",_xlfn.DAYS(H722,G722),"N/A")</f>
        <v>28</v>
      </c>
      <c r="J722" s="1">
        <f>IF(H722&lt;&gt;"",H722,"N/A")</f>
        <v>44698</v>
      </c>
      <c r="K722">
        <v>4</v>
      </c>
      <c r="M722" t="str">
        <f>IF(L722&lt;&gt;"",L722,"N/A")</f>
        <v>N/A</v>
      </c>
      <c r="O722" t="str">
        <f>IF(N722&lt;&gt;"",N722,"N/A")</f>
        <v>N/A</v>
      </c>
      <c r="P722" t="s">
        <v>69</v>
      </c>
      <c r="Q722" s="9">
        <v>29.381</v>
      </c>
      <c r="R722" t="str">
        <f t="shared" si="11"/>
        <v>20-30</v>
      </c>
      <c r="S722">
        <v>20</v>
      </c>
      <c r="T722" t="s">
        <v>14</v>
      </c>
      <c r="U722">
        <f>IF(T722="USD",S722,S722*0.055)</f>
        <v>20</v>
      </c>
      <c r="V722">
        <v>10</v>
      </c>
      <c r="W722" t="s">
        <v>14</v>
      </c>
      <c r="X722">
        <f>IF(W722="USD",V722,V722*0.054)</f>
        <v>10</v>
      </c>
      <c r="Y722">
        <v>1</v>
      </c>
      <c r="Z722">
        <v>4.2</v>
      </c>
      <c r="AA722" s="9">
        <v>2.8000000000000003</v>
      </c>
      <c r="AB722">
        <v>3.5</v>
      </c>
      <c r="AC722">
        <v>2.8000000000000003</v>
      </c>
    </row>
    <row r="723" spans="1:29" x14ac:dyDescent="0.25">
      <c r="A723" t="s">
        <v>1800</v>
      </c>
      <c r="B723" t="s">
        <v>10</v>
      </c>
      <c r="C723" t="s">
        <v>68</v>
      </c>
      <c r="D723" t="s">
        <v>3611</v>
      </c>
      <c r="E723" t="s">
        <v>3617</v>
      </c>
      <c r="F723" t="str">
        <f>_xlfn.CONCAT(D723:D723,"-",E723)</f>
        <v>Mogadishu-Lagos</v>
      </c>
      <c r="G723" s="1">
        <v>44739</v>
      </c>
      <c r="H723" s="1">
        <v>44767</v>
      </c>
      <c r="I723" s="8">
        <f>IF(H723&lt;&gt;"",_xlfn.DAYS(H723,G723),"N/A")</f>
        <v>28</v>
      </c>
      <c r="J723" s="1">
        <f>IF(H723&lt;&gt;"",H723,"N/A")</f>
        <v>44767</v>
      </c>
      <c r="K723">
        <v>6</v>
      </c>
      <c r="L723" t="s">
        <v>12</v>
      </c>
      <c r="M723" t="str">
        <f>IF(L723&lt;&gt;"",L723,"N/A")</f>
        <v>Invoiced</v>
      </c>
      <c r="N723" t="s">
        <v>12</v>
      </c>
      <c r="O723" t="str">
        <f>IF(N723&lt;&gt;"",N723,"N/A")</f>
        <v>Invoiced</v>
      </c>
      <c r="P723" t="s">
        <v>13</v>
      </c>
      <c r="Q723" s="9">
        <v>29.311</v>
      </c>
      <c r="R723" t="str">
        <f t="shared" si="11"/>
        <v>20-30</v>
      </c>
      <c r="S723">
        <v>600</v>
      </c>
      <c r="T723" t="s">
        <v>14</v>
      </c>
      <c r="U723">
        <f>IF(T723="USD",S723,S723*0.055)</f>
        <v>600</v>
      </c>
      <c r="V723">
        <v>300</v>
      </c>
      <c r="W723" t="s">
        <v>14</v>
      </c>
      <c r="X723">
        <f>IF(W723="USD",V723,V723*0.054)</f>
        <v>300</v>
      </c>
      <c r="Y723">
        <v>1</v>
      </c>
      <c r="Z723">
        <v>4.2</v>
      </c>
      <c r="AA723" s="9">
        <v>2.8000000000000003</v>
      </c>
      <c r="AB723">
        <v>3.5</v>
      </c>
      <c r="AC723">
        <v>2.8000000000000003</v>
      </c>
    </row>
    <row r="724" spans="1:29" x14ac:dyDescent="0.25">
      <c r="A724" t="s">
        <v>903</v>
      </c>
      <c r="B724" t="s">
        <v>10</v>
      </c>
      <c r="C724" t="s">
        <v>68</v>
      </c>
      <c r="D724" t="s">
        <v>3620</v>
      </c>
      <c r="E724" t="s">
        <v>3612</v>
      </c>
      <c r="F724" t="str">
        <f>_xlfn.CONCAT(D724:D724,"-",E724)</f>
        <v>Zanzibar-Victoria</v>
      </c>
      <c r="G724" s="1">
        <v>44658</v>
      </c>
      <c r="H724" s="1">
        <v>44686</v>
      </c>
      <c r="I724" s="8">
        <f>IF(H724&lt;&gt;"",_xlfn.DAYS(H724,G724),"N/A")</f>
        <v>28</v>
      </c>
      <c r="J724" s="1">
        <f>IF(H724&lt;&gt;"",H724,"N/A")</f>
        <v>44686</v>
      </c>
      <c r="K724">
        <v>4</v>
      </c>
      <c r="L724" t="s">
        <v>12</v>
      </c>
      <c r="M724" t="str">
        <f>IF(L724&lt;&gt;"",L724,"N/A")</f>
        <v>Invoiced</v>
      </c>
      <c r="N724" t="s">
        <v>16</v>
      </c>
      <c r="O724" t="str">
        <f>IF(N724&lt;&gt;"",N724,"N/A")</f>
        <v>Paid</v>
      </c>
      <c r="P724" t="s">
        <v>13</v>
      </c>
      <c r="Q724" s="9">
        <v>29.116</v>
      </c>
      <c r="R724" t="str">
        <f t="shared" si="11"/>
        <v>20-30</v>
      </c>
      <c r="S724">
        <v>600</v>
      </c>
      <c r="T724" t="s">
        <v>14</v>
      </c>
      <c r="U724">
        <f>IF(T724="USD",S724,S724*0.055)</f>
        <v>600</v>
      </c>
      <c r="V724">
        <v>300</v>
      </c>
      <c r="W724" t="s">
        <v>14</v>
      </c>
      <c r="X724">
        <f>IF(W724="USD",V724,V724*0.054)</f>
        <v>300</v>
      </c>
      <c r="Y724">
        <v>1</v>
      </c>
      <c r="Z724">
        <v>4.2</v>
      </c>
      <c r="AA724" s="9">
        <v>2.8000000000000003</v>
      </c>
      <c r="AB724">
        <v>3.5</v>
      </c>
      <c r="AC724">
        <v>2.8000000000000003</v>
      </c>
    </row>
    <row r="725" spans="1:29" x14ac:dyDescent="0.25">
      <c r="A725" t="s">
        <v>1722</v>
      </c>
      <c r="B725" t="s">
        <v>10</v>
      </c>
      <c r="C725" t="s">
        <v>68</v>
      </c>
      <c r="D725" t="s">
        <v>3611</v>
      </c>
      <c r="E725" t="s">
        <v>3618</v>
      </c>
      <c r="F725" t="str">
        <f>_xlfn.CONCAT(D725:D725,"-",E725)</f>
        <v>Mogadishu-Tripoli</v>
      </c>
      <c r="G725" s="1">
        <v>44743</v>
      </c>
      <c r="H725" s="1">
        <v>44771</v>
      </c>
      <c r="I725" s="8">
        <f>IF(H725&lt;&gt;"",_xlfn.DAYS(H725,G725),"N/A")</f>
        <v>28</v>
      </c>
      <c r="J725" s="1">
        <f>IF(H725&lt;&gt;"",H725,"N/A")</f>
        <v>44771</v>
      </c>
      <c r="K725">
        <v>7</v>
      </c>
      <c r="L725" t="s">
        <v>12</v>
      </c>
      <c r="M725" t="str">
        <f>IF(L725&lt;&gt;"",L725,"N/A")</f>
        <v>Invoiced</v>
      </c>
      <c r="N725" t="s">
        <v>12</v>
      </c>
      <c r="O725" t="str">
        <f>IF(N725&lt;&gt;"",N725,"N/A")</f>
        <v>Invoiced</v>
      </c>
      <c r="P725" t="s">
        <v>13</v>
      </c>
      <c r="Q725" s="9">
        <v>28.753</v>
      </c>
      <c r="R725" t="str">
        <f t="shared" si="11"/>
        <v>20-30</v>
      </c>
      <c r="S725">
        <v>600</v>
      </c>
      <c r="T725" t="s">
        <v>14</v>
      </c>
      <c r="U725">
        <f>IF(T725="USD",S725,S725*0.055)</f>
        <v>600</v>
      </c>
      <c r="V725">
        <v>300</v>
      </c>
      <c r="W725" t="s">
        <v>14</v>
      </c>
      <c r="X725">
        <f>IF(W725="USD",V725,V725*0.054)</f>
        <v>300</v>
      </c>
      <c r="Y725">
        <v>1</v>
      </c>
      <c r="Z725">
        <v>4.2</v>
      </c>
      <c r="AA725" s="9">
        <v>2.8000000000000003</v>
      </c>
      <c r="AB725">
        <v>3.5</v>
      </c>
      <c r="AC725">
        <v>2.8000000000000003</v>
      </c>
    </row>
    <row r="726" spans="1:29" x14ac:dyDescent="0.25">
      <c r="A726" t="s">
        <v>1165</v>
      </c>
      <c r="B726" t="s">
        <v>10</v>
      </c>
      <c r="C726" t="s">
        <v>68</v>
      </c>
      <c r="D726" t="s">
        <v>3620</v>
      </c>
      <c r="E726" t="s">
        <v>3612</v>
      </c>
      <c r="F726" t="str">
        <f>_xlfn.CONCAT(D726:D726,"-",E726)</f>
        <v>Zanzibar-Victoria</v>
      </c>
      <c r="G726" s="1">
        <v>44669</v>
      </c>
      <c r="H726" s="1">
        <v>44697</v>
      </c>
      <c r="I726" s="8">
        <f>IF(H726&lt;&gt;"",_xlfn.DAYS(H726,G726),"N/A")</f>
        <v>28</v>
      </c>
      <c r="J726" s="1">
        <f>IF(H726&lt;&gt;"",H726,"N/A")</f>
        <v>44697</v>
      </c>
      <c r="K726">
        <v>4</v>
      </c>
      <c r="L726" t="s">
        <v>12</v>
      </c>
      <c r="M726" t="str">
        <f>IF(L726&lt;&gt;"",L726,"N/A")</f>
        <v>Invoiced</v>
      </c>
      <c r="N726" t="s">
        <v>12</v>
      </c>
      <c r="O726" t="str">
        <f>IF(N726&lt;&gt;"",N726,"N/A")</f>
        <v>Invoiced</v>
      </c>
      <c r="P726" t="s">
        <v>13</v>
      </c>
      <c r="Q726" s="9">
        <v>28.704999999999998</v>
      </c>
      <c r="R726" t="str">
        <f t="shared" si="11"/>
        <v>20-30</v>
      </c>
      <c r="S726">
        <v>600</v>
      </c>
      <c r="T726" t="s">
        <v>14</v>
      </c>
      <c r="U726">
        <f>IF(T726="USD",S726,S726*0.055)</f>
        <v>600</v>
      </c>
      <c r="V726">
        <v>300</v>
      </c>
      <c r="W726" t="s">
        <v>14</v>
      </c>
      <c r="X726">
        <f>IF(W726="USD",V726,V726*0.054)</f>
        <v>300</v>
      </c>
      <c r="Y726">
        <v>1</v>
      </c>
      <c r="Z726">
        <v>4.2</v>
      </c>
      <c r="AA726" s="9">
        <v>2.8000000000000003</v>
      </c>
      <c r="AB726">
        <v>3.5</v>
      </c>
      <c r="AC726">
        <v>2.8000000000000003</v>
      </c>
    </row>
    <row r="727" spans="1:29" x14ac:dyDescent="0.25">
      <c r="A727" t="s">
        <v>1150</v>
      </c>
      <c r="B727" t="s">
        <v>10</v>
      </c>
      <c r="C727" t="s">
        <v>68</v>
      </c>
      <c r="D727" t="s">
        <v>3616</v>
      </c>
      <c r="E727" t="s">
        <v>3614</v>
      </c>
      <c r="F727" t="str">
        <f>_xlfn.CONCAT(D727:D727,"-",E727)</f>
        <v>Marrakech-Alger</v>
      </c>
      <c r="G727" s="1">
        <v>44669</v>
      </c>
      <c r="H727" s="1">
        <v>44697</v>
      </c>
      <c r="I727" s="8">
        <f>IF(H727&lt;&gt;"",_xlfn.DAYS(H727,G727),"N/A")</f>
        <v>28</v>
      </c>
      <c r="J727" s="1">
        <f>IF(H727&lt;&gt;"",H727,"N/A")</f>
        <v>44697</v>
      </c>
      <c r="K727">
        <v>4</v>
      </c>
      <c r="L727" t="s">
        <v>12</v>
      </c>
      <c r="M727" t="str">
        <f>IF(L727&lt;&gt;"",L727,"N/A")</f>
        <v>Invoiced</v>
      </c>
      <c r="O727" t="str">
        <f>IF(N727&lt;&gt;"",N727,"N/A")</f>
        <v>N/A</v>
      </c>
      <c r="P727" t="s">
        <v>69</v>
      </c>
      <c r="Q727" s="9">
        <v>28.704999999999998</v>
      </c>
      <c r="R727" t="str">
        <f t="shared" si="11"/>
        <v>20-30</v>
      </c>
      <c r="S727">
        <v>20</v>
      </c>
      <c r="T727" t="s">
        <v>14</v>
      </c>
      <c r="U727">
        <f>IF(T727="USD",S727,S727*0.055)</f>
        <v>20</v>
      </c>
      <c r="V727">
        <v>10</v>
      </c>
      <c r="W727" t="s">
        <v>14</v>
      </c>
      <c r="X727">
        <f>IF(W727="USD",V727,V727*0.054)</f>
        <v>10</v>
      </c>
      <c r="Y727">
        <v>1</v>
      </c>
      <c r="Z727">
        <v>4.2</v>
      </c>
      <c r="AA727" s="9">
        <v>2.8000000000000003</v>
      </c>
      <c r="AB727">
        <v>3.5</v>
      </c>
      <c r="AC727">
        <v>2.8000000000000003</v>
      </c>
    </row>
    <row r="728" spans="1:29" x14ac:dyDescent="0.25">
      <c r="A728" t="s">
        <v>2766</v>
      </c>
      <c r="B728" t="s">
        <v>10</v>
      </c>
      <c r="C728" t="s">
        <v>68</v>
      </c>
      <c r="D728" t="s">
        <v>3616</v>
      </c>
      <c r="E728" t="s">
        <v>3618</v>
      </c>
      <c r="F728" t="str">
        <f>_xlfn.CONCAT(D728:D728,"-",E728)</f>
        <v>Marrakech-Tripoli</v>
      </c>
      <c r="G728" s="1">
        <v>44691</v>
      </c>
      <c r="H728" s="1">
        <v>44719</v>
      </c>
      <c r="I728" s="8">
        <f>IF(H728&lt;&gt;"",_xlfn.DAYS(H728,G728),"N/A")</f>
        <v>28</v>
      </c>
      <c r="J728" s="1">
        <f>IF(H728&lt;&gt;"",H728,"N/A")</f>
        <v>44719</v>
      </c>
      <c r="K728">
        <v>5</v>
      </c>
      <c r="L728" t="s">
        <v>16</v>
      </c>
      <c r="M728" t="str">
        <f>IF(L728&lt;&gt;"",L728,"N/A")</f>
        <v>Paid</v>
      </c>
      <c r="N728" t="s">
        <v>12</v>
      </c>
      <c r="O728" t="str">
        <f>IF(N728&lt;&gt;"",N728,"N/A")</f>
        <v>Invoiced</v>
      </c>
      <c r="P728" t="s">
        <v>13</v>
      </c>
      <c r="Q728" s="9">
        <v>28.6966</v>
      </c>
      <c r="R728" t="str">
        <f t="shared" si="11"/>
        <v>20-30</v>
      </c>
      <c r="S728">
        <v>600</v>
      </c>
      <c r="T728" t="s">
        <v>14</v>
      </c>
      <c r="U728">
        <f>IF(T728="USD",S728,S728*0.055)</f>
        <v>600</v>
      </c>
      <c r="V728">
        <v>300</v>
      </c>
      <c r="W728" t="s">
        <v>14</v>
      </c>
      <c r="X728">
        <f>IF(W728="USD",V728,V728*0.054)</f>
        <v>300</v>
      </c>
      <c r="Y728">
        <v>1</v>
      </c>
      <c r="Z728">
        <v>4.2</v>
      </c>
      <c r="AA728" s="9">
        <v>2.8000000000000003</v>
      </c>
      <c r="AB728">
        <v>3.5</v>
      </c>
      <c r="AC728">
        <v>2.8000000000000003</v>
      </c>
    </row>
    <row r="729" spans="1:29" x14ac:dyDescent="0.25">
      <c r="A729" t="s">
        <v>2827</v>
      </c>
      <c r="B729" t="s">
        <v>10</v>
      </c>
      <c r="C729" t="s">
        <v>68</v>
      </c>
      <c r="D729" t="s">
        <v>3620</v>
      </c>
      <c r="E729" t="s">
        <v>3613</v>
      </c>
      <c r="F729" t="str">
        <f>_xlfn.CONCAT(D729:D729,"-",E729)</f>
        <v>Zanzibar-Sanaa</v>
      </c>
      <c r="G729" s="1">
        <v>44691</v>
      </c>
      <c r="H729" s="1">
        <v>44719</v>
      </c>
      <c r="I729" s="8">
        <f>IF(H729&lt;&gt;"",_xlfn.DAYS(H729,G729),"N/A")</f>
        <v>28</v>
      </c>
      <c r="J729" s="1">
        <f>IF(H729&lt;&gt;"",H729,"N/A")</f>
        <v>44719</v>
      </c>
      <c r="K729">
        <v>5</v>
      </c>
      <c r="L729" t="s">
        <v>16</v>
      </c>
      <c r="M729" t="str">
        <f>IF(L729&lt;&gt;"",L729,"N/A")</f>
        <v>Paid</v>
      </c>
      <c r="N729" t="s">
        <v>12</v>
      </c>
      <c r="O729" t="str">
        <f>IF(N729&lt;&gt;"",N729,"N/A")</f>
        <v>Invoiced</v>
      </c>
      <c r="P729" t="s">
        <v>13</v>
      </c>
      <c r="Q729" s="9">
        <v>28.590119999999999</v>
      </c>
      <c r="R729" t="str">
        <f t="shared" si="11"/>
        <v>20-30</v>
      </c>
      <c r="S729">
        <v>600</v>
      </c>
      <c r="T729" t="s">
        <v>14</v>
      </c>
      <c r="U729">
        <f>IF(T729="USD",S729,S729*0.055)</f>
        <v>600</v>
      </c>
      <c r="V729">
        <v>300</v>
      </c>
      <c r="W729" t="s">
        <v>14</v>
      </c>
      <c r="X729">
        <f>IF(W729="USD",V729,V729*0.054)</f>
        <v>300</v>
      </c>
      <c r="Y729">
        <v>1</v>
      </c>
      <c r="Z729">
        <v>4.2</v>
      </c>
      <c r="AA729" s="9">
        <v>2.8000000000000003</v>
      </c>
      <c r="AB729">
        <v>3.5</v>
      </c>
      <c r="AC729">
        <v>2.8000000000000003</v>
      </c>
    </row>
    <row r="730" spans="1:29" x14ac:dyDescent="0.25">
      <c r="A730" t="s">
        <v>1793</v>
      </c>
      <c r="B730" t="s">
        <v>10</v>
      </c>
      <c r="C730" t="s">
        <v>68</v>
      </c>
      <c r="D730" t="s">
        <v>3615</v>
      </c>
      <c r="E730" t="s">
        <v>3614</v>
      </c>
      <c r="F730" t="str">
        <f>_xlfn.CONCAT(D730:D730,"-",E730)</f>
        <v>Mombasa-Alger</v>
      </c>
      <c r="G730" s="1">
        <v>44739</v>
      </c>
      <c r="H730" s="1">
        <v>44767</v>
      </c>
      <c r="I730" s="8">
        <f>IF(H730&lt;&gt;"",_xlfn.DAYS(H730,G730),"N/A")</f>
        <v>28</v>
      </c>
      <c r="J730" s="1">
        <f>IF(H730&lt;&gt;"",H730,"N/A")</f>
        <v>44767</v>
      </c>
      <c r="K730">
        <v>6</v>
      </c>
      <c r="L730" t="s">
        <v>12</v>
      </c>
      <c r="M730" t="str">
        <f>IF(L730&lt;&gt;"",L730,"N/A")</f>
        <v>Invoiced</v>
      </c>
      <c r="N730" t="s">
        <v>12</v>
      </c>
      <c r="O730" t="str">
        <f>IF(N730&lt;&gt;"",N730,"N/A")</f>
        <v>Invoiced</v>
      </c>
      <c r="P730" t="s">
        <v>13</v>
      </c>
      <c r="Q730" s="9">
        <v>28.3</v>
      </c>
      <c r="R730" t="str">
        <f t="shared" si="11"/>
        <v>20-30</v>
      </c>
      <c r="S730">
        <v>600</v>
      </c>
      <c r="T730" t="s">
        <v>14</v>
      </c>
      <c r="U730">
        <f>IF(T730="USD",S730,S730*0.055)</f>
        <v>600</v>
      </c>
      <c r="V730">
        <v>300</v>
      </c>
      <c r="W730" t="s">
        <v>14</v>
      </c>
      <c r="X730">
        <f>IF(W730="USD",V730,V730*0.054)</f>
        <v>300</v>
      </c>
      <c r="Y730">
        <v>1</v>
      </c>
      <c r="Z730">
        <v>4.2</v>
      </c>
      <c r="AA730" s="9">
        <v>2.8000000000000003</v>
      </c>
      <c r="AB730">
        <v>3.5</v>
      </c>
      <c r="AC730">
        <v>2.8000000000000003</v>
      </c>
    </row>
    <row r="731" spans="1:29" x14ac:dyDescent="0.25">
      <c r="A731" t="s">
        <v>901</v>
      </c>
      <c r="B731" t="s">
        <v>10</v>
      </c>
      <c r="C731" t="s">
        <v>68</v>
      </c>
      <c r="D731" t="s">
        <v>3619</v>
      </c>
      <c r="E731" t="s">
        <v>3617</v>
      </c>
      <c r="F731" t="str">
        <f>_xlfn.CONCAT(D731:D731,"-",E731)</f>
        <v>Addis Ababa-Lagos</v>
      </c>
      <c r="G731" s="1">
        <v>44658</v>
      </c>
      <c r="H731" s="1">
        <v>44686</v>
      </c>
      <c r="I731" s="8">
        <f>IF(H731&lt;&gt;"",_xlfn.DAYS(H731,G731),"N/A")</f>
        <v>28</v>
      </c>
      <c r="J731" s="1">
        <f>IF(H731&lt;&gt;"",H731,"N/A")</f>
        <v>44686</v>
      </c>
      <c r="K731">
        <v>4</v>
      </c>
      <c r="L731" t="s">
        <v>16</v>
      </c>
      <c r="M731" t="str">
        <f>IF(L731&lt;&gt;"",L731,"N/A")</f>
        <v>Paid</v>
      </c>
      <c r="N731" t="s">
        <v>16</v>
      </c>
      <c r="O731" t="str">
        <f>IF(N731&lt;&gt;"",N731,"N/A")</f>
        <v>Paid</v>
      </c>
      <c r="P731" t="s">
        <v>13</v>
      </c>
      <c r="Q731" s="9">
        <v>28.111999999999998</v>
      </c>
      <c r="R731" t="str">
        <f t="shared" si="11"/>
        <v>20-30</v>
      </c>
      <c r="S731">
        <v>600</v>
      </c>
      <c r="T731" t="s">
        <v>14</v>
      </c>
      <c r="U731">
        <f>IF(T731="USD",S731,S731*0.055)</f>
        <v>600</v>
      </c>
      <c r="V731">
        <v>300</v>
      </c>
      <c r="W731" t="s">
        <v>14</v>
      </c>
      <c r="X731">
        <f>IF(W731="USD",V731,V731*0.054)</f>
        <v>300</v>
      </c>
      <c r="Y731">
        <v>1</v>
      </c>
      <c r="Z731">
        <v>4.2</v>
      </c>
      <c r="AA731" s="9">
        <v>2.8000000000000003</v>
      </c>
      <c r="AB731">
        <v>3.5</v>
      </c>
      <c r="AC731">
        <v>2.8000000000000003</v>
      </c>
    </row>
    <row r="732" spans="1:29" x14ac:dyDescent="0.25">
      <c r="A732" t="s">
        <v>2763</v>
      </c>
      <c r="B732" t="s">
        <v>10</v>
      </c>
      <c r="C732" t="s">
        <v>68</v>
      </c>
      <c r="D732" t="s">
        <v>3615</v>
      </c>
      <c r="E732" t="s">
        <v>3617</v>
      </c>
      <c r="F732" t="str">
        <f>_xlfn.CONCAT(D732:D732,"-",E732)</f>
        <v>Mombasa-Lagos</v>
      </c>
      <c r="G732" s="1">
        <v>44683</v>
      </c>
      <c r="H732" s="1">
        <v>44711</v>
      </c>
      <c r="I732" s="8">
        <f>IF(H732&lt;&gt;"",_xlfn.DAYS(H732,G732),"N/A")</f>
        <v>28</v>
      </c>
      <c r="J732" s="1">
        <f>IF(H732&lt;&gt;"",H732,"N/A")</f>
        <v>44711</v>
      </c>
      <c r="K732">
        <v>5</v>
      </c>
      <c r="L732" t="s">
        <v>16</v>
      </c>
      <c r="M732" t="str">
        <f>IF(L732&lt;&gt;"",L732,"N/A")</f>
        <v>Paid</v>
      </c>
      <c r="N732" t="s">
        <v>12</v>
      </c>
      <c r="O732" t="str">
        <f>IF(N732&lt;&gt;"",N732,"N/A")</f>
        <v>Invoiced</v>
      </c>
      <c r="P732" t="s">
        <v>13</v>
      </c>
      <c r="Q732" s="9">
        <v>28.05</v>
      </c>
      <c r="R732" t="str">
        <f t="shared" si="11"/>
        <v>20-30</v>
      </c>
      <c r="S732">
        <v>600</v>
      </c>
      <c r="T732" t="s">
        <v>14</v>
      </c>
      <c r="U732">
        <f>IF(T732="USD",S732,S732*0.055)</f>
        <v>600</v>
      </c>
      <c r="V732">
        <v>300</v>
      </c>
      <c r="W732" t="s">
        <v>14</v>
      </c>
      <c r="X732">
        <f>IF(W732="USD",V732,V732*0.054)</f>
        <v>300</v>
      </c>
      <c r="Y732">
        <v>1</v>
      </c>
      <c r="Z732">
        <v>4.2</v>
      </c>
      <c r="AA732" s="9">
        <v>2.8000000000000003</v>
      </c>
      <c r="AB732">
        <v>3.5</v>
      </c>
      <c r="AC732">
        <v>2.8000000000000003</v>
      </c>
    </row>
    <row r="733" spans="1:29" x14ac:dyDescent="0.25">
      <c r="A733" t="s">
        <v>1735</v>
      </c>
      <c r="B733" t="s">
        <v>10</v>
      </c>
      <c r="C733" t="s">
        <v>68</v>
      </c>
      <c r="D733" t="s">
        <v>3615</v>
      </c>
      <c r="E733" t="s">
        <v>3614</v>
      </c>
      <c r="F733" t="str">
        <f>_xlfn.CONCAT(D733:D733,"-",E733)</f>
        <v>Mombasa-Alger</v>
      </c>
      <c r="G733" s="1">
        <v>44739</v>
      </c>
      <c r="H733" s="1">
        <v>44767</v>
      </c>
      <c r="I733" s="8">
        <f>IF(H733&lt;&gt;"",_xlfn.DAYS(H733,G733),"N/A")</f>
        <v>28</v>
      </c>
      <c r="J733" s="1">
        <f>IF(H733&lt;&gt;"",H733,"N/A")</f>
        <v>44767</v>
      </c>
      <c r="K733">
        <v>6</v>
      </c>
      <c r="L733" t="s">
        <v>12</v>
      </c>
      <c r="M733" t="str">
        <f>IF(L733&lt;&gt;"",L733,"N/A")</f>
        <v>Invoiced</v>
      </c>
      <c r="N733" t="s">
        <v>12</v>
      </c>
      <c r="O733" t="str">
        <f>IF(N733&lt;&gt;"",N733,"N/A")</f>
        <v>Invoiced</v>
      </c>
      <c r="P733" t="s">
        <v>13</v>
      </c>
      <c r="Q733" s="9">
        <v>28.015000000000001</v>
      </c>
      <c r="R733" t="str">
        <f t="shared" si="11"/>
        <v>20-30</v>
      </c>
      <c r="S733">
        <v>600</v>
      </c>
      <c r="T733" t="s">
        <v>14</v>
      </c>
      <c r="U733">
        <f>IF(T733="USD",S733,S733*0.055)</f>
        <v>600</v>
      </c>
      <c r="V733">
        <v>300</v>
      </c>
      <c r="W733" t="s">
        <v>14</v>
      </c>
      <c r="X733">
        <f>IF(W733="USD",V733,V733*0.054)</f>
        <v>300</v>
      </c>
      <c r="Y733">
        <v>1</v>
      </c>
      <c r="Z733">
        <v>4.2</v>
      </c>
      <c r="AA733" s="9">
        <v>2.8000000000000003</v>
      </c>
      <c r="AB733">
        <v>3.5</v>
      </c>
      <c r="AC733">
        <v>2.8000000000000003</v>
      </c>
    </row>
    <row r="734" spans="1:29" x14ac:dyDescent="0.25">
      <c r="A734" t="s">
        <v>1765</v>
      </c>
      <c r="B734" t="s">
        <v>10</v>
      </c>
      <c r="C734" t="s">
        <v>68</v>
      </c>
      <c r="D734" t="s">
        <v>3616</v>
      </c>
      <c r="E734" t="s">
        <v>3617</v>
      </c>
      <c r="F734" t="str">
        <f>_xlfn.CONCAT(D734:D734,"-",E734)</f>
        <v>Marrakech-Lagos</v>
      </c>
      <c r="G734" s="1">
        <v>44744</v>
      </c>
      <c r="H734" s="1">
        <v>44772</v>
      </c>
      <c r="I734" s="8">
        <f>IF(H734&lt;&gt;"",_xlfn.DAYS(H734,G734),"N/A")</f>
        <v>28</v>
      </c>
      <c r="J734" s="1">
        <f>IF(H734&lt;&gt;"",H734,"N/A")</f>
        <v>44772</v>
      </c>
      <c r="K734">
        <v>7</v>
      </c>
      <c r="L734" t="s">
        <v>12</v>
      </c>
      <c r="M734" t="str">
        <f>IF(L734&lt;&gt;"",L734,"N/A")</f>
        <v>Invoiced</v>
      </c>
      <c r="N734" t="s">
        <v>12</v>
      </c>
      <c r="O734" t="str">
        <f>IF(N734&lt;&gt;"",N734,"N/A")</f>
        <v>Invoiced</v>
      </c>
      <c r="P734" t="s">
        <v>13</v>
      </c>
      <c r="Q734" s="9">
        <v>27.966999999999999</v>
      </c>
      <c r="R734" t="str">
        <f t="shared" si="11"/>
        <v>20-30</v>
      </c>
      <c r="S734">
        <v>600</v>
      </c>
      <c r="T734" t="s">
        <v>14</v>
      </c>
      <c r="U734">
        <f>IF(T734="USD",S734,S734*0.055)</f>
        <v>600</v>
      </c>
      <c r="V734">
        <v>300</v>
      </c>
      <c r="W734" t="s">
        <v>14</v>
      </c>
      <c r="X734">
        <f>IF(W734="USD",V734,V734*0.054)</f>
        <v>300</v>
      </c>
      <c r="Y734">
        <v>1</v>
      </c>
      <c r="Z734">
        <v>4.2</v>
      </c>
      <c r="AA734" s="9">
        <v>2.8000000000000003</v>
      </c>
      <c r="AB734">
        <v>3.5</v>
      </c>
      <c r="AC734">
        <v>2.8000000000000003</v>
      </c>
    </row>
    <row r="735" spans="1:29" x14ac:dyDescent="0.25">
      <c r="A735" t="s">
        <v>1655</v>
      </c>
      <c r="B735" t="s">
        <v>10</v>
      </c>
      <c r="C735" t="s">
        <v>68</v>
      </c>
      <c r="D735" t="s">
        <v>3619</v>
      </c>
      <c r="E735" t="s">
        <v>3617</v>
      </c>
      <c r="F735" t="str">
        <f>_xlfn.CONCAT(D735:D735,"-",E735)</f>
        <v>Addis Ababa-Lagos</v>
      </c>
      <c r="G735" s="1">
        <v>44722</v>
      </c>
      <c r="H735" s="1">
        <v>44750</v>
      </c>
      <c r="I735" s="8">
        <f>IF(H735&lt;&gt;"",_xlfn.DAYS(H735,G735),"N/A")</f>
        <v>28</v>
      </c>
      <c r="J735" s="1">
        <f>IF(H735&lt;&gt;"",H735,"N/A")</f>
        <v>44750</v>
      </c>
      <c r="K735">
        <v>6</v>
      </c>
      <c r="L735" t="s">
        <v>12</v>
      </c>
      <c r="M735" t="str">
        <f>IF(L735&lt;&gt;"",L735,"N/A")</f>
        <v>Invoiced</v>
      </c>
      <c r="N735" t="s">
        <v>12</v>
      </c>
      <c r="O735" t="str">
        <f>IF(N735&lt;&gt;"",N735,"N/A")</f>
        <v>Invoiced</v>
      </c>
      <c r="P735" t="s">
        <v>13</v>
      </c>
      <c r="Q735" s="9">
        <v>27.869</v>
      </c>
      <c r="R735" t="str">
        <f t="shared" si="11"/>
        <v>20-30</v>
      </c>
      <c r="S735">
        <v>600</v>
      </c>
      <c r="T735" t="s">
        <v>14</v>
      </c>
      <c r="U735">
        <f>IF(T735="USD",S735,S735*0.055)</f>
        <v>600</v>
      </c>
      <c r="V735">
        <v>300</v>
      </c>
      <c r="W735" t="s">
        <v>14</v>
      </c>
      <c r="X735">
        <f>IF(W735="USD",V735,V735*0.054)</f>
        <v>300</v>
      </c>
      <c r="Y735">
        <v>1</v>
      </c>
      <c r="Z735">
        <v>4.2</v>
      </c>
      <c r="AA735" s="9">
        <v>2.8000000000000003</v>
      </c>
      <c r="AB735">
        <v>3.5</v>
      </c>
      <c r="AC735">
        <v>2.8000000000000003</v>
      </c>
    </row>
    <row r="736" spans="1:29" x14ac:dyDescent="0.25">
      <c r="A736" t="s">
        <v>1596</v>
      </c>
      <c r="B736" t="s">
        <v>10</v>
      </c>
      <c r="C736" t="s">
        <v>68</v>
      </c>
      <c r="D736" t="s">
        <v>3616</v>
      </c>
      <c r="E736" t="s">
        <v>3617</v>
      </c>
      <c r="F736" t="str">
        <f>_xlfn.CONCAT(D736:D736,"-",E736)</f>
        <v>Marrakech-Lagos</v>
      </c>
      <c r="G736" s="1">
        <v>44722</v>
      </c>
      <c r="H736" s="1">
        <v>44750</v>
      </c>
      <c r="I736" s="8">
        <f>IF(H736&lt;&gt;"",_xlfn.DAYS(H736,G736),"N/A")</f>
        <v>28</v>
      </c>
      <c r="J736" s="1">
        <f>IF(H736&lt;&gt;"",H736,"N/A")</f>
        <v>44750</v>
      </c>
      <c r="K736">
        <v>6</v>
      </c>
      <c r="L736" t="s">
        <v>12</v>
      </c>
      <c r="M736" t="str">
        <f>IF(L736&lt;&gt;"",L736,"N/A")</f>
        <v>Invoiced</v>
      </c>
      <c r="O736" t="str">
        <f>IF(N736&lt;&gt;"",N736,"N/A")</f>
        <v>N/A</v>
      </c>
      <c r="P736" t="s">
        <v>69</v>
      </c>
      <c r="Q736" s="9">
        <v>27.869</v>
      </c>
      <c r="R736" t="str">
        <f t="shared" si="11"/>
        <v>20-30</v>
      </c>
      <c r="S736">
        <v>20</v>
      </c>
      <c r="T736" t="s">
        <v>14</v>
      </c>
      <c r="U736">
        <f>IF(T736="USD",S736,S736*0.055)</f>
        <v>20</v>
      </c>
      <c r="V736">
        <v>10</v>
      </c>
      <c r="W736" t="s">
        <v>14</v>
      </c>
      <c r="X736">
        <f>IF(W736="USD",V736,V736*0.054)</f>
        <v>10</v>
      </c>
      <c r="Y736">
        <v>1</v>
      </c>
      <c r="Z736">
        <v>4.2</v>
      </c>
      <c r="AA736" s="9">
        <v>2.8000000000000003</v>
      </c>
      <c r="AB736">
        <v>3.5</v>
      </c>
      <c r="AC736">
        <v>2.8000000000000003</v>
      </c>
    </row>
    <row r="737" spans="1:29" x14ac:dyDescent="0.25">
      <c r="A737" t="s">
        <v>1076</v>
      </c>
      <c r="B737" t="s">
        <v>10</v>
      </c>
      <c r="C737" t="s">
        <v>68</v>
      </c>
      <c r="D737" t="s">
        <v>3611</v>
      </c>
      <c r="E737" t="s">
        <v>3614</v>
      </c>
      <c r="F737" t="str">
        <f>_xlfn.CONCAT(D737:D737,"-",E737)</f>
        <v>Mogadishu-Alger</v>
      </c>
      <c r="G737" s="1">
        <v>44629</v>
      </c>
      <c r="H737" s="1">
        <v>44657</v>
      </c>
      <c r="I737" s="8">
        <f>IF(H737&lt;&gt;"",_xlfn.DAYS(H737,G737),"N/A")</f>
        <v>28</v>
      </c>
      <c r="J737" s="1">
        <f>IF(H737&lt;&gt;"",H737,"N/A")</f>
        <v>44657</v>
      </c>
      <c r="K737">
        <v>3</v>
      </c>
      <c r="M737" t="str">
        <f>IF(L737&lt;&gt;"",L737,"N/A")</f>
        <v>N/A</v>
      </c>
      <c r="N737" t="s">
        <v>12</v>
      </c>
      <c r="O737" t="str">
        <f>IF(N737&lt;&gt;"",N737,"N/A")</f>
        <v>Invoiced</v>
      </c>
      <c r="P737" t="s">
        <v>13</v>
      </c>
      <c r="Q737" s="9">
        <v>27.727</v>
      </c>
      <c r="R737" t="str">
        <f t="shared" si="11"/>
        <v>20-30</v>
      </c>
      <c r="S737">
        <v>600</v>
      </c>
      <c r="T737" t="s">
        <v>14</v>
      </c>
      <c r="U737">
        <f>IF(T737="USD",S737,S737*0.055)</f>
        <v>600</v>
      </c>
      <c r="V737">
        <v>300</v>
      </c>
      <c r="W737" t="s">
        <v>14</v>
      </c>
      <c r="X737">
        <f>IF(W737="USD",V737,V737*0.054)</f>
        <v>300</v>
      </c>
      <c r="Y737">
        <v>1</v>
      </c>
      <c r="Z737">
        <v>4.2</v>
      </c>
      <c r="AA737" s="9">
        <v>2.8000000000000003</v>
      </c>
      <c r="AB737">
        <v>3.5</v>
      </c>
      <c r="AC737">
        <v>2.8000000000000003</v>
      </c>
    </row>
    <row r="738" spans="1:29" x14ac:dyDescent="0.25">
      <c r="A738" t="s">
        <v>2904</v>
      </c>
      <c r="B738" t="s">
        <v>10</v>
      </c>
      <c r="C738" t="s">
        <v>68</v>
      </c>
      <c r="D738" t="s">
        <v>3615</v>
      </c>
      <c r="E738" t="s">
        <v>3613</v>
      </c>
      <c r="F738" t="str">
        <f>_xlfn.CONCAT(D738:D738,"-",E738)</f>
        <v>Mombasa-Sanaa</v>
      </c>
      <c r="G738" s="1">
        <v>44751</v>
      </c>
      <c r="H738" s="1">
        <v>44779</v>
      </c>
      <c r="I738" s="8">
        <f>IF(H738&lt;&gt;"",_xlfn.DAYS(H738,G738),"N/A")</f>
        <v>28</v>
      </c>
      <c r="J738" s="1">
        <f>IF(H738&lt;&gt;"",H738,"N/A")</f>
        <v>44779</v>
      </c>
      <c r="K738">
        <v>7</v>
      </c>
      <c r="L738" t="s">
        <v>12</v>
      </c>
      <c r="M738" t="str">
        <f>IF(L738&lt;&gt;"",L738,"N/A")</f>
        <v>Invoiced</v>
      </c>
      <c r="N738" t="s">
        <v>12</v>
      </c>
      <c r="O738" t="str">
        <f>IF(N738&lt;&gt;"",N738,"N/A")</f>
        <v>Invoiced</v>
      </c>
      <c r="P738" t="s">
        <v>13</v>
      </c>
      <c r="Q738" s="9">
        <v>26.956800000000001</v>
      </c>
      <c r="R738" t="str">
        <f t="shared" si="11"/>
        <v>20-30</v>
      </c>
      <c r="S738">
        <v>600</v>
      </c>
      <c r="T738" t="s">
        <v>14</v>
      </c>
      <c r="U738">
        <f>IF(T738="USD",S738,S738*0.055)</f>
        <v>600</v>
      </c>
      <c r="V738">
        <v>300</v>
      </c>
      <c r="W738" t="s">
        <v>14</v>
      </c>
      <c r="X738">
        <f>IF(W738="USD",V738,V738*0.054)</f>
        <v>300</v>
      </c>
      <c r="Y738">
        <v>1</v>
      </c>
      <c r="Z738">
        <v>4.2</v>
      </c>
      <c r="AA738" s="9">
        <v>2.8000000000000003</v>
      </c>
      <c r="AB738">
        <v>3.5</v>
      </c>
      <c r="AC738">
        <v>2.8000000000000003</v>
      </c>
    </row>
    <row r="739" spans="1:29" x14ac:dyDescent="0.25">
      <c r="A739" t="s">
        <v>2849</v>
      </c>
      <c r="B739" t="s">
        <v>10</v>
      </c>
      <c r="C739" t="s">
        <v>68</v>
      </c>
      <c r="D739" t="s">
        <v>3615</v>
      </c>
      <c r="E739" t="s">
        <v>3612</v>
      </c>
      <c r="F739" t="str">
        <f>_xlfn.CONCAT(D739:D739,"-",E739)</f>
        <v>Mombasa-Victoria</v>
      </c>
      <c r="G739" s="1">
        <v>44706</v>
      </c>
      <c r="H739" s="1">
        <v>44734</v>
      </c>
      <c r="I739" s="8">
        <f>IF(H739&lt;&gt;"",_xlfn.DAYS(H739,G739),"N/A")</f>
        <v>28</v>
      </c>
      <c r="J739" s="1">
        <f>IF(H739&lt;&gt;"",H739,"N/A")</f>
        <v>44734</v>
      </c>
      <c r="K739">
        <v>5</v>
      </c>
      <c r="L739" t="s">
        <v>12</v>
      </c>
      <c r="M739" t="str">
        <f>IF(L739&lt;&gt;"",L739,"N/A")</f>
        <v>Invoiced</v>
      </c>
      <c r="N739" t="s">
        <v>12</v>
      </c>
      <c r="O739" t="str">
        <f>IF(N739&lt;&gt;"",N739,"N/A")</f>
        <v>Invoiced</v>
      </c>
      <c r="P739" t="s">
        <v>13</v>
      </c>
      <c r="Q739" s="9">
        <v>25.8</v>
      </c>
      <c r="R739" t="str">
        <f t="shared" si="11"/>
        <v>20-30</v>
      </c>
      <c r="S739">
        <v>600</v>
      </c>
      <c r="T739" t="s">
        <v>14</v>
      </c>
      <c r="U739">
        <f>IF(T739="USD",S739,S739*0.055)</f>
        <v>600</v>
      </c>
      <c r="V739">
        <v>300</v>
      </c>
      <c r="W739" t="s">
        <v>14</v>
      </c>
      <c r="X739">
        <f>IF(W739="USD",V739,V739*0.054)</f>
        <v>300</v>
      </c>
      <c r="Y739">
        <v>1</v>
      </c>
      <c r="Z739">
        <v>4.2</v>
      </c>
      <c r="AA739" s="9">
        <v>2.8000000000000003</v>
      </c>
      <c r="AB739">
        <v>3.5</v>
      </c>
      <c r="AC739">
        <v>2.8000000000000003</v>
      </c>
    </row>
    <row r="740" spans="1:29" x14ac:dyDescent="0.25">
      <c r="A740" t="s">
        <v>3001</v>
      </c>
      <c r="B740" t="s">
        <v>10</v>
      </c>
      <c r="C740" t="s">
        <v>56</v>
      </c>
      <c r="D740" t="s">
        <v>3615</v>
      </c>
      <c r="E740" t="s">
        <v>3617</v>
      </c>
      <c r="F740" t="str">
        <f>_xlfn.CONCAT(D740:D740,"-",E740)</f>
        <v>Mombasa-Lagos</v>
      </c>
      <c r="G740" s="1">
        <v>44789</v>
      </c>
      <c r="H740" s="1">
        <v>44817</v>
      </c>
      <c r="I740" s="8">
        <f>IF(H740&lt;&gt;"",_xlfn.DAYS(H740,G740),"N/A")</f>
        <v>28</v>
      </c>
      <c r="J740" s="1">
        <f>IF(H740&lt;&gt;"",H740,"N/A")</f>
        <v>44817</v>
      </c>
      <c r="K740">
        <v>8</v>
      </c>
      <c r="M740" t="str">
        <f>IF(L740&lt;&gt;"",L740,"N/A")</f>
        <v>N/A</v>
      </c>
      <c r="N740" t="s">
        <v>12</v>
      </c>
      <c r="O740" t="str">
        <f>IF(N740&lt;&gt;"",N740,"N/A")</f>
        <v>Invoiced</v>
      </c>
      <c r="P740" t="s">
        <v>13</v>
      </c>
      <c r="Q740" s="9">
        <v>23.69</v>
      </c>
      <c r="R740" t="str">
        <f t="shared" si="11"/>
        <v>20-30</v>
      </c>
      <c r="S740">
        <v>600</v>
      </c>
      <c r="T740" t="s">
        <v>14</v>
      </c>
      <c r="U740">
        <f>IF(T740="USD",S740,S740*0.055)</f>
        <v>600</v>
      </c>
      <c r="V740">
        <v>300</v>
      </c>
      <c r="W740" t="s">
        <v>14</v>
      </c>
      <c r="X740">
        <f>IF(W740="USD",V740,V740*0.054)</f>
        <v>300</v>
      </c>
      <c r="Y740">
        <v>0</v>
      </c>
      <c r="Z740">
        <v>4.2</v>
      </c>
      <c r="AA740" s="9">
        <v>2.8000000000000003</v>
      </c>
      <c r="AB740">
        <v>3.5</v>
      </c>
      <c r="AC740">
        <v>2.8000000000000003</v>
      </c>
    </row>
    <row r="741" spans="1:29" x14ac:dyDescent="0.25">
      <c r="A741" t="s">
        <v>2815</v>
      </c>
      <c r="B741" t="s">
        <v>10</v>
      </c>
      <c r="C741" t="s">
        <v>68</v>
      </c>
      <c r="D741" t="s">
        <v>3620</v>
      </c>
      <c r="E741" t="s">
        <v>3617</v>
      </c>
      <c r="F741" t="str">
        <f>_xlfn.CONCAT(D741:D741,"-",E741)</f>
        <v>Zanzibar-Lagos</v>
      </c>
      <c r="G741" s="1">
        <v>44692</v>
      </c>
      <c r="H741" s="1">
        <v>44720</v>
      </c>
      <c r="I741" s="8">
        <f>IF(H741&lt;&gt;"",_xlfn.DAYS(H741,G741),"N/A")</f>
        <v>28</v>
      </c>
      <c r="J741" s="1">
        <f>IF(H741&lt;&gt;"",H741,"N/A")</f>
        <v>44720</v>
      </c>
      <c r="K741">
        <v>5</v>
      </c>
      <c r="L741" t="s">
        <v>16</v>
      </c>
      <c r="M741" t="str">
        <f>IF(L741&lt;&gt;"",L741,"N/A")</f>
        <v>Paid</v>
      </c>
      <c r="N741" t="s">
        <v>12</v>
      </c>
      <c r="O741" t="str">
        <f>IF(N741&lt;&gt;"",N741,"N/A")</f>
        <v>Invoiced</v>
      </c>
      <c r="P741" t="s">
        <v>13</v>
      </c>
      <c r="Q741" s="9">
        <v>23.409279999999999</v>
      </c>
      <c r="R741" t="str">
        <f t="shared" si="11"/>
        <v>20-30</v>
      </c>
      <c r="S741">
        <v>600</v>
      </c>
      <c r="T741" t="s">
        <v>14</v>
      </c>
      <c r="U741">
        <f>IF(T741="USD",S741,S741*0.055)</f>
        <v>600</v>
      </c>
      <c r="V741">
        <v>300</v>
      </c>
      <c r="W741" t="s">
        <v>14</v>
      </c>
      <c r="X741">
        <f>IF(W741="USD",V741,V741*0.054)</f>
        <v>300</v>
      </c>
      <c r="Y741">
        <v>1</v>
      </c>
      <c r="Z741">
        <v>4.2</v>
      </c>
      <c r="AA741" s="9">
        <v>2.8000000000000003</v>
      </c>
      <c r="AB741">
        <v>3.5</v>
      </c>
      <c r="AC741">
        <v>2.8000000000000003</v>
      </c>
    </row>
    <row r="742" spans="1:29" x14ac:dyDescent="0.25">
      <c r="A742" t="s">
        <v>2876</v>
      </c>
      <c r="B742" t="s">
        <v>10</v>
      </c>
      <c r="C742" t="s">
        <v>68</v>
      </c>
      <c r="D742" t="s">
        <v>3611</v>
      </c>
      <c r="E742" t="s">
        <v>3617</v>
      </c>
      <c r="F742" t="str">
        <f>_xlfn.CONCAT(D742:D742,"-",E742)</f>
        <v>Mogadishu-Lagos</v>
      </c>
      <c r="G742" s="1">
        <v>44708</v>
      </c>
      <c r="H742" s="1">
        <v>44736</v>
      </c>
      <c r="I742" s="8">
        <f>IF(H742&lt;&gt;"",_xlfn.DAYS(H742,G742),"N/A")</f>
        <v>28</v>
      </c>
      <c r="J742" s="1">
        <f>IF(H742&lt;&gt;"",H742,"N/A")</f>
        <v>44736</v>
      </c>
      <c r="K742">
        <v>5</v>
      </c>
      <c r="L742" t="s">
        <v>12</v>
      </c>
      <c r="M742" t="str">
        <f>IF(L742&lt;&gt;"",L742,"N/A")</f>
        <v>Invoiced</v>
      </c>
      <c r="N742" t="s">
        <v>12</v>
      </c>
      <c r="O742" t="str">
        <f>IF(N742&lt;&gt;"",N742,"N/A")</f>
        <v>Invoiced</v>
      </c>
      <c r="P742" t="s">
        <v>13</v>
      </c>
      <c r="Q742" s="9">
        <v>23.347999999999999</v>
      </c>
      <c r="R742" t="str">
        <f t="shared" si="11"/>
        <v>20-30</v>
      </c>
      <c r="S742">
        <v>600</v>
      </c>
      <c r="T742" t="s">
        <v>14</v>
      </c>
      <c r="U742">
        <f>IF(T742="USD",S742,S742*0.055)</f>
        <v>600</v>
      </c>
      <c r="V742">
        <v>300</v>
      </c>
      <c r="W742" t="s">
        <v>14</v>
      </c>
      <c r="X742">
        <f>IF(W742="USD",V742,V742*0.054)</f>
        <v>300</v>
      </c>
      <c r="Y742">
        <v>1</v>
      </c>
      <c r="Z742">
        <v>4.2</v>
      </c>
      <c r="AA742" s="9">
        <v>2.8000000000000003</v>
      </c>
      <c r="AB742">
        <v>3.5</v>
      </c>
      <c r="AC742">
        <v>2.8000000000000003</v>
      </c>
    </row>
    <row r="743" spans="1:29" x14ac:dyDescent="0.25">
      <c r="A743" t="s">
        <v>2967</v>
      </c>
      <c r="B743" t="s">
        <v>10</v>
      </c>
      <c r="C743" t="s">
        <v>68</v>
      </c>
      <c r="D743" t="s">
        <v>3615</v>
      </c>
      <c r="E743" t="s">
        <v>3612</v>
      </c>
      <c r="F743" t="str">
        <f>_xlfn.CONCAT(D743:D743,"-",E743)</f>
        <v>Mombasa-Victoria</v>
      </c>
      <c r="G743" s="1">
        <v>44747</v>
      </c>
      <c r="H743" s="1">
        <v>44775</v>
      </c>
      <c r="I743" s="8">
        <f>IF(H743&lt;&gt;"",_xlfn.DAYS(H743,G743),"N/A")</f>
        <v>28</v>
      </c>
      <c r="J743" s="1">
        <f>IF(H743&lt;&gt;"",H743,"N/A")</f>
        <v>44775</v>
      </c>
      <c r="K743">
        <v>7</v>
      </c>
      <c r="M743" t="str">
        <f>IF(L743&lt;&gt;"",L743,"N/A")</f>
        <v>N/A</v>
      </c>
      <c r="N743" t="s">
        <v>12</v>
      </c>
      <c r="O743" t="str">
        <f>IF(N743&lt;&gt;"",N743,"N/A")</f>
        <v>Invoiced</v>
      </c>
      <c r="P743" t="s">
        <v>13</v>
      </c>
      <c r="Q743" s="9">
        <v>22.33989</v>
      </c>
      <c r="R743" t="str">
        <f t="shared" si="11"/>
        <v>20-30</v>
      </c>
      <c r="S743">
        <v>600</v>
      </c>
      <c r="T743" t="s">
        <v>14</v>
      </c>
      <c r="U743">
        <f>IF(T743="USD",S743,S743*0.055)</f>
        <v>600</v>
      </c>
      <c r="V743">
        <v>300</v>
      </c>
      <c r="W743" t="s">
        <v>14</v>
      </c>
      <c r="X743">
        <f>IF(W743="USD",V743,V743*0.054)</f>
        <v>300</v>
      </c>
      <c r="Y743">
        <v>1</v>
      </c>
      <c r="Z743">
        <v>4.2</v>
      </c>
      <c r="AA743" s="9">
        <v>2.8000000000000003</v>
      </c>
      <c r="AB743">
        <v>3.5</v>
      </c>
      <c r="AC743">
        <v>2.8000000000000003</v>
      </c>
    </row>
    <row r="744" spans="1:29" x14ac:dyDescent="0.25">
      <c r="A744" t="s">
        <v>2851</v>
      </c>
      <c r="B744" t="s">
        <v>10</v>
      </c>
      <c r="C744" t="s">
        <v>68</v>
      </c>
      <c r="D744" t="s">
        <v>3611</v>
      </c>
      <c r="E744" t="s">
        <v>3618</v>
      </c>
      <c r="F744" t="str">
        <f>_xlfn.CONCAT(D744:D744,"-",E744)</f>
        <v>Mogadishu-Tripoli</v>
      </c>
      <c r="G744" s="1">
        <v>44709</v>
      </c>
      <c r="H744" s="1">
        <v>44737</v>
      </c>
      <c r="I744" s="8">
        <f>IF(H744&lt;&gt;"",_xlfn.DAYS(H744,G744),"N/A")</f>
        <v>28</v>
      </c>
      <c r="J744" s="1">
        <f>IF(H744&lt;&gt;"",H744,"N/A")</f>
        <v>44737</v>
      </c>
      <c r="K744">
        <v>5</v>
      </c>
      <c r="L744" t="s">
        <v>12</v>
      </c>
      <c r="M744" t="str">
        <f>IF(L744&lt;&gt;"",L744,"N/A")</f>
        <v>Invoiced</v>
      </c>
      <c r="N744" t="s">
        <v>12</v>
      </c>
      <c r="O744" t="str">
        <f>IF(N744&lt;&gt;"",N744,"N/A")</f>
        <v>Invoiced</v>
      </c>
      <c r="P744" t="s">
        <v>13</v>
      </c>
      <c r="Q744" s="9">
        <v>22.085000000000001</v>
      </c>
      <c r="R744" t="str">
        <f t="shared" si="11"/>
        <v>20-30</v>
      </c>
      <c r="S744">
        <v>600</v>
      </c>
      <c r="T744" t="s">
        <v>14</v>
      </c>
      <c r="U744">
        <f>IF(T744="USD",S744,S744*0.055)</f>
        <v>600</v>
      </c>
      <c r="V744">
        <v>300</v>
      </c>
      <c r="W744" t="s">
        <v>14</v>
      </c>
      <c r="X744">
        <f>IF(W744="USD",V744,V744*0.054)</f>
        <v>300</v>
      </c>
      <c r="Y744">
        <v>1</v>
      </c>
      <c r="Z744">
        <v>4.2</v>
      </c>
      <c r="AA744" s="9">
        <v>2.8000000000000003</v>
      </c>
      <c r="AB744">
        <v>3.5</v>
      </c>
      <c r="AC744">
        <v>2.8000000000000003</v>
      </c>
    </row>
    <row r="745" spans="1:29" x14ac:dyDescent="0.25">
      <c r="A745" t="s">
        <v>3063</v>
      </c>
      <c r="B745" t="s">
        <v>10</v>
      </c>
      <c r="C745" t="s">
        <v>68</v>
      </c>
      <c r="D745" t="s">
        <v>3619</v>
      </c>
      <c r="E745" t="s">
        <v>3612</v>
      </c>
      <c r="F745" t="str">
        <f>_xlfn.CONCAT(D745:D745,"-",E745)</f>
        <v>Addis Ababa-Victoria</v>
      </c>
      <c r="G745" s="1">
        <v>44784</v>
      </c>
      <c r="H745" s="1">
        <v>44812</v>
      </c>
      <c r="I745" s="8">
        <f>IF(H745&lt;&gt;"",_xlfn.DAYS(H745,G745),"N/A")</f>
        <v>28</v>
      </c>
      <c r="J745" s="1">
        <f>IF(H745&lt;&gt;"",H745,"N/A")</f>
        <v>44812</v>
      </c>
      <c r="K745">
        <v>8</v>
      </c>
      <c r="M745" t="str">
        <f>IF(L745&lt;&gt;"",L745,"N/A")</f>
        <v>N/A</v>
      </c>
      <c r="N745" t="s">
        <v>583</v>
      </c>
      <c r="O745" t="str">
        <f>IF(N745&lt;&gt;"",N745,"N/A")</f>
        <v>Approval Pending</v>
      </c>
      <c r="P745" t="s">
        <v>13</v>
      </c>
      <c r="Q745" s="9">
        <v>21.580500000000001</v>
      </c>
      <c r="R745" t="str">
        <f t="shared" si="11"/>
        <v>20-30</v>
      </c>
      <c r="S745">
        <v>600</v>
      </c>
      <c r="T745" t="s">
        <v>14</v>
      </c>
      <c r="U745">
        <f>IF(T745="USD",S745,S745*0.055)</f>
        <v>600</v>
      </c>
      <c r="V745">
        <v>300</v>
      </c>
      <c r="W745" t="s">
        <v>14</v>
      </c>
      <c r="X745">
        <f>IF(W745="USD",V745,V745*0.054)</f>
        <v>300</v>
      </c>
      <c r="Y745">
        <v>0</v>
      </c>
      <c r="Z745">
        <v>4.2</v>
      </c>
      <c r="AA745" s="9">
        <v>2.8000000000000003</v>
      </c>
      <c r="AB745">
        <v>3.5</v>
      </c>
      <c r="AC745">
        <v>2.8000000000000003</v>
      </c>
    </row>
    <row r="746" spans="1:29" x14ac:dyDescent="0.25">
      <c r="A746" t="s">
        <v>2879</v>
      </c>
      <c r="B746" t="s">
        <v>10</v>
      </c>
      <c r="C746" t="s">
        <v>68</v>
      </c>
      <c r="D746" t="s">
        <v>3620</v>
      </c>
      <c r="E746" t="s">
        <v>3618</v>
      </c>
      <c r="F746" t="str">
        <f>_xlfn.CONCAT(D746:D746,"-",E746)</f>
        <v>Zanzibar-Tripoli</v>
      </c>
      <c r="G746" s="1">
        <v>44709</v>
      </c>
      <c r="H746" s="1">
        <v>44737</v>
      </c>
      <c r="I746" s="8">
        <f>IF(H746&lt;&gt;"",_xlfn.DAYS(H746,G746),"N/A")</f>
        <v>28</v>
      </c>
      <c r="J746" s="1">
        <f>IF(H746&lt;&gt;"",H746,"N/A")</f>
        <v>44737</v>
      </c>
      <c r="K746">
        <v>5</v>
      </c>
      <c r="L746" t="s">
        <v>12</v>
      </c>
      <c r="M746" t="str">
        <f>IF(L746&lt;&gt;"",L746,"N/A")</f>
        <v>Invoiced</v>
      </c>
      <c r="N746" t="s">
        <v>12</v>
      </c>
      <c r="O746" t="str">
        <f>IF(N746&lt;&gt;"",N746,"N/A")</f>
        <v>Invoiced</v>
      </c>
      <c r="P746" t="s">
        <v>13</v>
      </c>
      <c r="Q746" s="9">
        <v>20.472999999999999</v>
      </c>
      <c r="R746" t="str">
        <f t="shared" si="11"/>
        <v>20-30</v>
      </c>
      <c r="S746">
        <v>600</v>
      </c>
      <c r="T746" t="s">
        <v>14</v>
      </c>
      <c r="U746">
        <f>IF(T746="USD",S746,S746*0.055)</f>
        <v>600</v>
      </c>
      <c r="V746">
        <v>300</v>
      </c>
      <c r="W746" t="s">
        <v>14</v>
      </c>
      <c r="X746">
        <f>IF(W746="USD",V746,V746*0.054)</f>
        <v>300</v>
      </c>
      <c r="Y746">
        <v>1</v>
      </c>
      <c r="Z746">
        <v>4.2</v>
      </c>
      <c r="AA746" s="9">
        <v>2.8000000000000003</v>
      </c>
      <c r="AB746">
        <v>3.5</v>
      </c>
      <c r="AC746">
        <v>2.8000000000000003</v>
      </c>
    </row>
    <row r="747" spans="1:29" x14ac:dyDescent="0.25">
      <c r="A747" t="s">
        <v>2838</v>
      </c>
      <c r="B747" t="s">
        <v>10</v>
      </c>
      <c r="C747" t="s">
        <v>68</v>
      </c>
      <c r="D747" t="s">
        <v>3619</v>
      </c>
      <c r="E747" t="s">
        <v>3614</v>
      </c>
      <c r="F747" t="str">
        <f>_xlfn.CONCAT(D747:D747,"-",E747)</f>
        <v>Addis Ababa-Alger</v>
      </c>
      <c r="G747" s="1">
        <v>44699</v>
      </c>
      <c r="H747" s="1">
        <v>44727</v>
      </c>
      <c r="I747" s="8">
        <f>IF(H747&lt;&gt;"",_xlfn.DAYS(H747,G747),"N/A")</f>
        <v>28</v>
      </c>
      <c r="J747" s="1">
        <f>IF(H747&lt;&gt;"",H747,"N/A")</f>
        <v>44727</v>
      </c>
      <c r="K747">
        <v>5</v>
      </c>
      <c r="L747" t="s">
        <v>12</v>
      </c>
      <c r="M747" t="str">
        <f>IF(L747&lt;&gt;"",L747,"N/A")</f>
        <v>Invoiced</v>
      </c>
      <c r="N747" t="s">
        <v>12</v>
      </c>
      <c r="O747" t="str">
        <f>IF(N747&lt;&gt;"",N747,"N/A")</f>
        <v>Invoiced</v>
      </c>
      <c r="P747" t="s">
        <v>13</v>
      </c>
      <c r="Q747" s="9">
        <v>19.646000000000001</v>
      </c>
      <c r="R747" t="str">
        <f t="shared" si="11"/>
        <v>10-20</v>
      </c>
      <c r="S747">
        <v>600</v>
      </c>
      <c r="T747" t="s">
        <v>14</v>
      </c>
      <c r="U747">
        <f>IF(T747="USD",S747,S747*0.055)</f>
        <v>600</v>
      </c>
      <c r="V747">
        <v>300</v>
      </c>
      <c r="W747" t="s">
        <v>14</v>
      </c>
      <c r="X747">
        <f>IF(W747="USD",V747,V747*0.054)</f>
        <v>300</v>
      </c>
      <c r="Y747">
        <v>1</v>
      </c>
      <c r="Z747">
        <v>4.2</v>
      </c>
      <c r="AA747" s="9">
        <v>2.8000000000000003</v>
      </c>
      <c r="AB747">
        <v>3.5</v>
      </c>
      <c r="AC747">
        <v>2.8000000000000003</v>
      </c>
    </row>
    <row r="748" spans="1:29" x14ac:dyDescent="0.25">
      <c r="A748" t="s">
        <v>2848</v>
      </c>
      <c r="B748" t="s">
        <v>10</v>
      </c>
      <c r="C748" t="s">
        <v>68</v>
      </c>
      <c r="D748" t="s">
        <v>3611</v>
      </c>
      <c r="E748" t="s">
        <v>3618</v>
      </c>
      <c r="F748" t="str">
        <f>_xlfn.CONCAT(D748:D748,"-",E748)</f>
        <v>Mogadishu-Tripoli</v>
      </c>
      <c r="G748" s="1">
        <v>44695</v>
      </c>
      <c r="H748" s="1">
        <v>44723</v>
      </c>
      <c r="I748" s="8">
        <f>IF(H748&lt;&gt;"",_xlfn.DAYS(H748,G748),"N/A")</f>
        <v>28</v>
      </c>
      <c r="J748" s="1">
        <f>IF(H748&lt;&gt;"",H748,"N/A")</f>
        <v>44723</v>
      </c>
      <c r="K748">
        <v>5</v>
      </c>
      <c r="L748" t="s">
        <v>12</v>
      </c>
      <c r="M748" t="str">
        <f>IF(L748&lt;&gt;"",L748,"N/A")</f>
        <v>Invoiced</v>
      </c>
      <c r="N748" t="s">
        <v>12</v>
      </c>
      <c r="O748" t="str">
        <f>IF(N748&lt;&gt;"",N748,"N/A")</f>
        <v>Invoiced</v>
      </c>
      <c r="P748" t="s">
        <v>13</v>
      </c>
      <c r="Q748" s="9">
        <v>19.2</v>
      </c>
      <c r="R748" t="str">
        <f t="shared" si="11"/>
        <v>10-20</v>
      </c>
      <c r="S748">
        <v>600</v>
      </c>
      <c r="T748" t="s">
        <v>14</v>
      </c>
      <c r="U748">
        <f>IF(T748="USD",S748,S748*0.055)</f>
        <v>600</v>
      </c>
      <c r="V748">
        <v>300</v>
      </c>
      <c r="W748" t="s">
        <v>14</v>
      </c>
      <c r="X748">
        <f>IF(W748="USD",V748,V748*0.054)</f>
        <v>300</v>
      </c>
      <c r="Y748">
        <v>1</v>
      </c>
      <c r="Z748">
        <v>4.2</v>
      </c>
      <c r="AA748" s="9">
        <v>2.8000000000000003</v>
      </c>
      <c r="AB748">
        <v>3.5</v>
      </c>
      <c r="AC748">
        <v>2.8000000000000003</v>
      </c>
    </row>
    <row r="749" spans="1:29" x14ac:dyDescent="0.25">
      <c r="A749" t="s">
        <v>2969</v>
      </c>
      <c r="B749" t="s">
        <v>10</v>
      </c>
      <c r="C749" t="s">
        <v>68</v>
      </c>
      <c r="D749" t="s">
        <v>3615</v>
      </c>
      <c r="E749" t="s">
        <v>3617</v>
      </c>
      <c r="F749" t="str">
        <f>_xlfn.CONCAT(D749:D749,"-",E749)</f>
        <v>Mombasa-Lagos</v>
      </c>
      <c r="G749" s="1">
        <v>44747</v>
      </c>
      <c r="H749" s="1">
        <v>44775</v>
      </c>
      <c r="I749" s="8">
        <f>IF(H749&lt;&gt;"",_xlfn.DAYS(H749,G749),"N/A")</f>
        <v>28</v>
      </c>
      <c r="J749" s="1">
        <f>IF(H749&lt;&gt;"",H749,"N/A")</f>
        <v>44775</v>
      </c>
      <c r="K749">
        <v>7</v>
      </c>
      <c r="M749" t="str">
        <f>IF(L749&lt;&gt;"",L749,"N/A")</f>
        <v>N/A</v>
      </c>
      <c r="N749" t="s">
        <v>12</v>
      </c>
      <c r="O749" t="str">
        <f>IF(N749&lt;&gt;"",N749,"N/A")</f>
        <v>Invoiced</v>
      </c>
      <c r="P749" t="s">
        <v>13</v>
      </c>
      <c r="Q749" s="9">
        <v>18.788409999999999</v>
      </c>
      <c r="R749" t="str">
        <f t="shared" si="11"/>
        <v>10-20</v>
      </c>
      <c r="S749">
        <v>600</v>
      </c>
      <c r="T749" t="s">
        <v>14</v>
      </c>
      <c r="U749">
        <f>IF(T749="USD",S749,S749*0.055)</f>
        <v>600</v>
      </c>
      <c r="V749">
        <v>300</v>
      </c>
      <c r="W749" t="s">
        <v>14</v>
      </c>
      <c r="X749">
        <f>IF(W749="USD",V749,V749*0.054)</f>
        <v>300</v>
      </c>
      <c r="Y749">
        <v>1</v>
      </c>
      <c r="Z749">
        <v>4.2</v>
      </c>
      <c r="AA749" s="9">
        <v>2.8000000000000003</v>
      </c>
      <c r="AB749">
        <v>3.5</v>
      </c>
      <c r="AC749">
        <v>2.8000000000000003</v>
      </c>
    </row>
    <row r="750" spans="1:29" x14ac:dyDescent="0.25">
      <c r="A750" t="s">
        <v>2859</v>
      </c>
      <c r="B750" t="s">
        <v>10</v>
      </c>
      <c r="C750" t="s">
        <v>68</v>
      </c>
      <c r="D750" t="s">
        <v>3620</v>
      </c>
      <c r="E750" t="s">
        <v>3613</v>
      </c>
      <c r="F750" t="str">
        <f>_xlfn.CONCAT(D750:D750,"-",E750)</f>
        <v>Zanzibar-Sanaa</v>
      </c>
      <c r="G750" s="1">
        <v>44709</v>
      </c>
      <c r="H750" s="1">
        <v>44737</v>
      </c>
      <c r="I750" s="8">
        <f>IF(H750&lt;&gt;"",_xlfn.DAYS(H750,G750),"N/A")</f>
        <v>28</v>
      </c>
      <c r="J750" s="1">
        <f>IF(H750&lt;&gt;"",H750,"N/A")</f>
        <v>44737</v>
      </c>
      <c r="K750">
        <v>5</v>
      </c>
      <c r="L750" t="s">
        <v>12</v>
      </c>
      <c r="M750" t="str">
        <f>IF(L750&lt;&gt;"",L750,"N/A")</f>
        <v>Invoiced</v>
      </c>
      <c r="N750" t="s">
        <v>12</v>
      </c>
      <c r="O750" t="str">
        <f>IF(N750&lt;&gt;"",N750,"N/A")</f>
        <v>Invoiced</v>
      </c>
      <c r="P750" t="s">
        <v>13</v>
      </c>
      <c r="Q750" s="9">
        <v>18.358000000000001</v>
      </c>
      <c r="R750" t="str">
        <f t="shared" si="11"/>
        <v>10-20</v>
      </c>
      <c r="S750">
        <v>600</v>
      </c>
      <c r="T750" t="s">
        <v>14</v>
      </c>
      <c r="U750">
        <f>IF(T750="USD",S750,S750*0.055)</f>
        <v>600</v>
      </c>
      <c r="V750">
        <v>300</v>
      </c>
      <c r="W750" t="s">
        <v>14</v>
      </c>
      <c r="X750">
        <f>IF(W750="USD",V750,V750*0.054)</f>
        <v>300</v>
      </c>
      <c r="Y750">
        <v>1</v>
      </c>
      <c r="Z750">
        <v>4.2</v>
      </c>
      <c r="AA750" s="9">
        <v>2.8000000000000003</v>
      </c>
      <c r="AB750">
        <v>3.5</v>
      </c>
      <c r="AC750">
        <v>2.8000000000000003</v>
      </c>
    </row>
    <row r="751" spans="1:29" x14ac:dyDescent="0.25">
      <c r="A751" t="s">
        <v>2869</v>
      </c>
      <c r="B751" t="s">
        <v>10</v>
      </c>
      <c r="C751" t="s">
        <v>68</v>
      </c>
      <c r="D751" t="s">
        <v>3620</v>
      </c>
      <c r="E751" t="s">
        <v>3613</v>
      </c>
      <c r="F751" t="str">
        <f>_xlfn.CONCAT(D751:D751,"-",E751)</f>
        <v>Zanzibar-Sanaa</v>
      </c>
      <c r="G751" s="1">
        <v>44709</v>
      </c>
      <c r="H751" s="1">
        <v>44737</v>
      </c>
      <c r="I751" s="8">
        <f>IF(H751&lt;&gt;"",_xlfn.DAYS(H751,G751),"N/A")</f>
        <v>28</v>
      </c>
      <c r="J751" s="1">
        <f>IF(H751&lt;&gt;"",H751,"N/A")</f>
        <v>44737</v>
      </c>
      <c r="K751">
        <v>5</v>
      </c>
      <c r="L751" t="s">
        <v>12</v>
      </c>
      <c r="M751" t="str">
        <f>IF(L751&lt;&gt;"",L751,"N/A")</f>
        <v>Invoiced</v>
      </c>
      <c r="N751" t="s">
        <v>12</v>
      </c>
      <c r="O751" t="str">
        <f>IF(N751&lt;&gt;"",N751,"N/A")</f>
        <v>Invoiced</v>
      </c>
      <c r="P751" t="s">
        <v>13</v>
      </c>
      <c r="Q751" s="9">
        <v>17.263000000000002</v>
      </c>
      <c r="R751" t="str">
        <f t="shared" si="11"/>
        <v>10-20</v>
      </c>
      <c r="S751">
        <v>600</v>
      </c>
      <c r="T751" t="s">
        <v>14</v>
      </c>
      <c r="U751">
        <f>IF(T751="USD",S751,S751*0.055)</f>
        <v>600</v>
      </c>
      <c r="V751">
        <v>300</v>
      </c>
      <c r="W751" t="s">
        <v>14</v>
      </c>
      <c r="X751">
        <f>IF(W751="USD",V751,V751*0.054)</f>
        <v>300</v>
      </c>
      <c r="Y751">
        <v>1</v>
      </c>
      <c r="Z751">
        <v>4.2</v>
      </c>
      <c r="AA751" s="9">
        <v>2.8000000000000003</v>
      </c>
      <c r="AB751">
        <v>3.5</v>
      </c>
      <c r="AC751">
        <v>2.8000000000000003</v>
      </c>
    </row>
    <row r="752" spans="1:29" x14ac:dyDescent="0.25">
      <c r="A752" t="s">
        <v>2865</v>
      </c>
      <c r="B752" t="s">
        <v>10</v>
      </c>
      <c r="C752" t="s">
        <v>68</v>
      </c>
      <c r="D752" t="s">
        <v>3615</v>
      </c>
      <c r="E752" t="s">
        <v>3617</v>
      </c>
      <c r="F752" t="str">
        <f>_xlfn.CONCAT(D752:D752,"-",E752)</f>
        <v>Mombasa-Lagos</v>
      </c>
      <c r="G752" s="1">
        <v>44709</v>
      </c>
      <c r="H752" s="1">
        <v>44737</v>
      </c>
      <c r="I752" s="8">
        <f>IF(H752&lt;&gt;"",_xlfn.DAYS(H752,G752),"N/A")</f>
        <v>28</v>
      </c>
      <c r="J752" s="1">
        <f>IF(H752&lt;&gt;"",H752,"N/A")</f>
        <v>44737</v>
      </c>
      <c r="K752">
        <v>5</v>
      </c>
      <c r="L752" t="s">
        <v>12</v>
      </c>
      <c r="M752" t="str">
        <f>IF(L752&lt;&gt;"",L752,"N/A")</f>
        <v>Invoiced</v>
      </c>
      <c r="N752" t="s">
        <v>12</v>
      </c>
      <c r="O752" t="str">
        <f>IF(N752&lt;&gt;"",N752,"N/A")</f>
        <v>Invoiced</v>
      </c>
      <c r="P752" t="s">
        <v>13</v>
      </c>
      <c r="Q752" s="9">
        <v>16.940000000000001</v>
      </c>
      <c r="R752" t="str">
        <f t="shared" si="11"/>
        <v>10-20</v>
      </c>
      <c r="S752">
        <v>600</v>
      </c>
      <c r="T752" t="s">
        <v>14</v>
      </c>
      <c r="U752">
        <f>IF(T752="USD",S752,S752*0.055)</f>
        <v>600</v>
      </c>
      <c r="V752">
        <v>300</v>
      </c>
      <c r="W752" t="s">
        <v>14</v>
      </c>
      <c r="X752">
        <f>IF(W752="USD",V752,V752*0.054)</f>
        <v>300</v>
      </c>
      <c r="Y752">
        <v>1</v>
      </c>
      <c r="Z752">
        <v>4.2</v>
      </c>
      <c r="AA752" s="9">
        <v>2.8000000000000003</v>
      </c>
      <c r="AB752">
        <v>3.5</v>
      </c>
      <c r="AC752">
        <v>2.8000000000000003</v>
      </c>
    </row>
    <row r="753" spans="1:29" x14ac:dyDescent="0.25">
      <c r="A753" t="s">
        <v>2868</v>
      </c>
      <c r="B753" t="s">
        <v>10</v>
      </c>
      <c r="C753" t="s">
        <v>68</v>
      </c>
      <c r="D753" t="s">
        <v>3616</v>
      </c>
      <c r="E753" t="s">
        <v>3613</v>
      </c>
      <c r="F753" t="str">
        <f>_xlfn.CONCAT(D753:D753,"-",E753)</f>
        <v>Marrakech-Sanaa</v>
      </c>
      <c r="G753" s="1">
        <v>44709</v>
      </c>
      <c r="H753" s="1">
        <v>44737</v>
      </c>
      <c r="I753" s="8">
        <f>IF(H753&lt;&gt;"",_xlfn.DAYS(H753,G753),"N/A")</f>
        <v>28</v>
      </c>
      <c r="J753" s="1">
        <f>IF(H753&lt;&gt;"",H753,"N/A")</f>
        <v>44737</v>
      </c>
      <c r="K753">
        <v>5</v>
      </c>
      <c r="L753" t="s">
        <v>12</v>
      </c>
      <c r="M753" t="str">
        <f>IF(L753&lt;&gt;"",L753,"N/A")</f>
        <v>Invoiced</v>
      </c>
      <c r="N753" t="s">
        <v>12</v>
      </c>
      <c r="O753" t="str">
        <f>IF(N753&lt;&gt;"",N753,"N/A")</f>
        <v>Invoiced</v>
      </c>
      <c r="P753" t="s">
        <v>13</v>
      </c>
      <c r="Q753" s="9">
        <v>15.38</v>
      </c>
      <c r="R753" t="str">
        <f t="shared" si="11"/>
        <v>10-20</v>
      </c>
      <c r="S753">
        <v>600</v>
      </c>
      <c r="T753" t="s">
        <v>14</v>
      </c>
      <c r="U753">
        <f>IF(T753="USD",S753,S753*0.055)</f>
        <v>600</v>
      </c>
      <c r="V753">
        <v>300</v>
      </c>
      <c r="W753" t="s">
        <v>14</v>
      </c>
      <c r="X753">
        <f>IF(W753="USD",V753,V753*0.054)</f>
        <v>300</v>
      </c>
      <c r="Y753">
        <v>1</v>
      </c>
      <c r="Z753">
        <v>4.2</v>
      </c>
      <c r="AA753" s="9">
        <v>2.8000000000000003</v>
      </c>
      <c r="AB753">
        <v>3.5</v>
      </c>
      <c r="AC753">
        <v>2.8000000000000003</v>
      </c>
    </row>
    <row r="754" spans="1:29" x14ac:dyDescent="0.25">
      <c r="A754" t="s">
        <v>2863</v>
      </c>
      <c r="B754" t="s">
        <v>10</v>
      </c>
      <c r="C754" t="s">
        <v>68</v>
      </c>
      <c r="D754" t="s">
        <v>3620</v>
      </c>
      <c r="E754" t="s">
        <v>3613</v>
      </c>
      <c r="F754" t="str">
        <f>_xlfn.CONCAT(D754:D754,"-",E754)</f>
        <v>Zanzibar-Sanaa</v>
      </c>
      <c r="G754" s="1">
        <v>44709</v>
      </c>
      <c r="H754" s="1">
        <v>44737</v>
      </c>
      <c r="I754" s="8">
        <f>IF(H754&lt;&gt;"",_xlfn.DAYS(H754,G754),"N/A")</f>
        <v>28</v>
      </c>
      <c r="J754" s="1">
        <f>IF(H754&lt;&gt;"",H754,"N/A")</f>
        <v>44737</v>
      </c>
      <c r="K754">
        <v>5</v>
      </c>
      <c r="L754" t="s">
        <v>12</v>
      </c>
      <c r="M754" t="str">
        <f>IF(L754&lt;&gt;"",L754,"N/A")</f>
        <v>Invoiced</v>
      </c>
      <c r="N754" t="s">
        <v>12</v>
      </c>
      <c r="O754" t="str">
        <f>IF(N754&lt;&gt;"",N754,"N/A")</f>
        <v>Invoiced</v>
      </c>
      <c r="P754" t="s">
        <v>13</v>
      </c>
      <c r="Q754" s="9">
        <v>13.911</v>
      </c>
      <c r="R754" t="str">
        <f t="shared" si="11"/>
        <v>10-20</v>
      </c>
      <c r="S754">
        <v>600</v>
      </c>
      <c r="T754" t="s">
        <v>14</v>
      </c>
      <c r="U754">
        <f>IF(T754="USD",S754,S754*0.055)</f>
        <v>600</v>
      </c>
      <c r="V754">
        <v>300</v>
      </c>
      <c r="W754" t="s">
        <v>14</v>
      </c>
      <c r="X754">
        <f>IF(W754="USD",V754,V754*0.054)</f>
        <v>300</v>
      </c>
      <c r="Y754">
        <v>1</v>
      </c>
      <c r="Z754">
        <v>4.2</v>
      </c>
      <c r="AA754" s="9">
        <v>2.8000000000000003</v>
      </c>
      <c r="AB754">
        <v>3.5</v>
      </c>
      <c r="AC754">
        <v>2.8000000000000003</v>
      </c>
    </row>
    <row r="755" spans="1:29" x14ac:dyDescent="0.25">
      <c r="A755" t="s">
        <v>2874</v>
      </c>
      <c r="B755" t="s">
        <v>10</v>
      </c>
      <c r="C755" t="s">
        <v>68</v>
      </c>
      <c r="D755" t="s">
        <v>3615</v>
      </c>
      <c r="E755" t="s">
        <v>3618</v>
      </c>
      <c r="F755" t="str">
        <f>_xlfn.CONCAT(D755:D755,"-",E755)</f>
        <v>Mombasa-Tripoli</v>
      </c>
      <c r="G755" s="1">
        <v>44709</v>
      </c>
      <c r="H755" s="1">
        <v>44737</v>
      </c>
      <c r="I755" s="8">
        <f>IF(H755&lt;&gt;"",_xlfn.DAYS(H755,G755),"N/A")</f>
        <v>28</v>
      </c>
      <c r="J755" s="1">
        <f>IF(H755&lt;&gt;"",H755,"N/A")</f>
        <v>44737</v>
      </c>
      <c r="K755">
        <v>5</v>
      </c>
      <c r="L755" t="s">
        <v>12</v>
      </c>
      <c r="M755" t="str">
        <f>IF(L755&lt;&gt;"",L755,"N/A")</f>
        <v>Invoiced</v>
      </c>
      <c r="N755" t="s">
        <v>12</v>
      </c>
      <c r="O755" t="str">
        <f>IF(N755&lt;&gt;"",N755,"N/A")</f>
        <v>Invoiced</v>
      </c>
      <c r="P755" t="s">
        <v>13</v>
      </c>
      <c r="Q755" s="9">
        <v>13.124000000000001</v>
      </c>
      <c r="R755" t="str">
        <f t="shared" si="11"/>
        <v>10-20</v>
      </c>
      <c r="S755">
        <v>600</v>
      </c>
      <c r="T755" t="s">
        <v>14</v>
      </c>
      <c r="U755">
        <f>IF(T755="USD",S755,S755*0.055)</f>
        <v>600</v>
      </c>
      <c r="V755">
        <v>300</v>
      </c>
      <c r="W755" t="s">
        <v>14</v>
      </c>
      <c r="X755">
        <f>IF(W755="USD",V755,V755*0.054)</f>
        <v>300</v>
      </c>
      <c r="Y755">
        <v>1</v>
      </c>
      <c r="Z755">
        <v>4.2</v>
      </c>
      <c r="AA755" s="9">
        <v>2.8000000000000003</v>
      </c>
      <c r="AB755">
        <v>3.5</v>
      </c>
      <c r="AC755">
        <v>2.8000000000000003</v>
      </c>
    </row>
    <row r="756" spans="1:29" x14ac:dyDescent="0.25">
      <c r="A756" t="s">
        <v>2748</v>
      </c>
      <c r="B756" t="s">
        <v>10</v>
      </c>
      <c r="C756" t="s">
        <v>68</v>
      </c>
      <c r="D756" t="s">
        <v>3616</v>
      </c>
      <c r="E756" t="s">
        <v>3612</v>
      </c>
      <c r="F756" t="str">
        <f>_xlfn.CONCAT(D756:D756,"-",E756)</f>
        <v>Marrakech-Victoria</v>
      </c>
      <c r="G756" s="1">
        <v>44693</v>
      </c>
      <c r="H756" s="1">
        <v>44721</v>
      </c>
      <c r="I756" s="8">
        <f>IF(H756&lt;&gt;"",_xlfn.DAYS(H756,G756),"N/A")</f>
        <v>28</v>
      </c>
      <c r="J756" s="1">
        <f>IF(H756&lt;&gt;"",H756,"N/A")</f>
        <v>44721</v>
      </c>
      <c r="K756">
        <v>5</v>
      </c>
      <c r="L756" t="s">
        <v>16</v>
      </c>
      <c r="M756" t="str">
        <f>IF(L756&lt;&gt;"",L756,"N/A")</f>
        <v>Paid</v>
      </c>
      <c r="N756" t="s">
        <v>12</v>
      </c>
      <c r="O756" t="str">
        <f>IF(N756&lt;&gt;"",N756,"N/A")</f>
        <v>Invoiced</v>
      </c>
      <c r="P756" t="s">
        <v>13</v>
      </c>
      <c r="Q756" s="9">
        <v>11.63</v>
      </c>
      <c r="R756" t="str">
        <f t="shared" si="11"/>
        <v>10-20</v>
      </c>
      <c r="S756">
        <v>600</v>
      </c>
      <c r="T756" t="s">
        <v>14</v>
      </c>
      <c r="U756">
        <f>IF(T756="USD",S756,S756*0.055)</f>
        <v>600</v>
      </c>
      <c r="V756">
        <v>300</v>
      </c>
      <c r="W756" t="s">
        <v>14</v>
      </c>
      <c r="X756">
        <f>IF(W756="USD",V756,V756*0.054)</f>
        <v>300</v>
      </c>
      <c r="Y756">
        <v>1</v>
      </c>
      <c r="Z756">
        <v>4.2</v>
      </c>
      <c r="AA756" s="9">
        <v>2.8000000000000003</v>
      </c>
      <c r="AB756">
        <v>3.5</v>
      </c>
      <c r="AC756">
        <v>2.8000000000000003</v>
      </c>
    </row>
    <row r="757" spans="1:29" x14ac:dyDescent="0.25">
      <c r="A757" t="s">
        <v>2852</v>
      </c>
      <c r="B757" t="s">
        <v>10</v>
      </c>
      <c r="C757" t="s">
        <v>68</v>
      </c>
      <c r="D757" t="s">
        <v>3611</v>
      </c>
      <c r="E757" t="s">
        <v>3618</v>
      </c>
      <c r="F757" t="str">
        <f>_xlfn.CONCAT(D757:D757,"-",E757)</f>
        <v>Mogadishu-Tripoli</v>
      </c>
      <c r="G757" s="1">
        <v>44709</v>
      </c>
      <c r="H757" s="1">
        <v>44737</v>
      </c>
      <c r="I757" s="8">
        <f>IF(H757&lt;&gt;"",_xlfn.DAYS(H757,G757),"N/A")</f>
        <v>28</v>
      </c>
      <c r="J757" s="1">
        <f>IF(H757&lt;&gt;"",H757,"N/A")</f>
        <v>44737</v>
      </c>
      <c r="K757">
        <v>5</v>
      </c>
      <c r="L757" t="s">
        <v>12</v>
      </c>
      <c r="M757" t="str">
        <f>IF(L757&lt;&gt;"",L757,"N/A")</f>
        <v>Invoiced</v>
      </c>
      <c r="N757" t="s">
        <v>12</v>
      </c>
      <c r="O757" t="str">
        <f>IF(N757&lt;&gt;"",N757,"N/A")</f>
        <v>Invoiced</v>
      </c>
      <c r="P757" t="s">
        <v>13</v>
      </c>
      <c r="Q757" s="9">
        <v>11.53</v>
      </c>
      <c r="R757" t="str">
        <f t="shared" si="11"/>
        <v>10-20</v>
      </c>
      <c r="S757">
        <v>600</v>
      </c>
      <c r="T757" t="s">
        <v>14</v>
      </c>
      <c r="U757">
        <f>IF(T757="USD",S757,S757*0.055)</f>
        <v>600</v>
      </c>
      <c r="V757">
        <v>300</v>
      </c>
      <c r="W757" t="s">
        <v>14</v>
      </c>
      <c r="X757">
        <f>IF(W757="USD",V757,V757*0.054)</f>
        <v>300</v>
      </c>
      <c r="Y757">
        <v>1</v>
      </c>
      <c r="Z757">
        <v>4.2</v>
      </c>
      <c r="AA757" s="9">
        <v>2.8000000000000003</v>
      </c>
      <c r="AB757">
        <v>3.5</v>
      </c>
      <c r="AC757">
        <v>2.8000000000000003</v>
      </c>
    </row>
    <row r="758" spans="1:29" x14ac:dyDescent="0.25">
      <c r="A758" t="s">
        <v>2857</v>
      </c>
      <c r="B758" t="s">
        <v>10</v>
      </c>
      <c r="C758" t="s">
        <v>68</v>
      </c>
      <c r="D758" t="s">
        <v>3620</v>
      </c>
      <c r="E758" t="s">
        <v>3617</v>
      </c>
      <c r="F758" t="str">
        <f>_xlfn.CONCAT(D758:D758,"-",E758)</f>
        <v>Zanzibar-Lagos</v>
      </c>
      <c r="G758" s="1">
        <v>44709</v>
      </c>
      <c r="H758" s="1">
        <v>44737</v>
      </c>
      <c r="I758" s="8">
        <f>IF(H758&lt;&gt;"",_xlfn.DAYS(H758,G758),"N/A")</f>
        <v>28</v>
      </c>
      <c r="J758" s="1">
        <f>IF(H758&lt;&gt;"",H758,"N/A")</f>
        <v>44737</v>
      </c>
      <c r="K758">
        <v>5</v>
      </c>
      <c r="L758" t="s">
        <v>12</v>
      </c>
      <c r="M758" t="str">
        <f>IF(L758&lt;&gt;"",L758,"N/A")</f>
        <v>Invoiced</v>
      </c>
      <c r="N758" t="s">
        <v>12</v>
      </c>
      <c r="O758" t="str">
        <f>IF(N758&lt;&gt;"",N758,"N/A")</f>
        <v>Invoiced</v>
      </c>
      <c r="P758" t="s">
        <v>13</v>
      </c>
      <c r="Q758" s="9">
        <v>10.5716</v>
      </c>
      <c r="R758" t="str">
        <f t="shared" si="11"/>
        <v>10-20</v>
      </c>
      <c r="S758">
        <v>600</v>
      </c>
      <c r="T758" t="s">
        <v>14</v>
      </c>
      <c r="U758">
        <f>IF(T758="USD",S758,S758*0.055)</f>
        <v>600</v>
      </c>
      <c r="V758">
        <v>300</v>
      </c>
      <c r="W758" t="s">
        <v>14</v>
      </c>
      <c r="X758">
        <f>IF(W758="USD",V758,V758*0.054)</f>
        <v>300</v>
      </c>
      <c r="Y758">
        <v>1</v>
      </c>
      <c r="Z758">
        <v>4.2</v>
      </c>
      <c r="AA758" s="9">
        <v>2.8000000000000003</v>
      </c>
      <c r="AB758">
        <v>3.5</v>
      </c>
      <c r="AC758">
        <v>2.8000000000000003</v>
      </c>
    </row>
    <row r="759" spans="1:29" x14ac:dyDescent="0.25">
      <c r="A759" t="s">
        <v>2944</v>
      </c>
      <c r="B759" t="s">
        <v>10</v>
      </c>
      <c r="C759" t="s">
        <v>68</v>
      </c>
      <c r="D759" t="s">
        <v>3611</v>
      </c>
      <c r="E759" t="s">
        <v>3617</v>
      </c>
      <c r="F759" t="str">
        <f>_xlfn.CONCAT(D759:D759,"-",E759)</f>
        <v>Mogadishu-Lagos</v>
      </c>
      <c r="G759" s="1">
        <v>44768</v>
      </c>
      <c r="H759" s="1">
        <v>44796</v>
      </c>
      <c r="I759" s="8">
        <f>IF(H759&lt;&gt;"",_xlfn.DAYS(H759,G759),"N/A")</f>
        <v>28</v>
      </c>
      <c r="J759" s="1">
        <f>IF(H759&lt;&gt;"",H759,"N/A")</f>
        <v>44796</v>
      </c>
      <c r="K759">
        <v>7</v>
      </c>
      <c r="M759" t="str">
        <f>IF(L759&lt;&gt;"",L759,"N/A")</f>
        <v>N/A</v>
      </c>
      <c r="N759" t="s">
        <v>12</v>
      </c>
      <c r="O759" t="str">
        <f>IF(N759&lt;&gt;"",N759,"N/A")</f>
        <v>Invoiced</v>
      </c>
      <c r="P759" t="s">
        <v>13</v>
      </c>
      <c r="Q759" s="9">
        <v>9.7810000000000006</v>
      </c>
      <c r="R759" t="str">
        <f t="shared" si="11"/>
        <v>1-10</v>
      </c>
      <c r="S759">
        <v>600</v>
      </c>
      <c r="T759" t="s">
        <v>14</v>
      </c>
      <c r="U759">
        <f>IF(T759="USD",S759,S759*0.055)</f>
        <v>600</v>
      </c>
      <c r="V759">
        <v>300</v>
      </c>
      <c r="W759" t="s">
        <v>14</v>
      </c>
      <c r="X759">
        <f>IF(W759="USD",V759,V759*0.054)</f>
        <v>300</v>
      </c>
      <c r="Y759">
        <v>1</v>
      </c>
      <c r="Z759">
        <v>4.2</v>
      </c>
      <c r="AA759" s="9">
        <v>2.8000000000000003</v>
      </c>
      <c r="AB759">
        <v>3.5</v>
      </c>
      <c r="AC759">
        <v>2.8000000000000003</v>
      </c>
    </row>
    <row r="760" spans="1:29" x14ac:dyDescent="0.25">
      <c r="A760" t="s">
        <v>2975</v>
      </c>
      <c r="B760" t="s">
        <v>10</v>
      </c>
      <c r="C760" t="s">
        <v>68</v>
      </c>
      <c r="D760" t="s">
        <v>3611</v>
      </c>
      <c r="E760" t="s">
        <v>3612</v>
      </c>
      <c r="F760" t="str">
        <f>_xlfn.CONCAT(D760:D760,"-",E760)</f>
        <v>Mogadishu-Victoria</v>
      </c>
      <c r="G760" s="1">
        <v>44748</v>
      </c>
      <c r="H760" s="1">
        <v>44776</v>
      </c>
      <c r="I760" s="8">
        <f>IF(H760&lt;&gt;"",_xlfn.DAYS(H760,G760),"N/A")</f>
        <v>28</v>
      </c>
      <c r="J760" s="1">
        <f>IF(H760&lt;&gt;"",H760,"N/A")</f>
        <v>44776</v>
      </c>
      <c r="K760">
        <v>7</v>
      </c>
      <c r="M760" t="str">
        <f>IF(L760&lt;&gt;"",L760,"N/A")</f>
        <v>N/A</v>
      </c>
      <c r="N760" t="s">
        <v>12</v>
      </c>
      <c r="O760" t="str">
        <f>IF(N760&lt;&gt;"",N760,"N/A")</f>
        <v>Invoiced</v>
      </c>
      <c r="P760" t="s">
        <v>13</v>
      </c>
      <c r="Q760" s="9">
        <v>7.3129999999999997</v>
      </c>
      <c r="R760" t="str">
        <f t="shared" si="11"/>
        <v>1-10</v>
      </c>
      <c r="S760">
        <v>600</v>
      </c>
      <c r="T760" t="s">
        <v>14</v>
      </c>
      <c r="U760">
        <f>IF(T760="USD",S760,S760*0.055)</f>
        <v>600</v>
      </c>
      <c r="V760">
        <v>300</v>
      </c>
      <c r="W760" t="s">
        <v>14</v>
      </c>
      <c r="X760">
        <f>IF(W760="USD",V760,V760*0.054)</f>
        <v>300</v>
      </c>
      <c r="Y760">
        <v>1</v>
      </c>
      <c r="Z760">
        <v>4.2</v>
      </c>
      <c r="AA760" s="9">
        <v>2.8000000000000003</v>
      </c>
      <c r="AB760">
        <v>3.5</v>
      </c>
      <c r="AC760">
        <v>2.8000000000000003</v>
      </c>
    </row>
    <row r="761" spans="1:29" x14ac:dyDescent="0.25">
      <c r="A761" t="s">
        <v>390</v>
      </c>
      <c r="B761" t="s">
        <v>10</v>
      </c>
      <c r="C761" t="s">
        <v>68</v>
      </c>
      <c r="D761" t="s">
        <v>3619</v>
      </c>
      <c r="E761" t="s">
        <v>3618</v>
      </c>
      <c r="F761" t="str">
        <f>_xlfn.CONCAT(D761:D761,"-",E761)</f>
        <v>Addis Ababa-Tripoli</v>
      </c>
      <c r="G761" s="1">
        <v>44632</v>
      </c>
      <c r="H761" s="1">
        <v>44673</v>
      </c>
      <c r="I761" s="8">
        <f>IF(H761&lt;&gt;"",_xlfn.DAYS(H761,G761),"N/A")</f>
        <v>41</v>
      </c>
      <c r="J761" s="1">
        <f>IF(H761&lt;&gt;"",H761,"N/A")</f>
        <v>44673</v>
      </c>
      <c r="K761">
        <v>3</v>
      </c>
      <c r="L761" t="s">
        <v>16</v>
      </c>
      <c r="M761" t="str">
        <f>IF(L761&lt;&gt;"",L761,"N/A")</f>
        <v>Paid</v>
      </c>
      <c r="N761" t="s">
        <v>16</v>
      </c>
      <c r="O761" t="str">
        <f>IF(N761&lt;&gt;"",N761,"N/A")</f>
        <v>Paid</v>
      </c>
      <c r="P761" t="s">
        <v>13</v>
      </c>
      <c r="Q761" s="9">
        <v>34.1</v>
      </c>
      <c r="R761" t="str">
        <f t="shared" si="11"/>
        <v>30+</v>
      </c>
      <c r="S761">
        <v>600</v>
      </c>
      <c r="T761" t="s">
        <v>14</v>
      </c>
      <c r="U761">
        <f>IF(T761="USD",S761,S761*0.055)</f>
        <v>600</v>
      </c>
      <c r="V761">
        <v>300</v>
      </c>
      <c r="W761" t="s">
        <v>14</v>
      </c>
      <c r="X761">
        <f>IF(W761="USD",V761,V761*0.054)</f>
        <v>300</v>
      </c>
      <c r="Y761">
        <v>1</v>
      </c>
      <c r="Z761">
        <v>4.1000000000000005</v>
      </c>
      <c r="AA761" s="9">
        <v>6.1499999999999995</v>
      </c>
      <c r="AB761">
        <v>5.125</v>
      </c>
    </row>
    <row r="762" spans="1:29" x14ac:dyDescent="0.25">
      <c r="A762" t="s">
        <v>418</v>
      </c>
      <c r="B762" t="s">
        <v>10</v>
      </c>
      <c r="C762" t="s">
        <v>68</v>
      </c>
      <c r="D762" t="s">
        <v>3619</v>
      </c>
      <c r="E762" t="s">
        <v>3612</v>
      </c>
      <c r="F762" t="str">
        <f>_xlfn.CONCAT(D762:D762,"-",E762)</f>
        <v>Addis Ababa-Victoria</v>
      </c>
      <c r="G762" s="1">
        <v>44632</v>
      </c>
      <c r="H762" s="1">
        <v>44673</v>
      </c>
      <c r="I762" s="8">
        <f>IF(H762&lt;&gt;"",_xlfn.DAYS(H762,G762),"N/A")</f>
        <v>41</v>
      </c>
      <c r="J762" s="1">
        <f>IF(H762&lt;&gt;"",H762,"N/A")</f>
        <v>44673</v>
      </c>
      <c r="K762">
        <v>3</v>
      </c>
      <c r="L762" t="s">
        <v>16</v>
      </c>
      <c r="M762" t="str">
        <f>IF(L762&lt;&gt;"",L762,"N/A")</f>
        <v>Paid</v>
      </c>
      <c r="O762" t="str">
        <f>IF(N762&lt;&gt;"",N762,"N/A")</f>
        <v>N/A</v>
      </c>
      <c r="P762" t="s">
        <v>69</v>
      </c>
      <c r="Q762" s="9">
        <v>34.1</v>
      </c>
      <c r="R762" t="str">
        <f t="shared" si="11"/>
        <v>30+</v>
      </c>
      <c r="S762">
        <v>20</v>
      </c>
      <c r="T762" t="s">
        <v>14</v>
      </c>
      <c r="U762">
        <f>IF(T762="USD",S762,S762*0.055)</f>
        <v>20</v>
      </c>
      <c r="V762">
        <v>10</v>
      </c>
      <c r="W762" t="s">
        <v>14</v>
      </c>
      <c r="X762">
        <f>IF(W762="USD",V762,V762*0.054)</f>
        <v>10</v>
      </c>
      <c r="Y762">
        <v>1</v>
      </c>
      <c r="Z762">
        <v>4.1000000000000005</v>
      </c>
      <c r="AA762" s="9">
        <v>6.1499999999999995</v>
      </c>
      <c r="AB762">
        <v>5.125</v>
      </c>
    </row>
    <row r="763" spans="1:29" x14ac:dyDescent="0.25">
      <c r="A763" t="s">
        <v>303</v>
      </c>
      <c r="B763" t="s">
        <v>10</v>
      </c>
      <c r="C763" t="s">
        <v>68</v>
      </c>
      <c r="D763" t="s">
        <v>3619</v>
      </c>
      <c r="E763" t="s">
        <v>3612</v>
      </c>
      <c r="F763" t="str">
        <f>_xlfn.CONCAT(D763:D763,"-",E763)</f>
        <v>Addis Ababa-Victoria</v>
      </c>
      <c r="G763" s="1">
        <v>44610</v>
      </c>
      <c r="H763" s="1">
        <v>44651</v>
      </c>
      <c r="I763" s="8">
        <f>IF(H763&lt;&gt;"",_xlfn.DAYS(H763,G763),"N/A")</f>
        <v>41</v>
      </c>
      <c r="J763" s="1">
        <f>IF(H763&lt;&gt;"",H763,"N/A")</f>
        <v>44651</v>
      </c>
      <c r="K763">
        <v>2</v>
      </c>
      <c r="L763" t="s">
        <v>16</v>
      </c>
      <c r="M763" t="str">
        <f>IF(L763&lt;&gt;"",L763,"N/A")</f>
        <v>Paid</v>
      </c>
      <c r="N763" t="s">
        <v>16</v>
      </c>
      <c r="O763" t="str">
        <f>IF(N763&lt;&gt;"",N763,"N/A")</f>
        <v>Paid</v>
      </c>
      <c r="P763" t="s">
        <v>13</v>
      </c>
      <c r="Q763" s="9">
        <v>32.997</v>
      </c>
      <c r="R763" t="str">
        <f t="shared" si="11"/>
        <v>30+</v>
      </c>
      <c r="S763">
        <v>600</v>
      </c>
      <c r="T763" t="s">
        <v>14</v>
      </c>
      <c r="U763">
        <f>IF(T763="USD",S763,S763*0.055)</f>
        <v>600</v>
      </c>
      <c r="V763">
        <v>300</v>
      </c>
      <c r="W763" t="s">
        <v>14</v>
      </c>
      <c r="X763">
        <f>IF(W763="USD",V763,V763*0.054)</f>
        <v>300</v>
      </c>
      <c r="Y763">
        <v>1</v>
      </c>
      <c r="Z763">
        <v>4.1000000000000005</v>
      </c>
      <c r="AA763" s="9">
        <v>6.1499999999999995</v>
      </c>
      <c r="AB763">
        <v>5.125</v>
      </c>
    </row>
    <row r="764" spans="1:29" x14ac:dyDescent="0.25">
      <c r="A764" t="s">
        <v>359</v>
      </c>
      <c r="B764" t="s">
        <v>10</v>
      </c>
      <c r="C764" t="s">
        <v>68</v>
      </c>
      <c r="D764" t="s">
        <v>3611</v>
      </c>
      <c r="E764" t="s">
        <v>3613</v>
      </c>
      <c r="F764" t="str">
        <f>_xlfn.CONCAT(D764:D764,"-",E764)</f>
        <v>Mogadishu-Sanaa</v>
      </c>
      <c r="G764" s="1">
        <v>44636</v>
      </c>
      <c r="H764" s="1">
        <v>44677</v>
      </c>
      <c r="I764" s="8">
        <f>IF(H764&lt;&gt;"",_xlfn.DAYS(H764,G764),"N/A")</f>
        <v>41</v>
      </c>
      <c r="J764" s="1">
        <f>IF(H764&lt;&gt;"",H764,"N/A")</f>
        <v>44677</v>
      </c>
      <c r="K764">
        <v>3</v>
      </c>
      <c r="L764" t="s">
        <v>16</v>
      </c>
      <c r="M764" t="str">
        <f>IF(L764&lt;&gt;"",L764,"N/A")</f>
        <v>Paid</v>
      </c>
      <c r="N764" t="s">
        <v>16</v>
      </c>
      <c r="O764" t="str">
        <f>IF(N764&lt;&gt;"",N764,"N/A")</f>
        <v>Paid</v>
      </c>
      <c r="P764" t="s">
        <v>13</v>
      </c>
      <c r="Q764" s="9">
        <v>32.125</v>
      </c>
      <c r="R764" t="str">
        <f t="shared" si="11"/>
        <v>30+</v>
      </c>
      <c r="S764">
        <v>600</v>
      </c>
      <c r="T764" t="s">
        <v>14</v>
      </c>
      <c r="U764">
        <f>IF(T764="USD",S764,S764*0.055)</f>
        <v>600</v>
      </c>
      <c r="V764">
        <v>300</v>
      </c>
      <c r="W764" t="s">
        <v>14</v>
      </c>
      <c r="X764">
        <f>IF(W764="USD",V764,V764*0.054)</f>
        <v>300</v>
      </c>
      <c r="Y764">
        <v>1</v>
      </c>
      <c r="Z764">
        <v>4.1000000000000005</v>
      </c>
      <c r="AA764" s="9">
        <v>6.1499999999999995</v>
      </c>
      <c r="AB764">
        <v>5.125</v>
      </c>
    </row>
    <row r="765" spans="1:29" x14ac:dyDescent="0.25">
      <c r="A765" t="s">
        <v>1844</v>
      </c>
      <c r="B765" t="s">
        <v>10</v>
      </c>
      <c r="C765" t="s">
        <v>56</v>
      </c>
      <c r="D765" t="s">
        <v>3616</v>
      </c>
      <c r="E765" t="s">
        <v>3617</v>
      </c>
      <c r="F765" t="str">
        <f>_xlfn.CONCAT(D765:D765,"-",E765)</f>
        <v>Marrakech-Lagos</v>
      </c>
      <c r="G765" s="1">
        <v>44740</v>
      </c>
      <c r="H765" s="1">
        <v>44767</v>
      </c>
      <c r="I765" s="8">
        <f>IF(H765&lt;&gt;"",_xlfn.DAYS(H765,G765),"N/A")</f>
        <v>27</v>
      </c>
      <c r="J765" s="1">
        <f>IF(H765&lt;&gt;"",H765,"N/A")</f>
        <v>44767</v>
      </c>
      <c r="K765">
        <v>6</v>
      </c>
      <c r="L765" t="s">
        <v>16</v>
      </c>
      <c r="M765" t="str">
        <f>IF(L765&lt;&gt;"",L765,"N/A")</f>
        <v>Paid</v>
      </c>
      <c r="N765" t="s">
        <v>12</v>
      </c>
      <c r="O765" t="str">
        <f>IF(N765&lt;&gt;"",N765,"N/A")</f>
        <v>Invoiced</v>
      </c>
      <c r="P765" t="s">
        <v>13</v>
      </c>
      <c r="Q765" s="9">
        <v>36.116</v>
      </c>
      <c r="R765" t="str">
        <f t="shared" si="11"/>
        <v>30+</v>
      </c>
      <c r="S765">
        <v>600</v>
      </c>
      <c r="T765" t="s">
        <v>14</v>
      </c>
      <c r="U765">
        <f>IF(T765="USD",S765,S765*0.055)</f>
        <v>600</v>
      </c>
      <c r="V765">
        <v>300</v>
      </c>
      <c r="W765" t="s">
        <v>14</v>
      </c>
      <c r="X765">
        <f>IF(W765="USD",V765,V765*0.054)</f>
        <v>300</v>
      </c>
      <c r="Y765">
        <v>1</v>
      </c>
      <c r="Z765">
        <v>4.05</v>
      </c>
      <c r="AA765" s="9">
        <v>2.7</v>
      </c>
      <c r="AB765">
        <v>3.375</v>
      </c>
      <c r="AC765">
        <v>2.7</v>
      </c>
    </row>
    <row r="766" spans="1:29" x14ac:dyDescent="0.25">
      <c r="A766" t="s">
        <v>3293</v>
      </c>
      <c r="B766" t="s">
        <v>10</v>
      </c>
      <c r="C766" t="s">
        <v>56</v>
      </c>
      <c r="D766" t="s">
        <v>3611</v>
      </c>
      <c r="E766" t="s">
        <v>3617</v>
      </c>
      <c r="F766" t="str">
        <f>_xlfn.CONCAT(D766:D766,"-",E766)</f>
        <v>Mogadishu-Lagos</v>
      </c>
      <c r="G766" s="1">
        <v>44789</v>
      </c>
      <c r="H766" s="1">
        <v>44816</v>
      </c>
      <c r="I766" s="8">
        <f>IF(H766&lt;&gt;"",_xlfn.DAYS(H766,G766),"N/A")</f>
        <v>27</v>
      </c>
      <c r="J766" s="1">
        <f>IF(H766&lt;&gt;"",H766,"N/A")</f>
        <v>44816</v>
      </c>
      <c r="K766">
        <v>8</v>
      </c>
      <c r="L766" t="s">
        <v>12</v>
      </c>
      <c r="M766" t="str">
        <f>IF(L766&lt;&gt;"",L766,"N/A")</f>
        <v>Invoiced</v>
      </c>
      <c r="O766" t="str">
        <f>IF(N766&lt;&gt;"",N766,"N/A")</f>
        <v>N/A</v>
      </c>
      <c r="P766" t="s">
        <v>13</v>
      </c>
      <c r="Q766" s="9">
        <v>36</v>
      </c>
      <c r="R766" t="str">
        <f t="shared" si="11"/>
        <v>30+</v>
      </c>
      <c r="S766">
        <v>600</v>
      </c>
      <c r="T766" t="s">
        <v>14</v>
      </c>
      <c r="U766">
        <f>IF(T766="USD",S766,S766*0.055)</f>
        <v>600</v>
      </c>
      <c r="V766">
        <v>300</v>
      </c>
      <c r="W766" t="s">
        <v>14</v>
      </c>
      <c r="X766">
        <f>IF(W766="USD",V766,V766*0.054)</f>
        <v>300</v>
      </c>
      <c r="Y766">
        <v>0</v>
      </c>
      <c r="Z766">
        <v>4.05</v>
      </c>
      <c r="AA766" s="9">
        <v>2.7</v>
      </c>
      <c r="AB766">
        <v>3.375</v>
      </c>
      <c r="AC766">
        <v>2.7</v>
      </c>
    </row>
    <row r="767" spans="1:29" x14ac:dyDescent="0.25">
      <c r="A767" t="s">
        <v>1843</v>
      </c>
      <c r="B767" t="s">
        <v>10</v>
      </c>
      <c r="C767" t="s">
        <v>56</v>
      </c>
      <c r="D767" t="s">
        <v>3620</v>
      </c>
      <c r="E767" t="s">
        <v>3617</v>
      </c>
      <c r="F767" t="str">
        <f>_xlfn.CONCAT(D767:D767,"-",E767)</f>
        <v>Zanzibar-Lagos</v>
      </c>
      <c r="G767" s="1">
        <v>44740</v>
      </c>
      <c r="H767" s="1">
        <v>44767</v>
      </c>
      <c r="I767" s="8">
        <f>IF(H767&lt;&gt;"",_xlfn.DAYS(H767,G767),"N/A")</f>
        <v>27</v>
      </c>
      <c r="J767" s="1">
        <f>IF(H767&lt;&gt;"",H767,"N/A")</f>
        <v>44767</v>
      </c>
      <c r="K767">
        <v>6</v>
      </c>
      <c r="L767" t="s">
        <v>16</v>
      </c>
      <c r="M767" t="str">
        <f>IF(L767&lt;&gt;"",L767,"N/A")</f>
        <v>Paid</v>
      </c>
      <c r="N767" t="s">
        <v>12</v>
      </c>
      <c r="O767" t="str">
        <f>IF(N767&lt;&gt;"",N767,"N/A")</f>
        <v>Invoiced</v>
      </c>
      <c r="P767" t="s">
        <v>13</v>
      </c>
      <c r="Q767" s="9">
        <v>35.625999999999998</v>
      </c>
      <c r="R767" t="str">
        <f t="shared" si="11"/>
        <v>30+</v>
      </c>
      <c r="S767">
        <v>600</v>
      </c>
      <c r="T767" t="s">
        <v>14</v>
      </c>
      <c r="U767">
        <f>IF(T767="USD",S767,S767*0.055)</f>
        <v>600</v>
      </c>
      <c r="V767">
        <v>300</v>
      </c>
      <c r="W767" t="s">
        <v>14</v>
      </c>
      <c r="X767">
        <f>IF(W767="USD",V767,V767*0.054)</f>
        <v>300</v>
      </c>
      <c r="Y767">
        <v>1</v>
      </c>
      <c r="Z767">
        <v>4.05</v>
      </c>
      <c r="AA767" s="9">
        <v>2.7</v>
      </c>
      <c r="AB767">
        <v>3.375</v>
      </c>
      <c r="AC767">
        <v>2.7</v>
      </c>
    </row>
    <row r="768" spans="1:29" x14ac:dyDescent="0.25">
      <c r="A768" t="s">
        <v>2093</v>
      </c>
      <c r="B768" t="s">
        <v>10</v>
      </c>
      <c r="C768" t="s">
        <v>56</v>
      </c>
      <c r="D768" t="s">
        <v>3615</v>
      </c>
      <c r="E768" t="s">
        <v>3613</v>
      </c>
      <c r="F768" t="str">
        <f>_xlfn.CONCAT(D768:D768,"-",E768)</f>
        <v>Mombasa-Sanaa</v>
      </c>
      <c r="G768" s="1">
        <v>44671</v>
      </c>
      <c r="H768" s="1">
        <v>44698</v>
      </c>
      <c r="I768" s="8">
        <f>IF(H768&lt;&gt;"",_xlfn.DAYS(H768,G768),"N/A")</f>
        <v>27</v>
      </c>
      <c r="J768" s="1">
        <f>IF(H768&lt;&gt;"",H768,"N/A")</f>
        <v>44698</v>
      </c>
      <c r="K768">
        <v>4</v>
      </c>
      <c r="L768" t="s">
        <v>16</v>
      </c>
      <c r="M768" t="str">
        <f>IF(L768&lt;&gt;"",L768,"N/A")</f>
        <v>Paid</v>
      </c>
      <c r="N768" t="s">
        <v>16</v>
      </c>
      <c r="O768" t="str">
        <f>IF(N768&lt;&gt;"",N768,"N/A")</f>
        <v>Paid</v>
      </c>
      <c r="P768" t="s">
        <v>13</v>
      </c>
      <c r="Q768" s="9">
        <v>35.53</v>
      </c>
      <c r="R768" t="str">
        <f t="shared" si="11"/>
        <v>30+</v>
      </c>
      <c r="S768">
        <v>600</v>
      </c>
      <c r="T768" t="s">
        <v>14</v>
      </c>
      <c r="U768">
        <f>IF(T768="USD",S768,S768*0.055)</f>
        <v>600</v>
      </c>
      <c r="V768">
        <v>300</v>
      </c>
      <c r="W768" t="s">
        <v>14</v>
      </c>
      <c r="X768">
        <f>IF(W768="USD",V768,V768*0.054)</f>
        <v>300</v>
      </c>
      <c r="Y768">
        <v>0</v>
      </c>
      <c r="Z768">
        <v>4.05</v>
      </c>
      <c r="AA768" s="9">
        <v>2.7</v>
      </c>
      <c r="AB768">
        <v>3.375</v>
      </c>
      <c r="AC768">
        <v>2.7</v>
      </c>
    </row>
    <row r="769" spans="1:29" x14ac:dyDescent="0.25">
      <c r="A769" t="s">
        <v>2094</v>
      </c>
      <c r="B769" t="s">
        <v>10</v>
      </c>
      <c r="C769" t="s">
        <v>56</v>
      </c>
      <c r="D769" t="s">
        <v>3620</v>
      </c>
      <c r="E769" t="s">
        <v>3618</v>
      </c>
      <c r="F769" t="str">
        <f>_xlfn.CONCAT(D769:D769,"-",E769)</f>
        <v>Zanzibar-Tripoli</v>
      </c>
      <c r="G769" s="1">
        <v>44671</v>
      </c>
      <c r="H769" s="1">
        <v>44698</v>
      </c>
      <c r="I769" s="8">
        <f>IF(H769&lt;&gt;"",_xlfn.DAYS(H769,G769),"N/A")</f>
        <v>27</v>
      </c>
      <c r="J769" s="1">
        <f>IF(H769&lt;&gt;"",H769,"N/A")</f>
        <v>44698</v>
      </c>
      <c r="K769">
        <v>4</v>
      </c>
      <c r="L769" t="s">
        <v>16</v>
      </c>
      <c r="M769" t="str">
        <f>IF(L769&lt;&gt;"",L769,"N/A")</f>
        <v>Paid</v>
      </c>
      <c r="N769" t="s">
        <v>16</v>
      </c>
      <c r="O769" t="str">
        <f>IF(N769&lt;&gt;"",N769,"N/A")</f>
        <v>Paid</v>
      </c>
      <c r="P769" t="s">
        <v>13</v>
      </c>
      <c r="Q769" s="9">
        <v>35.53</v>
      </c>
      <c r="R769" t="str">
        <f t="shared" si="11"/>
        <v>30+</v>
      </c>
      <c r="S769">
        <v>600</v>
      </c>
      <c r="T769" t="s">
        <v>14</v>
      </c>
      <c r="U769">
        <f>IF(T769="USD",S769,S769*0.055)</f>
        <v>600</v>
      </c>
      <c r="V769">
        <v>300</v>
      </c>
      <c r="W769" t="s">
        <v>14</v>
      </c>
      <c r="X769">
        <f>IF(W769="USD",V769,V769*0.054)</f>
        <v>300</v>
      </c>
      <c r="Y769">
        <v>0</v>
      </c>
      <c r="Z769">
        <v>4.05</v>
      </c>
      <c r="AA769" s="9">
        <v>2.7</v>
      </c>
      <c r="AB769">
        <v>3.375</v>
      </c>
      <c r="AC769">
        <v>2.7</v>
      </c>
    </row>
    <row r="770" spans="1:29" x14ac:dyDescent="0.25">
      <c r="A770" t="s">
        <v>2095</v>
      </c>
      <c r="B770" t="s">
        <v>10</v>
      </c>
      <c r="C770" t="s">
        <v>56</v>
      </c>
      <c r="D770" t="s">
        <v>3615</v>
      </c>
      <c r="E770" t="s">
        <v>3618</v>
      </c>
      <c r="F770" t="str">
        <f>_xlfn.CONCAT(D770:D770,"-",E770)</f>
        <v>Mombasa-Tripoli</v>
      </c>
      <c r="G770" s="1">
        <v>44671</v>
      </c>
      <c r="H770" s="1">
        <v>44698</v>
      </c>
      <c r="I770" s="8">
        <f>IF(H770&lt;&gt;"",_xlfn.DAYS(H770,G770),"N/A")</f>
        <v>27</v>
      </c>
      <c r="J770" s="1">
        <f>IF(H770&lt;&gt;"",H770,"N/A")</f>
        <v>44698</v>
      </c>
      <c r="K770">
        <v>4</v>
      </c>
      <c r="L770" t="s">
        <v>16</v>
      </c>
      <c r="M770" t="str">
        <f>IF(L770&lt;&gt;"",L770,"N/A")</f>
        <v>Paid</v>
      </c>
      <c r="N770" t="s">
        <v>16</v>
      </c>
      <c r="O770" t="str">
        <f>IF(N770&lt;&gt;"",N770,"N/A")</f>
        <v>Paid</v>
      </c>
      <c r="P770" t="s">
        <v>13</v>
      </c>
      <c r="Q770" s="9">
        <v>35.53</v>
      </c>
      <c r="R770" t="str">
        <f t="shared" si="11"/>
        <v>30+</v>
      </c>
      <c r="S770">
        <v>600</v>
      </c>
      <c r="T770" t="s">
        <v>14</v>
      </c>
      <c r="U770">
        <f>IF(T770="USD",S770,S770*0.055)</f>
        <v>600</v>
      </c>
      <c r="V770">
        <v>300</v>
      </c>
      <c r="W770" t="s">
        <v>14</v>
      </c>
      <c r="X770">
        <f>IF(W770="USD",V770,V770*0.054)</f>
        <v>300</v>
      </c>
      <c r="Y770">
        <v>0</v>
      </c>
      <c r="Z770">
        <v>4.05</v>
      </c>
      <c r="AA770" s="9">
        <v>2.7</v>
      </c>
      <c r="AB770">
        <v>3.375</v>
      </c>
      <c r="AC770">
        <v>2.7</v>
      </c>
    </row>
    <row r="771" spans="1:29" x14ac:dyDescent="0.25">
      <c r="A771" t="s">
        <v>2096</v>
      </c>
      <c r="B771" t="s">
        <v>10</v>
      </c>
      <c r="C771" t="s">
        <v>56</v>
      </c>
      <c r="D771" t="s">
        <v>3611</v>
      </c>
      <c r="E771" t="s">
        <v>3614</v>
      </c>
      <c r="F771" t="str">
        <f>_xlfn.CONCAT(D771:D771,"-",E771)</f>
        <v>Mogadishu-Alger</v>
      </c>
      <c r="G771" s="1">
        <v>44671</v>
      </c>
      <c r="H771" s="1">
        <v>44698</v>
      </c>
      <c r="I771" s="8">
        <f>IF(H771&lt;&gt;"",_xlfn.DAYS(H771,G771),"N/A")</f>
        <v>27</v>
      </c>
      <c r="J771" s="1">
        <f>IF(H771&lt;&gt;"",H771,"N/A")</f>
        <v>44698</v>
      </c>
      <c r="K771">
        <v>4</v>
      </c>
      <c r="L771" t="s">
        <v>16</v>
      </c>
      <c r="M771" t="str">
        <f>IF(L771&lt;&gt;"",L771,"N/A")</f>
        <v>Paid</v>
      </c>
      <c r="N771" t="s">
        <v>16</v>
      </c>
      <c r="O771" t="str">
        <f>IF(N771&lt;&gt;"",N771,"N/A")</f>
        <v>Paid</v>
      </c>
      <c r="P771" t="s">
        <v>13</v>
      </c>
      <c r="Q771" s="9">
        <v>35.53</v>
      </c>
      <c r="R771" t="str">
        <f t="shared" ref="R771:R834" si="12">IF(Q771&lt;=10,"1-10",IF(Q771&lt;=20,"10-20",IF(Q771&lt;=30,"20-30",IF(Q771&lt;=40,"30+"))))</f>
        <v>30+</v>
      </c>
      <c r="S771">
        <v>600</v>
      </c>
      <c r="T771" t="s">
        <v>14</v>
      </c>
      <c r="U771">
        <f>IF(T771="USD",S771,S771*0.055)</f>
        <v>600</v>
      </c>
      <c r="V771">
        <v>300</v>
      </c>
      <c r="W771" t="s">
        <v>14</v>
      </c>
      <c r="X771">
        <f>IF(W771="USD",V771,V771*0.054)</f>
        <v>300</v>
      </c>
      <c r="Y771">
        <v>0</v>
      </c>
      <c r="Z771">
        <v>4.05</v>
      </c>
      <c r="AA771" s="9">
        <v>2.7</v>
      </c>
      <c r="AB771">
        <v>3.375</v>
      </c>
      <c r="AC771">
        <v>2.7</v>
      </c>
    </row>
    <row r="772" spans="1:29" x14ac:dyDescent="0.25">
      <c r="A772" t="s">
        <v>1761</v>
      </c>
      <c r="B772" t="s">
        <v>10</v>
      </c>
      <c r="C772" t="s">
        <v>68</v>
      </c>
      <c r="D772" t="s">
        <v>3616</v>
      </c>
      <c r="E772" t="s">
        <v>3614</v>
      </c>
      <c r="F772" t="str">
        <f>_xlfn.CONCAT(D772:D772,"-",E772)</f>
        <v>Marrakech-Alger</v>
      </c>
      <c r="G772" s="1">
        <v>44760</v>
      </c>
      <c r="H772" s="1">
        <v>44787</v>
      </c>
      <c r="I772" s="8">
        <f>IF(H772&lt;&gt;"",_xlfn.DAYS(H772,G772),"N/A")</f>
        <v>27</v>
      </c>
      <c r="J772" s="1">
        <f>IF(H772&lt;&gt;"",H772,"N/A")</f>
        <v>44787</v>
      </c>
      <c r="K772">
        <v>7</v>
      </c>
      <c r="L772" t="s">
        <v>12</v>
      </c>
      <c r="M772" t="str">
        <f>IF(L772&lt;&gt;"",L772,"N/A")</f>
        <v>Invoiced</v>
      </c>
      <c r="N772" t="s">
        <v>12</v>
      </c>
      <c r="O772" t="str">
        <f>IF(N772&lt;&gt;"",N772,"N/A")</f>
        <v>Invoiced</v>
      </c>
      <c r="P772" t="s">
        <v>13</v>
      </c>
      <c r="Q772" s="9">
        <v>34.314</v>
      </c>
      <c r="R772" t="str">
        <f t="shared" si="12"/>
        <v>30+</v>
      </c>
      <c r="S772">
        <v>600</v>
      </c>
      <c r="T772" t="s">
        <v>14</v>
      </c>
      <c r="U772">
        <f>IF(T772="USD",S772,S772*0.055)</f>
        <v>600</v>
      </c>
      <c r="V772">
        <v>300</v>
      </c>
      <c r="W772" t="s">
        <v>14</v>
      </c>
      <c r="X772">
        <f>IF(W772="USD",V772,V772*0.054)</f>
        <v>300</v>
      </c>
      <c r="Y772">
        <v>1</v>
      </c>
      <c r="Z772">
        <v>4.05</v>
      </c>
      <c r="AA772" s="9">
        <v>2.7</v>
      </c>
      <c r="AB772">
        <v>3.375</v>
      </c>
      <c r="AC772">
        <v>2.7</v>
      </c>
    </row>
    <row r="773" spans="1:29" x14ac:dyDescent="0.25">
      <c r="A773" t="s">
        <v>3202</v>
      </c>
      <c r="B773" t="s">
        <v>10</v>
      </c>
      <c r="C773" t="s">
        <v>68</v>
      </c>
      <c r="D773" t="s">
        <v>3620</v>
      </c>
      <c r="E773" t="s">
        <v>3617</v>
      </c>
      <c r="F773" t="str">
        <f>_xlfn.CONCAT(D773:D773,"-",E773)</f>
        <v>Zanzibar-Lagos</v>
      </c>
      <c r="G773" s="1">
        <v>44734</v>
      </c>
      <c r="H773" s="1">
        <v>44761</v>
      </c>
      <c r="I773" s="8">
        <f>IF(H773&lt;&gt;"",_xlfn.DAYS(H773,G773),"N/A")</f>
        <v>27</v>
      </c>
      <c r="J773" s="1">
        <f>IF(H773&lt;&gt;"",H773,"N/A")</f>
        <v>44761</v>
      </c>
      <c r="K773">
        <v>6</v>
      </c>
      <c r="L773" t="s">
        <v>12</v>
      </c>
      <c r="M773" t="str">
        <f>IF(L773&lt;&gt;"",L773,"N/A")</f>
        <v>Invoiced</v>
      </c>
      <c r="N773" t="s">
        <v>12</v>
      </c>
      <c r="O773" t="str">
        <f>IF(N773&lt;&gt;"",N773,"N/A")</f>
        <v>Invoiced</v>
      </c>
      <c r="P773" t="s">
        <v>13</v>
      </c>
      <c r="Q773" s="9">
        <v>34.067999999999998</v>
      </c>
      <c r="R773" t="str">
        <f t="shared" si="12"/>
        <v>30+</v>
      </c>
      <c r="S773">
        <v>600</v>
      </c>
      <c r="T773" t="s">
        <v>14</v>
      </c>
      <c r="U773">
        <f>IF(T773="USD",S773,S773*0.055)</f>
        <v>600</v>
      </c>
      <c r="V773">
        <v>300</v>
      </c>
      <c r="W773" t="s">
        <v>14</v>
      </c>
      <c r="X773">
        <f>IF(W773="USD",V773,V773*0.054)</f>
        <v>300</v>
      </c>
      <c r="Y773">
        <v>1</v>
      </c>
      <c r="Z773">
        <v>4.05</v>
      </c>
      <c r="AA773" s="9">
        <v>2.7</v>
      </c>
      <c r="AB773">
        <v>3.375</v>
      </c>
      <c r="AC773">
        <v>2.7</v>
      </c>
    </row>
    <row r="774" spans="1:29" x14ac:dyDescent="0.25">
      <c r="A774" t="s">
        <v>3209</v>
      </c>
      <c r="B774" t="s">
        <v>10</v>
      </c>
      <c r="C774" t="s">
        <v>68</v>
      </c>
      <c r="D774" t="s">
        <v>3619</v>
      </c>
      <c r="E774" t="s">
        <v>3614</v>
      </c>
      <c r="F774" t="str">
        <f>_xlfn.CONCAT(D774:D774,"-",E774)</f>
        <v>Addis Ababa-Alger</v>
      </c>
      <c r="G774" s="1">
        <v>44734</v>
      </c>
      <c r="H774" s="1">
        <v>44761</v>
      </c>
      <c r="I774" s="8">
        <f>IF(H774&lt;&gt;"",_xlfn.DAYS(H774,G774),"N/A")</f>
        <v>27</v>
      </c>
      <c r="J774" s="1">
        <f>IF(H774&lt;&gt;"",H774,"N/A")</f>
        <v>44761</v>
      </c>
      <c r="K774">
        <v>6</v>
      </c>
      <c r="L774" t="s">
        <v>12</v>
      </c>
      <c r="M774" t="str">
        <f>IF(L774&lt;&gt;"",L774,"N/A")</f>
        <v>Invoiced</v>
      </c>
      <c r="N774" t="s">
        <v>12</v>
      </c>
      <c r="O774" t="str">
        <f>IF(N774&lt;&gt;"",N774,"N/A")</f>
        <v>Invoiced</v>
      </c>
      <c r="P774" t="s">
        <v>13</v>
      </c>
      <c r="Q774" s="9">
        <v>34.067999999999998</v>
      </c>
      <c r="R774" t="str">
        <f t="shared" si="12"/>
        <v>30+</v>
      </c>
      <c r="S774">
        <v>600</v>
      </c>
      <c r="T774" t="s">
        <v>14</v>
      </c>
      <c r="U774">
        <f>IF(T774="USD",S774,S774*0.055)</f>
        <v>600</v>
      </c>
      <c r="V774">
        <v>300</v>
      </c>
      <c r="W774" t="s">
        <v>14</v>
      </c>
      <c r="X774">
        <f>IF(W774="USD",V774,V774*0.054)</f>
        <v>300</v>
      </c>
      <c r="Y774">
        <v>1</v>
      </c>
      <c r="Z774">
        <v>4.05</v>
      </c>
      <c r="AA774" s="9">
        <v>2.7</v>
      </c>
      <c r="AB774">
        <v>3.375</v>
      </c>
      <c r="AC774">
        <v>2.7</v>
      </c>
    </row>
    <row r="775" spans="1:29" x14ac:dyDescent="0.25">
      <c r="A775" t="s">
        <v>3368</v>
      </c>
      <c r="B775" t="s">
        <v>10</v>
      </c>
      <c r="C775" t="s">
        <v>68</v>
      </c>
      <c r="D775" t="s">
        <v>3620</v>
      </c>
      <c r="E775" t="s">
        <v>3613</v>
      </c>
      <c r="F775" t="str">
        <f>_xlfn.CONCAT(D775:D775,"-",E775)</f>
        <v>Zanzibar-Sanaa</v>
      </c>
      <c r="G775" s="1">
        <v>44680</v>
      </c>
      <c r="H775" s="1">
        <v>44707</v>
      </c>
      <c r="I775" s="8">
        <f>IF(H775&lt;&gt;"",_xlfn.DAYS(H775,G775),"N/A")</f>
        <v>27</v>
      </c>
      <c r="J775" s="1">
        <f>IF(H775&lt;&gt;"",H775,"N/A")</f>
        <v>44707</v>
      </c>
      <c r="K775">
        <v>4</v>
      </c>
      <c r="L775" t="s">
        <v>16</v>
      </c>
      <c r="M775" t="str">
        <f>IF(L775&lt;&gt;"",L775,"N/A")</f>
        <v>Paid</v>
      </c>
      <c r="N775" t="s">
        <v>12</v>
      </c>
      <c r="O775" t="str">
        <f>IF(N775&lt;&gt;"",N775,"N/A")</f>
        <v>Invoiced</v>
      </c>
      <c r="P775" t="s">
        <v>13</v>
      </c>
      <c r="Q775" s="9">
        <v>34.067999999999998</v>
      </c>
      <c r="R775" t="str">
        <f t="shared" si="12"/>
        <v>30+</v>
      </c>
      <c r="S775">
        <v>600</v>
      </c>
      <c r="T775" t="s">
        <v>14</v>
      </c>
      <c r="U775">
        <f>IF(T775="USD",S775,S775*0.055)</f>
        <v>600</v>
      </c>
      <c r="V775">
        <v>300</v>
      </c>
      <c r="W775" t="s">
        <v>14</v>
      </c>
      <c r="X775">
        <f>IF(W775="USD",V775,V775*0.054)</f>
        <v>300</v>
      </c>
      <c r="Y775">
        <v>1</v>
      </c>
      <c r="Z775">
        <v>4.05</v>
      </c>
      <c r="AA775" s="9">
        <v>2.7</v>
      </c>
      <c r="AB775">
        <v>3.375</v>
      </c>
      <c r="AC775">
        <v>2.7</v>
      </c>
    </row>
    <row r="776" spans="1:29" x14ac:dyDescent="0.25">
      <c r="A776" t="s">
        <v>3573</v>
      </c>
      <c r="B776" t="s">
        <v>10</v>
      </c>
      <c r="C776" t="s">
        <v>68</v>
      </c>
      <c r="D776" t="s">
        <v>3616</v>
      </c>
      <c r="E776" t="s">
        <v>3618</v>
      </c>
      <c r="F776" t="str">
        <f>_xlfn.CONCAT(D776:D776,"-",E776)</f>
        <v>Marrakech-Tripoli</v>
      </c>
      <c r="G776" s="1">
        <v>44604</v>
      </c>
      <c r="H776" s="1">
        <v>44631</v>
      </c>
      <c r="I776" s="8">
        <f>IF(H776&lt;&gt;"",_xlfn.DAYS(H776,G776),"N/A")</f>
        <v>27</v>
      </c>
      <c r="J776" s="1">
        <f>IF(H776&lt;&gt;"",H776,"N/A")</f>
        <v>44631</v>
      </c>
      <c r="K776">
        <v>2</v>
      </c>
      <c r="L776" t="s">
        <v>16</v>
      </c>
      <c r="M776" t="str">
        <f>IF(L776&lt;&gt;"",L776,"N/A")</f>
        <v>Paid</v>
      </c>
      <c r="N776" t="s">
        <v>12</v>
      </c>
      <c r="O776" t="str">
        <f>IF(N776&lt;&gt;"",N776,"N/A")</f>
        <v>Invoiced</v>
      </c>
      <c r="P776" t="s">
        <v>13</v>
      </c>
      <c r="Q776" s="9">
        <v>34.067999999999998</v>
      </c>
      <c r="R776" t="str">
        <f t="shared" si="12"/>
        <v>30+</v>
      </c>
      <c r="S776">
        <v>600</v>
      </c>
      <c r="T776" t="s">
        <v>14</v>
      </c>
      <c r="U776">
        <f>IF(T776="USD",S776,S776*0.055)</f>
        <v>600</v>
      </c>
      <c r="V776">
        <v>300</v>
      </c>
      <c r="W776" t="s">
        <v>14</v>
      </c>
      <c r="X776">
        <f>IF(W776="USD",V776,V776*0.054)</f>
        <v>300</v>
      </c>
      <c r="Y776">
        <v>1</v>
      </c>
      <c r="Z776">
        <v>4.05</v>
      </c>
      <c r="AA776" s="9">
        <v>2.7</v>
      </c>
      <c r="AB776">
        <v>3.375</v>
      </c>
      <c r="AC776">
        <v>2.7</v>
      </c>
    </row>
    <row r="777" spans="1:29" x14ac:dyDescent="0.25">
      <c r="A777" t="s">
        <v>1922</v>
      </c>
      <c r="B777" t="s">
        <v>10</v>
      </c>
      <c r="C777" t="s">
        <v>68</v>
      </c>
      <c r="D777" t="s">
        <v>3619</v>
      </c>
      <c r="E777" t="s">
        <v>3618</v>
      </c>
      <c r="F777" t="str">
        <f>_xlfn.CONCAT(D777:D777,"-",E777)</f>
        <v>Addis Ababa-Tripoli</v>
      </c>
      <c r="G777" s="1">
        <v>44764</v>
      </c>
      <c r="H777" s="1">
        <v>44791</v>
      </c>
      <c r="I777" s="8">
        <f>IF(H777&lt;&gt;"",_xlfn.DAYS(H777,G777),"N/A")</f>
        <v>27</v>
      </c>
      <c r="J777" s="1">
        <f>IF(H777&lt;&gt;"",H777,"N/A")</f>
        <v>44791</v>
      </c>
      <c r="K777">
        <v>7</v>
      </c>
      <c r="L777" t="s">
        <v>12</v>
      </c>
      <c r="M777" t="str">
        <f>IF(L777&lt;&gt;"",L777,"N/A")</f>
        <v>Invoiced</v>
      </c>
      <c r="N777" t="s">
        <v>12</v>
      </c>
      <c r="O777" t="str">
        <f>IF(N777&lt;&gt;"",N777,"N/A")</f>
        <v>Invoiced</v>
      </c>
      <c r="P777" t="s">
        <v>13</v>
      </c>
      <c r="Q777" s="9">
        <v>34.018000000000001</v>
      </c>
      <c r="R777" t="str">
        <f t="shared" si="12"/>
        <v>30+</v>
      </c>
      <c r="S777">
        <v>600</v>
      </c>
      <c r="T777" t="s">
        <v>14</v>
      </c>
      <c r="U777">
        <f>IF(T777="USD",S777,S777*0.055)</f>
        <v>600</v>
      </c>
      <c r="V777">
        <v>300</v>
      </c>
      <c r="W777" t="s">
        <v>14</v>
      </c>
      <c r="X777">
        <f>IF(W777="USD",V777,V777*0.054)</f>
        <v>300</v>
      </c>
      <c r="Y777">
        <v>1</v>
      </c>
      <c r="Z777">
        <v>4.05</v>
      </c>
      <c r="AA777" s="9">
        <v>2.7</v>
      </c>
      <c r="AB777">
        <v>3.375</v>
      </c>
      <c r="AC777">
        <v>2.7</v>
      </c>
    </row>
    <row r="778" spans="1:29" x14ac:dyDescent="0.25">
      <c r="A778" t="s">
        <v>2178</v>
      </c>
      <c r="B778" t="s">
        <v>10</v>
      </c>
      <c r="C778" t="s">
        <v>68</v>
      </c>
      <c r="D778" t="s">
        <v>3616</v>
      </c>
      <c r="E778" t="s">
        <v>3614</v>
      </c>
      <c r="F778" t="str">
        <f>_xlfn.CONCAT(D778:D778,"-",E778)</f>
        <v>Marrakech-Alger</v>
      </c>
      <c r="G778" s="1">
        <v>44658</v>
      </c>
      <c r="H778" s="1">
        <v>44685</v>
      </c>
      <c r="I778" s="8">
        <f>IF(H778&lt;&gt;"",_xlfn.DAYS(H778,G778),"N/A")</f>
        <v>27</v>
      </c>
      <c r="J778" s="1">
        <f>IF(H778&lt;&gt;"",H778,"N/A")</f>
        <v>44685</v>
      </c>
      <c r="K778">
        <v>4</v>
      </c>
      <c r="L778" t="s">
        <v>16</v>
      </c>
      <c r="M778" t="str">
        <f>IF(L778&lt;&gt;"",L778,"N/A")</f>
        <v>Paid</v>
      </c>
      <c r="N778" t="s">
        <v>12</v>
      </c>
      <c r="O778" t="str">
        <f>IF(N778&lt;&gt;"",N778,"N/A")</f>
        <v>Invoiced</v>
      </c>
      <c r="P778" t="s">
        <v>13</v>
      </c>
      <c r="Q778" s="9">
        <v>33.96</v>
      </c>
      <c r="R778" t="str">
        <f t="shared" si="12"/>
        <v>30+</v>
      </c>
      <c r="S778">
        <v>600</v>
      </c>
      <c r="T778" t="s">
        <v>14</v>
      </c>
      <c r="U778">
        <f>IF(T778="USD",S778,S778*0.055)</f>
        <v>600</v>
      </c>
      <c r="V778">
        <v>300</v>
      </c>
      <c r="W778" t="s">
        <v>14</v>
      </c>
      <c r="X778">
        <f>IF(W778="USD",V778,V778*0.054)</f>
        <v>300</v>
      </c>
      <c r="Y778">
        <v>1</v>
      </c>
      <c r="Z778">
        <v>4.05</v>
      </c>
      <c r="AA778" s="9">
        <v>2.7</v>
      </c>
      <c r="AB778">
        <v>3.375</v>
      </c>
      <c r="AC778">
        <v>2.7</v>
      </c>
    </row>
    <row r="779" spans="1:29" x14ac:dyDescent="0.25">
      <c r="A779" t="s">
        <v>2179</v>
      </c>
      <c r="B779" t="s">
        <v>10</v>
      </c>
      <c r="C779" t="s">
        <v>68</v>
      </c>
      <c r="D779" t="s">
        <v>3616</v>
      </c>
      <c r="E779" t="s">
        <v>3618</v>
      </c>
      <c r="F779" t="str">
        <f>_xlfn.CONCAT(D779:D779,"-",E779)</f>
        <v>Marrakech-Tripoli</v>
      </c>
      <c r="G779" s="1">
        <v>44658</v>
      </c>
      <c r="H779" s="1">
        <v>44685</v>
      </c>
      <c r="I779" s="8">
        <f>IF(H779&lt;&gt;"",_xlfn.DAYS(H779,G779),"N/A")</f>
        <v>27</v>
      </c>
      <c r="J779" s="1">
        <f>IF(H779&lt;&gt;"",H779,"N/A")</f>
        <v>44685</v>
      </c>
      <c r="K779">
        <v>4</v>
      </c>
      <c r="L779" t="s">
        <v>16</v>
      </c>
      <c r="M779" t="str">
        <f>IF(L779&lt;&gt;"",L779,"N/A")</f>
        <v>Paid</v>
      </c>
      <c r="N779" t="s">
        <v>12</v>
      </c>
      <c r="O779" t="str">
        <f>IF(N779&lt;&gt;"",N779,"N/A")</f>
        <v>Invoiced</v>
      </c>
      <c r="P779" t="s">
        <v>13</v>
      </c>
      <c r="Q779" s="9">
        <v>33.72</v>
      </c>
      <c r="R779" t="str">
        <f t="shared" si="12"/>
        <v>30+</v>
      </c>
      <c r="S779">
        <v>600</v>
      </c>
      <c r="T779" t="s">
        <v>14</v>
      </c>
      <c r="U779">
        <f>IF(T779="USD",S779,S779*0.055)</f>
        <v>600</v>
      </c>
      <c r="V779">
        <v>300</v>
      </c>
      <c r="W779" t="s">
        <v>14</v>
      </c>
      <c r="X779">
        <f>IF(W779="USD",V779,V779*0.054)</f>
        <v>300</v>
      </c>
      <c r="Y779">
        <v>1</v>
      </c>
      <c r="Z779">
        <v>4.05</v>
      </c>
      <c r="AA779" s="9">
        <v>2.7</v>
      </c>
      <c r="AB779">
        <v>3.375</v>
      </c>
      <c r="AC779">
        <v>2.7</v>
      </c>
    </row>
    <row r="780" spans="1:29" x14ac:dyDescent="0.25">
      <c r="A780" t="s">
        <v>1645</v>
      </c>
      <c r="B780" t="s">
        <v>10</v>
      </c>
      <c r="C780" t="s">
        <v>68</v>
      </c>
      <c r="D780" t="s">
        <v>3620</v>
      </c>
      <c r="E780" t="s">
        <v>3612</v>
      </c>
      <c r="F780" t="str">
        <f>_xlfn.CONCAT(D780:D780,"-",E780)</f>
        <v>Zanzibar-Victoria</v>
      </c>
      <c r="G780" s="1">
        <v>44708</v>
      </c>
      <c r="H780" s="1">
        <v>44735</v>
      </c>
      <c r="I780" s="8">
        <f>IF(H780&lt;&gt;"",_xlfn.DAYS(H780,G780),"N/A")</f>
        <v>27</v>
      </c>
      <c r="J780" s="1">
        <f>IF(H780&lt;&gt;"",H780,"N/A")</f>
        <v>44735</v>
      </c>
      <c r="K780">
        <v>5</v>
      </c>
      <c r="L780" t="s">
        <v>12</v>
      </c>
      <c r="M780" t="str">
        <f>IF(L780&lt;&gt;"",L780,"N/A")</f>
        <v>Invoiced</v>
      </c>
      <c r="N780" t="s">
        <v>12</v>
      </c>
      <c r="O780" t="str">
        <f>IF(N780&lt;&gt;"",N780,"N/A")</f>
        <v>Invoiced</v>
      </c>
      <c r="P780" t="s">
        <v>13</v>
      </c>
      <c r="Q780" s="9">
        <v>33.505000000000003</v>
      </c>
      <c r="R780" t="str">
        <f t="shared" si="12"/>
        <v>30+</v>
      </c>
      <c r="S780">
        <v>600</v>
      </c>
      <c r="T780" t="s">
        <v>14</v>
      </c>
      <c r="U780">
        <f>IF(T780="USD",S780,S780*0.055)</f>
        <v>600</v>
      </c>
      <c r="V780">
        <v>300</v>
      </c>
      <c r="W780" t="s">
        <v>14</v>
      </c>
      <c r="X780">
        <f>IF(W780="USD",V780,V780*0.054)</f>
        <v>300</v>
      </c>
      <c r="Y780">
        <v>1</v>
      </c>
      <c r="Z780">
        <v>4.05</v>
      </c>
      <c r="AA780" s="9">
        <v>2.7</v>
      </c>
      <c r="AB780">
        <v>3.375</v>
      </c>
      <c r="AC780">
        <v>2.7</v>
      </c>
    </row>
    <row r="781" spans="1:29" x14ac:dyDescent="0.25">
      <c r="A781" t="s">
        <v>1586</v>
      </c>
      <c r="B781" t="s">
        <v>10</v>
      </c>
      <c r="C781" t="s">
        <v>68</v>
      </c>
      <c r="D781" t="s">
        <v>3616</v>
      </c>
      <c r="E781" t="s">
        <v>3613</v>
      </c>
      <c r="F781" t="str">
        <f>_xlfn.CONCAT(D781:D781,"-",E781)</f>
        <v>Marrakech-Sanaa</v>
      </c>
      <c r="G781" s="1">
        <v>44708</v>
      </c>
      <c r="H781" s="1">
        <v>44735</v>
      </c>
      <c r="I781" s="8">
        <f>IF(H781&lt;&gt;"",_xlfn.DAYS(H781,G781),"N/A")</f>
        <v>27</v>
      </c>
      <c r="J781" s="1">
        <f>IF(H781&lt;&gt;"",H781,"N/A")</f>
        <v>44735</v>
      </c>
      <c r="K781">
        <v>5</v>
      </c>
      <c r="L781" t="s">
        <v>12</v>
      </c>
      <c r="M781" t="str">
        <f>IF(L781&lt;&gt;"",L781,"N/A")</f>
        <v>Invoiced</v>
      </c>
      <c r="O781" t="str">
        <f>IF(N781&lt;&gt;"",N781,"N/A")</f>
        <v>N/A</v>
      </c>
      <c r="P781" t="s">
        <v>69</v>
      </c>
      <c r="Q781" s="9">
        <v>33.505000000000003</v>
      </c>
      <c r="R781" t="str">
        <f t="shared" si="12"/>
        <v>30+</v>
      </c>
      <c r="S781">
        <v>20</v>
      </c>
      <c r="T781" t="s">
        <v>14</v>
      </c>
      <c r="U781">
        <f>IF(T781="USD",S781,S781*0.055)</f>
        <v>20</v>
      </c>
      <c r="V781">
        <v>10</v>
      </c>
      <c r="W781" t="s">
        <v>14</v>
      </c>
      <c r="X781">
        <f>IF(W781="USD",V781,V781*0.054)</f>
        <v>10</v>
      </c>
      <c r="Y781">
        <v>1</v>
      </c>
      <c r="Z781">
        <v>4.05</v>
      </c>
      <c r="AA781" s="9">
        <v>2.7</v>
      </c>
      <c r="AB781">
        <v>3.375</v>
      </c>
      <c r="AC781">
        <v>2.7</v>
      </c>
    </row>
    <row r="782" spans="1:29" x14ac:dyDescent="0.25">
      <c r="A782" t="s">
        <v>1480</v>
      </c>
      <c r="B782" t="s">
        <v>10</v>
      </c>
      <c r="C782" t="s">
        <v>68</v>
      </c>
      <c r="D782" t="s">
        <v>3620</v>
      </c>
      <c r="E782" t="s">
        <v>3613</v>
      </c>
      <c r="F782" t="str">
        <f>_xlfn.CONCAT(D782:D782,"-",E782)</f>
        <v>Zanzibar-Sanaa</v>
      </c>
      <c r="G782" s="1">
        <v>44691</v>
      </c>
      <c r="H782" s="1">
        <v>44718</v>
      </c>
      <c r="I782" s="8">
        <f>IF(H782&lt;&gt;"",_xlfn.DAYS(H782,G782),"N/A")</f>
        <v>27</v>
      </c>
      <c r="J782" s="1">
        <f>IF(H782&lt;&gt;"",H782,"N/A")</f>
        <v>44718</v>
      </c>
      <c r="K782">
        <v>5</v>
      </c>
      <c r="M782" t="str">
        <f>IF(L782&lt;&gt;"",L782,"N/A")</f>
        <v>N/A</v>
      </c>
      <c r="N782" t="s">
        <v>12</v>
      </c>
      <c r="O782" t="str">
        <f>IF(N782&lt;&gt;"",N782,"N/A")</f>
        <v>Invoiced</v>
      </c>
      <c r="P782" t="s">
        <v>13</v>
      </c>
      <c r="Q782" s="9">
        <v>33.164999999999999</v>
      </c>
      <c r="R782" t="str">
        <f t="shared" si="12"/>
        <v>30+</v>
      </c>
      <c r="S782">
        <v>600</v>
      </c>
      <c r="T782" t="s">
        <v>14</v>
      </c>
      <c r="U782">
        <f>IF(T782="USD",S782,S782*0.055)</f>
        <v>600</v>
      </c>
      <c r="V782">
        <v>300</v>
      </c>
      <c r="W782" t="s">
        <v>14</v>
      </c>
      <c r="X782">
        <f>IF(W782="USD",V782,V782*0.054)</f>
        <v>300</v>
      </c>
      <c r="Y782">
        <v>1</v>
      </c>
      <c r="Z782">
        <v>4.05</v>
      </c>
      <c r="AA782" s="9">
        <v>2.7</v>
      </c>
      <c r="AB782">
        <v>3.375</v>
      </c>
      <c r="AC782">
        <v>2.7</v>
      </c>
    </row>
    <row r="783" spans="1:29" x14ac:dyDescent="0.25">
      <c r="A783" t="s">
        <v>1479</v>
      </c>
      <c r="B783" t="s">
        <v>10</v>
      </c>
      <c r="C783" t="s">
        <v>68</v>
      </c>
      <c r="D783" t="s">
        <v>3619</v>
      </c>
      <c r="E783" t="s">
        <v>3617</v>
      </c>
      <c r="F783" t="str">
        <f>_xlfn.CONCAT(D783:D783,"-",E783)</f>
        <v>Addis Ababa-Lagos</v>
      </c>
      <c r="G783" s="1">
        <v>44691</v>
      </c>
      <c r="H783" s="1">
        <v>44718</v>
      </c>
      <c r="I783" s="8">
        <f>IF(H783&lt;&gt;"",_xlfn.DAYS(H783,G783),"N/A")</f>
        <v>27</v>
      </c>
      <c r="J783" s="1">
        <f>IF(H783&lt;&gt;"",H783,"N/A")</f>
        <v>44718</v>
      </c>
      <c r="K783">
        <v>5</v>
      </c>
      <c r="M783" t="str">
        <f>IF(L783&lt;&gt;"",L783,"N/A")</f>
        <v>N/A</v>
      </c>
      <c r="N783" t="s">
        <v>16</v>
      </c>
      <c r="O783" t="str">
        <f>IF(N783&lt;&gt;"",N783,"N/A")</f>
        <v>Paid</v>
      </c>
      <c r="P783" t="s">
        <v>69</v>
      </c>
      <c r="Q783" s="9">
        <v>33.164999999999999</v>
      </c>
      <c r="R783" t="str">
        <f t="shared" si="12"/>
        <v>30+</v>
      </c>
      <c r="S783">
        <v>20</v>
      </c>
      <c r="T783" t="s">
        <v>14</v>
      </c>
      <c r="U783">
        <f>IF(T783="USD",S783,S783*0.055)</f>
        <v>20</v>
      </c>
      <c r="V783">
        <v>10</v>
      </c>
      <c r="W783" t="s">
        <v>14</v>
      </c>
      <c r="X783">
        <f>IF(W783="USD",V783,V783*0.054)</f>
        <v>10</v>
      </c>
      <c r="Y783">
        <v>1</v>
      </c>
      <c r="Z783">
        <v>4.05</v>
      </c>
      <c r="AA783" s="9">
        <v>2.7</v>
      </c>
      <c r="AB783">
        <v>3.375</v>
      </c>
      <c r="AC783">
        <v>2.7</v>
      </c>
    </row>
    <row r="784" spans="1:29" x14ac:dyDescent="0.25">
      <c r="A784" t="s">
        <v>3198</v>
      </c>
      <c r="B784" t="s">
        <v>10</v>
      </c>
      <c r="C784" t="s">
        <v>68</v>
      </c>
      <c r="D784" t="s">
        <v>3611</v>
      </c>
      <c r="E784" t="s">
        <v>3613</v>
      </c>
      <c r="F784" t="str">
        <f>_xlfn.CONCAT(D784:D784,"-",E784)</f>
        <v>Mogadishu-Sanaa</v>
      </c>
      <c r="G784" s="1">
        <v>44727</v>
      </c>
      <c r="H784" s="1">
        <v>44754</v>
      </c>
      <c r="I784" s="8">
        <f>IF(H784&lt;&gt;"",_xlfn.DAYS(H784,G784),"N/A")</f>
        <v>27</v>
      </c>
      <c r="J784" s="1">
        <f>IF(H784&lt;&gt;"",H784,"N/A")</f>
        <v>44754</v>
      </c>
      <c r="K784">
        <v>6</v>
      </c>
      <c r="L784" t="s">
        <v>12</v>
      </c>
      <c r="M784" t="str">
        <f>IF(L784&lt;&gt;"",L784,"N/A")</f>
        <v>Invoiced</v>
      </c>
      <c r="N784" t="s">
        <v>12</v>
      </c>
      <c r="O784" t="str">
        <f>IF(N784&lt;&gt;"",N784,"N/A")</f>
        <v>Invoiced</v>
      </c>
      <c r="P784" t="s">
        <v>13</v>
      </c>
      <c r="Q784" s="9">
        <v>33.066000000000003</v>
      </c>
      <c r="R784" t="str">
        <f t="shared" si="12"/>
        <v>30+</v>
      </c>
      <c r="S784">
        <v>600</v>
      </c>
      <c r="T784" t="s">
        <v>14</v>
      </c>
      <c r="U784">
        <f>IF(T784="USD",S784,S784*0.055)</f>
        <v>600</v>
      </c>
      <c r="V784">
        <v>300</v>
      </c>
      <c r="W784" t="s">
        <v>14</v>
      </c>
      <c r="X784">
        <f>IF(W784="USD",V784,V784*0.054)</f>
        <v>300</v>
      </c>
      <c r="Y784">
        <v>1</v>
      </c>
      <c r="Z784">
        <v>4.05</v>
      </c>
      <c r="AA784" s="9">
        <v>2.7</v>
      </c>
      <c r="AB784">
        <v>3.375</v>
      </c>
      <c r="AC784">
        <v>2.7</v>
      </c>
    </row>
    <row r="785" spans="1:29" x14ac:dyDescent="0.25">
      <c r="A785" t="s">
        <v>3203</v>
      </c>
      <c r="B785" t="s">
        <v>10</v>
      </c>
      <c r="C785" t="s">
        <v>68</v>
      </c>
      <c r="D785" t="s">
        <v>3611</v>
      </c>
      <c r="E785" t="s">
        <v>3614</v>
      </c>
      <c r="F785" t="str">
        <f>_xlfn.CONCAT(D785:D785,"-",E785)</f>
        <v>Mogadishu-Alger</v>
      </c>
      <c r="G785" s="1">
        <v>44734</v>
      </c>
      <c r="H785" s="1">
        <v>44761</v>
      </c>
      <c r="I785" s="8">
        <f>IF(H785&lt;&gt;"",_xlfn.DAYS(H785,G785),"N/A")</f>
        <v>27</v>
      </c>
      <c r="J785" s="1">
        <f>IF(H785&lt;&gt;"",H785,"N/A")</f>
        <v>44761</v>
      </c>
      <c r="K785">
        <v>6</v>
      </c>
      <c r="L785" t="s">
        <v>12</v>
      </c>
      <c r="M785" t="str">
        <f>IF(L785&lt;&gt;"",L785,"N/A")</f>
        <v>Invoiced</v>
      </c>
      <c r="N785" t="s">
        <v>12</v>
      </c>
      <c r="O785" t="str">
        <f>IF(N785&lt;&gt;"",N785,"N/A")</f>
        <v>Invoiced</v>
      </c>
      <c r="P785" t="s">
        <v>13</v>
      </c>
      <c r="Q785" s="9">
        <v>33.066000000000003</v>
      </c>
      <c r="R785" t="str">
        <f t="shared" si="12"/>
        <v>30+</v>
      </c>
      <c r="S785">
        <v>600</v>
      </c>
      <c r="T785" t="s">
        <v>14</v>
      </c>
      <c r="U785">
        <f>IF(T785="USD",S785,S785*0.055)</f>
        <v>600</v>
      </c>
      <c r="V785">
        <v>300</v>
      </c>
      <c r="W785" t="s">
        <v>14</v>
      </c>
      <c r="X785">
        <f>IF(W785="USD",V785,V785*0.054)</f>
        <v>300</v>
      </c>
      <c r="Y785">
        <v>1</v>
      </c>
      <c r="Z785">
        <v>4.05</v>
      </c>
      <c r="AA785" s="9">
        <v>2.7</v>
      </c>
      <c r="AB785">
        <v>3.375</v>
      </c>
      <c r="AC785">
        <v>2.7</v>
      </c>
    </row>
    <row r="786" spans="1:29" x14ac:dyDescent="0.25">
      <c r="A786" t="s">
        <v>3224</v>
      </c>
      <c r="B786" t="s">
        <v>10</v>
      </c>
      <c r="C786" t="s">
        <v>68</v>
      </c>
      <c r="D786" t="s">
        <v>3616</v>
      </c>
      <c r="E786" t="s">
        <v>3618</v>
      </c>
      <c r="F786" t="str">
        <f>_xlfn.CONCAT(D786:D786,"-",E786)</f>
        <v>Marrakech-Tripoli</v>
      </c>
      <c r="G786" s="1">
        <v>44723</v>
      </c>
      <c r="H786" s="1">
        <v>44750</v>
      </c>
      <c r="I786" s="8">
        <f>IF(H786&lt;&gt;"",_xlfn.DAYS(H786,G786),"N/A")</f>
        <v>27</v>
      </c>
      <c r="J786" s="1">
        <f>IF(H786&lt;&gt;"",H786,"N/A")</f>
        <v>44750</v>
      </c>
      <c r="K786">
        <v>6</v>
      </c>
      <c r="L786" t="s">
        <v>12</v>
      </c>
      <c r="M786" t="str">
        <f>IF(L786&lt;&gt;"",L786,"N/A")</f>
        <v>Invoiced</v>
      </c>
      <c r="N786" t="s">
        <v>12</v>
      </c>
      <c r="O786" t="str">
        <f>IF(N786&lt;&gt;"",N786,"N/A")</f>
        <v>Invoiced</v>
      </c>
      <c r="P786" t="s">
        <v>13</v>
      </c>
      <c r="Q786" s="9">
        <v>33.066000000000003</v>
      </c>
      <c r="R786" t="str">
        <f t="shared" si="12"/>
        <v>30+</v>
      </c>
      <c r="S786">
        <v>600</v>
      </c>
      <c r="T786" t="s">
        <v>14</v>
      </c>
      <c r="U786">
        <f>IF(T786="USD",S786,S786*0.055)</f>
        <v>600</v>
      </c>
      <c r="V786">
        <v>300</v>
      </c>
      <c r="W786" t="s">
        <v>14</v>
      </c>
      <c r="X786">
        <f>IF(W786="USD",V786,V786*0.054)</f>
        <v>300</v>
      </c>
      <c r="Y786">
        <v>1</v>
      </c>
      <c r="Z786">
        <v>4.05</v>
      </c>
      <c r="AA786" s="9">
        <v>2.7</v>
      </c>
      <c r="AB786">
        <v>3.375</v>
      </c>
      <c r="AC786">
        <v>2.7</v>
      </c>
    </row>
    <row r="787" spans="1:29" x14ac:dyDescent="0.25">
      <c r="A787" t="s">
        <v>3574</v>
      </c>
      <c r="B787" t="s">
        <v>10</v>
      </c>
      <c r="C787" t="s">
        <v>68</v>
      </c>
      <c r="D787" t="s">
        <v>3620</v>
      </c>
      <c r="E787" t="s">
        <v>3614</v>
      </c>
      <c r="F787" t="str">
        <f>_xlfn.CONCAT(D787:D787,"-",E787)</f>
        <v>Zanzibar-Alger</v>
      </c>
      <c r="G787" s="1">
        <v>44606</v>
      </c>
      <c r="H787" s="1">
        <v>44633</v>
      </c>
      <c r="I787" s="8">
        <f>IF(H787&lt;&gt;"",_xlfn.DAYS(H787,G787),"N/A")</f>
        <v>27</v>
      </c>
      <c r="J787" s="1">
        <f>IF(H787&lt;&gt;"",H787,"N/A")</f>
        <v>44633</v>
      </c>
      <c r="K787">
        <v>2</v>
      </c>
      <c r="L787" t="s">
        <v>16</v>
      </c>
      <c r="M787" t="str">
        <f>IF(L787&lt;&gt;"",L787,"N/A")</f>
        <v>Paid</v>
      </c>
      <c r="N787" t="s">
        <v>12</v>
      </c>
      <c r="O787" t="str">
        <f>IF(N787&lt;&gt;"",N787,"N/A")</f>
        <v>Invoiced</v>
      </c>
      <c r="P787" t="s">
        <v>13</v>
      </c>
      <c r="Q787" s="9">
        <v>33.066000000000003</v>
      </c>
      <c r="R787" t="str">
        <f t="shared" si="12"/>
        <v>30+</v>
      </c>
      <c r="S787">
        <v>600</v>
      </c>
      <c r="T787" t="s">
        <v>14</v>
      </c>
      <c r="U787">
        <f>IF(T787="USD",S787,S787*0.055)</f>
        <v>600</v>
      </c>
      <c r="V787">
        <v>300</v>
      </c>
      <c r="W787" t="s">
        <v>14</v>
      </c>
      <c r="X787">
        <f>IF(W787="USD",V787,V787*0.054)</f>
        <v>300</v>
      </c>
      <c r="Y787">
        <v>1</v>
      </c>
      <c r="Z787">
        <v>4.05</v>
      </c>
      <c r="AA787" s="9">
        <v>2.7</v>
      </c>
      <c r="AB787">
        <v>3.375</v>
      </c>
      <c r="AC787">
        <v>2.7</v>
      </c>
    </row>
    <row r="788" spans="1:29" x14ac:dyDescent="0.25">
      <c r="A788" t="s">
        <v>1929</v>
      </c>
      <c r="B788" t="s">
        <v>10</v>
      </c>
      <c r="C788" t="s">
        <v>68</v>
      </c>
      <c r="D788" t="s">
        <v>3615</v>
      </c>
      <c r="E788" t="s">
        <v>3614</v>
      </c>
      <c r="F788" t="str">
        <f>_xlfn.CONCAT(D788:D788,"-",E788)</f>
        <v>Mombasa-Alger</v>
      </c>
      <c r="G788" s="1">
        <v>44763</v>
      </c>
      <c r="H788" s="1">
        <v>44790</v>
      </c>
      <c r="I788" s="8">
        <f>IF(H788&lt;&gt;"",_xlfn.DAYS(H788,G788),"N/A")</f>
        <v>27</v>
      </c>
      <c r="J788" s="1">
        <f>IF(H788&lt;&gt;"",H788,"N/A")</f>
        <v>44790</v>
      </c>
      <c r="K788">
        <v>7</v>
      </c>
      <c r="L788" t="s">
        <v>12</v>
      </c>
      <c r="M788" t="str">
        <f>IF(L788&lt;&gt;"",L788,"N/A")</f>
        <v>Invoiced</v>
      </c>
      <c r="N788" t="s">
        <v>12</v>
      </c>
      <c r="O788" t="str">
        <f>IF(N788&lt;&gt;"",N788,"N/A")</f>
        <v>Invoiced</v>
      </c>
      <c r="P788" t="s">
        <v>13</v>
      </c>
      <c r="Q788" s="9">
        <v>32.758000000000003</v>
      </c>
      <c r="R788" t="str">
        <f t="shared" si="12"/>
        <v>30+</v>
      </c>
      <c r="S788">
        <v>600</v>
      </c>
      <c r="T788" t="s">
        <v>14</v>
      </c>
      <c r="U788">
        <f>IF(T788="USD",S788,S788*0.055)</f>
        <v>600</v>
      </c>
      <c r="V788">
        <v>300</v>
      </c>
      <c r="W788" t="s">
        <v>14</v>
      </c>
      <c r="X788">
        <f>IF(W788="USD",V788,V788*0.054)</f>
        <v>300</v>
      </c>
      <c r="Y788">
        <v>1</v>
      </c>
      <c r="Z788">
        <v>4.05</v>
      </c>
      <c r="AA788" s="9">
        <v>2.7</v>
      </c>
      <c r="AB788">
        <v>3.375</v>
      </c>
      <c r="AC788">
        <v>2.7</v>
      </c>
    </row>
    <row r="789" spans="1:29" x14ac:dyDescent="0.25">
      <c r="A789" t="s">
        <v>3067</v>
      </c>
      <c r="B789" t="s">
        <v>10</v>
      </c>
      <c r="C789" t="s">
        <v>68</v>
      </c>
      <c r="D789" t="s">
        <v>3620</v>
      </c>
      <c r="E789" t="s">
        <v>3614</v>
      </c>
      <c r="F789" t="str">
        <f>_xlfn.CONCAT(D789:D789,"-",E789)</f>
        <v>Zanzibar-Alger</v>
      </c>
      <c r="G789" s="1">
        <v>44779</v>
      </c>
      <c r="H789" s="1">
        <v>44806</v>
      </c>
      <c r="I789" s="8">
        <f>IF(H789&lt;&gt;"",_xlfn.DAYS(H789,G789),"N/A")</f>
        <v>27</v>
      </c>
      <c r="J789" s="1">
        <f>IF(H789&lt;&gt;"",H789,"N/A")</f>
        <v>44806</v>
      </c>
      <c r="K789">
        <v>8</v>
      </c>
      <c r="M789" t="str">
        <f>IF(L789&lt;&gt;"",L789,"N/A")</f>
        <v>N/A</v>
      </c>
      <c r="N789" t="s">
        <v>583</v>
      </c>
      <c r="O789" t="str">
        <f>IF(N789&lt;&gt;"",N789,"N/A")</f>
        <v>Approval Pending</v>
      </c>
      <c r="P789" t="s">
        <v>13</v>
      </c>
      <c r="Q789" s="9">
        <v>32.367600000000003</v>
      </c>
      <c r="R789" t="str">
        <f t="shared" si="12"/>
        <v>30+</v>
      </c>
      <c r="S789">
        <v>600</v>
      </c>
      <c r="T789" t="s">
        <v>14</v>
      </c>
      <c r="U789">
        <f>IF(T789="USD",S789,S789*0.055)</f>
        <v>600</v>
      </c>
      <c r="V789">
        <v>300</v>
      </c>
      <c r="W789" t="s">
        <v>14</v>
      </c>
      <c r="X789">
        <f>IF(W789="USD",V789,V789*0.054)</f>
        <v>300</v>
      </c>
      <c r="Y789">
        <v>1</v>
      </c>
      <c r="Z789">
        <v>4.05</v>
      </c>
      <c r="AA789" s="9">
        <v>2.7</v>
      </c>
      <c r="AB789">
        <v>3.375</v>
      </c>
      <c r="AC789">
        <v>2.7</v>
      </c>
    </row>
    <row r="790" spans="1:29" x14ac:dyDescent="0.25">
      <c r="A790" t="s">
        <v>2103</v>
      </c>
      <c r="B790" t="s">
        <v>10</v>
      </c>
      <c r="C790" t="s">
        <v>68</v>
      </c>
      <c r="D790" t="s">
        <v>3616</v>
      </c>
      <c r="E790" t="s">
        <v>3614</v>
      </c>
      <c r="F790" t="str">
        <f>_xlfn.CONCAT(D790:D790,"-",E790)</f>
        <v>Marrakech-Alger</v>
      </c>
      <c r="G790" s="1">
        <v>44649</v>
      </c>
      <c r="H790" s="1">
        <v>44676</v>
      </c>
      <c r="I790" s="8">
        <f>IF(H790&lt;&gt;"",_xlfn.DAYS(H790,G790),"N/A")</f>
        <v>27</v>
      </c>
      <c r="J790" s="1">
        <f>IF(H790&lt;&gt;"",H790,"N/A")</f>
        <v>44676</v>
      </c>
      <c r="K790">
        <v>3</v>
      </c>
      <c r="L790" t="s">
        <v>16</v>
      </c>
      <c r="M790" t="str">
        <f>IF(L790&lt;&gt;"",L790,"N/A")</f>
        <v>Paid</v>
      </c>
      <c r="N790" t="s">
        <v>12</v>
      </c>
      <c r="O790" t="str">
        <f>IF(N790&lt;&gt;"",N790,"N/A")</f>
        <v>Invoiced</v>
      </c>
      <c r="P790" t="s">
        <v>13</v>
      </c>
      <c r="Q790" s="9">
        <v>32.305</v>
      </c>
      <c r="R790" t="str">
        <f t="shared" si="12"/>
        <v>30+</v>
      </c>
      <c r="S790">
        <v>600</v>
      </c>
      <c r="T790" t="s">
        <v>14</v>
      </c>
      <c r="U790">
        <f>IF(T790="USD",S790,S790*0.055)</f>
        <v>600</v>
      </c>
      <c r="V790">
        <v>300</v>
      </c>
      <c r="W790" t="s">
        <v>14</v>
      </c>
      <c r="X790">
        <f>IF(W790="USD",V790,V790*0.054)</f>
        <v>300</v>
      </c>
      <c r="Y790">
        <v>1</v>
      </c>
      <c r="Z790">
        <v>4.05</v>
      </c>
      <c r="AA790" s="9">
        <v>2.7</v>
      </c>
      <c r="AB790">
        <v>3.375</v>
      </c>
      <c r="AC790">
        <v>2.7</v>
      </c>
    </row>
    <row r="791" spans="1:29" x14ac:dyDescent="0.25">
      <c r="A791" t="s">
        <v>2119</v>
      </c>
      <c r="B791" t="s">
        <v>10</v>
      </c>
      <c r="C791" t="s">
        <v>68</v>
      </c>
      <c r="D791" t="s">
        <v>3615</v>
      </c>
      <c r="E791" t="s">
        <v>3618</v>
      </c>
      <c r="F791" t="str">
        <f>_xlfn.CONCAT(D791:D791,"-",E791)</f>
        <v>Mombasa-Tripoli</v>
      </c>
      <c r="G791" s="1">
        <v>44649</v>
      </c>
      <c r="H791" s="1">
        <v>44676</v>
      </c>
      <c r="I791" s="8">
        <f>IF(H791&lt;&gt;"",_xlfn.DAYS(H791,G791),"N/A")</f>
        <v>27</v>
      </c>
      <c r="J791" s="1">
        <f>IF(H791&lt;&gt;"",H791,"N/A")</f>
        <v>44676</v>
      </c>
      <c r="K791">
        <v>3</v>
      </c>
      <c r="L791" t="s">
        <v>16</v>
      </c>
      <c r="M791" t="str">
        <f>IF(L791&lt;&gt;"",L791,"N/A")</f>
        <v>Paid</v>
      </c>
      <c r="O791" t="str">
        <f>IF(N791&lt;&gt;"",N791,"N/A")</f>
        <v>N/A</v>
      </c>
      <c r="P791" t="s">
        <v>69</v>
      </c>
      <c r="Q791" s="9">
        <v>32.305</v>
      </c>
      <c r="R791" t="str">
        <f t="shared" si="12"/>
        <v>30+</v>
      </c>
      <c r="S791">
        <v>20</v>
      </c>
      <c r="T791" t="s">
        <v>14</v>
      </c>
      <c r="U791">
        <f>IF(T791="USD",S791,S791*0.055)</f>
        <v>20</v>
      </c>
      <c r="V791">
        <v>10</v>
      </c>
      <c r="W791" t="s">
        <v>14</v>
      </c>
      <c r="X791">
        <f>IF(W791="USD",V791,V791*0.054)</f>
        <v>10</v>
      </c>
      <c r="Y791">
        <v>1</v>
      </c>
      <c r="Z791">
        <v>4.05</v>
      </c>
      <c r="AA791" s="9">
        <v>2.7</v>
      </c>
      <c r="AB791">
        <v>3.375</v>
      </c>
      <c r="AC791">
        <v>2.7</v>
      </c>
    </row>
    <row r="792" spans="1:29" x14ac:dyDescent="0.25">
      <c r="A792" t="s">
        <v>1644</v>
      </c>
      <c r="B792" t="s">
        <v>10</v>
      </c>
      <c r="C792" t="s">
        <v>68</v>
      </c>
      <c r="D792" t="s">
        <v>3616</v>
      </c>
      <c r="E792" t="s">
        <v>3614</v>
      </c>
      <c r="F792" t="str">
        <f>_xlfn.CONCAT(D792:D792,"-",E792)</f>
        <v>Marrakech-Alger</v>
      </c>
      <c r="G792" s="1">
        <v>44707</v>
      </c>
      <c r="H792" s="1">
        <v>44734</v>
      </c>
      <c r="I792" s="8">
        <f>IF(H792&lt;&gt;"",_xlfn.DAYS(H792,G792),"N/A")</f>
        <v>27</v>
      </c>
      <c r="J792" s="1">
        <f>IF(H792&lt;&gt;"",H792,"N/A")</f>
        <v>44734</v>
      </c>
      <c r="K792">
        <v>5</v>
      </c>
      <c r="L792" t="s">
        <v>12</v>
      </c>
      <c r="M792" t="str">
        <f>IF(L792&lt;&gt;"",L792,"N/A")</f>
        <v>Invoiced</v>
      </c>
      <c r="N792" t="s">
        <v>12</v>
      </c>
      <c r="O792" t="str">
        <f>IF(N792&lt;&gt;"",N792,"N/A")</f>
        <v>Invoiced</v>
      </c>
      <c r="P792" t="s">
        <v>13</v>
      </c>
      <c r="Q792" s="9">
        <v>32.28</v>
      </c>
      <c r="R792" t="str">
        <f t="shared" si="12"/>
        <v>30+</v>
      </c>
      <c r="S792">
        <v>600</v>
      </c>
      <c r="T792" t="s">
        <v>14</v>
      </c>
      <c r="U792">
        <f>IF(T792="USD",S792,S792*0.055)</f>
        <v>600</v>
      </c>
      <c r="V792">
        <v>300</v>
      </c>
      <c r="W792" t="s">
        <v>14</v>
      </c>
      <c r="X792">
        <f>IF(W792="USD",V792,V792*0.054)</f>
        <v>300</v>
      </c>
      <c r="Y792">
        <v>1</v>
      </c>
      <c r="Z792">
        <v>4.05</v>
      </c>
      <c r="AA792" s="9">
        <v>2.7</v>
      </c>
      <c r="AB792">
        <v>3.375</v>
      </c>
      <c r="AC792">
        <v>2.7</v>
      </c>
    </row>
    <row r="793" spans="1:29" x14ac:dyDescent="0.25">
      <c r="A793" t="s">
        <v>1585</v>
      </c>
      <c r="B793" t="s">
        <v>10</v>
      </c>
      <c r="C793" t="s">
        <v>68</v>
      </c>
      <c r="D793" t="s">
        <v>3611</v>
      </c>
      <c r="E793" t="s">
        <v>3612</v>
      </c>
      <c r="F793" t="str">
        <f>_xlfn.CONCAT(D793:D793,"-",E793)</f>
        <v>Mogadishu-Victoria</v>
      </c>
      <c r="G793" s="1">
        <v>44707</v>
      </c>
      <c r="H793" s="1">
        <v>44734</v>
      </c>
      <c r="I793" s="8">
        <f>IF(H793&lt;&gt;"",_xlfn.DAYS(H793,G793),"N/A")</f>
        <v>27</v>
      </c>
      <c r="J793" s="1">
        <f>IF(H793&lt;&gt;"",H793,"N/A")</f>
        <v>44734</v>
      </c>
      <c r="K793">
        <v>5</v>
      </c>
      <c r="L793" t="s">
        <v>12</v>
      </c>
      <c r="M793" t="str">
        <f>IF(L793&lt;&gt;"",L793,"N/A")</f>
        <v>Invoiced</v>
      </c>
      <c r="O793" t="str">
        <f>IF(N793&lt;&gt;"",N793,"N/A")</f>
        <v>N/A</v>
      </c>
      <c r="P793" t="s">
        <v>69</v>
      </c>
      <c r="Q793" s="9">
        <v>32.28</v>
      </c>
      <c r="R793" t="str">
        <f t="shared" si="12"/>
        <v>30+</v>
      </c>
      <c r="S793">
        <v>20</v>
      </c>
      <c r="T793" t="s">
        <v>14</v>
      </c>
      <c r="U793">
        <f>IF(T793="USD",S793,S793*0.055)</f>
        <v>20</v>
      </c>
      <c r="V793">
        <v>10</v>
      </c>
      <c r="W793" t="s">
        <v>14</v>
      </c>
      <c r="X793">
        <f>IF(W793="USD",V793,V793*0.054)</f>
        <v>10</v>
      </c>
      <c r="Y793">
        <v>1</v>
      </c>
      <c r="Z793">
        <v>4.05</v>
      </c>
      <c r="AA793" s="9">
        <v>2.7</v>
      </c>
      <c r="AB793">
        <v>3.375</v>
      </c>
      <c r="AC793">
        <v>2.7</v>
      </c>
    </row>
    <row r="794" spans="1:29" x14ac:dyDescent="0.25">
      <c r="A794" t="s">
        <v>906</v>
      </c>
      <c r="B794" t="s">
        <v>10</v>
      </c>
      <c r="C794" t="s">
        <v>68</v>
      </c>
      <c r="D794" t="s">
        <v>3616</v>
      </c>
      <c r="E794" t="s">
        <v>3617</v>
      </c>
      <c r="F794" t="str">
        <f>_xlfn.CONCAT(D794:D794,"-",E794)</f>
        <v>Marrakech-Lagos</v>
      </c>
      <c r="G794" s="1">
        <v>44658</v>
      </c>
      <c r="H794" s="1">
        <v>44685</v>
      </c>
      <c r="I794" s="8">
        <f>IF(H794&lt;&gt;"",_xlfn.DAYS(H794,G794),"N/A")</f>
        <v>27</v>
      </c>
      <c r="J794" s="1">
        <f>IF(H794&lt;&gt;"",H794,"N/A")</f>
        <v>44685</v>
      </c>
      <c r="K794">
        <v>4</v>
      </c>
      <c r="L794" t="s">
        <v>12</v>
      </c>
      <c r="M794" t="str">
        <f>IF(L794&lt;&gt;"",L794,"N/A")</f>
        <v>Invoiced</v>
      </c>
      <c r="N794" t="s">
        <v>16</v>
      </c>
      <c r="O794" t="str">
        <f>IF(N794&lt;&gt;"",N794,"N/A")</f>
        <v>Paid</v>
      </c>
      <c r="P794" t="s">
        <v>13</v>
      </c>
      <c r="Q794" s="9">
        <v>32.128</v>
      </c>
      <c r="R794" t="str">
        <f t="shared" si="12"/>
        <v>30+</v>
      </c>
      <c r="S794">
        <v>600</v>
      </c>
      <c r="T794" t="s">
        <v>14</v>
      </c>
      <c r="U794">
        <f>IF(T794="USD",S794,S794*0.055)</f>
        <v>600</v>
      </c>
      <c r="V794">
        <v>300</v>
      </c>
      <c r="W794" t="s">
        <v>14</v>
      </c>
      <c r="X794">
        <f>IF(W794="USD",V794,V794*0.054)</f>
        <v>300</v>
      </c>
      <c r="Y794">
        <v>1</v>
      </c>
      <c r="Z794">
        <v>4.05</v>
      </c>
      <c r="AA794" s="9">
        <v>2.7</v>
      </c>
      <c r="AB794">
        <v>3.375</v>
      </c>
      <c r="AC794">
        <v>2.7</v>
      </c>
    </row>
    <row r="795" spans="1:29" x14ac:dyDescent="0.25">
      <c r="A795" t="s">
        <v>1647</v>
      </c>
      <c r="B795" t="s">
        <v>10</v>
      </c>
      <c r="C795" t="s">
        <v>68</v>
      </c>
      <c r="D795" t="s">
        <v>3615</v>
      </c>
      <c r="E795" t="s">
        <v>3618</v>
      </c>
      <c r="F795" t="str">
        <f>_xlfn.CONCAT(D795:D795,"-",E795)</f>
        <v>Mombasa-Tripoli</v>
      </c>
      <c r="G795" s="1">
        <v>44707</v>
      </c>
      <c r="H795" s="1">
        <v>44734</v>
      </c>
      <c r="I795" s="8">
        <f>IF(H795&lt;&gt;"",_xlfn.DAYS(H795,G795),"N/A")</f>
        <v>27</v>
      </c>
      <c r="J795" s="1">
        <f>IF(H795&lt;&gt;"",H795,"N/A")</f>
        <v>44734</v>
      </c>
      <c r="K795">
        <v>5</v>
      </c>
      <c r="L795" t="s">
        <v>12</v>
      </c>
      <c r="M795" t="str">
        <f>IF(L795&lt;&gt;"",L795,"N/A")</f>
        <v>Invoiced</v>
      </c>
      <c r="N795" t="s">
        <v>12</v>
      </c>
      <c r="O795" t="str">
        <f>IF(N795&lt;&gt;"",N795,"N/A")</f>
        <v>Invoiced</v>
      </c>
      <c r="P795" t="s">
        <v>13</v>
      </c>
      <c r="Q795" s="9">
        <v>32.091999999999999</v>
      </c>
      <c r="R795" t="str">
        <f t="shared" si="12"/>
        <v>30+</v>
      </c>
      <c r="S795">
        <v>600</v>
      </c>
      <c r="T795" t="s">
        <v>14</v>
      </c>
      <c r="U795">
        <f>IF(T795="USD",S795,S795*0.055)</f>
        <v>600</v>
      </c>
      <c r="V795">
        <v>300</v>
      </c>
      <c r="W795" t="s">
        <v>14</v>
      </c>
      <c r="X795">
        <f>IF(W795="USD",V795,V795*0.054)</f>
        <v>300</v>
      </c>
      <c r="Y795">
        <v>1</v>
      </c>
      <c r="Z795">
        <v>4.05</v>
      </c>
      <c r="AA795" s="9">
        <v>2.7</v>
      </c>
      <c r="AB795">
        <v>3.375</v>
      </c>
      <c r="AC795">
        <v>2.7</v>
      </c>
    </row>
    <row r="796" spans="1:29" x14ac:dyDescent="0.25">
      <c r="A796" t="s">
        <v>1588</v>
      </c>
      <c r="B796" t="s">
        <v>10</v>
      </c>
      <c r="C796" t="s">
        <v>68</v>
      </c>
      <c r="D796" t="s">
        <v>3616</v>
      </c>
      <c r="E796" t="s">
        <v>3614</v>
      </c>
      <c r="F796" t="str">
        <f>_xlfn.CONCAT(D796:D796,"-",E796)</f>
        <v>Marrakech-Alger</v>
      </c>
      <c r="G796" s="1">
        <v>44707</v>
      </c>
      <c r="H796" s="1">
        <v>44734</v>
      </c>
      <c r="I796" s="8">
        <f>IF(H796&lt;&gt;"",_xlfn.DAYS(H796,G796),"N/A")</f>
        <v>27</v>
      </c>
      <c r="J796" s="1">
        <f>IF(H796&lt;&gt;"",H796,"N/A")</f>
        <v>44734</v>
      </c>
      <c r="K796">
        <v>5</v>
      </c>
      <c r="L796" t="s">
        <v>12</v>
      </c>
      <c r="M796" t="str">
        <f>IF(L796&lt;&gt;"",L796,"N/A")</f>
        <v>Invoiced</v>
      </c>
      <c r="O796" t="str">
        <f>IF(N796&lt;&gt;"",N796,"N/A")</f>
        <v>N/A</v>
      </c>
      <c r="P796" t="s">
        <v>69</v>
      </c>
      <c r="Q796" s="9">
        <v>32.091999999999999</v>
      </c>
      <c r="R796" t="str">
        <f t="shared" si="12"/>
        <v>30+</v>
      </c>
      <c r="S796">
        <v>20</v>
      </c>
      <c r="T796" t="s">
        <v>14</v>
      </c>
      <c r="U796">
        <f>IF(T796="USD",S796,S796*0.055)</f>
        <v>20</v>
      </c>
      <c r="V796">
        <v>10</v>
      </c>
      <c r="W796" t="s">
        <v>14</v>
      </c>
      <c r="X796">
        <f>IF(W796="USD",V796,V796*0.054)</f>
        <v>10</v>
      </c>
      <c r="Y796">
        <v>1</v>
      </c>
      <c r="Z796">
        <v>4.05</v>
      </c>
      <c r="AA796" s="9">
        <v>2.7</v>
      </c>
      <c r="AB796">
        <v>3.375</v>
      </c>
      <c r="AC796">
        <v>2.7</v>
      </c>
    </row>
    <row r="797" spans="1:29" x14ac:dyDescent="0.25">
      <c r="A797" t="s">
        <v>1398</v>
      </c>
      <c r="B797" t="s">
        <v>10</v>
      </c>
      <c r="C797" t="s">
        <v>68</v>
      </c>
      <c r="D797" t="s">
        <v>3616</v>
      </c>
      <c r="E797" t="s">
        <v>3613</v>
      </c>
      <c r="F797" t="str">
        <f>_xlfn.CONCAT(D797:D797,"-",E797)</f>
        <v>Marrakech-Sanaa</v>
      </c>
      <c r="G797" s="1">
        <v>44663</v>
      </c>
      <c r="H797" s="1">
        <v>44690</v>
      </c>
      <c r="I797" s="8">
        <f>IF(H797&lt;&gt;"",_xlfn.DAYS(H797,G797),"N/A")</f>
        <v>27</v>
      </c>
      <c r="J797" s="1">
        <f>IF(H797&lt;&gt;"",H797,"N/A")</f>
        <v>44690</v>
      </c>
      <c r="K797">
        <v>4</v>
      </c>
      <c r="M797" t="str">
        <f>IF(L797&lt;&gt;"",L797,"N/A")</f>
        <v>N/A</v>
      </c>
      <c r="N797" t="s">
        <v>16</v>
      </c>
      <c r="O797" t="str">
        <f>IF(N797&lt;&gt;"",N797,"N/A")</f>
        <v>Paid</v>
      </c>
      <c r="P797" t="s">
        <v>13</v>
      </c>
      <c r="Q797" s="9">
        <v>31.902000000000001</v>
      </c>
      <c r="R797" t="str">
        <f t="shared" si="12"/>
        <v>30+</v>
      </c>
      <c r="S797">
        <v>600</v>
      </c>
      <c r="T797" t="s">
        <v>14</v>
      </c>
      <c r="U797">
        <f>IF(T797="USD",S797,S797*0.055)</f>
        <v>600</v>
      </c>
      <c r="V797">
        <v>300</v>
      </c>
      <c r="W797" t="s">
        <v>14</v>
      </c>
      <c r="X797">
        <f>IF(W797="USD",V797,V797*0.054)</f>
        <v>300</v>
      </c>
      <c r="Y797">
        <v>1</v>
      </c>
      <c r="Z797">
        <v>4.05</v>
      </c>
      <c r="AA797" s="9">
        <v>2.7</v>
      </c>
      <c r="AB797">
        <v>3.375</v>
      </c>
      <c r="AC797">
        <v>2.7</v>
      </c>
    </row>
    <row r="798" spans="1:29" x14ac:dyDescent="0.25">
      <c r="A798" t="s">
        <v>1429</v>
      </c>
      <c r="B798" t="s">
        <v>10</v>
      </c>
      <c r="C798" t="s">
        <v>68</v>
      </c>
      <c r="D798" t="s">
        <v>3619</v>
      </c>
      <c r="E798" t="s">
        <v>3612</v>
      </c>
      <c r="F798" t="str">
        <f>_xlfn.CONCAT(D798:D798,"-",E798)</f>
        <v>Addis Ababa-Victoria</v>
      </c>
      <c r="G798" s="1">
        <v>44663</v>
      </c>
      <c r="H798" s="1">
        <v>44690</v>
      </c>
      <c r="I798" s="8">
        <f>IF(H798&lt;&gt;"",_xlfn.DAYS(H798,G798),"N/A")</f>
        <v>27</v>
      </c>
      <c r="J798" s="1">
        <f>IF(H798&lt;&gt;"",H798,"N/A")</f>
        <v>44690</v>
      </c>
      <c r="K798">
        <v>4</v>
      </c>
      <c r="M798" t="str">
        <f>IF(L798&lt;&gt;"",L798,"N/A")</f>
        <v>N/A</v>
      </c>
      <c r="O798" t="str">
        <f>IF(N798&lt;&gt;"",N798,"N/A")</f>
        <v>N/A</v>
      </c>
      <c r="P798" t="s">
        <v>69</v>
      </c>
      <c r="Q798" s="9">
        <v>31.902000000000001</v>
      </c>
      <c r="R798" t="str">
        <f t="shared" si="12"/>
        <v>30+</v>
      </c>
      <c r="S798">
        <v>20</v>
      </c>
      <c r="T798" t="s">
        <v>14</v>
      </c>
      <c r="U798">
        <f>IF(T798="USD",S798,S798*0.055)</f>
        <v>20</v>
      </c>
      <c r="V798">
        <v>10</v>
      </c>
      <c r="W798" t="s">
        <v>14</v>
      </c>
      <c r="X798">
        <f>IF(W798="USD",V798,V798*0.054)</f>
        <v>10</v>
      </c>
      <c r="Y798">
        <v>1</v>
      </c>
      <c r="Z798">
        <v>4.05</v>
      </c>
      <c r="AA798" s="9">
        <v>2.7</v>
      </c>
      <c r="AB798">
        <v>3.375</v>
      </c>
      <c r="AC798">
        <v>2.7</v>
      </c>
    </row>
    <row r="799" spans="1:29" x14ac:dyDescent="0.25">
      <c r="A799" t="s">
        <v>2820</v>
      </c>
      <c r="B799" t="s">
        <v>10</v>
      </c>
      <c r="C799" t="s">
        <v>68</v>
      </c>
      <c r="D799" t="s">
        <v>3616</v>
      </c>
      <c r="E799" t="s">
        <v>3617</v>
      </c>
      <c r="F799" t="str">
        <f>_xlfn.CONCAT(D799:D799,"-",E799)</f>
        <v>Marrakech-Lagos</v>
      </c>
      <c r="G799" s="1">
        <v>44692</v>
      </c>
      <c r="H799" s="1">
        <v>44719</v>
      </c>
      <c r="I799" s="8">
        <f>IF(H799&lt;&gt;"",_xlfn.DAYS(H799,G799),"N/A")</f>
        <v>27</v>
      </c>
      <c r="J799" s="1">
        <f>IF(H799&lt;&gt;"",H799,"N/A")</f>
        <v>44719</v>
      </c>
      <c r="K799">
        <v>5</v>
      </c>
      <c r="L799" t="s">
        <v>16</v>
      </c>
      <c r="M799" t="str">
        <f>IF(L799&lt;&gt;"",L799,"N/A")</f>
        <v>Paid</v>
      </c>
      <c r="N799" t="s">
        <v>12</v>
      </c>
      <c r="O799" t="str">
        <f>IF(N799&lt;&gt;"",N799,"N/A")</f>
        <v>Invoiced</v>
      </c>
      <c r="P799" t="s">
        <v>13</v>
      </c>
      <c r="Q799" s="9">
        <v>31.659369999999999</v>
      </c>
      <c r="R799" t="str">
        <f t="shared" si="12"/>
        <v>30+</v>
      </c>
      <c r="S799">
        <v>600</v>
      </c>
      <c r="T799" t="s">
        <v>14</v>
      </c>
      <c r="U799">
        <f>IF(T799="USD",S799,S799*0.055)</f>
        <v>600</v>
      </c>
      <c r="V799">
        <v>300</v>
      </c>
      <c r="W799" t="s">
        <v>14</v>
      </c>
      <c r="X799">
        <f>IF(W799="USD",V799,V799*0.054)</f>
        <v>300</v>
      </c>
      <c r="Y799">
        <v>1</v>
      </c>
      <c r="Z799">
        <v>4.05</v>
      </c>
      <c r="AA799" s="9">
        <v>2.7</v>
      </c>
      <c r="AB799">
        <v>3.375</v>
      </c>
      <c r="AC799">
        <v>2.7</v>
      </c>
    </row>
    <row r="800" spans="1:29" x14ac:dyDescent="0.25">
      <c r="A800" t="s">
        <v>2814</v>
      </c>
      <c r="B800" t="s">
        <v>10</v>
      </c>
      <c r="C800" t="s">
        <v>68</v>
      </c>
      <c r="D800" t="s">
        <v>3616</v>
      </c>
      <c r="E800" t="s">
        <v>3613</v>
      </c>
      <c r="F800" t="str">
        <f>_xlfn.CONCAT(D800:D800,"-",E800)</f>
        <v>Marrakech-Sanaa</v>
      </c>
      <c r="G800" s="1">
        <v>44692</v>
      </c>
      <c r="H800" s="1">
        <v>44719</v>
      </c>
      <c r="I800" s="8">
        <f>IF(H800&lt;&gt;"",_xlfn.DAYS(H800,G800),"N/A")</f>
        <v>27</v>
      </c>
      <c r="J800" s="1">
        <f>IF(H800&lt;&gt;"",H800,"N/A")</f>
        <v>44719</v>
      </c>
      <c r="K800">
        <v>5</v>
      </c>
      <c r="L800" t="s">
        <v>16</v>
      </c>
      <c r="M800" t="str">
        <f>IF(L800&lt;&gt;"",L800,"N/A")</f>
        <v>Paid</v>
      </c>
      <c r="N800" t="s">
        <v>12</v>
      </c>
      <c r="O800" t="str">
        <f>IF(N800&lt;&gt;"",N800,"N/A")</f>
        <v>Invoiced</v>
      </c>
      <c r="P800" t="s">
        <v>13</v>
      </c>
      <c r="Q800" s="9">
        <v>31.615449999999999</v>
      </c>
      <c r="R800" t="str">
        <f t="shared" si="12"/>
        <v>30+</v>
      </c>
      <c r="S800">
        <v>600</v>
      </c>
      <c r="T800" t="s">
        <v>14</v>
      </c>
      <c r="U800">
        <f>IF(T800="USD",S800,S800*0.055)</f>
        <v>600</v>
      </c>
      <c r="V800">
        <v>300</v>
      </c>
      <c r="W800" t="s">
        <v>14</v>
      </c>
      <c r="X800">
        <f>IF(W800="USD",V800,V800*0.054)</f>
        <v>300</v>
      </c>
      <c r="Y800">
        <v>1</v>
      </c>
      <c r="Z800">
        <v>4.05</v>
      </c>
      <c r="AA800" s="9">
        <v>2.7</v>
      </c>
      <c r="AB800">
        <v>3.375</v>
      </c>
      <c r="AC800">
        <v>2.7</v>
      </c>
    </row>
    <row r="801" spans="1:29" x14ac:dyDescent="0.25">
      <c r="A801" t="s">
        <v>2707</v>
      </c>
      <c r="B801" t="s">
        <v>10</v>
      </c>
      <c r="C801" t="s">
        <v>11</v>
      </c>
      <c r="D801" t="s">
        <v>3615</v>
      </c>
      <c r="E801" t="s">
        <v>3617</v>
      </c>
      <c r="F801" t="str">
        <f>_xlfn.CONCAT(D801:D801,"-",E801)</f>
        <v>Mombasa-Lagos</v>
      </c>
      <c r="G801" s="1">
        <v>44699</v>
      </c>
      <c r="H801" s="1">
        <v>44726</v>
      </c>
      <c r="I801" s="8">
        <f>IF(H801&lt;&gt;"",_xlfn.DAYS(H801,G801),"N/A")</f>
        <v>27</v>
      </c>
      <c r="J801" s="1">
        <f>IF(H801&lt;&gt;"",H801,"N/A")</f>
        <v>44726</v>
      </c>
      <c r="K801">
        <v>5</v>
      </c>
      <c r="L801" t="s">
        <v>12</v>
      </c>
      <c r="M801" t="str">
        <f>IF(L801&lt;&gt;"",L801,"N/A")</f>
        <v>Invoiced</v>
      </c>
      <c r="N801" t="s">
        <v>12</v>
      </c>
      <c r="O801" t="str">
        <f>IF(N801&lt;&gt;"",N801,"N/A")</f>
        <v>Invoiced</v>
      </c>
      <c r="P801" t="s">
        <v>13</v>
      </c>
      <c r="Q801" s="9">
        <v>31.093</v>
      </c>
      <c r="R801" t="str">
        <f t="shared" si="12"/>
        <v>30+</v>
      </c>
      <c r="S801">
        <v>600</v>
      </c>
      <c r="T801" t="s">
        <v>14</v>
      </c>
      <c r="U801">
        <f>IF(T801="USD",S801,S801*0.055)</f>
        <v>600</v>
      </c>
      <c r="V801">
        <v>300</v>
      </c>
      <c r="W801" t="s">
        <v>14</v>
      </c>
      <c r="X801">
        <f>IF(W801="USD",V801,V801*0.054)</f>
        <v>300</v>
      </c>
      <c r="Y801">
        <v>1</v>
      </c>
      <c r="Z801">
        <v>4.05</v>
      </c>
      <c r="AA801" s="9">
        <v>2.7</v>
      </c>
      <c r="AB801">
        <v>3.375</v>
      </c>
      <c r="AC801">
        <v>2.7</v>
      </c>
    </row>
    <row r="802" spans="1:29" x14ac:dyDescent="0.25">
      <c r="A802" t="s">
        <v>2818</v>
      </c>
      <c r="B802" t="s">
        <v>10</v>
      </c>
      <c r="C802" t="s">
        <v>68</v>
      </c>
      <c r="D802" t="s">
        <v>3616</v>
      </c>
      <c r="E802" t="s">
        <v>3617</v>
      </c>
      <c r="F802" t="str">
        <f>_xlfn.CONCAT(D802:D802,"-",E802)</f>
        <v>Marrakech-Lagos</v>
      </c>
      <c r="G802" s="1">
        <v>44692</v>
      </c>
      <c r="H802" s="1">
        <v>44719</v>
      </c>
      <c r="I802" s="8">
        <f>IF(H802&lt;&gt;"",_xlfn.DAYS(H802,G802),"N/A")</f>
        <v>27</v>
      </c>
      <c r="J802" s="1">
        <f>IF(H802&lt;&gt;"",H802,"N/A")</f>
        <v>44719</v>
      </c>
      <c r="K802">
        <v>5</v>
      </c>
      <c r="L802" t="s">
        <v>16</v>
      </c>
      <c r="M802" t="str">
        <f>IF(L802&lt;&gt;"",L802,"N/A")</f>
        <v>Paid</v>
      </c>
      <c r="N802" t="s">
        <v>12</v>
      </c>
      <c r="O802" t="str">
        <f>IF(N802&lt;&gt;"",N802,"N/A")</f>
        <v>Invoiced</v>
      </c>
      <c r="P802" t="s">
        <v>13</v>
      </c>
      <c r="Q802" s="9">
        <v>30.53895</v>
      </c>
      <c r="R802" t="str">
        <f t="shared" si="12"/>
        <v>30+</v>
      </c>
      <c r="S802">
        <v>600</v>
      </c>
      <c r="T802" t="s">
        <v>14</v>
      </c>
      <c r="U802">
        <f>IF(T802="USD",S802,S802*0.055)</f>
        <v>600</v>
      </c>
      <c r="V802">
        <v>300</v>
      </c>
      <c r="W802" t="s">
        <v>14</v>
      </c>
      <c r="X802">
        <f>IF(W802="USD",V802,V802*0.054)</f>
        <v>300</v>
      </c>
      <c r="Y802">
        <v>1</v>
      </c>
      <c r="Z802">
        <v>4.05</v>
      </c>
      <c r="AA802" s="9">
        <v>2.7</v>
      </c>
      <c r="AB802">
        <v>3.375</v>
      </c>
      <c r="AC802">
        <v>2.7</v>
      </c>
    </row>
    <row r="803" spans="1:29" x14ac:dyDescent="0.25">
      <c r="A803" t="s">
        <v>1789</v>
      </c>
      <c r="B803" t="s">
        <v>10</v>
      </c>
      <c r="C803" t="s">
        <v>68</v>
      </c>
      <c r="D803" t="s">
        <v>3616</v>
      </c>
      <c r="E803" t="s">
        <v>3617</v>
      </c>
      <c r="F803" t="str">
        <f>_xlfn.CONCAT(D803:D803,"-",E803)</f>
        <v>Marrakech-Lagos</v>
      </c>
      <c r="G803" s="1">
        <v>44741</v>
      </c>
      <c r="H803" s="1">
        <v>44768</v>
      </c>
      <c r="I803" s="8">
        <f>IF(H803&lt;&gt;"",_xlfn.DAYS(H803,G803),"N/A")</f>
        <v>27</v>
      </c>
      <c r="J803" s="1">
        <f>IF(H803&lt;&gt;"",H803,"N/A")</f>
        <v>44768</v>
      </c>
      <c r="K803">
        <v>6</v>
      </c>
      <c r="L803" t="s">
        <v>12</v>
      </c>
      <c r="M803" t="str">
        <f>IF(L803&lt;&gt;"",L803,"N/A")</f>
        <v>Invoiced</v>
      </c>
      <c r="N803" t="s">
        <v>12</v>
      </c>
      <c r="O803" t="str">
        <f>IF(N803&lt;&gt;"",N803,"N/A")</f>
        <v>Invoiced</v>
      </c>
      <c r="P803" t="s">
        <v>13</v>
      </c>
      <c r="Q803" s="9">
        <v>30.202000000000002</v>
      </c>
      <c r="R803" t="str">
        <f t="shared" si="12"/>
        <v>30+</v>
      </c>
      <c r="S803">
        <v>600</v>
      </c>
      <c r="T803" t="s">
        <v>14</v>
      </c>
      <c r="U803">
        <f>IF(T803="USD",S803,S803*0.055)</f>
        <v>600</v>
      </c>
      <c r="V803">
        <v>300</v>
      </c>
      <c r="W803" t="s">
        <v>14</v>
      </c>
      <c r="X803">
        <f>IF(W803="USD",V803,V803*0.054)</f>
        <v>300</v>
      </c>
      <c r="Y803">
        <v>1</v>
      </c>
      <c r="Z803">
        <v>4.05</v>
      </c>
      <c r="AA803" s="9">
        <v>2.7</v>
      </c>
      <c r="AB803">
        <v>3.375</v>
      </c>
      <c r="AC803">
        <v>2.7</v>
      </c>
    </row>
    <row r="804" spans="1:29" x14ac:dyDescent="0.25">
      <c r="A804" t="s">
        <v>1915</v>
      </c>
      <c r="B804" t="s">
        <v>10</v>
      </c>
      <c r="C804" t="s">
        <v>68</v>
      </c>
      <c r="D804" t="s">
        <v>3615</v>
      </c>
      <c r="E804" t="s">
        <v>3612</v>
      </c>
      <c r="F804" t="str">
        <f>_xlfn.CONCAT(D804:D804,"-",E804)</f>
        <v>Mombasa-Victoria</v>
      </c>
      <c r="G804" s="1">
        <v>44760</v>
      </c>
      <c r="H804" s="1">
        <v>44787</v>
      </c>
      <c r="I804" s="8">
        <f>IF(H804&lt;&gt;"",_xlfn.DAYS(H804,G804),"N/A")</f>
        <v>27</v>
      </c>
      <c r="J804" s="1">
        <f>IF(H804&lt;&gt;"",H804,"N/A")</f>
        <v>44787</v>
      </c>
      <c r="K804">
        <v>7</v>
      </c>
      <c r="L804" t="s">
        <v>12</v>
      </c>
      <c r="M804" t="str">
        <f>IF(L804&lt;&gt;"",L804,"N/A")</f>
        <v>Invoiced</v>
      </c>
      <c r="N804" t="s">
        <v>12</v>
      </c>
      <c r="O804" t="str">
        <f>IF(N804&lt;&gt;"",N804,"N/A")</f>
        <v>Invoiced</v>
      </c>
      <c r="P804" t="s">
        <v>13</v>
      </c>
      <c r="Q804" s="9">
        <v>30.181999999999999</v>
      </c>
      <c r="R804" t="str">
        <f t="shared" si="12"/>
        <v>30+</v>
      </c>
      <c r="S804">
        <v>600</v>
      </c>
      <c r="T804" t="s">
        <v>14</v>
      </c>
      <c r="U804">
        <f>IF(T804="USD",S804,S804*0.055)</f>
        <v>600</v>
      </c>
      <c r="V804">
        <v>300</v>
      </c>
      <c r="W804" t="s">
        <v>14</v>
      </c>
      <c r="X804">
        <f>IF(W804="USD",V804,V804*0.054)</f>
        <v>300</v>
      </c>
      <c r="Y804">
        <v>1</v>
      </c>
      <c r="Z804">
        <v>4.05</v>
      </c>
      <c r="AA804" s="9">
        <v>2.7</v>
      </c>
      <c r="AB804">
        <v>3.375</v>
      </c>
      <c r="AC804">
        <v>2.7</v>
      </c>
    </row>
    <row r="805" spans="1:29" x14ac:dyDescent="0.25">
      <c r="A805" t="s">
        <v>1329</v>
      </c>
      <c r="B805" t="s">
        <v>10</v>
      </c>
      <c r="C805" t="s">
        <v>68</v>
      </c>
      <c r="D805" t="s">
        <v>3611</v>
      </c>
      <c r="E805" t="s">
        <v>3613</v>
      </c>
      <c r="F805" t="str">
        <f>_xlfn.CONCAT(D805:D805,"-",E805)</f>
        <v>Mogadishu-Sanaa</v>
      </c>
      <c r="G805" s="1">
        <v>44666</v>
      </c>
      <c r="H805" s="1">
        <v>44693</v>
      </c>
      <c r="I805" s="8">
        <f>IF(H805&lt;&gt;"",_xlfn.DAYS(H805,G805),"N/A")</f>
        <v>27</v>
      </c>
      <c r="J805" s="1">
        <f>IF(H805&lt;&gt;"",H805,"N/A")</f>
        <v>44693</v>
      </c>
      <c r="K805">
        <v>4</v>
      </c>
      <c r="L805" t="s">
        <v>16</v>
      </c>
      <c r="M805" t="str">
        <f>IF(L805&lt;&gt;"",L805,"N/A")</f>
        <v>Paid</v>
      </c>
      <c r="N805" t="s">
        <v>16</v>
      </c>
      <c r="O805" t="str">
        <f>IF(N805&lt;&gt;"",N805,"N/A")</f>
        <v>Paid</v>
      </c>
      <c r="P805" t="s">
        <v>13</v>
      </c>
      <c r="Q805" s="9">
        <v>30.125800000000002</v>
      </c>
      <c r="R805" t="str">
        <f t="shared" si="12"/>
        <v>30+</v>
      </c>
      <c r="S805">
        <v>600</v>
      </c>
      <c r="T805" t="s">
        <v>14</v>
      </c>
      <c r="U805">
        <f>IF(T805="USD",S805,S805*0.055)</f>
        <v>600</v>
      </c>
      <c r="V805">
        <v>300</v>
      </c>
      <c r="W805" t="s">
        <v>14</v>
      </c>
      <c r="X805">
        <f>IF(W805="USD",V805,V805*0.054)</f>
        <v>300</v>
      </c>
      <c r="Y805">
        <v>1</v>
      </c>
      <c r="Z805">
        <v>4.05</v>
      </c>
      <c r="AA805" s="9">
        <v>2.7</v>
      </c>
      <c r="AB805">
        <v>3.375</v>
      </c>
      <c r="AC805">
        <v>2.7</v>
      </c>
    </row>
    <row r="806" spans="1:29" x14ac:dyDescent="0.25">
      <c r="A806" t="s">
        <v>1937</v>
      </c>
      <c r="B806" t="s">
        <v>10</v>
      </c>
      <c r="C806" t="s">
        <v>68</v>
      </c>
      <c r="D806" t="s">
        <v>3615</v>
      </c>
      <c r="E806" t="s">
        <v>3613</v>
      </c>
      <c r="F806" t="str">
        <f>_xlfn.CONCAT(D806:D806,"-",E806)</f>
        <v>Mombasa-Sanaa</v>
      </c>
      <c r="G806" s="1">
        <v>44774</v>
      </c>
      <c r="H806" s="1">
        <v>44801</v>
      </c>
      <c r="I806" s="8">
        <f>IF(H806&lt;&gt;"",_xlfn.DAYS(H806,G806),"N/A")</f>
        <v>27</v>
      </c>
      <c r="J806" s="1">
        <f>IF(H806&lt;&gt;"",H806,"N/A")</f>
        <v>44801</v>
      </c>
      <c r="K806">
        <v>8</v>
      </c>
      <c r="L806" t="s">
        <v>12</v>
      </c>
      <c r="M806" t="str">
        <f>IF(L806&lt;&gt;"",L806,"N/A")</f>
        <v>Invoiced</v>
      </c>
      <c r="N806" t="s">
        <v>12</v>
      </c>
      <c r="O806" t="str">
        <f>IF(N806&lt;&gt;"",N806,"N/A")</f>
        <v>Invoiced</v>
      </c>
      <c r="P806" t="s">
        <v>13</v>
      </c>
      <c r="Q806" s="9">
        <v>30.1204</v>
      </c>
      <c r="R806" t="str">
        <f t="shared" si="12"/>
        <v>30+</v>
      </c>
      <c r="S806">
        <v>600</v>
      </c>
      <c r="T806" t="s">
        <v>14</v>
      </c>
      <c r="U806">
        <f>IF(T806="USD",S806,S806*0.055)</f>
        <v>600</v>
      </c>
      <c r="V806">
        <v>300</v>
      </c>
      <c r="W806" t="s">
        <v>14</v>
      </c>
      <c r="X806">
        <f>IF(W806="USD",V806,V806*0.054)</f>
        <v>300</v>
      </c>
      <c r="Y806">
        <v>1</v>
      </c>
      <c r="Z806">
        <v>4.05</v>
      </c>
      <c r="AA806" s="9">
        <v>2.7</v>
      </c>
      <c r="AB806">
        <v>3.375</v>
      </c>
      <c r="AC806">
        <v>2.7</v>
      </c>
    </row>
    <row r="807" spans="1:29" x14ac:dyDescent="0.25">
      <c r="A807" t="s">
        <v>1392</v>
      </c>
      <c r="B807" t="s">
        <v>10</v>
      </c>
      <c r="C807" t="s">
        <v>68</v>
      </c>
      <c r="D807" t="s">
        <v>3616</v>
      </c>
      <c r="E807" t="s">
        <v>3617</v>
      </c>
      <c r="F807" t="str">
        <f>_xlfn.CONCAT(D807:D807,"-",E807)</f>
        <v>Marrakech-Lagos</v>
      </c>
      <c r="G807" s="1">
        <v>44665</v>
      </c>
      <c r="H807" s="1">
        <v>44692</v>
      </c>
      <c r="I807" s="8">
        <f>IF(H807&lt;&gt;"",_xlfn.DAYS(H807,G807),"N/A")</f>
        <v>27</v>
      </c>
      <c r="J807" s="1">
        <f>IF(H807&lt;&gt;"",H807,"N/A")</f>
        <v>44692</v>
      </c>
      <c r="K807">
        <v>4</v>
      </c>
      <c r="M807" t="str">
        <f>IF(L807&lt;&gt;"",L807,"N/A")</f>
        <v>N/A</v>
      </c>
      <c r="N807" t="s">
        <v>16</v>
      </c>
      <c r="O807" t="str">
        <f>IF(N807&lt;&gt;"",N807,"N/A")</f>
        <v>Paid</v>
      </c>
      <c r="P807" t="s">
        <v>13</v>
      </c>
      <c r="Q807" s="9">
        <v>30.099</v>
      </c>
      <c r="R807" t="str">
        <f t="shared" si="12"/>
        <v>30+</v>
      </c>
      <c r="S807">
        <v>600</v>
      </c>
      <c r="T807" t="s">
        <v>14</v>
      </c>
      <c r="U807">
        <f>IF(T807="USD",S807,S807*0.055)</f>
        <v>600</v>
      </c>
      <c r="V807">
        <v>300</v>
      </c>
      <c r="W807" t="s">
        <v>14</v>
      </c>
      <c r="X807">
        <f>IF(W807="USD",V807,V807*0.054)</f>
        <v>300</v>
      </c>
      <c r="Y807">
        <v>1</v>
      </c>
      <c r="Z807">
        <v>4.05</v>
      </c>
      <c r="AA807" s="9">
        <v>2.7</v>
      </c>
      <c r="AB807">
        <v>3.375</v>
      </c>
      <c r="AC807">
        <v>2.7</v>
      </c>
    </row>
    <row r="808" spans="1:29" x14ac:dyDescent="0.25">
      <c r="A808" t="s">
        <v>1423</v>
      </c>
      <c r="B808" t="s">
        <v>10</v>
      </c>
      <c r="C808" t="s">
        <v>68</v>
      </c>
      <c r="D808" t="s">
        <v>3611</v>
      </c>
      <c r="E808" t="s">
        <v>3617</v>
      </c>
      <c r="F808" t="str">
        <f>_xlfn.CONCAT(D808:D808,"-",E808)</f>
        <v>Mogadishu-Lagos</v>
      </c>
      <c r="G808" s="1">
        <v>44665</v>
      </c>
      <c r="H808" s="1">
        <v>44692</v>
      </c>
      <c r="I808" s="8">
        <f>IF(H808&lt;&gt;"",_xlfn.DAYS(H808,G808),"N/A")</f>
        <v>27</v>
      </c>
      <c r="J808" s="1">
        <f>IF(H808&lt;&gt;"",H808,"N/A")</f>
        <v>44692</v>
      </c>
      <c r="K808">
        <v>4</v>
      </c>
      <c r="M808" t="str">
        <f>IF(L808&lt;&gt;"",L808,"N/A")</f>
        <v>N/A</v>
      </c>
      <c r="O808" t="str">
        <f>IF(N808&lt;&gt;"",N808,"N/A")</f>
        <v>N/A</v>
      </c>
      <c r="P808" t="s">
        <v>69</v>
      </c>
      <c r="Q808" s="9">
        <v>30.099</v>
      </c>
      <c r="R808" t="str">
        <f t="shared" si="12"/>
        <v>30+</v>
      </c>
      <c r="S808">
        <v>20</v>
      </c>
      <c r="T808" t="s">
        <v>14</v>
      </c>
      <c r="U808">
        <f>IF(T808="USD",S808,S808*0.055)</f>
        <v>20</v>
      </c>
      <c r="V808">
        <v>10</v>
      </c>
      <c r="W808" t="s">
        <v>14</v>
      </c>
      <c r="X808">
        <f>IF(W808="USD",V808,V808*0.054)</f>
        <v>10</v>
      </c>
      <c r="Y808">
        <v>1</v>
      </c>
      <c r="Z808">
        <v>4.05</v>
      </c>
      <c r="AA808" s="9">
        <v>2.7</v>
      </c>
      <c r="AB808">
        <v>3.375</v>
      </c>
      <c r="AC808">
        <v>2.7</v>
      </c>
    </row>
    <row r="809" spans="1:29" x14ac:dyDescent="0.25">
      <c r="A809" t="s">
        <v>1650</v>
      </c>
      <c r="B809" t="s">
        <v>10</v>
      </c>
      <c r="C809" t="s">
        <v>68</v>
      </c>
      <c r="D809" t="s">
        <v>3619</v>
      </c>
      <c r="E809" t="s">
        <v>3618</v>
      </c>
      <c r="F809" t="str">
        <f>_xlfn.CONCAT(D809:D809,"-",E809)</f>
        <v>Addis Ababa-Tripoli</v>
      </c>
      <c r="G809" s="1">
        <v>44701</v>
      </c>
      <c r="H809" s="1">
        <v>44728</v>
      </c>
      <c r="I809" s="8">
        <f>IF(H809&lt;&gt;"",_xlfn.DAYS(H809,G809),"N/A")</f>
        <v>27</v>
      </c>
      <c r="J809" s="1">
        <f>IF(H809&lt;&gt;"",H809,"N/A")</f>
        <v>44728</v>
      </c>
      <c r="K809">
        <v>5</v>
      </c>
      <c r="L809" t="s">
        <v>12</v>
      </c>
      <c r="M809" t="str">
        <f>IF(L809&lt;&gt;"",L809,"N/A")</f>
        <v>Invoiced</v>
      </c>
      <c r="N809" t="s">
        <v>12</v>
      </c>
      <c r="O809" t="str">
        <f>IF(N809&lt;&gt;"",N809,"N/A")</f>
        <v>Invoiced</v>
      </c>
      <c r="P809" t="s">
        <v>13</v>
      </c>
      <c r="Q809" s="9">
        <v>30.079000000000001</v>
      </c>
      <c r="R809" t="str">
        <f t="shared" si="12"/>
        <v>30+</v>
      </c>
      <c r="S809">
        <v>600</v>
      </c>
      <c r="T809" t="s">
        <v>14</v>
      </c>
      <c r="U809">
        <f>IF(T809="USD",S809,S809*0.055)</f>
        <v>600</v>
      </c>
      <c r="V809">
        <v>300</v>
      </c>
      <c r="W809" t="s">
        <v>14</v>
      </c>
      <c r="X809">
        <f>IF(W809="USD",V809,V809*0.054)</f>
        <v>300</v>
      </c>
      <c r="Y809">
        <v>1</v>
      </c>
      <c r="Z809">
        <v>4.05</v>
      </c>
      <c r="AA809" s="9">
        <v>2.7</v>
      </c>
      <c r="AB809">
        <v>3.375</v>
      </c>
      <c r="AC809">
        <v>2.7</v>
      </c>
    </row>
    <row r="810" spans="1:29" x14ac:dyDescent="0.25">
      <c r="A810" t="s">
        <v>1591</v>
      </c>
      <c r="B810" t="s">
        <v>10</v>
      </c>
      <c r="C810" t="s">
        <v>68</v>
      </c>
      <c r="D810" t="s">
        <v>3619</v>
      </c>
      <c r="E810" t="s">
        <v>3614</v>
      </c>
      <c r="F810" t="str">
        <f>_xlfn.CONCAT(D810:D810,"-",E810)</f>
        <v>Addis Ababa-Alger</v>
      </c>
      <c r="G810" s="1">
        <v>44701</v>
      </c>
      <c r="H810" s="1">
        <v>44728</v>
      </c>
      <c r="I810" s="8">
        <f>IF(H810&lt;&gt;"",_xlfn.DAYS(H810,G810),"N/A")</f>
        <v>27</v>
      </c>
      <c r="J810" s="1">
        <f>IF(H810&lt;&gt;"",H810,"N/A")</f>
        <v>44728</v>
      </c>
      <c r="K810">
        <v>5</v>
      </c>
      <c r="L810" t="s">
        <v>12</v>
      </c>
      <c r="M810" t="str">
        <f>IF(L810&lt;&gt;"",L810,"N/A")</f>
        <v>Invoiced</v>
      </c>
      <c r="O810" t="str">
        <f>IF(N810&lt;&gt;"",N810,"N/A")</f>
        <v>N/A</v>
      </c>
      <c r="P810" t="s">
        <v>69</v>
      </c>
      <c r="Q810" s="9">
        <v>30.079000000000001</v>
      </c>
      <c r="R810" t="str">
        <f t="shared" si="12"/>
        <v>30+</v>
      </c>
      <c r="S810">
        <v>20</v>
      </c>
      <c r="T810" t="s">
        <v>14</v>
      </c>
      <c r="U810">
        <f>IF(T810="USD",S810,S810*0.055)</f>
        <v>20</v>
      </c>
      <c r="V810">
        <v>10</v>
      </c>
      <c r="W810" t="s">
        <v>14</v>
      </c>
      <c r="X810">
        <f>IF(W810="USD",V810,V810*0.054)</f>
        <v>10</v>
      </c>
      <c r="Y810">
        <v>1</v>
      </c>
      <c r="Z810">
        <v>4.05</v>
      </c>
      <c r="AA810" s="9">
        <v>2.7</v>
      </c>
      <c r="AB810">
        <v>3.375</v>
      </c>
      <c r="AC810">
        <v>2.7</v>
      </c>
    </row>
    <row r="811" spans="1:29" x14ac:dyDescent="0.25">
      <c r="A811" t="s">
        <v>1939</v>
      </c>
      <c r="B811" t="s">
        <v>10</v>
      </c>
      <c r="C811" t="s">
        <v>68</v>
      </c>
      <c r="D811" t="s">
        <v>3616</v>
      </c>
      <c r="E811" t="s">
        <v>3614</v>
      </c>
      <c r="F811" t="str">
        <f>_xlfn.CONCAT(D811:D811,"-",E811)</f>
        <v>Marrakech-Alger</v>
      </c>
      <c r="G811" s="1">
        <v>44774</v>
      </c>
      <c r="H811" s="1">
        <v>44801</v>
      </c>
      <c r="I811" s="8">
        <f>IF(H811&lt;&gt;"",_xlfn.DAYS(H811,G811),"N/A")</f>
        <v>27</v>
      </c>
      <c r="J811" s="1">
        <f>IF(H811&lt;&gt;"",H811,"N/A")</f>
        <v>44801</v>
      </c>
      <c r="K811">
        <v>8</v>
      </c>
      <c r="L811" t="s">
        <v>12</v>
      </c>
      <c r="M811" t="str">
        <f>IF(L811&lt;&gt;"",L811,"N/A")</f>
        <v>Invoiced</v>
      </c>
      <c r="N811" t="s">
        <v>12</v>
      </c>
      <c r="O811" t="str">
        <f>IF(N811&lt;&gt;"",N811,"N/A")</f>
        <v>Invoiced</v>
      </c>
      <c r="P811" t="s">
        <v>13</v>
      </c>
      <c r="Q811" s="9">
        <v>30.069600000000001</v>
      </c>
      <c r="R811" t="str">
        <f t="shared" si="12"/>
        <v>30+</v>
      </c>
      <c r="S811">
        <v>600</v>
      </c>
      <c r="T811" t="s">
        <v>14</v>
      </c>
      <c r="U811">
        <f>IF(T811="USD",S811,S811*0.055)</f>
        <v>600</v>
      </c>
      <c r="V811">
        <v>300</v>
      </c>
      <c r="W811" t="s">
        <v>14</v>
      </c>
      <c r="X811">
        <f>IF(W811="USD",V811,V811*0.054)</f>
        <v>300</v>
      </c>
      <c r="Y811">
        <v>1</v>
      </c>
      <c r="Z811">
        <v>4.05</v>
      </c>
      <c r="AA811" s="9">
        <v>2.7</v>
      </c>
      <c r="AB811">
        <v>3.375</v>
      </c>
      <c r="AC811">
        <v>2.7</v>
      </c>
    </row>
    <row r="812" spans="1:29" x14ac:dyDescent="0.25">
      <c r="A812" t="s">
        <v>3143</v>
      </c>
      <c r="B812" t="s">
        <v>10</v>
      </c>
      <c r="C812" t="s">
        <v>68</v>
      </c>
      <c r="D812" t="s">
        <v>3616</v>
      </c>
      <c r="E812" t="s">
        <v>3618</v>
      </c>
      <c r="F812" t="str">
        <f>_xlfn.CONCAT(D812:D812,"-",E812)</f>
        <v>Marrakech-Tripoli</v>
      </c>
      <c r="G812" s="1">
        <v>44700</v>
      </c>
      <c r="H812" s="1">
        <v>44727</v>
      </c>
      <c r="I812" s="8">
        <f>IF(H812&lt;&gt;"",_xlfn.DAYS(H812,G812),"N/A")</f>
        <v>27</v>
      </c>
      <c r="J812" s="1">
        <f>IF(H812&lt;&gt;"",H812,"N/A")</f>
        <v>44727</v>
      </c>
      <c r="K812">
        <v>5</v>
      </c>
      <c r="L812" t="s">
        <v>16</v>
      </c>
      <c r="M812" t="str">
        <f>IF(L812&lt;&gt;"",L812,"N/A")</f>
        <v>Paid</v>
      </c>
      <c r="N812" t="s">
        <v>12</v>
      </c>
      <c r="O812" t="str">
        <f>IF(N812&lt;&gt;"",N812,"N/A")</f>
        <v>Invoiced</v>
      </c>
      <c r="P812" t="s">
        <v>13</v>
      </c>
      <c r="Q812" s="9">
        <v>30.06</v>
      </c>
      <c r="R812" t="str">
        <f t="shared" si="12"/>
        <v>30+</v>
      </c>
      <c r="S812">
        <v>600</v>
      </c>
      <c r="T812" t="s">
        <v>14</v>
      </c>
      <c r="U812">
        <f>IF(T812="USD",S812,S812*0.055)</f>
        <v>600</v>
      </c>
      <c r="V812">
        <v>300</v>
      </c>
      <c r="W812" t="s">
        <v>14</v>
      </c>
      <c r="X812">
        <f>IF(W812="USD",V812,V812*0.054)</f>
        <v>300</v>
      </c>
      <c r="Y812">
        <v>1</v>
      </c>
      <c r="Z812">
        <v>4.05</v>
      </c>
      <c r="AA812" s="9">
        <v>2.7</v>
      </c>
      <c r="AB812">
        <v>3.375</v>
      </c>
      <c r="AC812">
        <v>2.7</v>
      </c>
    </row>
    <row r="813" spans="1:29" x14ac:dyDescent="0.25">
      <c r="A813" t="s">
        <v>3534</v>
      </c>
      <c r="B813" t="s">
        <v>10</v>
      </c>
      <c r="C813" t="s">
        <v>68</v>
      </c>
      <c r="D813" t="s">
        <v>3615</v>
      </c>
      <c r="E813" t="s">
        <v>3614</v>
      </c>
      <c r="F813" t="str">
        <f>_xlfn.CONCAT(D813:D813,"-",E813)</f>
        <v>Mombasa-Alger</v>
      </c>
      <c r="G813" s="1">
        <v>44576</v>
      </c>
      <c r="H813" s="1">
        <v>44603</v>
      </c>
      <c r="I813" s="8">
        <f>IF(H813&lt;&gt;"",_xlfn.DAYS(H813,G813),"N/A")</f>
        <v>27</v>
      </c>
      <c r="J813" s="1">
        <f>IF(H813&lt;&gt;"",H813,"N/A")</f>
        <v>44603</v>
      </c>
      <c r="K813">
        <v>1</v>
      </c>
      <c r="L813" t="s">
        <v>16</v>
      </c>
      <c r="M813" t="str">
        <f>IF(L813&lt;&gt;"",L813,"N/A")</f>
        <v>Paid</v>
      </c>
      <c r="N813" t="s">
        <v>12</v>
      </c>
      <c r="O813" t="str">
        <f>IF(N813&lt;&gt;"",N813,"N/A")</f>
        <v>Invoiced</v>
      </c>
      <c r="P813" t="s">
        <v>13</v>
      </c>
      <c r="Q813" s="9">
        <v>30.06</v>
      </c>
      <c r="R813" t="str">
        <f t="shared" si="12"/>
        <v>30+</v>
      </c>
      <c r="S813">
        <v>600</v>
      </c>
      <c r="T813" t="s">
        <v>14</v>
      </c>
      <c r="U813">
        <f>IF(T813="USD",S813,S813*0.055)</f>
        <v>600</v>
      </c>
      <c r="V813">
        <v>300</v>
      </c>
      <c r="W813" t="s">
        <v>14</v>
      </c>
      <c r="X813">
        <f>IF(W813="USD",V813,V813*0.054)</f>
        <v>300</v>
      </c>
      <c r="Y813">
        <v>1</v>
      </c>
      <c r="Z813">
        <v>4.05</v>
      </c>
      <c r="AA813" s="9">
        <v>2.7</v>
      </c>
      <c r="AB813">
        <v>3.375</v>
      </c>
      <c r="AC813">
        <v>2.7</v>
      </c>
    </row>
    <row r="814" spans="1:29" x14ac:dyDescent="0.25">
      <c r="A814" t="s">
        <v>3535</v>
      </c>
      <c r="B814" t="s">
        <v>10</v>
      </c>
      <c r="C814" t="s">
        <v>68</v>
      </c>
      <c r="D814" t="s">
        <v>3615</v>
      </c>
      <c r="E814" t="s">
        <v>3614</v>
      </c>
      <c r="F814" t="str">
        <f>_xlfn.CONCAT(D814:D814,"-",E814)</f>
        <v>Mombasa-Alger</v>
      </c>
      <c r="G814" s="1">
        <v>44582</v>
      </c>
      <c r="H814" s="1">
        <v>44609</v>
      </c>
      <c r="I814" s="8">
        <f>IF(H814&lt;&gt;"",_xlfn.DAYS(H814,G814),"N/A")</f>
        <v>27</v>
      </c>
      <c r="J814" s="1">
        <f>IF(H814&lt;&gt;"",H814,"N/A")</f>
        <v>44609</v>
      </c>
      <c r="K814">
        <v>1</v>
      </c>
      <c r="L814" t="s">
        <v>16</v>
      </c>
      <c r="M814" t="str">
        <f>IF(L814&lt;&gt;"",L814,"N/A")</f>
        <v>Paid</v>
      </c>
      <c r="N814" t="s">
        <v>12</v>
      </c>
      <c r="O814" t="str">
        <f>IF(N814&lt;&gt;"",N814,"N/A")</f>
        <v>Invoiced</v>
      </c>
      <c r="P814" t="s">
        <v>13</v>
      </c>
      <c r="Q814" s="9">
        <v>30.06</v>
      </c>
      <c r="R814" t="str">
        <f t="shared" si="12"/>
        <v>30+</v>
      </c>
      <c r="S814">
        <v>600</v>
      </c>
      <c r="T814" t="s">
        <v>14</v>
      </c>
      <c r="U814">
        <f>IF(T814="USD",S814,S814*0.055)</f>
        <v>600</v>
      </c>
      <c r="V814">
        <v>300</v>
      </c>
      <c r="W814" t="s">
        <v>14</v>
      </c>
      <c r="X814">
        <f>IF(W814="USD",V814,V814*0.054)</f>
        <v>300</v>
      </c>
      <c r="Y814">
        <v>1</v>
      </c>
      <c r="Z814">
        <v>4.05</v>
      </c>
      <c r="AA814" s="9">
        <v>2.7</v>
      </c>
      <c r="AB814">
        <v>3.375</v>
      </c>
      <c r="AC814">
        <v>2.7</v>
      </c>
    </row>
    <row r="815" spans="1:29" x14ac:dyDescent="0.25">
      <c r="A815" t="s">
        <v>3552</v>
      </c>
      <c r="B815" t="s">
        <v>10</v>
      </c>
      <c r="C815" t="s">
        <v>68</v>
      </c>
      <c r="D815" t="s">
        <v>3616</v>
      </c>
      <c r="E815" t="s">
        <v>3617</v>
      </c>
      <c r="F815" t="str">
        <f>_xlfn.CONCAT(D815:D815,"-",E815)</f>
        <v>Marrakech-Lagos</v>
      </c>
      <c r="G815" s="1">
        <v>44576</v>
      </c>
      <c r="H815" s="1">
        <v>44603</v>
      </c>
      <c r="I815" s="8">
        <f>IF(H815&lt;&gt;"",_xlfn.DAYS(H815,G815),"N/A")</f>
        <v>27</v>
      </c>
      <c r="J815" s="1">
        <f>IF(H815&lt;&gt;"",H815,"N/A")</f>
        <v>44603</v>
      </c>
      <c r="K815">
        <v>1</v>
      </c>
      <c r="L815" t="s">
        <v>16</v>
      </c>
      <c r="M815" t="str">
        <f>IF(L815&lt;&gt;"",L815,"N/A")</f>
        <v>Paid</v>
      </c>
      <c r="N815" t="s">
        <v>12</v>
      </c>
      <c r="O815" t="str">
        <f>IF(N815&lt;&gt;"",N815,"N/A")</f>
        <v>Invoiced</v>
      </c>
      <c r="P815" t="s">
        <v>13</v>
      </c>
      <c r="Q815" s="9">
        <v>30.06</v>
      </c>
      <c r="R815" t="str">
        <f t="shared" si="12"/>
        <v>30+</v>
      </c>
      <c r="S815">
        <v>600</v>
      </c>
      <c r="T815" t="s">
        <v>14</v>
      </c>
      <c r="U815">
        <f>IF(T815="USD",S815,S815*0.055)</f>
        <v>600</v>
      </c>
      <c r="V815">
        <v>300</v>
      </c>
      <c r="W815" t="s">
        <v>14</v>
      </c>
      <c r="X815">
        <f>IF(W815="USD",V815,V815*0.054)</f>
        <v>300</v>
      </c>
      <c r="Y815">
        <v>1</v>
      </c>
      <c r="Z815">
        <v>4.05</v>
      </c>
      <c r="AA815" s="9">
        <v>2.7</v>
      </c>
      <c r="AB815">
        <v>3.375</v>
      </c>
      <c r="AC815">
        <v>2.7</v>
      </c>
    </row>
    <row r="816" spans="1:29" x14ac:dyDescent="0.25">
      <c r="A816" t="s">
        <v>928</v>
      </c>
      <c r="B816" t="s">
        <v>10</v>
      </c>
      <c r="C816" t="s">
        <v>68</v>
      </c>
      <c r="D816" t="s">
        <v>3616</v>
      </c>
      <c r="E816" t="s">
        <v>3614</v>
      </c>
      <c r="F816" t="str">
        <f>_xlfn.CONCAT(D816:D816,"-",E816)</f>
        <v>Marrakech-Alger</v>
      </c>
      <c r="G816" s="1">
        <v>44574</v>
      </c>
      <c r="H816" s="1">
        <v>44601</v>
      </c>
      <c r="I816" s="8">
        <f>IF(H816&lt;&gt;"",_xlfn.DAYS(H816,G816),"N/A")</f>
        <v>27</v>
      </c>
      <c r="J816" s="1">
        <f>IF(H816&lt;&gt;"",H816,"N/A")</f>
        <v>44601</v>
      </c>
      <c r="K816">
        <v>1</v>
      </c>
      <c r="L816" t="s">
        <v>16</v>
      </c>
      <c r="M816" t="str">
        <f>IF(L816&lt;&gt;"",L816,"N/A")</f>
        <v>Paid</v>
      </c>
      <c r="N816" t="s">
        <v>12</v>
      </c>
      <c r="O816" t="str">
        <f>IF(N816&lt;&gt;"",N816,"N/A")</f>
        <v>Invoiced</v>
      </c>
      <c r="P816" t="s">
        <v>69</v>
      </c>
      <c r="Q816" s="9">
        <v>30.0444</v>
      </c>
      <c r="R816" t="str">
        <f t="shared" si="12"/>
        <v>30+</v>
      </c>
      <c r="S816">
        <v>20</v>
      </c>
      <c r="T816" t="s">
        <v>14</v>
      </c>
      <c r="U816">
        <f>IF(T816="USD",S816,S816*0.055)</f>
        <v>20</v>
      </c>
      <c r="V816">
        <v>10</v>
      </c>
      <c r="W816" t="s">
        <v>14</v>
      </c>
      <c r="X816">
        <f>IF(W816="USD",V816,V816*0.054)</f>
        <v>10</v>
      </c>
      <c r="Y816">
        <v>1</v>
      </c>
      <c r="Z816">
        <v>4.05</v>
      </c>
      <c r="AA816" s="9">
        <v>2.7</v>
      </c>
      <c r="AB816">
        <v>3.375</v>
      </c>
      <c r="AC816">
        <v>2.7</v>
      </c>
    </row>
    <row r="817" spans="1:29" x14ac:dyDescent="0.25">
      <c r="A817" t="s">
        <v>922</v>
      </c>
      <c r="B817" t="s">
        <v>10</v>
      </c>
      <c r="C817" t="s">
        <v>68</v>
      </c>
      <c r="D817" t="s">
        <v>3616</v>
      </c>
      <c r="E817" t="s">
        <v>3614</v>
      </c>
      <c r="F817" t="str">
        <f>_xlfn.CONCAT(D817:D817,"-",E817)</f>
        <v>Marrakech-Alger</v>
      </c>
      <c r="G817" s="1">
        <v>44574</v>
      </c>
      <c r="H817" s="1">
        <v>44601</v>
      </c>
      <c r="I817" s="8">
        <f>IF(H817&lt;&gt;"",_xlfn.DAYS(H817,G817),"N/A")</f>
        <v>27</v>
      </c>
      <c r="J817" s="1">
        <f>IF(H817&lt;&gt;"",H817,"N/A")</f>
        <v>44601</v>
      </c>
      <c r="K817">
        <v>1</v>
      </c>
      <c r="L817" t="s">
        <v>16</v>
      </c>
      <c r="M817" t="str">
        <f>IF(L817&lt;&gt;"",L817,"N/A")</f>
        <v>Paid</v>
      </c>
      <c r="N817" t="s">
        <v>16</v>
      </c>
      <c r="O817" t="str">
        <f>IF(N817&lt;&gt;"",N817,"N/A")</f>
        <v>Paid</v>
      </c>
      <c r="P817" t="s">
        <v>13</v>
      </c>
      <c r="Q817" s="9">
        <v>30.0444</v>
      </c>
      <c r="R817" t="str">
        <f t="shared" si="12"/>
        <v>30+</v>
      </c>
      <c r="S817">
        <v>600</v>
      </c>
      <c r="T817" t="s">
        <v>14</v>
      </c>
      <c r="U817">
        <f>IF(T817="USD",S817,S817*0.055)</f>
        <v>600</v>
      </c>
      <c r="V817">
        <v>300</v>
      </c>
      <c r="W817" t="s">
        <v>14</v>
      </c>
      <c r="X817">
        <f>IF(W817="USD",V817,V817*0.054)</f>
        <v>300</v>
      </c>
      <c r="Y817">
        <v>1</v>
      </c>
      <c r="Z817">
        <v>4.05</v>
      </c>
      <c r="AA817" s="9">
        <v>2.7</v>
      </c>
      <c r="AB817">
        <v>3.375</v>
      </c>
      <c r="AC817">
        <v>2.7</v>
      </c>
    </row>
    <row r="818" spans="1:29" x14ac:dyDescent="0.25">
      <c r="A818" t="s">
        <v>1668</v>
      </c>
      <c r="B818" t="s">
        <v>10</v>
      </c>
      <c r="C818" t="s">
        <v>68</v>
      </c>
      <c r="D818" t="s">
        <v>3615</v>
      </c>
      <c r="E818" t="s">
        <v>3617</v>
      </c>
      <c r="F818" t="str">
        <f>_xlfn.CONCAT(D818:D818,"-",E818)</f>
        <v>Mombasa-Lagos</v>
      </c>
      <c r="G818" s="1">
        <v>44726</v>
      </c>
      <c r="H818" s="1">
        <v>44753</v>
      </c>
      <c r="I818" s="8">
        <f>IF(H818&lt;&gt;"",_xlfn.DAYS(H818,G818),"N/A")</f>
        <v>27</v>
      </c>
      <c r="J818" s="1">
        <f>IF(H818&lt;&gt;"",H818,"N/A")</f>
        <v>44753</v>
      </c>
      <c r="K818">
        <v>6</v>
      </c>
      <c r="L818" t="s">
        <v>12</v>
      </c>
      <c r="M818" t="str">
        <f>IF(L818&lt;&gt;"",L818,"N/A")</f>
        <v>Invoiced</v>
      </c>
      <c r="N818" t="s">
        <v>12</v>
      </c>
      <c r="O818" t="str">
        <f>IF(N818&lt;&gt;"",N818,"N/A")</f>
        <v>Invoiced</v>
      </c>
      <c r="P818" t="s">
        <v>13</v>
      </c>
      <c r="Q818" s="9">
        <v>30.029</v>
      </c>
      <c r="R818" t="str">
        <f t="shared" si="12"/>
        <v>30+</v>
      </c>
      <c r="S818">
        <v>600</v>
      </c>
      <c r="T818" t="s">
        <v>14</v>
      </c>
      <c r="U818">
        <f>IF(T818="USD",S818,S818*0.055)</f>
        <v>600</v>
      </c>
      <c r="V818">
        <v>300</v>
      </c>
      <c r="W818" t="s">
        <v>14</v>
      </c>
      <c r="X818">
        <f>IF(W818="USD",V818,V818*0.054)</f>
        <v>300</v>
      </c>
      <c r="Y818">
        <v>1</v>
      </c>
      <c r="Z818">
        <v>4.05</v>
      </c>
      <c r="AA818" s="9">
        <v>2.7</v>
      </c>
      <c r="AB818">
        <v>3.375</v>
      </c>
      <c r="AC818">
        <v>2.7</v>
      </c>
    </row>
    <row r="819" spans="1:29" x14ac:dyDescent="0.25">
      <c r="A819" t="s">
        <v>1609</v>
      </c>
      <c r="B819" t="s">
        <v>10</v>
      </c>
      <c r="C819" t="s">
        <v>68</v>
      </c>
      <c r="D819" t="s">
        <v>3616</v>
      </c>
      <c r="E819" t="s">
        <v>3614</v>
      </c>
      <c r="F819" t="str">
        <f>_xlfn.CONCAT(D819:D819,"-",E819)</f>
        <v>Marrakech-Alger</v>
      </c>
      <c r="G819" s="1">
        <v>44726</v>
      </c>
      <c r="H819" s="1">
        <v>44753</v>
      </c>
      <c r="I819" s="8">
        <f>IF(H819&lt;&gt;"",_xlfn.DAYS(H819,G819),"N/A")</f>
        <v>27</v>
      </c>
      <c r="J819" s="1">
        <f>IF(H819&lt;&gt;"",H819,"N/A")</f>
        <v>44753</v>
      </c>
      <c r="K819">
        <v>6</v>
      </c>
      <c r="L819" t="s">
        <v>12</v>
      </c>
      <c r="M819" t="str">
        <f>IF(L819&lt;&gt;"",L819,"N/A")</f>
        <v>Invoiced</v>
      </c>
      <c r="O819" t="str">
        <f>IF(N819&lt;&gt;"",N819,"N/A")</f>
        <v>N/A</v>
      </c>
      <c r="P819" t="s">
        <v>69</v>
      </c>
      <c r="Q819" s="9">
        <v>30.029</v>
      </c>
      <c r="R819" t="str">
        <f t="shared" si="12"/>
        <v>30+</v>
      </c>
      <c r="S819">
        <v>20</v>
      </c>
      <c r="T819" t="s">
        <v>14</v>
      </c>
      <c r="U819">
        <f>IF(T819="USD",S819,S819*0.055)</f>
        <v>20</v>
      </c>
      <c r="V819">
        <v>10</v>
      </c>
      <c r="W819" t="s">
        <v>14</v>
      </c>
      <c r="X819">
        <f>IF(W819="USD",V819,V819*0.054)</f>
        <v>10</v>
      </c>
      <c r="Y819">
        <v>1</v>
      </c>
      <c r="Z819">
        <v>4.05</v>
      </c>
      <c r="AA819" s="9">
        <v>2.7</v>
      </c>
      <c r="AB819">
        <v>3.375</v>
      </c>
      <c r="AC819">
        <v>2.7</v>
      </c>
    </row>
    <row r="820" spans="1:29" x14ac:dyDescent="0.25">
      <c r="A820" t="s">
        <v>2154</v>
      </c>
      <c r="B820" t="s">
        <v>10</v>
      </c>
      <c r="C820" t="s">
        <v>68</v>
      </c>
      <c r="D820" t="s">
        <v>3619</v>
      </c>
      <c r="E820" t="s">
        <v>3614</v>
      </c>
      <c r="F820" t="str">
        <f>_xlfn.CONCAT(D820:D820,"-",E820)</f>
        <v>Addis Ababa-Alger</v>
      </c>
      <c r="G820" s="1">
        <v>44658</v>
      </c>
      <c r="H820" s="1">
        <v>44685</v>
      </c>
      <c r="I820" s="8">
        <f>IF(H820&lt;&gt;"",_xlfn.DAYS(H820,G820),"N/A")</f>
        <v>27</v>
      </c>
      <c r="J820" s="1">
        <f>IF(H820&lt;&gt;"",H820,"N/A")</f>
        <v>44685</v>
      </c>
      <c r="K820">
        <v>4</v>
      </c>
      <c r="L820" t="s">
        <v>16</v>
      </c>
      <c r="M820" t="str">
        <f>IF(L820&lt;&gt;"",L820,"N/A")</f>
        <v>Paid</v>
      </c>
      <c r="N820" t="s">
        <v>12</v>
      </c>
      <c r="O820" t="str">
        <f>IF(N820&lt;&gt;"",N820,"N/A")</f>
        <v>Invoiced</v>
      </c>
      <c r="P820" t="s">
        <v>13</v>
      </c>
      <c r="Q820" s="9">
        <v>29.96</v>
      </c>
      <c r="R820" t="str">
        <f t="shared" si="12"/>
        <v>20-30</v>
      </c>
      <c r="S820">
        <v>600</v>
      </c>
      <c r="T820" t="s">
        <v>14</v>
      </c>
      <c r="U820">
        <f>IF(T820="USD",S820,S820*0.055)</f>
        <v>600</v>
      </c>
      <c r="V820">
        <v>300</v>
      </c>
      <c r="W820" t="s">
        <v>14</v>
      </c>
      <c r="X820">
        <f>IF(W820="USD",V820,V820*0.054)</f>
        <v>300</v>
      </c>
      <c r="Y820">
        <v>1</v>
      </c>
      <c r="Z820">
        <v>4.05</v>
      </c>
      <c r="AA820" s="9">
        <v>2.7</v>
      </c>
      <c r="AB820">
        <v>3.375</v>
      </c>
      <c r="AC820">
        <v>2.7</v>
      </c>
    </row>
    <row r="821" spans="1:29" x14ac:dyDescent="0.25">
      <c r="A821" t="s">
        <v>2161</v>
      </c>
      <c r="B821" t="s">
        <v>10</v>
      </c>
      <c r="C821" t="s">
        <v>68</v>
      </c>
      <c r="D821" t="s">
        <v>3611</v>
      </c>
      <c r="E821" t="s">
        <v>3612</v>
      </c>
      <c r="F821" t="str">
        <f>_xlfn.CONCAT(D821:D821,"-",E821)</f>
        <v>Mogadishu-Victoria</v>
      </c>
      <c r="G821" s="1">
        <v>44658</v>
      </c>
      <c r="H821" s="1">
        <v>44685</v>
      </c>
      <c r="I821" s="8">
        <f>IF(H821&lt;&gt;"",_xlfn.DAYS(H821,G821),"N/A")</f>
        <v>27</v>
      </c>
      <c r="J821" s="1">
        <f>IF(H821&lt;&gt;"",H821,"N/A")</f>
        <v>44685</v>
      </c>
      <c r="K821">
        <v>4</v>
      </c>
      <c r="L821" t="s">
        <v>16</v>
      </c>
      <c r="M821" t="str">
        <f>IF(L821&lt;&gt;"",L821,"N/A")</f>
        <v>Paid</v>
      </c>
      <c r="N821" t="s">
        <v>12</v>
      </c>
      <c r="O821" t="str">
        <f>IF(N821&lt;&gt;"",N821,"N/A")</f>
        <v>Invoiced</v>
      </c>
      <c r="P821" t="s">
        <v>13</v>
      </c>
      <c r="Q821" s="9">
        <v>29.88</v>
      </c>
      <c r="R821" t="str">
        <f t="shared" si="12"/>
        <v>20-30</v>
      </c>
      <c r="S821">
        <v>600</v>
      </c>
      <c r="T821" t="s">
        <v>14</v>
      </c>
      <c r="U821">
        <f>IF(T821="USD",S821,S821*0.055)</f>
        <v>600</v>
      </c>
      <c r="V821">
        <v>300</v>
      </c>
      <c r="W821" t="s">
        <v>14</v>
      </c>
      <c r="X821">
        <f>IF(W821="USD",V821,V821*0.054)</f>
        <v>300</v>
      </c>
      <c r="Y821">
        <v>1</v>
      </c>
      <c r="Z821">
        <v>4.05</v>
      </c>
      <c r="AA821" s="9">
        <v>2.7</v>
      </c>
      <c r="AB821">
        <v>3.375</v>
      </c>
      <c r="AC821">
        <v>2.7</v>
      </c>
    </row>
    <row r="822" spans="1:29" x14ac:dyDescent="0.25">
      <c r="A822" t="s">
        <v>2152</v>
      </c>
      <c r="B822" t="s">
        <v>10</v>
      </c>
      <c r="C822" t="s">
        <v>68</v>
      </c>
      <c r="D822" t="s">
        <v>3616</v>
      </c>
      <c r="E822" t="s">
        <v>3617</v>
      </c>
      <c r="F822" t="str">
        <f>_xlfn.CONCAT(D822:D822,"-",E822)</f>
        <v>Marrakech-Lagos</v>
      </c>
      <c r="G822" s="1">
        <v>44663</v>
      </c>
      <c r="H822" s="1">
        <v>44690</v>
      </c>
      <c r="I822" s="8">
        <f>IF(H822&lt;&gt;"",_xlfn.DAYS(H822,G822),"N/A")</f>
        <v>27</v>
      </c>
      <c r="J822" s="1">
        <f>IF(H822&lt;&gt;"",H822,"N/A")</f>
        <v>44690</v>
      </c>
      <c r="K822">
        <v>4</v>
      </c>
      <c r="L822" t="s">
        <v>16</v>
      </c>
      <c r="M822" t="str">
        <f>IF(L822&lt;&gt;"",L822,"N/A")</f>
        <v>Paid</v>
      </c>
      <c r="N822" t="s">
        <v>16</v>
      </c>
      <c r="O822" t="str">
        <f>IF(N822&lt;&gt;"",N822,"N/A")</f>
        <v>Paid</v>
      </c>
      <c r="P822" t="s">
        <v>13</v>
      </c>
      <c r="Q822" s="9">
        <v>29.82</v>
      </c>
      <c r="R822" t="str">
        <f t="shared" si="12"/>
        <v>20-30</v>
      </c>
      <c r="S822">
        <v>600</v>
      </c>
      <c r="T822" t="s">
        <v>14</v>
      </c>
      <c r="U822">
        <f>IF(T822="USD",S822,S822*0.055)</f>
        <v>600</v>
      </c>
      <c r="V822">
        <v>300</v>
      </c>
      <c r="W822" t="s">
        <v>14</v>
      </c>
      <c r="X822">
        <f>IF(W822="USD",V822,V822*0.054)</f>
        <v>300</v>
      </c>
      <c r="Y822">
        <v>1</v>
      </c>
      <c r="Z822">
        <v>4.05</v>
      </c>
      <c r="AA822" s="9">
        <v>2.7</v>
      </c>
      <c r="AB822">
        <v>3.375</v>
      </c>
      <c r="AC822">
        <v>2.7</v>
      </c>
    </row>
    <row r="823" spans="1:29" x14ac:dyDescent="0.25">
      <c r="A823" t="s">
        <v>1926</v>
      </c>
      <c r="B823" t="s">
        <v>10</v>
      </c>
      <c r="C823" t="s">
        <v>68</v>
      </c>
      <c r="D823" t="s">
        <v>3619</v>
      </c>
      <c r="E823" t="s">
        <v>3612</v>
      </c>
      <c r="F823" t="str">
        <f>_xlfn.CONCAT(D823:D823,"-",E823)</f>
        <v>Addis Ababa-Victoria</v>
      </c>
      <c r="G823" s="1">
        <v>44763</v>
      </c>
      <c r="H823" s="1">
        <v>44790</v>
      </c>
      <c r="I823" s="8">
        <f>IF(H823&lt;&gt;"",_xlfn.DAYS(H823,G823),"N/A")</f>
        <v>27</v>
      </c>
      <c r="J823" s="1">
        <f>IF(H823&lt;&gt;"",H823,"N/A")</f>
        <v>44790</v>
      </c>
      <c r="K823">
        <v>7</v>
      </c>
      <c r="L823" t="s">
        <v>12</v>
      </c>
      <c r="M823" t="str">
        <f>IF(L823&lt;&gt;"",L823,"N/A")</f>
        <v>Invoiced</v>
      </c>
      <c r="N823" t="s">
        <v>12</v>
      </c>
      <c r="O823" t="str">
        <f>IF(N823&lt;&gt;"",N823,"N/A")</f>
        <v>Invoiced</v>
      </c>
      <c r="P823" t="s">
        <v>13</v>
      </c>
      <c r="Q823" s="9">
        <v>29.797000000000001</v>
      </c>
      <c r="R823" t="str">
        <f t="shared" si="12"/>
        <v>20-30</v>
      </c>
      <c r="S823">
        <v>600</v>
      </c>
      <c r="T823" t="s">
        <v>14</v>
      </c>
      <c r="U823">
        <f>IF(T823="USD",S823,S823*0.055)</f>
        <v>600</v>
      </c>
      <c r="V823">
        <v>300</v>
      </c>
      <c r="W823" t="s">
        <v>14</v>
      </c>
      <c r="X823">
        <f>IF(W823="USD",V823,V823*0.054)</f>
        <v>300</v>
      </c>
      <c r="Y823">
        <v>1</v>
      </c>
      <c r="Z823">
        <v>4.05</v>
      </c>
      <c r="AA823" s="9">
        <v>2.7</v>
      </c>
      <c r="AB823">
        <v>3.375</v>
      </c>
      <c r="AC823">
        <v>2.7</v>
      </c>
    </row>
    <row r="824" spans="1:29" x14ac:dyDescent="0.25">
      <c r="A824" t="s">
        <v>1382</v>
      </c>
      <c r="B824" t="s">
        <v>10</v>
      </c>
      <c r="C824" t="s">
        <v>68</v>
      </c>
      <c r="D824" t="s">
        <v>3611</v>
      </c>
      <c r="E824" t="s">
        <v>3614</v>
      </c>
      <c r="F824" t="str">
        <f>_xlfn.CONCAT(D824:D824,"-",E824)</f>
        <v>Mogadishu-Alger</v>
      </c>
      <c r="G824" s="1">
        <v>44663</v>
      </c>
      <c r="H824" s="1">
        <v>44690</v>
      </c>
      <c r="I824" s="8">
        <f>IF(H824&lt;&gt;"",_xlfn.DAYS(H824,G824),"N/A")</f>
        <v>27</v>
      </c>
      <c r="J824" s="1">
        <f>IF(H824&lt;&gt;"",H824,"N/A")</f>
        <v>44690</v>
      </c>
      <c r="K824">
        <v>4</v>
      </c>
      <c r="M824" t="str">
        <f>IF(L824&lt;&gt;"",L824,"N/A")</f>
        <v>N/A</v>
      </c>
      <c r="N824" t="s">
        <v>16</v>
      </c>
      <c r="O824" t="str">
        <f>IF(N824&lt;&gt;"",N824,"N/A")</f>
        <v>Paid</v>
      </c>
      <c r="P824" t="s">
        <v>13</v>
      </c>
      <c r="Q824" s="9">
        <v>29.791</v>
      </c>
      <c r="R824" t="str">
        <f t="shared" si="12"/>
        <v>20-30</v>
      </c>
      <c r="S824">
        <v>600</v>
      </c>
      <c r="T824" t="s">
        <v>14</v>
      </c>
      <c r="U824">
        <f>IF(T824="USD",S824,S824*0.055)</f>
        <v>600</v>
      </c>
      <c r="V824">
        <v>300</v>
      </c>
      <c r="W824" t="s">
        <v>14</v>
      </c>
      <c r="X824">
        <f>IF(W824="USD",V824,V824*0.054)</f>
        <v>300</v>
      </c>
      <c r="Y824">
        <v>1</v>
      </c>
      <c r="Z824">
        <v>4.05</v>
      </c>
      <c r="AA824" s="9">
        <v>2.7</v>
      </c>
      <c r="AB824">
        <v>3.375</v>
      </c>
      <c r="AC824">
        <v>2.7</v>
      </c>
    </row>
    <row r="825" spans="1:29" x14ac:dyDescent="0.25">
      <c r="A825" t="s">
        <v>1413</v>
      </c>
      <c r="B825" t="s">
        <v>10</v>
      </c>
      <c r="C825" t="s">
        <v>68</v>
      </c>
      <c r="D825" t="s">
        <v>3611</v>
      </c>
      <c r="E825" t="s">
        <v>3612</v>
      </c>
      <c r="F825" t="str">
        <f>_xlfn.CONCAT(D825:D825,"-",E825)</f>
        <v>Mogadishu-Victoria</v>
      </c>
      <c r="G825" s="1">
        <v>44663</v>
      </c>
      <c r="H825" s="1">
        <v>44690</v>
      </c>
      <c r="I825" s="8">
        <f>IF(H825&lt;&gt;"",_xlfn.DAYS(H825,G825),"N/A")</f>
        <v>27</v>
      </c>
      <c r="J825" s="1">
        <f>IF(H825&lt;&gt;"",H825,"N/A")</f>
        <v>44690</v>
      </c>
      <c r="K825">
        <v>4</v>
      </c>
      <c r="M825" t="str">
        <f>IF(L825&lt;&gt;"",L825,"N/A")</f>
        <v>N/A</v>
      </c>
      <c r="O825" t="str">
        <f>IF(N825&lt;&gt;"",N825,"N/A")</f>
        <v>N/A</v>
      </c>
      <c r="P825" t="s">
        <v>69</v>
      </c>
      <c r="Q825" s="9">
        <v>29.791</v>
      </c>
      <c r="R825" t="str">
        <f t="shared" si="12"/>
        <v>20-30</v>
      </c>
      <c r="S825">
        <v>20</v>
      </c>
      <c r="T825" t="s">
        <v>14</v>
      </c>
      <c r="U825">
        <f>IF(T825="USD",S825,S825*0.055)</f>
        <v>20</v>
      </c>
      <c r="V825">
        <v>10</v>
      </c>
      <c r="W825" t="s">
        <v>14</v>
      </c>
      <c r="X825">
        <f>IF(W825="USD",V825,V825*0.054)</f>
        <v>10</v>
      </c>
      <c r="Y825">
        <v>1</v>
      </c>
      <c r="Z825">
        <v>4.05</v>
      </c>
      <c r="AA825" s="9">
        <v>2.7</v>
      </c>
      <c r="AB825">
        <v>3.375</v>
      </c>
      <c r="AC825">
        <v>2.7</v>
      </c>
    </row>
    <row r="826" spans="1:29" x14ac:dyDescent="0.25">
      <c r="A826" t="s">
        <v>1790</v>
      </c>
      <c r="B826" t="s">
        <v>10</v>
      </c>
      <c r="C826" t="s">
        <v>68</v>
      </c>
      <c r="D826" t="s">
        <v>3620</v>
      </c>
      <c r="E826" t="s">
        <v>3617</v>
      </c>
      <c r="F826" t="str">
        <f>_xlfn.CONCAT(D826:D826,"-",E826)</f>
        <v>Zanzibar-Lagos</v>
      </c>
      <c r="G826" s="1">
        <v>44733</v>
      </c>
      <c r="H826" s="1">
        <v>44760</v>
      </c>
      <c r="I826" s="8">
        <f>IF(H826&lt;&gt;"",_xlfn.DAYS(H826,G826),"N/A")</f>
        <v>27</v>
      </c>
      <c r="J826" s="1">
        <f>IF(H826&lt;&gt;"",H826,"N/A")</f>
        <v>44760</v>
      </c>
      <c r="K826">
        <v>6</v>
      </c>
      <c r="L826" t="s">
        <v>12</v>
      </c>
      <c r="M826" t="str">
        <f>IF(L826&lt;&gt;"",L826,"N/A")</f>
        <v>Invoiced</v>
      </c>
      <c r="N826" t="s">
        <v>12</v>
      </c>
      <c r="O826" t="str">
        <f>IF(N826&lt;&gt;"",N826,"N/A")</f>
        <v>Invoiced</v>
      </c>
      <c r="P826" t="s">
        <v>13</v>
      </c>
      <c r="Q826" s="9">
        <v>29.649000000000001</v>
      </c>
      <c r="R826" t="str">
        <f t="shared" si="12"/>
        <v>20-30</v>
      </c>
      <c r="S826">
        <v>600</v>
      </c>
      <c r="T826" t="s">
        <v>14</v>
      </c>
      <c r="U826">
        <f>IF(T826="USD",S826,S826*0.055)</f>
        <v>600</v>
      </c>
      <c r="V826">
        <v>300</v>
      </c>
      <c r="W826" t="s">
        <v>14</v>
      </c>
      <c r="X826">
        <f>IF(W826="USD",V826,V826*0.054)</f>
        <v>300</v>
      </c>
      <c r="Y826">
        <v>1</v>
      </c>
      <c r="Z826">
        <v>4.05</v>
      </c>
      <c r="AA826" s="9">
        <v>2.7</v>
      </c>
      <c r="AB826">
        <v>3.375</v>
      </c>
      <c r="AC826">
        <v>2.7</v>
      </c>
    </row>
    <row r="827" spans="1:29" x14ac:dyDescent="0.25">
      <c r="A827" t="s">
        <v>2073</v>
      </c>
      <c r="B827" t="s">
        <v>10</v>
      </c>
      <c r="C827" t="s">
        <v>68</v>
      </c>
      <c r="D827" t="s">
        <v>3619</v>
      </c>
      <c r="E827" t="s">
        <v>3613</v>
      </c>
      <c r="F827" t="str">
        <f>_xlfn.CONCAT(D827:D827,"-",E827)</f>
        <v>Addis Ababa-Sanaa</v>
      </c>
      <c r="G827" s="1">
        <v>44569</v>
      </c>
      <c r="H827" s="1">
        <v>44596</v>
      </c>
      <c r="I827" s="8">
        <f>IF(H827&lt;&gt;"",_xlfn.DAYS(H827,G827),"N/A")</f>
        <v>27</v>
      </c>
      <c r="J827" s="1">
        <f>IF(H827&lt;&gt;"",H827,"N/A")</f>
        <v>44596</v>
      </c>
      <c r="K827">
        <v>1</v>
      </c>
      <c r="L827" t="s">
        <v>16</v>
      </c>
      <c r="M827" t="str">
        <f>IF(L827&lt;&gt;"",L827,"N/A")</f>
        <v>Paid</v>
      </c>
      <c r="N827" t="s">
        <v>16</v>
      </c>
      <c r="O827" t="str">
        <f>IF(N827&lt;&gt;"",N827,"N/A")</f>
        <v>Paid</v>
      </c>
      <c r="P827" t="s">
        <v>13</v>
      </c>
      <c r="Q827" s="9">
        <v>29.542000000000002</v>
      </c>
      <c r="R827" t="str">
        <f t="shared" si="12"/>
        <v>20-30</v>
      </c>
      <c r="S827">
        <v>600</v>
      </c>
      <c r="T827" t="s">
        <v>14</v>
      </c>
      <c r="U827">
        <f>IF(T827="USD",S827,S827*0.055)</f>
        <v>600</v>
      </c>
      <c r="V827">
        <v>300</v>
      </c>
      <c r="W827" t="s">
        <v>14</v>
      </c>
      <c r="X827">
        <f>IF(W827="USD",V827,V827*0.054)</f>
        <v>300</v>
      </c>
      <c r="Y827">
        <v>1</v>
      </c>
      <c r="Z827">
        <v>4.05</v>
      </c>
      <c r="AA827" s="9">
        <v>2.7</v>
      </c>
      <c r="AB827">
        <v>3.375</v>
      </c>
      <c r="AC827">
        <v>2.7</v>
      </c>
    </row>
    <row r="828" spans="1:29" x14ac:dyDescent="0.25">
      <c r="A828" t="s">
        <v>1717</v>
      </c>
      <c r="B828" t="s">
        <v>10</v>
      </c>
      <c r="C828" t="s">
        <v>68</v>
      </c>
      <c r="D828" t="s">
        <v>3619</v>
      </c>
      <c r="E828" t="s">
        <v>3618</v>
      </c>
      <c r="F828" t="str">
        <f>_xlfn.CONCAT(D828:D828,"-",E828)</f>
        <v>Addis Ababa-Tripoli</v>
      </c>
      <c r="G828" s="1">
        <v>44743</v>
      </c>
      <c r="H828" s="1">
        <v>44770</v>
      </c>
      <c r="I828" s="8">
        <f>IF(H828&lt;&gt;"",_xlfn.DAYS(H828,G828),"N/A")</f>
        <v>27</v>
      </c>
      <c r="J828" s="1">
        <f>IF(H828&lt;&gt;"",H828,"N/A")</f>
        <v>44770</v>
      </c>
      <c r="K828">
        <v>7</v>
      </c>
      <c r="L828" t="s">
        <v>12</v>
      </c>
      <c r="M828" t="str">
        <f>IF(L828&lt;&gt;"",L828,"N/A")</f>
        <v>Invoiced</v>
      </c>
      <c r="N828" t="s">
        <v>12</v>
      </c>
      <c r="O828" t="str">
        <f>IF(N828&lt;&gt;"",N828,"N/A")</f>
        <v>Invoiced</v>
      </c>
      <c r="P828" t="s">
        <v>13</v>
      </c>
      <c r="Q828" s="9">
        <v>29.530999999999999</v>
      </c>
      <c r="R828" t="str">
        <f t="shared" si="12"/>
        <v>20-30</v>
      </c>
      <c r="S828">
        <v>600</v>
      </c>
      <c r="T828" t="s">
        <v>14</v>
      </c>
      <c r="U828">
        <f>IF(T828="USD",S828,S828*0.055)</f>
        <v>600</v>
      </c>
      <c r="V828">
        <v>300</v>
      </c>
      <c r="W828" t="s">
        <v>14</v>
      </c>
      <c r="X828">
        <f>IF(W828="USD",V828,V828*0.054)</f>
        <v>300</v>
      </c>
      <c r="Y828">
        <v>1</v>
      </c>
      <c r="Z828">
        <v>4.05</v>
      </c>
      <c r="AA828" s="9">
        <v>2.7</v>
      </c>
      <c r="AB828">
        <v>3.375</v>
      </c>
      <c r="AC828">
        <v>2.7</v>
      </c>
    </row>
    <row r="829" spans="1:29" x14ac:dyDescent="0.25">
      <c r="A829" t="s">
        <v>2180</v>
      </c>
      <c r="B829" t="s">
        <v>10</v>
      </c>
      <c r="C829" t="s">
        <v>68</v>
      </c>
      <c r="D829" t="s">
        <v>3615</v>
      </c>
      <c r="E829" t="s">
        <v>3617</v>
      </c>
      <c r="F829" t="str">
        <f>_xlfn.CONCAT(D829:D829,"-",E829)</f>
        <v>Mombasa-Lagos</v>
      </c>
      <c r="G829" s="1">
        <v>44664</v>
      </c>
      <c r="H829" s="1">
        <v>44691</v>
      </c>
      <c r="I829" s="8">
        <f>IF(H829&lt;&gt;"",_xlfn.DAYS(H829,G829),"N/A")</f>
        <v>27</v>
      </c>
      <c r="J829" s="1">
        <f>IF(H829&lt;&gt;"",H829,"N/A")</f>
        <v>44691</v>
      </c>
      <c r="K829">
        <v>4</v>
      </c>
      <c r="L829" t="s">
        <v>16</v>
      </c>
      <c r="M829" t="str">
        <f>IF(L829&lt;&gt;"",L829,"N/A")</f>
        <v>Paid</v>
      </c>
      <c r="N829" t="s">
        <v>16</v>
      </c>
      <c r="O829" t="str">
        <f>IF(N829&lt;&gt;"",N829,"N/A")</f>
        <v>Paid</v>
      </c>
      <c r="P829" t="s">
        <v>13</v>
      </c>
      <c r="Q829" s="9">
        <v>29.44</v>
      </c>
      <c r="R829" t="str">
        <f t="shared" si="12"/>
        <v>20-30</v>
      </c>
      <c r="S829">
        <v>600</v>
      </c>
      <c r="T829" t="s">
        <v>14</v>
      </c>
      <c r="U829">
        <f>IF(T829="USD",S829,S829*0.055)</f>
        <v>600</v>
      </c>
      <c r="V829">
        <v>300</v>
      </c>
      <c r="W829" t="s">
        <v>14</v>
      </c>
      <c r="X829">
        <f>IF(W829="USD",V829,V829*0.054)</f>
        <v>300</v>
      </c>
      <c r="Y829">
        <v>1</v>
      </c>
      <c r="Z829">
        <v>4.05</v>
      </c>
      <c r="AA829" s="9">
        <v>2.7</v>
      </c>
      <c r="AB829">
        <v>3.375</v>
      </c>
      <c r="AC829">
        <v>2.7</v>
      </c>
    </row>
    <row r="830" spans="1:29" x14ac:dyDescent="0.25">
      <c r="A830" t="s">
        <v>2962</v>
      </c>
      <c r="B830" t="s">
        <v>10</v>
      </c>
      <c r="C830" t="s">
        <v>68</v>
      </c>
      <c r="D830" t="s">
        <v>3616</v>
      </c>
      <c r="E830" t="s">
        <v>3618</v>
      </c>
      <c r="F830" t="str">
        <f>_xlfn.CONCAT(D830:D830,"-",E830)</f>
        <v>Marrakech-Tripoli</v>
      </c>
      <c r="G830" s="1">
        <v>44748</v>
      </c>
      <c r="H830" s="1">
        <v>44775</v>
      </c>
      <c r="I830" s="8">
        <f>IF(H830&lt;&gt;"",_xlfn.DAYS(H830,G830),"N/A")</f>
        <v>27</v>
      </c>
      <c r="J830" s="1">
        <f>IF(H830&lt;&gt;"",H830,"N/A")</f>
        <v>44775</v>
      </c>
      <c r="K830">
        <v>7</v>
      </c>
      <c r="M830" t="str">
        <f>IF(L830&lt;&gt;"",L830,"N/A")</f>
        <v>N/A</v>
      </c>
      <c r="N830" t="s">
        <v>12</v>
      </c>
      <c r="O830" t="str">
        <f>IF(N830&lt;&gt;"",N830,"N/A")</f>
        <v>Invoiced</v>
      </c>
      <c r="P830" t="s">
        <v>13</v>
      </c>
      <c r="Q830" s="9">
        <v>29.40286</v>
      </c>
      <c r="R830" t="str">
        <f t="shared" si="12"/>
        <v>20-30</v>
      </c>
      <c r="S830">
        <v>600</v>
      </c>
      <c r="T830" t="s">
        <v>14</v>
      </c>
      <c r="U830">
        <f>IF(T830="USD",S830,S830*0.055)</f>
        <v>600</v>
      </c>
      <c r="V830">
        <v>300</v>
      </c>
      <c r="W830" t="s">
        <v>14</v>
      </c>
      <c r="X830">
        <f>IF(W830="USD",V830,V830*0.054)</f>
        <v>300</v>
      </c>
      <c r="Y830">
        <v>1</v>
      </c>
      <c r="Z830">
        <v>4.05</v>
      </c>
      <c r="AA830" s="9">
        <v>2.7</v>
      </c>
      <c r="AB830">
        <v>3.375</v>
      </c>
      <c r="AC830">
        <v>2.7</v>
      </c>
    </row>
    <row r="831" spans="1:29" x14ac:dyDescent="0.25">
      <c r="A831" t="s">
        <v>907</v>
      </c>
      <c r="B831" t="s">
        <v>10</v>
      </c>
      <c r="C831" t="s">
        <v>68</v>
      </c>
      <c r="D831" t="s">
        <v>3611</v>
      </c>
      <c r="E831" t="s">
        <v>3613</v>
      </c>
      <c r="F831" t="str">
        <f>_xlfn.CONCAT(D831:D831,"-",E831)</f>
        <v>Mogadishu-Sanaa</v>
      </c>
      <c r="G831" s="1">
        <v>44659</v>
      </c>
      <c r="H831" s="1">
        <v>44686</v>
      </c>
      <c r="I831" s="8">
        <f>IF(H831&lt;&gt;"",_xlfn.DAYS(H831,G831),"N/A")</f>
        <v>27</v>
      </c>
      <c r="J831" s="1">
        <f>IF(H831&lt;&gt;"",H831,"N/A")</f>
        <v>44686</v>
      </c>
      <c r="K831">
        <v>4</v>
      </c>
      <c r="L831" t="s">
        <v>12</v>
      </c>
      <c r="M831" t="str">
        <f>IF(L831&lt;&gt;"",L831,"N/A")</f>
        <v>Invoiced</v>
      </c>
      <c r="N831" t="s">
        <v>16</v>
      </c>
      <c r="O831" t="str">
        <f>IF(N831&lt;&gt;"",N831,"N/A")</f>
        <v>Paid</v>
      </c>
      <c r="P831" t="s">
        <v>13</v>
      </c>
      <c r="Q831" s="9">
        <v>29.116</v>
      </c>
      <c r="R831" t="str">
        <f t="shared" si="12"/>
        <v>20-30</v>
      </c>
      <c r="S831">
        <v>600</v>
      </c>
      <c r="T831" t="s">
        <v>14</v>
      </c>
      <c r="U831">
        <f>IF(T831="USD",S831,S831*0.055)</f>
        <v>600</v>
      </c>
      <c r="V831">
        <v>300</v>
      </c>
      <c r="W831" t="s">
        <v>14</v>
      </c>
      <c r="X831">
        <f>IF(W831="USD",V831,V831*0.054)</f>
        <v>300</v>
      </c>
      <c r="Y831">
        <v>1</v>
      </c>
      <c r="Z831">
        <v>4.05</v>
      </c>
      <c r="AA831" s="9">
        <v>2.7</v>
      </c>
      <c r="AB831">
        <v>3.375</v>
      </c>
      <c r="AC831">
        <v>2.7</v>
      </c>
    </row>
    <row r="832" spans="1:29" x14ac:dyDescent="0.25">
      <c r="A832" t="s">
        <v>908</v>
      </c>
      <c r="B832" t="s">
        <v>10</v>
      </c>
      <c r="C832" t="s">
        <v>68</v>
      </c>
      <c r="D832" t="s">
        <v>3611</v>
      </c>
      <c r="E832" t="s">
        <v>3612</v>
      </c>
      <c r="F832" t="str">
        <f>_xlfn.CONCAT(D832:D832,"-",E832)</f>
        <v>Mogadishu-Victoria</v>
      </c>
      <c r="G832" s="1">
        <v>44659</v>
      </c>
      <c r="H832" s="1">
        <v>44686</v>
      </c>
      <c r="I832" s="8">
        <f>IF(H832&lt;&gt;"",_xlfn.DAYS(H832,G832),"N/A")</f>
        <v>27</v>
      </c>
      <c r="J832" s="1">
        <f>IF(H832&lt;&gt;"",H832,"N/A")</f>
        <v>44686</v>
      </c>
      <c r="K832">
        <v>4</v>
      </c>
      <c r="L832" t="s">
        <v>12</v>
      </c>
      <c r="M832" t="str">
        <f>IF(L832&lt;&gt;"",L832,"N/A")</f>
        <v>Invoiced</v>
      </c>
      <c r="N832" t="s">
        <v>16</v>
      </c>
      <c r="O832" t="str">
        <f>IF(N832&lt;&gt;"",N832,"N/A")</f>
        <v>Paid</v>
      </c>
      <c r="P832" t="s">
        <v>13</v>
      </c>
      <c r="Q832" s="9">
        <v>29.116</v>
      </c>
      <c r="R832" t="str">
        <f t="shared" si="12"/>
        <v>20-30</v>
      </c>
      <c r="S832">
        <v>600</v>
      </c>
      <c r="T832" t="s">
        <v>14</v>
      </c>
      <c r="U832">
        <f>IF(T832="USD",S832,S832*0.055)</f>
        <v>600</v>
      </c>
      <c r="V832">
        <v>300</v>
      </c>
      <c r="W832" t="s">
        <v>14</v>
      </c>
      <c r="X832">
        <f>IF(W832="USD",V832,V832*0.054)</f>
        <v>300</v>
      </c>
      <c r="Y832">
        <v>1</v>
      </c>
      <c r="Z832">
        <v>4.05</v>
      </c>
      <c r="AA832" s="9">
        <v>2.7</v>
      </c>
      <c r="AB832">
        <v>3.375</v>
      </c>
      <c r="AC832">
        <v>2.7</v>
      </c>
    </row>
    <row r="833" spans="1:29" x14ac:dyDescent="0.25">
      <c r="A833" t="s">
        <v>2136</v>
      </c>
      <c r="B833" t="s">
        <v>10</v>
      </c>
      <c r="C833" t="s">
        <v>11</v>
      </c>
      <c r="D833" t="s">
        <v>3616</v>
      </c>
      <c r="E833" t="s">
        <v>3618</v>
      </c>
      <c r="F833" t="str">
        <f>_xlfn.CONCAT(D833:D833,"-",E833)</f>
        <v>Marrakech-Tripoli</v>
      </c>
      <c r="G833" s="1">
        <v>44580</v>
      </c>
      <c r="H833" s="1">
        <v>44607</v>
      </c>
      <c r="I833" s="8">
        <f>IF(H833&lt;&gt;"",_xlfn.DAYS(H833,G833),"N/A")</f>
        <v>27</v>
      </c>
      <c r="J833" s="1">
        <f>IF(H833&lt;&gt;"",H833,"N/A")</f>
        <v>44607</v>
      </c>
      <c r="K833">
        <v>1</v>
      </c>
      <c r="L833" t="s">
        <v>16</v>
      </c>
      <c r="M833" t="str">
        <f>IF(L833&lt;&gt;"",L833,"N/A")</f>
        <v>Paid</v>
      </c>
      <c r="N833" t="s">
        <v>12</v>
      </c>
      <c r="O833" t="str">
        <f>IF(N833&lt;&gt;"",N833,"N/A")</f>
        <v>Invoiced</v>
      </c>
      <c r="P833" t="s">
        <v>13</v>
      </c>
      <c r="Q833" s="9">
        <v>29.076000000000001</v>
      </c>
      <c r="R833" t="str">
        <f t="shared" si="12"/>
        <v>20-30</v>
      </c>
      <c r="S833">
        <v>600</v>
      </c>
      <c r="T833" t="s">
        <v>14</v>
      </c>
      <c r="U833">
        <f>IF(T833="USD",S833,S833*0.055)</f>
        <v>600</v>
      </c>
      <c r="V833">
        <v>300</v>
      </c>
      <c r="W833" t="s">
        <v>14</v>
      </c>
      <c r="X833">
        <f>IF(W833="USD",V833,V833*0.054)</f>
        <v>300</v>
      </c>
      <c r="Y833">
        <v>1</v>
      </c>
      <c r="Z833">
        <v>4.05</v>
      </c>
      <c r="AA833" s="9">
        <v>2.7</v>
      </c>
      <c r="AB833">
        <v>3.375</v>
      </c>
      <c r="AC833">
        <v>2.7</v>
      </c>
    </row>
    <row r="834" spans="1:29" x14ac:dyDescent="0.25">
      <c r="A834" t="s">
        <v>1786</v>
      </c>
      <c r="B834" t="s">
        <v>10</v>
      </c>
      <c r="C834" t="s">
        <v>68</v>
      </c>
      <c r="D834" t="s">
        <v>3620</v>
      </c>
      <c r="E834" t="s">
        <v>3612</v>
      </c>
      <c r="F834" t="str">
        <f>_xlfn.CONCAT(D834:D834,"-",E834)</f>
        <v>Zanzibar-Victoria</v>
      </c>
      <c r="G834" s="1">
        <v>44734</v>
      </c>
      <c r="H834" s="1">
        <v>44761</v>
      </c>
      <c r="I834" s="8">
        <f>IF(H834&lt;&gt;"",_xlfn.DAYS(H834,G834),"N/A")</f>
        <v>27</v>
      </c>
      <c r="J834" s="1">
        <f>IF(H834&lt;&gt;"",H834,"N/A")</f>
        <v>44761</v>
      </c>
      <c r="K834">
        <v>6</v>
      </c>
      <c r="L834" t="s">
        <v>12</v>
      </c>
      <c r="M834" t="str">
        <f>IF(L834&lt;&gt;"",L834,"N/A")</f>
        <v>Invoiced</v>
      </c>
      <c r="N834" t="s">
        <v>12</v>
      </c>
      <c r="O834" t="str">
        <f>IF(N834&lt;&gt;"",N834,"N/A")</f>
        <v>Invoiced</v>
      </c>
      <c r="P834" t="s">
        <v>13</v>
      </c>
      <c r="Q834" s="9">
        <v>28.827999999999999</v>
      </c>
      <c r="R834" t="str">
        <f t="shared" si="12"/>
        <v>20-30</v>
      </c>
      <c r="S834">
        <v>600</v>
      </c>
      <c r="T834" t="s">
        <v>14</v>
      </c>
      <c r="U834">
        <f>IF(T834="USD",S834,S834*0.055)</f>
        <v>600</v>
      </c>
      <c r="V834">
        <v>300</v>
      </c>
      <c r="W834" t="s">
        <v>14</v>
      </c>
      <c r="X834">
        <f>IF(W834="USD",V834,V834*0.054)</f>
        <v>300</v>
      </c>
      <c r="Y834">
        <v>1</v>
      </c>
      <c r="Z834">
        <v>4.05</v>
      </c>
      <c r="AA834" s="9">
        <v>2.7</v>
      </c>
      <c r="AB834">
        <v>3.375</v>
      </c>
      <c r="AC834">
        <v>2.7</v>
      </c>
    </row>
    <row r="835" spans="1:29" x14ac:dyDescent="0.25">
      <c r="A835" t="s">
        <v>1778</v>
      </c>
      <c r="B835" t="s">
        <v>10</v>
      </c>
      <c r="C835" t="s">
        <v>68</v>
      </c>
      <c r="D835" t="s">
        <v>3611</v>
      </c>
      <c r="E835" t="s">
        <v>3617</v>
      </c>
      <c r="F835" t="str">
        <f>_xlfn.CONCAT(D835:D835,"-",E835)</f>
        <v>Mogadishu-Lagos</v>
      </c>
      <c r="G835" s="1">
        <v>44741</v>
      </c>
      <c r="H835" s="1">
        <v>44768</v>
      </c>
      <c r="I835" s="8">
        <f>IF(H835&lt;&gt;"",_xlfn.DAYS(H835,G835),"N/A")</f>
        <v>27</v>
      </c>
      <c r="J835" s="1">
        <f>IF(H835&lt;&gt;"",H835,"N/A")</f>
        <v>44768</v>
      </c>
      <c r="K835">
        <v>6</v>
      </c>
      <c r="L835" t="s">
        <v>12</v>
      </c>
      <c r="M835" t="str">
        <f>IF(L835&lt;&gt;"",L835,"N/A")</f>
        <v>Invoiced</v>
      </c>
      <c r="N835" t="s">
        <v>12</v>
      </c>
      <c r="O835" t="str">
        <f>IF(N835&lt;&gt;"",N835,"N/A")</f>
        <v>Invoiced</v>
      </c>
      <c r="P835" t="s">
        <v>13</v>
      </c>
      <c r="Q835" s="9">
        <v>28.751000000000001</v>
      </c>
      <c r="R835" t="str">
        <f t="shared" ref="R835:R898" si="13">IF(Q835&lt;=10,"1-10",IF(Q835&lt;=20,"10-20",IF(Q835&lt;=30,"20-30",IF(Q835&lt;=40,"30+"))))</f>
        <v>20-30</v>
      </c>
      <c r="S835">
        <v>600</v>
      </c>
      <c r="T835" t="s">
        <v>14</v>
      </c>
      <c r="U835">
        <f>IF(T835="USD",S835,S835*0.055)</f>
        <v>600</v>
      </c>
      <c r="V835">
        <v>300</v>
      </c>
      <c r="W835" t="s">
        <v>14</v>
      </c>
      <c r="X835">
        <f>IF(W835="USD",V835,V835*0.054)</f>
        <v>300</v>
      </c>
      <c r="Y835">
        <v>1</v>
      </c>
      <c r="Z835">
        <v>4.05</v>
      </c>
      <c r="AA835" s="9">
        <v>2.7</v>
      </c>
      <c r="AB835">
        <v>3.375</v>
      </c>
      <c r="AC835">
        <v>2.7</v>
      </c>
    </row>
    <row r="836" spans="1:29" x14ac:dyDescent="0.25">
      <c r="A836" t="s">
        <v>1380</v>
      </c>
      <c r="B836" t="s">
        <v>10</v>
      </c>
      <c r="C836" t="s">
        <v>68</v>
      </c>
      <c r="D836" t="s">
        <v>3619</v>
      </c>
      <c r="E836" t="s">
        <v>3612</v>
      </c>
      <c r="F836" t="str">
        <f>_xlfn.CONCAT(D836:D836,"-",E836)</f>
        <v>Addis Ababa-Victoria</v>
      </c>
      <c r="G836" s="1">
        <v>44663</v>
      </c>
      <c r="H836" s="1">
        <v>44690</v>
      </c>
      <c r="I836" s="8">
        <f>IF(H836&lt;&gt;"",_xlfn.DAYS(H836,G836),"N/A")</f>
        <v>27</v>
      </c>
      <c r="J836" s="1">
        <f>IF(H836&lt;&gt;"",H836,"N/A")</f>
        <v>44690</v>
      </c>
      <c r="K836">
        <v>4</v>
      </c>
      <c r="M836" t="str">
        <f>IF(L836&lt;&gt;"",L836,"N/A")</f>
        <v>N/A</v>
      </c>
      <c r="N836" t="s">
        <v>16</v>
      </c>
      <c r="O836" t="str">
        <f>IF(N836&lt;&gt;"",N836,"N/A")</f>
        <v>Paid</v>
      </c>
      <c r="P836" t="s">
        <v>13</v>
      </c>
      <c r="Q836" s="9">
        <v>28.649000000000001</v>
      </c>
      <c r="R836" t="str">
        <f t="shared" si="13"/>
        <v>20-30</v>
      </c>
      <c r="S836">
        <v>600</v>
      </c>
      <c r="T836" t="s">
        <v>14</v>
      </c>
      <c r="U836">
        <f>IF(T836="USD",S836,S836*0.055)</f>
        <v>600</v>
      </c>
      <c r="V836">
        <v>300</v>
      </c>
      <c r="W836" t="s">
        <v>14</v>
      </c>
      <c r="X836">
        <f>IF(W836="USD",V836,V836*0.054)</f>
        <v>300</v>
      </c>
      <c r="Y836">
        <v>1</v>
      </c>
      <c r="Z836">
        <v>4.05</v>
      </c>
      <c r="AA836" s="9">
        <v>2.7</v>
      </c>
      <c r="AB836">
        <v>3.375</v>
      </c>
      <c r="AC836">
        <v>2.7</v>
      </c>
    </row>
    <row r="837" spans="1:29" x14ac:dyDescent="0.25">
      <c r="A837" t="s">
        <v>1411</v>
      </c>
      <c r="B837" t="s">
        <v>10</v>
      </c>
      <c r="C837" t="s">
        <v>68</v>
      </c>
      <c r="D837" t="s">
        <v>3619</v>
      </c>
      <c r="E837" t="s">
        <v>3613</v>
      </c>
      <c r="F837" t="str">
        <f>_xlfn.CONCAT(D837:D837,"-",E837)</f>
        <v>Addis Ababa-Sanaa</v>
      </c>
      <c r="G837" s="1">
        <v>44663</v>
      </c>
      <c r="H837" s="1">
        <v>44690</v>
      </c>
      <c r="I837" s="8">
        <f>IF(H837&lt;&gt;"",_xlfn.DAYS(H837,G837),"N/A")</f>
        <v>27</v>
      </c>
      <c r="J837" s="1">
        <f>IF(H837&lt;&gt;"",H837,"N/A")</f>
        <v>44690</v>
      </c>
      <c r="K837">
        <v>4</v>
      </c>
      <c r="M837" t="str">
        <f>IF(L837&lt;&gt;"",L837,"N/A")</f>
        <v>N/A</v>
      </c>
      <c r="O837" t="str">
        <f>IF(N837&lt;&gt;"",N837,"N/A")</f>
        <v>N/A</v>
      </c>
      <c r="P837" t="s">
        <v>69</v>
      </c>
      <c r="Q837" s="9">
        <v>28.649000000000001</v>
      </c>
      <c r="R837" t="str">
        <f t="shared" si="13"/>
        <v>20-30</v>
      </c>
      <c r="S837">
        <v>20</v>
      </c>
      <c r="T837" t="s">
        <v>14</v>
      </c>
      <c r="U837">
        <f>IF(T837="USD",S837,S837*0.055)</f>
        <v>20</v>
      </c>
      <c r="V837">
        <v>10</v>
      </c>
      <c r="W837" t="s">
        <v>14</v>
      </c>
      <c r="X837">
        <f>IF(W837="USD",V837,V837*0.054)</f>
        <v>10</v>
      </c>
      <c r="Y837">
        <v>1</v>
      </c>
      <c r="Z837">
        <v>4.05</v>
      </c>
      <c r="AA837" s="9">
        <v>2.7</v>
      </c>
      <c r="AB837">
        <v>3.375</v>
      </c>
      <c r="AC837">
        <v>2.7</v>
      </c>
    </row>
    <row r="838" spans="1:29" x14ac:dyDescent="0.25">
      <c r="A838" t="s">
        <v>1675</v>
      </c>
      <c r="B838" t="s">
        <v>10</v>
      </c>
      <c r="C838" t="s">
        <v>68</v>
      </c>
      <c r="D838" t="s">
        <v>3615</v>
      </c>
      <c r="E838" t="s">
        <v>3612</v>
      </c>
      <c r="F838" t="str">
        <f>_xlfn.CONCAT(D838:D838,"-",E838)</f>
        <v>Mombasa-Victoria</v>
      </c>
      <c r="G838" s="1">
        <v>44715</v>
      </c>
      <c r="H838" s="1">
        <v>44742</v>
      </c>
      <c r="I838" s="8">
        <f>IF(H838&lt;&gt;"",_xlfn.DAYS(H838,G838),"N/A")</f>
        <v>27</v>
      </c>
      <c r="J838" s="1">
        <f>IF(H838&lt;&gt;"",H838,"N/A")</f>
        <v>44742</v>
      </c>
      <c r="K838">
        <v>6</v>
      </c>
      <c r="L838" t="s">
        <v>12</v>
      </c>
      <c r="M838" t="str">
        <f>IF(L838&lt;&gt;"",L838,"N/A")</f>
        <v>Invoiced</v>
      </c>
      <c r="N838" t="s">
        <v>12</v>
      </c>
      <c r="O838" t="str">
        <f>IF(N838&lt;&gt;"",N838,"N/A")</f>
        <v>Invoiced</v>
      </c>
      <c r="P838" t="s">
        <v>13</v>
      </c>
      <c r="Q838" s="9">
        <v>28.382999999999999</v>
      </c>
      <c r="R838" t="str">
        <f t="shared" si="13"/>
        <v>20-30</v>
      </c>
      <c r="S838">
        <v>600</v>
      </c>
      <c r="T838" t="s">
        <v>14</v>
      </c>
      <c r="U838">
        <f>IF(T838="USD",S838,S838*0.055)</f>
        <v>600</v>
      </c>
      <c r="V838">
        <v>300</v>
      </c>
      <c r="W838" t="s">
        <v>14</v>
      </c>
      <c r="X838">
        <f>IF(W838="USD",V838,V838*0.054)</f>
        <v>300</v>
      </c>
      <c r="Y838">
        <v>1</v>
      </c>
      <c r="Z838">
        <v>4.05</v>
      </c>
      <c r="AA838" s="9">
        <v>2.7</v>
      </c>
      <c r="AB838">
        <v>3.375</v>
      </c>
      <c r="AC838">
        <v>2.7</v>
      </c>
    </row>
    <row r="839" spans="1:29" x14ac:dyDescent="0.25">
      <c r="A839" t="s">
        <v>1616</v>
      </c>
      <c r="B839" t="s">
        <v>10</v>
      </c>
      <c r="C839" t="s">
        <v>68</v>
      </c>
      <c r="D839" t="s">
        <v>3611</v>
      </c>
      <c r="E839" t="s">
        <v>3613</v>
      </c>
      <c r="F839" t="str">
        <f>_xlfn.CONCAT(D839:D839,"-",E839)</f>
        <v>Mogadishu-Sanaa</v>
      </c>
      <c r="G839" s="1">
        <v>44715</v>
      </c>
      <c r="H839" s="1">
        <v>44742</v>
      </c>
      <c r="I839" s="8">
        <f>IF(H839&lt;&gt;"",_xlfn.DAYS(H839,G839),"N/A")</f>
        <v>27</v>
      </c>
      <c r="J839" s="1">
        <f>IF(H839&lt;&gt;"",H839,"N/A")</f>
        <v>44742</v>
      </c>
      <c r="K839">
        <v>6</v>
      </c>
      <c r="L839" t="s">
        <v>12</v>
      </c>
      <c r="M839" t="str">
        <f>IF(L839&lt;&gt;"",L839,"N/A")</f>
        <v>Invoiced</v>
      </c>
      <c r="O839" t="str">
        <f>IF(N839&lt;&gt;"",N839,"N/A")</f>
        <v>N/A</v>
      </c>
      <c r="P839" t="s">
        <v>69</v>
      </c>
      <c r="Q839" s="9">
        <v>28.382999999999999</v>
      </c>
      <c r="R839" t="str">
        <f t="shared" si="13"/>
        <v>20-30</v>
      </c>
      <c r="S839">
        <v>20</v>
      </c>
      <c r="T839" t="s">
        <v>14</v>
      </c>
      <c r="U839">
        <f>IF(T839="USD",S839,S839*0.055)</f>
        <v>20</v>
      </c>
      <c r="V839">
        <v>10</v>
      </c>
      <c r="W839" t="s">
        <v>14</v>
      </c>
      <c r="X839">
        <f>IF(W839="USD",V839,V839*0.054)</f>
        <v>10</v>
      </c>
      <c r="Y839">
        <v>1</v>
      </c>
      <c r="Z839">
        <v>4.05</v>
      </c>
      <c r="AA839" s="9">
        <v>2.7</v>
      </c>
      <c r="AB839">
        <v>3.375</v>
      </c>
      <c r="AC839">
        <v>2.7</v>
      </c>
    </row>
    <row r="840" spans="1:29" x14ac:dyDescent="0.25">
      <c r="A840" t="s">
        <v>2908</v>
      </c>
      <c r="B840" t="s">
        <v>10</v>
      </c>
      <c r="C840" t="s">
        <v>68</v>
      </c>
      <c r="D840" t="s">
        <v>3611</v>
      </c>
      <c r="E840" t="s">
        <v>3617</v>
      </c>
      <c r="F840" t="str">
        <f>_xlfn.CONCAT(D840:D840,"-",E840)</f>
        <v>Mogadishu-Lagos</v>
      </c>
      <c r="G840" s="1">
        <v>44764</v>
      </c>
      <c r="H840" s="1">
        <v>44791</v>
      </c>
      <c r="I840" s="8">
        <f>IF(H840&lt;&gt;"",_xlfn.DAYS(H840,G840),"N/A")</f>
        <v>27</v>
      </c>
      <c r="J840" s="1">
        <f>IF(H840&lt;&gt;"",H840,"N/A")</f>
        <v>44791</v>
      </c>
      <c r="K840">
        <v>7</v>
      </c>
      <c r="L840" t="s">
        <v>12</v>
      </c>
      <c r="M840" t="str">
        <f>IF(L840&lt;&gt;"",L840,"N/A")</f>
        <v>Invoiced</v>
      </c>
      <c r="N840" t="s">
        <v>12</v>
      </c>
      <c r="O840" t="str">
        <f>IF(N840&lt;&gt;"",N840,"N/A")</f>
        <v>Invoiced</v>
      </c>
      <c r="P840" t="s">
        <v>13</v>
      </c>
      <c r="Q840" s="9">
        <v>28.1312</v>
      </c>
      <c r="R840" t="str">
        <f t="shared" si="13"/>
        <v>20-30</v>
      </c>
      <c r="S840">
        <v>600</v>
      </c>
      <c r="T840" t="s">
        <v>14</v>
      </c>
      <c r="U840">
        <f>IF(T840="USD",S840,S840*0.055)</f>
        <v>600</v>
      </c>
      <c r="V840">
        <v>300</v>
      </c>
      <c r="W840" t="s">
        <v>14</v>
      </c>
      <c r="X840">
        <f>IF(W840="USD",V840,V840*0.054)</f>
        <v>300</v>
      </c>
      <c r="Y840">
        <v>1</v>
      </c>
      <c r="Z840">
        <v>4.05</v>
      </c>
      <c r="AA840" s="9">
        <v>2.7</v>
      </c>
      <c r="AB840">
        <v>3.375</v>
      </c>
      <c r="AC840">
        <v>2.7</v>
      </c>
    </row>
    <row r="841" spans="1:29" x14ac:dyDescent="0.25">
      <c r="A841" t="s">
        <v>1347</v>
      </c>
      <c r="B841" t="s">
        <v>10</v>
      </c>
      <c r="C841" t="s">
        <v>68</v>
      </c>
      <c r="D841" t="s">
        <v>3620</v>
      </c>
      <c r="E841" t="s">
        <v>3617</v>
      </c>
      <c r="F841" t="str">
        <f>_xlfn.CONCAT(D841:D841,"-",E841)</f>
        <v>Zanzibar-Lagos</v>
      </c>
      <c r="G841" s="1">
        <v>44693</v>
      </c>
      <c r="H841" s="1">
        <v>44720</v>
      </c>
      <c r="I841" s="8">
        <f>IF(H841&lt;&gt;"",_xlfn.DAYS(H841,G841),"N/A")</f>
        <v>27</v>
      </c>
      <c r="J841" s="1">
        <f>IF(H841&lt;&gt;"",H841,"N/A")</f>
        <v>44720</v>
      </c>
      <c r="K841">
        <v>5</v>
      </c>
      <c r="L841" t="s">
        <v>12</v>
      </c>
      <c r="M841" t="str">
        <f>IF(L841&lt;&gt;"",L841,"N/A")</f>
        <v>Invoiced</v>
      </c>
      <c r="N841" t="s">
        <v>16</v>
      </c>
      <c r="O841" t="str">
        <f>IF(N841&lt;&gt;"",N841,"N/A")</f>
        <v>Paid</v>
      </c>
      <c r="P841" t="s">
        <v>69</v>
      </c>
      <c r="Q841" s="9">
        <v>28.112200000000001</v>
      </c>
      <c r="R841" t="str">
        <f t="shared" si="13"/>
        <v>20-30</v>
      </c>
      <c r="S841">
        <v>20</v>
      </c>
      <c r="T841" t="s">
        <v>14</v>
      </c>
      <c r="U841">
        <f>IF(T841="USD",S841,S841*0.055)</f>
        <v>20</v>
      </c>
      <c r="V841">
        <v>10</v>
      </c>
      <c r="W841" t="s">
        <v>14</v>
      </c>
      <c r="X841">
        <f>IF(W841="USD",V841,V841*0.054)</f>
        <v>10</v>
      </c>
      <c r="Y841">
        <v>1</v>
      </c>
      <c r="Z841">
        <v>4.05</v>
      </c>
      <c r="AA841" s="9">
        <v>2.7</v>
      </c>
      <c r="AB841">
        <v>3.375</v>
      </c>
      <c r="AC841">
        <v>2.7</v>
      </c>
    </row>
    <row r="842" spans="1:29" x14ac:dyDescent="0.25">
      <c r="A842" t="s">
        <v>1337</v>
      </c>
      <c r="B842" t="s">
        <v>10</v>
      </c>
      <c r="C842" t="s">
        <v>68</v>
      </c>
      <c r="D842" t="s">
        <v>3611</v>
      </c>
      <c r="E842" t="s">
        <v>3614</v>
      </c>
      <c r="F842" t="str">
        <f>_xlfn.CONCAT(D842:D842,"-",E842)</f>
        <v>Mogadishu-Alger</v>
      </c>
      <c r="G842" s="1">
        <v>44693</v>
      </c>
      <c r="H842" s="1">
        <v>44720</v>
      </c>
      <c r="I842" s="8">
        <f>IF(H842&lt;&gt;"",_xlfn.DAYS(H842,G842),"N/A")</f>
        <v>27</v>
      </c>
      <c r="J842" s="1">
        <f>IF(H842&lt;&gt;"",H842,"N/A")</f>
        <v>44720</v>
      </c>
      <c r="K842">
        <v>5</v>
      </c>
      <c r="L842" t="s">
        <v>12</v>
      </c>
      <c r="M842" t="str">
        <f>IF(L842&lt;&gt;"",L842,"N/A")</f>
        <v>Invoiced</v>
      </c>
      <c r="N842" t="s">
        <v>12</v>
      </c>
      <c r="O842" t="str">
        <f>IF(N842&lt;&gt;"",N842,"N/A")</f>
        <v>Invoiced</v>
      </c>
      <c r="P842" t="s">
        <v>13</v>
      </c>
      <c r="Q842" s="9">
        <v>28.112200000000001</v>
      </c>
      <c r="R842" t="str">
        <f t="shared" si="13"/>
        <v>20-30</v>
      </c>
      <c r="S842">
        <v>600</v>
      </c>
      <c r="T842" t="s">
        <v>14</v>
      </c>
      <c r="U842">
        <f>IF(T842="USD",S842,S842*0.055)</f>
        <v>600</v>
      </c>
      <c r="V842">
        <v>300</v>
      </c>
      <c r="W842" t="s">
        <v>14</v>
      </c>
      <c r="X842">
        <f>IF(W842="USD",V842,V842*0.054)</f>
        <v>300</v>
      </c>
      <c r="Y842">
        <v>1</v>
      </c>
      <c r="Z842">
        <v>4.05</v>
      </c>
      <c r="AA842" s="9">
        <v>2.7</v>
      </c>
      <c r="AB842">
        <v>3.375</v>
      </c>
      <c r="AC842">
        <v>2.7</v>
      </c>
    </row>
    <row r="843" spans="1:29" x14ac:dyDescent="0.25">
      <c r="A843" t="s">
        <v>899</v>
      </c>
      <c r="B843" t="s">
        <v>10</v>
      </c>
      <c r="C843" t="s">
        <v>68</v>
      </c>
      <c r="D843" t="s">
        <v>3616</v>
      </c>
      <c r="E843" t="s">
        <v>3617</v>
      </c>
      <c r="F843" t="str">
        <f>_xlfn.CONCAT(D843:D843,"-",E843)</f>
        <v>Marrakech-Lagos</v>
      </c>
      <c r="G843" s="1">
        <v>44659</v>
      </c>
      <c r="H843" s="1">
        <v>44686</v>
      </c>
      <c r="I843" s="8">
        <f>IF(H843&lt;&gt;"",_xlfn.DAYS(H843,G843),"N/A")</f>
        <v>27</v>
      </c>
      <c r="J843" s="1">
        <f>IF(H843&lt;&gt;"",H843,"N/A")</f>
        <v>44686</v>
      </c>
      <c r="K843">
        <v>4</v>
      </c>
      <c r="L843" t="s">
        <v>16</v>
      </c>
      <c r="M843" t="str">
        <f>IF(L843&lt;&gt;"",L843,"N/A")</f>
        <v>Paid</v>
      </c>
      <c r="N843" t="s">
        <v>16</v>
      </c>
      <c r="O843" t="str">
        <f>IF(N843&lt;&gt;"",N843,"N/A")</f>
        <v>Paid</v>
      </c>
      <c r="P843" t="s">
        <v>13</v>
      </c>
      <c r="Q843" s="9">
        <v>28.111999999999998</v>
      </c>
      <c r="R843" t="str">
        <f t="shared" si="13"/>
        <v>20-30</v>
      </c>
      <c r="S843">
        <v>600</v>
      </c>
      <c r="T843" t="s">
        <v>14</v>
      </c>
      <c r="U843">
        <f>IF(T843="USD",S843,S843*0.055)</f>
        <v>600</v>
      </c>
      <c r="V843">
        <v>300</v>
      </c>
      <c r="W843" t="s">
        <v>14</v>
      </c>
      <c r="X843">
        <f>IF(W843="USD",V843,V843*0.054)</f>
        <v>300</v>
      </c>
      <c r="Y843">
        <v>1</v>
      </c>
      <c r="Z843">
        <v>4.05</v>
      </c>
      <c r="AA843" s="9">
        <v>2.7</v>
      </c>
      <c r="AB843">
        <v>3.375</v>
      </c>
      <c r="AC843">
        <v>2.7</v>
      </c>
    </row>
    <row r="844" spans="1:29" x14ac:dyDescent="0.25">
      <c r="A844" t="s">
        <v>904</v>
      </c>
      <c r="B844" t="s">
        <v>10</v>
      </c>
      <c r="C844" t="s">
        <v>68</v>
      </c>
      <c r="D844" t="s">
        <v>3611</v>
      </c>
      <c r="E844" t="s">
        <v>3613</v>
      </c>
      <c r="F844" t="str">
        <f>_xlfn.CONCAT(D844:D844,"-",E844)</f>
        <v>Mogadishu-Sanaa</v>
      </c>
      <c r="G844" s="1">
        <v>44659</v>
      </c>
      <c r="H844" s="1">
        <v>44686</v>
      </c>
      <c r="I844" s="8">
        <f>IF(H844&lt;&gt;"",_xlfn.DAYS(H844,G844),"N/A")</f>
        <v>27</v>
      </c>
      <c r="J844" s="1">
        <f>IF(H844&lt;&gt;"",H844,"N/A")</f>
        <v>44686</v>
      </c>
      <c r="K844">
        <v>4</v>
      </c>
      <c r="L844" t="s">
        <v>12</v>
      </c>
      <c r="M844" t="str">
        <f>IF(L844&lt;&gt;"",L844,"N/A")</f>
        <v>Invoiced</v>
      </c>
      <c r="N844" t="s">
        <v>16</v>
      </c>
      <c r="O844" t="str">
        <f>IF(N844&lt;&gt;"",N844,"N/A")</f>
        <v>Paid</v>
      </c>
      <c r="P844" t="s">
        <v>13</v>
      </c>
      <c r="Q844" s="9">
        <v>28.111999999999998</v>
      </c>
      <c r="R844" t="str">
        <f t="shared" si="13"/>
        <v>20-30</v>
      </c>
      <c r="S844">
        <v>600</v>
      </c>
      <c r="T844" t="s">
        <v>14</v>
      </c>
      <c r="U844">
        <f>IF(T844="USD",S844,S844*0.055)</f>
        <v>600</v>
      </c>
      <c r="V844">
        <v>300</v>
      </c>
      <c r="W844" t="s">
        <v>14</v>
      </c>
      <c r="X844">
        <f>IF(W844="USD",V844,V844*0.054)</f>
        <v>300</v>
      </c>
      <c r="Y844">
        <v>1</v>
      </c>
      <c r="Z844">
        <v>4.05</v>
      </c>
      <c r="AA844" s="9">
        <v>2.7</v>
      </c>
      <c r="AB844">
        <v>3.375</v>
      </c>
      <c r="AC844">
        <v>2.7</v>
      </c>
    </row>
    <row r="845" spans="1:29" x14ac:dyDescent="0.25">
      <c r="A845" t="s">
        <v>2935</v>
      </c>
      <c r="B845" t="s">
        <v>10</v>
      </c>
      <c r="C845" t="s">
        <v>68</v>
      </c>
      <c r="D845" t="s">
        <v>3620</v>
      </c>
      <c r="E845" t="s">
        <v>3613</v>
      </c>
      <c r="F845" t="str">
        <f>_xlfn.CONCAT(D845:D845,"-",E845)</f>
        <v>Zanzibar-Sanaa</v>
      </c>
      <c r="G845" s="1">
        <v>44772</v>
      </c>
      <c r="H845" s="1">
        <v>44799</v>
      </c>
      <c r="I845" s="8">
        <f>IF(H845&lt;&gt;"",_xlfn.DAYS(H845,G845),"N/A")</f>
        <v>27</v>
      </c>
      <c r="J845" s="1">
        <f>IF(H845&lt;&gt;"",H845,"N/A")</f>
        <v>44799</v>
      </c>
      <c r="K845">
        <v>7</v>
      </c>
      <c r="L845" t="s">
        <v>12</v>
      </c>
      <c r="M845" t="str">
        <f>IF(L845&lt;&gt;"",L845,"N/A")</f>
        <v>Invoiced</v>
      </c>
      <c r="N845" t="s">
        <v>12</v>
      </c>
      <c r="O845" t="str">
        <f>IF(N845&lt;&gt;"",N845,"N/A")</f>
        <v>Invoiced</v>
      </c>
      <c r="P845" t="s">
        <v>13</v>
      </c>
      <c r="Q845" s="9">
        <v>27.62</v>
      </c>
      <c r="R845" t="str">
        <f t="shared" si="13"/>
        <v>20-30</v>
      </c>
      <c r="S845">
        <v>600</v>
      </c>
      <c r="T845" t="s">
        <v>14</v>
      </c>
      <c r="U845">
        <f>IF(T845="USD",S845,S845*0.055)</f>
        <v>600</v>
      </c>
      <c r="V845">
        <v>300</v>
      </c>
      <c r="W845" t="s">
        <v>14</v>
      </c>
      <c r="X845">
        <f>IF(W845="USD",V845,V845*0.054)</f>
        <v>300</v>
      </c>
      <c r="Y845">
        <v>0</v>
      </c>
      <c r="Z845">
        <v>4.05</v>
      </c>
      <c r="AA845" s="9">
        <v>2.7</v>
      </c>
      <c r="AB845">
        <v>3.375</v>
      </c>
      <c r="AC845">
        <v>2.7</v>
      </c>
    </row>
    <row r="846" spans="1:29" x14ac:dyDescent="0.25">
      <c r="A846" t="s">
        <v>2910</v>
      </c>
      <c r="B846" t="s">
        <v>10</v>
      </c>
      <c r="C846" t="s">
        <v>68</v>
      </c>
      <c r="D846" t="s">
        <v>3611</v>
      </c>
      <c r="E846" t="s">
        <v>3613</v>
      </c>
      <c r="F846" t="str">
        <f>_xlfn.CONCAT(D846:D846,"-",E846)</f>
        <v>Mogadishu-Sanaa</v>
      </c>
      <c r="G846" s="1">
        <v>44766</v>
      </c>
      <c r="H846" s="1">
        <v>44793</v>
      </c>
      <c r="I846" s="8">
        <f>IF(H846&lt;&gt;"",_xlfn.DAYS(H846,G846),"N/A")</f>
        <v>27</v>
      </c>
      <c r="J846" s="1">
        <f>IF(H846&lt;&gt;"",H846,"N/A")</f>
        <v>44793</v>
      </c>
      <c r="K846">
        <v>7</v>
      </c>
      <c r="L846" t="s">
        <v>12</v>
      </c>
      <c r="M846" t="str">
        <f>IF(L846&lt;&gt;"",L846,"N/A")</f>
        <v>Invoiced</v>
      </c>
      <c r="N846" t="s">
        <v>12</v>
      </c>
      <c r="O846" t="str">
        <f>IF(N846&lt;&gt;"",N846,"N/A")</f>
        <v>Invoiced</v>
      </c>
      <c r="P846" t="s">
        <v>13</v>
      </c>
      <c r="Q846" s="9">
        <v>27.402000000000001</v>
      </c>
      <c r="R846" t="str">
        <f t="shared" si="13"/>
        <v>20-30</v>
      </c>
      <c r="S846">
        <v>600</v>
      </c>
      <c r="T846" t="s">
        <v>14</v>
      </c>
      <c r="U846">
        <f>IF(T846="USD",S846,S846*0.055)</f>
        <v>600</v>
      </c>
      <c r="V846">
        <v>300</v>
      </c>
      <c r="W846" t="s">
        <v>14</v>
      </c>
      <c r="X846">
        <f>IF(W846="USD",V846,V846*0.054)</f>
        <v>300</v>
      </c>
      <c r="Y846">
        <v>0</v>
      </c>
      <c r="Z846">
        <v>4.05</v>
      </c>
      <c r="AA846" s="9">
        <v>2.7</v>
      </c>
      <c r="AB846">
        <v>3.375</v>
      </c>
      <c r="AC846">
        <v>2.7</v>
      </c>
    </row>
    <row r="847" spans="1:29" x14ac:dyDescent="0.25">
      <c r="A847" t="s">
        <v>2900</v>
      </c>
      <c r="B847" t="s">
        <v>10</v>
      </c>
      <c r="C847" t="s">
        <v>68</v>
      </c>
      <c r="D847" t="s">
        <v>3615</v>
      </c>
      <c r="E847" t="s">
        <v>3614</v>
      </c>
      <c r="F847" t="str">
        <f>_xlfn.CONCAT(D847:D847,"-",E847)</f>
        <v>Mombasa-Alger</v>
      </c>
      <c r="G847" s="1">
        <v>44755</v>
      </c>
      <c r="H847" s="1">
        <v>44782</v>
      </c>
      <c r="I847" s="8">
        <f>IF(H847&lt;&gt;"",_xlfn.DAYS(H847,G847),"N/A")</f>
        <v>27</v>
      </c>
      <c r="J847" s="1">
        <f>IF(H847&lt;&gt;"",H847,"N/A")</f>
        <v>44782</v>
      </c>
      <c r="K847">
        <v>7</v>
      </c>
      <c r="L847" t="s">
        <v>12</v>
      </c>
      <c r="M847" t="str">
        <f>IF(L847&lt;&gt;"",L847,"N/A")</f>
        <v>Invoiced</v>
      </c>
      <c r="N847" t="s">
        <v>12</v>
      </c>
      <c r="O847" t="str">
        <f>IF(N847&lt;&gt;"",N847,"N/A")</f>
        <v>Invoiced</v>
      </c>
      <c r="P847" t="s">
        <v>13</v>
      </c>
      <c r="Q847" s="9">
        <v>26.956800000000001</v>
      </c>
      <c r="R847" t="str">
        <f t="shared" si="13"/>
        <v>20-30</v>
      </c>
      <c r="S847">
        <v>600</v>
      </c>
      <c r="T847" t="s">
        <v>14</v>
      </c>
      <c r="U847">
        <f>IF(T847="USD",S847,S847*0.055)</f>
        <v>600</v>
      </c>
      <c r="V847">
        <v>300</v>
      </c>
      <c r="W847" t="s">
        <v>14</v>
      </c>
      <c r="X847">
        <f>IF(W847="USD",V847,V847*0.054)</f>
        <v>300</v>
      </c>
      <c r="Y847">
        <v>1</v>
      </c>
      <c r="Z847">
        <v>4.05</v>
      </c>
      <c r="AA847" s="9">
        <v>2.7</v>
      </c>
      <c r="AB847">
        <v>3.375</v>
      </c>
      <c r="AC847">
        <v>2.7</v>
      </c>
    </row>
    <row r="848" spans="1:29" x14ac:dyDescent="0.25">
      <c r="A848" t="s">
        <v>2913</v>
      </c>
      <c r="B848" t="s">
        <v>10</v>
      </c>
      <c r="C848" t="s">
        <v>68</v>
      </c>
      <c r="D848" t="s">
        <v>3620</v>
      </c>
      <c r="E848" t="s">
        <v>3613</v>
      </c>
      <c r="F848" t="str">
        <f>_xlfn.CONCAT(D848:D848,"-",E848)</f>
        <v>Zanzibar-Sanaa</v>
      </c>
      <c r="G848" s="1">
        <v>44762</v>
      </c>
      <c r="H848" s="1">
        <v>44789</v>
      </c>
      <c r="I848" s="8">
        <f>IF(H848&lt;&gt;"",_xlfn.DAYS(H848,G848),"N/A")</f>
        <v>27</v>
      </c>
      <c r="J848" s="1">
        <f>IF(H848&lt;&gt;"",H848,"N/A")</f>
        <v>44789</v>
      </c>
      <c r="K848">
        <v>7</v>
      </c>
      <c r="L848" t="s">
        <v>12</v>
      </c>
      <c r="M848" t="str">
        <f>IF(L848&lt;&gt;"",L848,"N/A")</f>
        <v>Invoiced</v>
      </c>
      <c r="N848" t="s">
        <v>12</v>
      </c>
      <c r="O848" t="str">
        <f>IF(N848&lt;&gt;"",N848,"N/A")</f>
        <v>Invoiced</v>
      </c>
      <c r="P848" t="s">
        <v>13</v>
      </c>
      <c r="Q848" s="9">
        <v>26.685500000000001</v>
      </c>
      <c r="R848" t="str">
        <f t="shared" si="13"/>
        <v>20-30</v>
      </c>
      <c r="S848">
        <v>600</v>
      </c>
      <c r="T848" t="s">
        <v>14</v>
      </c>
      <c r="U848">
        <f>IF(T848="USD",S848,S848*0.055)</f>
        <v>600</v>
      </c>
      <c r="V848">
        <v>300</v>
      </c>
      <c r="W848" t="s">
        <v>14</v>
      </c>
      <c r="X848">
        <f>IF(W848="USD",V848,V848*0.054)</f>
        <v>300</v>
      </c>
      <c r="Y848">
        <v>1</v>
      </c>
      <c r="Z848">
        <v>4.05</v>
      </c>
      <c r="AA848" s="9">
        <v>2.7</v>
      </c>
      <c r="AB848">
        <v>3.375</v>
      </c>
      <c r="AC848">
        <v>2.7</v>
      </c>
    </row>
    <row r="849" spans="1:29" x14ac:dyDescent="0.25">
      <c r="A849" t="s">
        <v>2811</v>
      </c>
      <c r="B849" t="s">
        <v>10</v>
      </c>
      <c r="C849" t="s">
        <v>68</v>
      </c>
      <c r="D849" t="s">
        <v>3611</v>
      </c>
      <c r="E849" t="s">
        <v>3617</v>
      </c>
      <c r="F849" t="str">
        <f>_xlfn.CONCAT(D849:D849,"-",E849)</f>
        <v>Mogadishu-Lagos</v>
      </c>
      <c r="G849" s="1">
        <v>44692</v>
      </c>
      <c r="H849" s="1">
        <v>44719</v>
      </c>
      <c r="I849" s="8">
        <f>IF(H849&lt;&gt;"",_xlfn.DAYS(H849,G849),"N/A")</f>
        <v>27</v>
      </c>
      <c r="J849" s="1">
        <f>IF(H849&lt;&gt;"",H849,"N/A")</f>
        <v>44719</v>
      </c>
      <c r="K849">
        <v>5</v>
      </c>
      <c r="L849" t="s">
        <v>16</v>
      </c>
      <c r="M849" t="str">
        <f>IF(L849&lt;&gt;"",L849,"N/A")</f>
        <v>Paid</v>
      </c>
      <c r="N849" t="s">
        <v>12</v>
      </c>
      <c r="O849" t="str">
        <f>IF(N849&lt;&gt;"",N849,"N/A")</f>
        <v>Invoiced</v>
      </c>
      <c r="P849" t="s">
        <v>13</v>
      </c>
      <c r="Q849" s="9">
        <v>26.252649999999999</v>
      </c>
      <c r="R849" t="str">
        <f t="shared" si="13"/>
        <v>20-30</v>
      </c>
      <c r="S849">
        <v>600</v>
      </c>
      <c r="T849" t="s">
        <v>14</v>
      </c>
      <c r="U849">
        <f>IF(T849="USD",S849,S849*0.055)</f>
        <v>600</v>
      </c>
      <c r="V849">
        <v>300</v>
      </c>
      <c r="W849" t="s">
        <v>14</v>
      </c>
      <c r="X849">
        <f>IF(W849="USD",V849,V849*0.054)</f>
        <v>300</v>
      </c>
      <c r="Y849">
        <v>1</v>
      </c>
      <c r="Z849">
        <v>4.05</v>
      </c>
      <c r="AA849" s="9">
        <v>2.7</v>
      </c>
      <c r="AB849">
        <v>3.375</v>
      </c>
      <c r="AC849">
        <v>2.7</v>
      </c>
    </row>
    <row r="850" spans="1:29" x14ac:dyDescent="0.25">
      <c r="A850" t="s">
        <v>2825</v>
      </c>
      <c r="B850" t="s">
        <v>10</v>
      </c>
      <c r="C850" t="s">
        <v>68</v>
      </c>
      <c r="D850" t="s">
        <v>3616</v>
      </c>
      <c r="E850" t="s">
        <v>3612</v>
      </c>
      <c r="F850" t="str">
        <f>_xlfn.CONCAT(D850:D850,"-",E850)</f>
        <v>Marrakech-Victoria</v>
      </c>
      <c r="G850" s="1">
        <v>44692</v>
      </c>
      <c r="H850" s="1">
        <v>44719</v>
      </c>
      <c r="I850" s="8">
        <f>IF(H850&lt;&gt;"",_xlfn.DAYS(H850,G850),"N/A")</f>
        <v>27</v>
      </c>
      <c r="J850" s="1">
        <f>IF(H850&lt;&gt;"",H850,"N/A")</f>
        <v>44719</v>
      </c>
      <c r="K850">
        <v>5</v>
      </c>
      <c r="L850" t="s">
        <v>16</v>
      </c>
      <c r="M850" t="str">
        <f>IF(L850&lt;&gt;"",L850,"N/A")</f>
        <v>Paid</v>
      </c>
      <c r="N850" t="s">
        <v>12</v>
      </c>
      <c r="O850" t="str">
        <f>IF(N850&lt;&gt;"",N850,"N/A")</f>
        <v>Invoiced</v>
      </c>
      <c r="P850" t="s">
        <v>13</v>
      </c>
      <c r="Q850" s="9">
        <v>25.912459999999999</v>
      </c>
      <c r="R850" t="str">
        <f t="shared" si="13"/>
        <v>20-30</v>
      </c>
      <c r="S850">
        <v>600</v>
      </c>
      <c r="T850" t="s">
        <v>14</v>
      </c>
      <c r="U850">
        <f>IF(T850="USD",S850,S850*0.055)</f>
        <v>600</v>
      </c>
      <c r="V850">
        <v>300</v>
      </c>
      <c r="W850" t="s">
        <v>14</v>
      </c>
      <c r="X850">
        <f>IF(W850="USD",V850,V850*0.054)</f>
        <v>300</v>
      </c>
      <c r="Y850">
        <v>1</v>
      </c>
      <c r="Z850">
        <v>4.05</v>
      </c>
      <c r="AA850" s="9">
        <v>2.7</v>
      </c>
      <c r="AB850">
        <v>3.375</v>
      </c>
      <c r="AC850">
        <v>2.7</v>
      </c>
    </row>
    <row r="851" spans="1:29" x14ac:dyDescent="0.25">
      <c r="A851" t="s">
        <v>2819</v>
      </c>
      <c r="B851" t="s">
        <v>10</v>
      </c>
      <c r="C851" t="s">
        <v>68</v>
      </c>
      <c r="D851" t="s">
        <v>3620</v>
      </c>
      <c r="E851" t="s">
        <v>3612</v>
      </c>
      <c r="F851" t="str">
        <f>_xlfn.CONCAT(D851:D851,"-",E851)</f>
        <v>Zanzibar-Victoria</v>
      </c>
      <c r="G851" s="1">
        <v>44692</v>
      </c>
      <c r="H851" s="1">
        <v>44719</v>
      </c>
      <c r="I851" s="8">
        <f>IF(H851&lt;&gt;"",_xlfn.DAYS(H851,G851),"N/A")</f>
        <v>27</v>
      </c>
      <c r="J851" s="1">
        <f>IF(H851&lt;&gt;"",H851,"N/A")</f>
        <v>44719</v>
      </c>
      <c r="K851">
        <v>5</v>
      </c>
      <c r="L851" t="s">
        <v>16</v>
      </c>
      <c r="M851" t="str">
        <f>IF(L851&lt;&gt;"",L851,"N/A")</f>
        <v>Paid</v>
      </c>
      <c r="N851" t="s">
        <v>12</v>
      </c>
      <c r="O851" t="str">
        <f>IF(N851&lt;&gt;"",N851,"N/A")</f>
        <v>Invoiced</v>
      </c>
      <c r="P851" t="s">
        <v>13</v>
      </c>
      <c r="Q851" s="9">
        <v>25.453119999999998</v>
      </c>
      <c r="R851" t="str">
        <f t="shared" si="13"/>
        <v>20-30</v>
      </c>
      <c r="S851">
        <v>600</v>
      </c>
      <c r="T851" t="s">
        <v>14</v>
      </c>
      <c r="U851">
        <f>IF(T851="USD",S851,S851*0.055)</f>
        <v>600</v>
      </c>
      <c r="V851">
        <v>300</v>
      </c>
      <c r="W851" t="s">
        <v>14</v>
      </c>
      <c r="X851">
        <f>IF(W851="USD",V851,V851*0.054)</f>
        <v>300</v>
      </c>
      <c r="Y851">
        <v>1</v>
      </c>
      <c r="Z851">
        <v>4.05</v>
      </c>
      <c r="AA851" s="9">
        <v>2.7</v>
      </c>
      <c r="AB851">
        <v>3.375</v>
      </c>
      <c r="AC851">
        <v>2.7</v>
      </c>
    </row>
    <row r="852" spans="1:29" x14ac:dyDescent="0.25">
      <c r="A852" t="s">
        <v>2995</v>
      </c>
      <c r="B852" t="s">
        <v>10</v>
      </c>
      <c r="C852" t="s">
        <v>56</v>
      </c>
      <c r="D852" t="s">
        <v>3620</v>
      </c>
      <c r="E852" t="s">
        <v>3618</v>
      </c>
      <c r="F852" t="str">
        <f>_xlfn.CONCAT(D852:D852,"-",E852)</f>
        <v>Zanzibar-Tripoli</v>
      </c>
      <c r="G852" s="1">
        <v>44776</v>
      </c>
      <c r="H852" s="1">
        <v>44803</v>
      </c>
      <c r="I852" s="8">
        <f>IF(H852&lt;&gt;"",_xlfn.DAYS(H852,G852),"N/A")</f>
        <v>27</v>
      </c>
      <c r="J852" s="1">
        <f>IF(H852&lt;&gt;"",H852,"N/A")</f>
        <v>44803</v>
      </c>
      <c r="K852">
        <v>8</v>
      </c>
      <c r="M852" t="str">
        <f>IF(L852&lt;&gt;"",L852,"N/A")</f>
        <v>N/A</v>
      </c>
      <c r="N852" t="s">
        <v>12</v>
      </c>
      <c r="O852" t="str">
        <f>IF(N852&lt;&gt;"",N852,"N/A")</f>
        <v>Invoiced</v>
      </c>
      <c r="P852" t="s">
        <v>13</v>
      </c>
      <c r="Q852" s="9">
        <v>22.789000000000001</v>
      </c>
      <c r="R852" t="str">
        <f t="shared" si="13"/>
        <v>20-30</v>
      </c>
      <c r="S852">
        <v>600</v>
      </c>
      <c r="T852" t="s">
        <v>14</v>
      </c>
      <c r="U852">
        <f>IF(T852="USD",S852,S852*0.055)</f>
        <v>600</v>
      </c>
      <c r="V852">
        <v>300</v>
      </c>
      <c r="W852" t="s">
        <v>14</v>
      </c>
      <c r="X852">
        <f>IF(W852="USD",V852,V852*0.054)</f>
        <v>300</v>
      </c>
      <c r="Y852">
        <v>0</v>
      </c>
      <c r="Z852">
        <v>4.05</v>
      </c>
      <c r="AA852" s="9">
        <v>2.7</v>
      </c>
      <c r="AB852">
        <v>3.375</v>
      </c>
      <c r="AC852">
        <v>2.7</v>
      </c>
    </row>
    <row r="853" spans="1:29" x14ac:dyDescent="0.25">
      <c r="A853" t="s">
        <v>2813</v>
      </c>
      <c r="B853" t="s">
        <v>10</v>
      </c>
      <c r="C853" t="s">
        <v>68</v>
      </c>
      <c r="D853" t="s">
        <v>3620</v>
      </c>
      <c r="E853" t="s">
        <v>3612</v>
      </c>
      <c r="F853" t="str">
        <f>_xlfn.CONCAT(D853:D853,"-",E853)</f>
        <v>Zanzibar-Victoria</v>
      </c>
      <c r="G853" s="1">
        <v>44692</v>
      </c>
      <c r="H853" s="1">
        <v>44719</v>
      </c>
      <c r="I853" s="8">
        <f>IF(H853&lt;&gt;"",_xlfn.DAYS(H853,G853),"N/A")</f>
        <v>27</v>
      </c>
      <c r="J853" s="1">
        <f>IF(H853&lt;&gt;"",H853,"N/A")</f>
        <v>44719</v>
      </c>
      <c r="K853">
        <v>5</v>
      </c>
      <c r="L853" t="s">
        <v>16</v>
      </c>
      <c r="M853" t="str">
        <f>IF(L853&lt;&gt;"",L853,"N/A")</f>
        <v>Paid</v>
      </c>
      <c r="N853" t="s">
        <v>12</v>
      </c>
      <c r="O853" t="str">
        <f>IF(N853&lt;&gt;"",N853,"N/A")</f>
        <v>Invoiced</v>
      </c>
      <c r="P853" t="s">
        <v>13</v>
      </c>
      <c r="Q853" s="9">
        <v>22.56484</v>
      </c>
      <c r="R853" t="str">
        <f t="shared" si="13"/>
        <v>20-30</v>
      </c>
      <c r="S853">
        <v>600</v>
      </c>
      <c r="T853" t="s">
        <v>14</v>
      </c>
      <c r="U853">
        <f>IF(T853="USD",S853,S853*0.055)</f>
        <v>600</v>
      </c>
      <c r="V853">
        <v>300</v>
      </c>
      <c r="W853" t="s">
        <v>14</v>
      </c>
      <c r="X853">
        <f>IF(W853="USD",V853,V853*0.054)</f>
        <v>300</v>
      </c>
      <c r="Y853">
        <v>1</v>
      </c>
      <c r="Z853">
        <v>4.05</v>
      </c>
      <c r="AA853" s="9">
        <v>2.7</v>
      </c>
      <c r="AB853">
        <v>3.375</v>
      </c>
      <c r="AC853">
        <v>2.7</v>
      </c>
    </row>
    <row r="854" spans="1:29" x14ac:dyDescent="0.25">
      <c r="A854" t="s">
        <v>2993</v>
      </c>
      <c r="B854" t="s">
        <v>10</v>
      </c>
      <c r="C854" t="s">
        <v>56</v>
      </c>
      <c r="D854" t="s">
        <v>3619</v>
      </c>
      <c r="E854" t="s">
        <v>3612</v>
      </c>
      <c r="F854" t="str">
        <f>_xlfn.CONCAT(D854:D854,"-",E854)</f>
        <v>Addis Ababa-Victoria</v>
      </c>
      <c r="G854" s="1">
        <v>44776</v>
      </c>
      <c r="H854" s="1">
        <v>44803</v>
      </c>
      <c r="I854" s="8">
        <f>IF(H854&lt;&gt;"",_xlfn.DAYS(H854,G854),"N/A")</f>
        <v>27</v>
      </c>
      <c r="J854" s="1">
        <f>IF(H854&lt;&gt;"",H854,"N/A")</f>
        <v>44803</v>
      </c>
      <c r="K854">
        <v>8</v>
      </c>
      <c r="M854" t="str">
        <f>IF(L854&lt;&gt;"",L854,"N/A")</f>
        <v>N/A</v>
      </c>
      <c r="N854" t="s">
        <v>12</v>
      </c>
      <c r="O854" t="str">
        <f>IF(N854&lt;&gt;"",N854,"N/A")</f>
        <v>Invoiced</v>
      </c>
      <c r="P854" t="s">
        <v>13</v>
      </c>
      <c r="Q854" s="9">
        <v>22.372</v>
      </c>
      <c r="R854" t="str">
        <f t="shared" si="13"/>
        <v>20-30</v>
      </c>
      <c r="S854">
        <v>600</v>
      </c>
      <c r="T854" t="s">
        <v>14</v>
      </c>
      <c r="U854">
        <f>IF(T854="USD",S854,S854*0.055)</f>
        <v>600</v>
      </c>
      <c r="V854">
        <v>300</v>
      </c>
      <c r="W854" t="s">
        <v>14</v>
      </c>
      <c r="X854">
        <f>IF(W854="USD",V854,V854*0.054)</f>
        <v>300</v>
      </c>
      <c r="Y854">
        <v>0</v>
      </c>
      <c r="Z854">
        <v>4.05</v>
      </c>
      <c r="AA854" s="9">
        <v>2.7</v>
      </c>
      <c r="AB854">
        <v>3.375</v>
      </c>
      <c r="AC854">
        <v>2.7</v>
      </c>
    </row>
    <row r="855" spans="1:29" x14ac:dyDescent="0.25">
      <c r="A855" t="s">
        <v>2799</v>
      </c>
      <c r="B855" t="s">
        <v>10</v>
      </c>
      <c r="C855" t="s">
        <v>68</v>
      </c>
      <c r="D855" t="s">
        <v>3616</v>
      </c>
      <c r="E855" t="s">
        <v>3614</v>
      </c>
      <c r="F855" t="str">
        <f>_xlfn.CONCAT(D855:D855,"-",E855)</f>
        <v>Marrakech-Alger</v>
      </c>
      <c r="G855" s="1">
        <v>44692</v>
      </c>
      <c r="H855" s="1">
        <v>44719</v>
      </c>
      <c r="I855" s="8">
        <f>IF(H855&lt;&gt;"",_xlfn.DAYS(H855,G855),"N/A")</f>
        <v>27</v>
      </c>
      <c r="J855" s="1">
        <f>IF(H855&lt;&gt;"",H855,"N/A")</f>
        <v>44719</v>
      </c>
      <c r="K855">
        <v>5</v>
      </c>
      <c r="L855" t="s">
        <v>16</v>
      </c>
      <c r="M855" t="str">
        <f>IF(L855&lt;&gt;"",L855,"N/A")</f>
        <v>Paid</v>
      </c>
      <c r="N855" t="s">
        <v>12</v>
      </c>
      <c r="O855" t="str">
        <f>IF(N855&lt;&gt;"",N855,"N/A")</f>
        <v>Invoiced</v>
      </c>
      <c r="P855" t="s">
        <v>13</v>
      </c>
      <c r="Q855" s="9">
        <v>21.841180000000001</v>
      </c>
      <c r="R855" t="str">
        <f t="shared" si="13"/>
        <v>20-30</v>
      </c>
      <c r="S855">
        <v>600</v>
      </c>
      <c r="T855" t="s">
        <v>14</v>
      </c>
      <c r="U855">
        <f>IF(T855="USD",S855,S855*0.055)</f>
        <v>600</v>
      </c>
      <c r="V855">
        <v>300</v>
      </c>
      <c r="W855" t="s">
        <v>14</v>
      </c>
      <c r="X855">
        <f>IF(W855="USD",V855,V855*0.054)</f>
        <v>300</v>
      </c>
      <c r="Y855">
        <v>1</v>
      </c>
      <c r="Z855">
        <v>4.05</v>
      </c>
      <c r="AA855" s="9">
        <v>2.7</v>
      </c>
      <c r="AB855">
        <v>3.375</v>
      </c>
      <c r="AC855">
        <v>2.7</v>
      </c>
    </row>
    <row r="856" spans="1:29" x14ac:dyDescent="0.25">
      <c r="A856" t="s">
        <v>2994</v>
      </c>
      <c r="B856" t="s">
        <v>10</v>
      </c>
      <c r="C856" t="s">
        <v>56</v>
      </c>
      <c r="D856" t="s">
        <v>3616</v>
      </c>
      <c r="E856" t="s">
        <v>3617</v>
      </c>
      <c r="F856" t="str">
        <f>_xlfn.CONCAT(D856:D856,"-",E856)</f>
        <v>Marrakech-Lagos</v>
      </c>
      <c r="G856" s="1">
        <v>44776</v>
      </c>
      <c r="H856" s="1">
        <v>44803</v>
      </c>
      <c r="I856" s="8">
        <f>IF(H856&lt;&gt;"",_xlfn.DAYS(H856,G856),"N/A")</f>
        <v>27</v>
      </c>
      <c r="J856" s="1">
        <f>IF(H856&lt;&gt;"",H856,"N/A")</f>
        <v>44803</v>
      </c>
      <c r="K856">
        <v>8</v>
      </c>
      <c r="M856" t="str">
        <f>IF(L856&lt;&gt;"",L856,"N/A")</f>
        <v>N/A</v>
      </c>
      <c r="N856" t="s">
        <v>12</v>
      </c>
      <c r="O856" t="str">
        <f>IF(N856&lt;&gt;"",N856,"N/A")</f>
        <v>Invoiced</v>
      </c>
      <c r="P856" t="s">
        <v>13</v>
      </c>
      <c r="Q856" s="9">
        <v>20.811</v>
      </c>
      <c r="R856" t="str">
        <f t="shared" si="13"/>
        <v>20-30</v>
      </c>
      <c r="S856">
        <v>600</v>
      </c>
      <c r="T856" t="s">
        <v>14</v>
      </c>
      <c r="U856">
        <f>IF(T856="USD",S856,S856*0.055)</f>
        <v>600</v>
      </c>
      <c r="V856">
        <v>300</v>
      </c>
      <c r="W856" t="s">
        <v>14</v>
      </c>
      <c r="X856">
        <f>IF(W856="USD",V856,V856*0.054)</f>
        <v>300</v>
      </c>
      <c r="Y856">
        <v>0</v>
      </c>
      <c r="Z856">
        <v>4.05</v>
      </c>
      <c r="AA856" s="9">
        <v>2.7</v>
      </c>
      <c r="AB856">
        <v>3.375</v>
      </c>
      <c r="AC856">
        <v>2.7</v>
      </c>
    </row>
    <row r="857" spans="1:29" x14ac:dyDescent="0.25">
      <c r="A857" t="s">
        <v>2941</v>
      </c>
      <c r="B857" t="s">
        <v>10</v>
      </c>
      <c r="C857" t="s">
        <v>68</v>
      </c>
      <c r="D857" t="s">
        <v>3611</v>
      </c>
      <c r="E857" t="s">
        <v>3612</v>
      </c>
      <c r="F857" t="str">
        <f>_xlfn.CONCAT(D857:D857,"-",E857)</f>
        <v>Mogadishu-Victoria</v>
      </c>
      <c r="G857" s="1">
        <v>44733</v>
      </c>
      <c r="H857" s="1">
        <v>44760</v>
      </c>
      <c r="I857" s="8">
        <f>IF(H857&lt;&gt;"",_xlfn.DAYS(H857,G857),"N/A")</f>
        <v>27</v>
      </c>
      <c r="J857" s="1">
        <f>IF(H857&lt;&gt;"",H857,"N/A")</f>
        <v>44760</v>
      </c>
      <c r="K857">
        <v>6</v>
      </c>
      <c r="L857" t="s">
        <v>16</v>
      </c>
      <c r="M857" t="str">
        <f>IF(L857&lt;&gt;"",L857,"N/A")</f>
        <v>Paid</v>
      </c>
      <c r="N857" t="s">
        <v>12</v>
      </c>
      <c r="O857" t="str">
        <f>IF(N857&lt;&gt;"",N857,"N/A")</f>
        <v>Invoiced</v>
      </c>
      <c r="P857" t="s">
        <v>13</v>
      </c>
      <c r="Q857" s="9">
        <v>17.403960000000001</v>
      </c>
      <c r="R857" t="str">
        <f t="shared" si="13"/>
        <v>10-20</v>
      </c>
      <c r="S857">
        <v>600</v>
      </c>
      <c r="T857" t="s">
        <v>14</v>
      </c>
      <c r="U857">
        <f>IF(T857="USD",S857,S857*0.055)</f>
        <v>600</v>
      </c>
      <c r="V857">
        <v>300</v>
      </c>
      <c r="W857" t="s">
        <v>14</v>
      </c>
      <c r="X857">
        <f>IF(W857="USD",V857,V857*0.054)</f>
        <v>300</v>
      </c>
      <c r="Y857">
        <v>1</v>
      </c>
      <c r="Z857">
        <v>4.05</v>
      </c>
      <c r="AA857" s="9">
        <v>2.7</v>
      </c>
      <c r="AB857">
        <v>3.375</v>
      </c>
      <c r="AC857">
        <v>2.7</v>
      </c>
    </row>
    <row r="858" spans="1:29" x14ac:dyDescent="0.25">
      <c r="A858" t="s">
        <v>2923</v>
      </c>
      <c r="B858" t="s">
        <v>10</v>
      </c>
      <c r="C858" t="s">
        <v>68</v>
      </c>
      <c r="D858" t="s">
        <v>3615</v>
      </c>
      <c r="E858" t="s">
        <v>3614</v>
      </c>
      <c r="F858" t="str">
        <f>_xlfn.CONCAT(D858:D858,"-",E858)</f>
        <v>Mombasa-Alger</v>
      </c>
      <c r="G858" s="1">
        <v>44749</v>
      </c>
      <c r="H858" s="1">
        <v>44776</v>
      </c>
      <c r="I858" s="8">
        <f>IF(H858&lt;&gt;"",_xlfn.DAYS(H858,G858),"N/A")</f>
        <v>27</v>
      </c>
      <c r="J858" s="1">
        <f>IF(H858&lt;&gt;"",H858,"N/A")</f>
        <v>44776</v>
      </c>
      <c r="K858">
        <v>7</v>
      </c>
      <c r="L858" t="s">
        <v>12</v>
      </c>
      <c r="M858" t="str">
        <f>IF(L858&lt;&gt;"",L858,"N/A")</f>
        <v>Invoiced</v>
      </c>
      <c r="N858" t="s">
        <v>12</v>
      </c>
      <c r="O858" t="str">
        <f>IF(N858&lt;&gt;"",N858,"N/A")</f>
        <v>Invoiced</v>
      </c>
      <c r="P858" t="s">
        <v>13</v>
      </c>
      <c r="Q858" s="9">
        <v>17.047999999999998</v>
      </c>
      <c r="R858" t="str">
        <f t="shared" si="13"/>
        <v>10-20</v>
      </c>
      <c r="S858">
        <v>600</v>
      </c>
      <c r="T858" t="s">
        <v>14</v>
      </c>
      <c r="U858">
        <f>IF(T858="USD",S858,S858*0.055)</f>
        <v>600</v>
      </c>
      <c r="V858">
        <v>300</v>
      </c>
      <c r="W858" t="s">
        <v>14</v>
      </c>
      <c r="X858">
        <f>IF(W858="USD",V858,V858*0.054)</f>
        <v>300</v>
      </c>
      <c r="Y858">
        <v>1</v>
      </c>
      <c r="Z858">
        <v>4.05</v>
      </c>
      <c r="AA858" s="9">
        <v>2.7</v>
      </c>
      <c r="AB858">
        <v>3.375</v>
      </c>
      <c r="AC858">
        <v>2.7</v>
      </c>
    </row>
    <row r="859" spans="1:29" x14ac:dyDescent="0.25">
      <c r="A859" t="s">
        <v>2924</v>
      </c>
      <c r="B859" t="s">
        <v>10</v>
      </c>
      <c r="C859" t="s">
        <v>68</v>
      </c>
      <c r="D859" t="s">
        <v>3620</v>
      </c>
      <c r="E859" t="s">
        <v>3612</v>
      </c>
      <c r="F859" t="str">
        <f>_xlfn.CONCAT(D859:D859,"-",E859)</f>
        <v>Zanzibar-Victoria</v>
      </c>
      <c r="G859" s="1">
        <v>44749</v>
      </c>
      <c r="H859" s="1">
        <v>44776</v>
      </c>
      <c r="I859" s="8">
        <f>IF(H859&lt;&gt;"",_xlfn.DAYS(H859,G859),"N/A")</f>
        <v>27</v>
      </c>
      <c r="J859" s="1">
        <f>IF(H859&lt;&gt;"",H859,"N/A")</f>
        <v>44776</v>
      </c>
      <c r="K859">
        <v>7</v>
      </c>
      <c r="L859" t="s">
        <v>12</v>
      </c>
      <c r="M859" t="str">
        <f>IF(L859&lt;&gt;"",L859,"N/A")</f>
        <v>Invoiced</v>
      </c>
      <c r="N859" t="s">
        <v>12</v>
      </c>
      <c r="O859" t="str">
        <f>IF(N859&lt;&gt;"",N859,"N/A")</f>
        <v>Invoiced</v>
      </c>
      <c r="P859" t="s">
        <v>13</v>
      </c>
      <c r="Q859" s="9">
        <v>16.113</v>
      </c>
      <c r="R859" t="str">
        <f t="shared" si="13"/>
        <v>10-20</v>
      </c>
      <c r="S859">
        <v>600</v>
      </c>
      <c r="T859" t="s">
        <v>14</v>
      </c>
      <c r="U859">
        <f>IF(T859="USD",S859,S859*0.055)</f>
        <v>600</v>
      </c>
      <c r="V859">
        <v>300</v>
      </c>
      <c r="W859" t="s">
        <v>14</v>
      </c>
      <c r="X859">
        <f>IF(W859="USD",V859,V859*0.054)</f>
        <v>300</v>
      </c>
      <c r="Y859">
        <v>1</v>
      </c>
      <c r="Z859">
        <v>4.05</v>
      </c>
      <c r="AA859" s="9">
        <v>2.7</v>
      </c>
      <c r="AB859">
        <v>3.375</v>
      </c>
      <c r="AC859">
        <v>2.7</v>
      </c>
    </row>
    <row r="860" spans="1:29" x14ac:dyDescent="0.25">
      <c r="A860" t="s">
        <v>2878</v>
      </c>
      <c r="B860" t="s">
        <v>10</v>
      </c>
      <c r="C860" t="s">
        <v>68</v>
      </c>
      <c r="D860" t="s">
        <v>3619</v>
      </c>
      <c r="E860" t="s">
        <v>3614</v>
      </c>
      <c r="F860" t="str">
        <f>_xlfn.CONCAT(D860:D860,"-",E860)</f>
        <v>Addis Ababa-Alger</v>
      </c>
      <c r="G860" s="1">
        <v>44710</v>
      </c>
      <c r="H860" s="1">
        <v>44737</v>
      </c>
      <c r="I860" s="8">
        <f>IF(H860&lt;&gt;"",_xlfn.DAYS(H860,G860),"N/A")</f>
        <v>27</v>
      </c>
      <c r="J860" s="1">
        <f>IF(H860&lt;&gt;"",H860,"N/A")</f>
        <v>44737</v>
      </c>
      <c r="K860">
        <v>5</v>
      </c>
      <c r="L860" t="s">
        <v>12</v>
      </c>
      <c r="M860" t="str">
        <f>IF(L860&lt;&gt;"",L860,"N/A")</f>
        <v>Invoiced</v>
      </c>
      <c r="N860" t="s">
        <v>12</v>
      </c>
      <c r="O860" t="str">
        <f>IF(N860&lt;&gt;"",N860,"N/A")</f>
        <v>Invoiced</v>
      </c>
      <c r="P860" t="s">
        <v>13</v>
      </c>
      <c r="Q860" s="9">
        <v>15.489000000000001</v>
      </c>
      <c r="R860" t="str">
        <f t="shared" si="13"/>
        <v>10-20</v>
      </c>
      <c r="S860">
        <v>600</v>
      </c>
      <c r="T860" t="s">
        <v>14</v>
      </c>
      <c r="U860">
        <f>IF(T860="USD",S860,S860*0.055)</f>
        <v>600</v>
      </c>
      <c r="V860">
        <v>300</v>
      </c>
      <c r="W860" t="s">
        <v>14</v>
      </c>
      <c r="X860">
        <f>IF(W860="USD",V860,V860*0.054)</f>
        <v>300</v>
      </c>
      <c r="Y860">
        <v>1</v>
      </c>
      <c r="Z860">
        <v>4.05</v>
      </c>
      <c r="AA860" s="9">
        <v>2.7</v>
      </c>
      <c r="AB860">
        <v>3.375</v>
      </c>
      <c r="AC860">
        <v>2.7</v>
      </c>
    </row>
    <row r="861" spans="1:29" x14ac:dyDescent="0.25">
      <c r="A861" t="s">
        <v>2881</v>
      </c>
      <c r="B861" t="s">
        <v>10</v>
      </c>
      <c r="C861" t="s">
        <v>68</v>
      </c>
      <c r="D861" t="s">
        <v>3619</v>
      </c>
      <c r="E861" t="s">
        <v>3613</v>
      </c>
      <c r="F861" t="str">
        <f>_xlfn.CONCAT(D861:D861,"-",E861)</f>
        <v>Addis Ababa-Sanaa</v>
      </c>
      <c r="G861" s="1">
        <v>44713</v>
      </c>
      <c r="H861" s="1">
        <v>44740</v>
      </c>
      <c r="I861" s="8">
        <f>IF(H861&lt;&gt;"",_xlfn.DAYS(H861,G861),"N/A")</f>
        <v>27</v>
      </c>
      <c r="J861" s="1">
        <f>IF(H861&lt;&gt;"",H861,"N/A")</f>
        <v>44740</v>
      </c>
      <c r="K861">
        <v>6</v>
      </c>
      <c r="L861" t="s">
        <v>12</v>
      </c>
      <c r="M861" t="str">
        <f>IF(L861&lt;&gt;"",L861,"N/A")</f>
        <v>Invoiced</v>
      </c>
      <c r="N861" t="s">
        <v>12</v>
      </c>
      <c r="O861" t="str">
        <f>IF(N861&lt;&gt;"",N861,"N/A")</f>
        <v>Invoiced</v>
      </c>
      <c r="P861" t="s">
        <v>13</v>
      </c>
      <c r="Q861" s="9">
        <v>15.062659999999999</v>
      </c>
      <c r="R861" t="str">
        <f t="shared" si="13"/>
        <v>10-20</v>
      </c>
      <c r="S861">
        <v>600</v>
      </c>
      <c r="T861" t="s">
        <v>14</v>
      </c>
      <c r="U861">
        <f>IF(T861="USD",S861,S861*0.055)</f>
        <v>600</v>
      </c>
      <c r="V861">
        <v>300</v>
      </c>
      <c r="W861" t="s">
        <v>14</v>
      </c>
      <c r="X861">
        <f>IF(W861="USD",V861,V861*0.054)</f>
        <v>300</v>
      </c>
      <c r="Y861">
        <v>1</v>
      </c>
      <c r="Z861">
        <v>4.05</v>
      </c>
      <c r="AA861" s="9">
        <v>2.7</v>
      </c>
      <c r="AB861">
        <v>3.375</v>
      </c>
      <c r="AC861">
        <v>2.7</v>
      </c>
    </row>
    <row r="862" spans="1:29" x14ac:dyDescent="0.25">
      <c r="A862" t="s">
        <v>2948</v>
      </c>
      <c r="B862" t="s">
        <v>10</v>
      </c>
      <c r="C862" t="s">
        <v>68</v>
      </c>
      <c r="D862" t="s">
        <v>3615</v>
      </c>
      <c r="E862" t="s">
        <v>3614</v>
      </c>
      <c r="F862" t="str">
        <f>_xlfn.CONCAT(D862:D862,"-",E862)</f>
        <v>Mombasa-Alger</v>
      </c>
      <c r="G862" s="1">
        <v>44770</v>
      </c>
      <c r="H862" s="1">
        <v>44797</v>
      </c>
      <c r="I862" s="8">
        <f>IF(H862&lt;&gt;"",_xlfn.DAYS(H862,G862),"N/A")</f>
        <v>27</v>
      </c>
      <c r="J862" s="1">
        <f>IF(H862&lt;&gt;"",H862,"N/A")</f>
        <v>44797</v>
      </c>
      <c r="K862">
        <v>7</v>
      </c>
      <c r="M862" t="str">
        <f>IF(L862&lt;&gt;"",L862,"N/A")</f>
        <v>N/A</v>
      </c>
      <c r="N862" t="s">
        <v>12</v>
      </c>
      <c r="O862" t="str">
        <f>IF(N862&lt;&gt;"",N862,"N/A")</f>
        <v>Invoiced</v>
      </c>
      <c r="P862" t="s">
        <v>13</v>
      </c>
      <c r="Q862" s="9">
        <v>9.8610000000000007</v>
      </c>
      <c r="R862" t="str">
        <f t="shared" si="13"/>
        <v>1-10</v>
      </c>
      <c r="S862">
        <v>600</v>
      </c>
      <c r="T862" t="s">
        <v>14</v>
      </c>
      <c r="U862">
        <f>IF(T862="USD",S862,S862*0.055)</f>
        <v>600</v>
      </c>
      <c r="V862">
        <v>300</v>
      </c>
      <c r="W862" t="s">
        <v>14</v>
      </c>
      <c r="X862">
        <f>IF(W862="USD",V862,V862*0.054)</f>
        <v>300</v>
      </c>
      <c r="Y862">
        <v>0</v>
      </c>
      <c r="Z862">
        <v>4.05</v>
      </c>
      <c r="AA862" s="9">
        <v>2.7</v>
      </c>
      <c r="AB862">
        <v>3.375</v>
      </c>
      <c r="AC862">
        <v>2.7</v>
      </c>
    </row>
    <row r="863" spans="1:29" x14ac:dyDescent="0.25">
      <c r="A863" t="s">
        <v>2973</v>
      </c>
      <c r="B863" t="s">
        <v>10</v>
      </c>
      <c r="C863" t="s">
        <v>68</v>
      </c>
      <c r="D863" t="s">
        <v>3615</v>
      </c>
      <c r="E863" t="s">
        <v>3618</v>
      </c>
      <c r="F863" t="str">
        <f>_xlfn.CONCAT(D863:D863,"-",E863)</f>
        <v>Mombasa-Tripoli</v>
      </c>
      <c r="G863" s="1">
        <v>44748</v>
      </c>
      <c r="H863" s="1">
        <v>44775</v>
      </c>
      <c r="I863" s="8">
        <f>IF(H863&lt;&gt;"",_xlfn.DAYS(H863,G863),"N/A")</f>
        <v>27</v>
      </c>
      <c r="J863" s="1">
        <f>IF(H863&lt;&gt;"",H863,"N/A")</f>
        <v>44775</v>
      </c>
      <c r="K863">
        <v>7</v>
      </c>
      <c r="M863" t="str">
        <f>IF(L863&lt;&gt;"",L863,"N/A")</f>
        <v>N/A</v>
      </c>
      <c r="N863" t="s">
        <v>12</v>
      </c>
      <c r="O863" t="str">
        <f>IF(N863&lt;&gt;"",N863,"N/A")</f>
        <v>Invoiced</v>
      </c>
      <c r="P863" t="s">
        <v>13</v>
      </c>
      <c r="Q863" s="9">
        <v>9.2230000000000008</v>
      </c>
      <c r="R863" t="str">
        <f t="shared" si="13"/>
        <v>1-10</v>
      </c>
      <c r="S863">
        <v>600</v>
      </c>
      <c r="T863" t="s">
        <v>14</v>
      </c>
      <c r="U863">
        <f>IF(T863="USD",S863,S863*0.055)</f>
        <v>600</v>
      </c>
      <c r="V863">
        <v>300</v>
      </c>
      <c r="W863" t="s">
        <v>14</v>
      </c>
      <c r="X863">
        <f>IF(W863="USD",V863,V863*0.054)</f>
        <v>300</v>
      </c>
      <c r="Y863">
        <v>1</v>
      </c>
      <c r="Z863">
        <v>4.05</v>
      </c>
      <c r="AA863" s="9">
        <v>2.7</v>
      </c>
      <c r="AB863">
        <v>3.375</v>
      </c>
      <c r="AC863">
        <v>2.7</v>
      </c>
    </row>
    <row r="864" spans="1:29" x14ac:dyDescent="0.25">
      <c r="A864" t="s">
        <v>2897</v>
      </c>
      <c r="B864" t="s">
        <v>10</v>
      </c>
      <c r="C864" t="s">
        <v>68</v>
      </c>
      <c r="D864" t="s">
        <v>3615</v>
      </c>
      <c r="E864" t="s">
        <v>3612</v>
      </c>
      <c r="F864" t="str">
        <f>_xlfn.CONCAT(D864:D864,"-",E864)</f>
        <v>Mombasa-Victoria</v>
      </c>
      <c r="G864" s="1">
        <v>44709</v>
      </c>
      <c r="H864" s="1">
        <v>44736</v>
      </c>
      <c r="I864" s="8">
        <f>IF(H864&lt;&gt;"",_xlfn.DAYS(H864,G864),"N/A")</f>
        <v>27</v>
      </c>
      <c r="J864" s="1">
        <f>IF(H864&lt;&gt;"",H864,"N/A")</f>
        <v>44736</v>
      </c>
      <c r="K864">
        <v>5</v>
      </c>
      <c r="L864" t="s">
        <v>12</v>
      </c>
      <c r="M864" t="str">
        <f>IF(L864&lt;&gt;"",L864,"N/A")</f>
        <v>Invoiced</v>
      </c>
      <c r="N864" t="s">
        <v>12</v>
      </c>
      <c r="O864" t="str">
        <f>IF(N864&lt;&gt;"",N864,"N/A")</f>
        <v>Invoiced</v>
      </c>
      <c r="P864" t="s">
        <v>13</v>
      </c>
      <c r="Q864" s="9">
        <v>9.1999999999999993</v>
      </c>
      <c r="R864" t="str">
        <f t="shared" si="13"/>
        <v>1-10</v>
      </c>
      <c r="S864">
        <v>600</v>
      </c>
      <c r="T864" t="s">
        <v>14</v>
      </c>
      <c r="U864">
        <f>IF(T864="USD",S864,S864*0.055)</f>
        <v>600</v>
      </c>
      <c r="V864">
        <v>300</v>
      </c>
      <c r="W864" t="s">
        <v>14</v>
      </c>
      <c r="X864">
        <f>IF(W864="USD",V864,V864*0.054)</f>
        <v>300</v>
      </c>
      <c r="Y864">
        <v>1</v>
      </c>
      <c r="Z864">
        <v>4.05</v>
      </c>
      <c r="AA864" s="9">
        <v>2.7</v>
      </c>
      <c r="AB864">
        <v>3.375</v>
      </c>
      <c r="AC864">
        <v>2.7</v>
      </c>
    </row>
    <row r="865" spans="1:29" x14ac:dyDescent="0.25">
      <c r="A865" t="s">
        <v>2898</v>
      </c>
      <c r="B865" t="s">
        <v>10</v>
      </c>
      <c r="C865" t="s">
        <v>68</v>
      </c>
      <c r="D865" t="s">
        <v>3615</v>
      </c>
      <c r="E865" t="s">
        <v>3613</v>
      </c>
      <c r="F865" t="str">
        <f>_xlfn.CONCAT(D865:D865,"-",E865)</f>
        <v>Mombasa-Sanaa</v>
      </c>
      <c r="G865" s="1">
        <v>44709</v>
      </c>
      <c r="H865" s="1">
        <v>44736</v>
      </c>
      <c r="I865" s="8">
        <f>IF(H865&lt;&gt;"",_xlfn.DAYS(H865,G865),"N/A")</f>
        <v>27</v>
      </c>
      <c r="J865" s="1">
        <f>IF(H865&lt;&gt;"",H865,"N/A")</f>
        <v>44736</v>
      </c>
      <c r="K865">
        <v>5</v>
      </c>
      <c r="L865" t="s">
        <v>12</v>
      </c>
      <c r="M865" t="str">
        <f>IF(L865&lt;&gt;"",L865,"N/A")</f>
        <v>Invoiced</v>
      </c>
      <c r="N865" t="s">
        <v>12</v>
      </c>
      <c r="O865" t="str">
        <f>IF(N865&lt;&gt;"",N865,"N/A")</f>
        <v>Invoiced</v>
      </c>
      <c r="P865" t="s">
        <v>13</v>
      </c>
      <c r="Q865" s="9">
        <v>9.1999999999999993</v>
      </c>
      <c r="R865" t="str">
        <f t="shared" si="13"/>
        <v>1-10</v>
      </c>
      <c r="S865">
        <v>600</v>
      </c>
      <c r="T865" t="s">
        <v>14</v>
      </c>
      <c r="U865">
        <f>IF(T865="USD",S865,S865*0.055)</f>
        <v>600</v>
      </c>
      <c r="V865">
        <v>300</v>
      </c>
      <c r="W865" t="s">
        <v>14</v>
      </c>
      <c r="X865">
        <f>IF(W865="USD",V865,V865*0.054)</f>
        <v>300</v>
      </c>
      <c r="Y865">
        <v>1</v>
      </c>
      <c r="Z865">
        <v>4.05</v>
      </c>
      <c r="AA865" s="9">
        <v>2.7</v>
      </c>
      <c r="AB865">
        <v>3.375</v>
      </c>
      <c r="AC865">
        <v>2.7</v>
      </c>
    </row>
    <row r="866" spans="1:29" x14ac:dyDescent="0.25">
      <c r="A866" t="s">
        <v>517</v>
      </c>
      <c r="B866" t="s">
        <v>10</v>
      </c>
      <c r="C866" t="s">
        <v>56</v>
      </c>
      <c r="D866" t="s">
        <v>3615</v>
      </c>
      <c r="E866" t="s">
        <v>3617</v>
      </c>
      <c r="F866" t="str">
        <f>_xlfn.CONCAT(D866:D866,"-",E866)</f>
        <v>Mombasa-Lagos</v>
      </c>
      <c r="G866" s="1">
        <v>44740</v>
      </c>
      <c r="H866" s="1">
        <v>44780</v>
      </c>
      <c r="I866" s="8">
        <f>IF(H866&lt;&gt;"",_xlfn.DAYS(H866,G866),"N/A")</f>
        <v>40</v>
      </c>
      <c r="J866" s="1">
        <f>IF(H866&lt;&gt;"",H866,"N/A")</f>
        <v>44780</v>
      </c>
      <c r="K866">
        <v>6</v>
      </c>
      <c r="L866" t="s">
        <v>12</v>
      </c>
      <c r="M866" t="str">
        <f>IF(L866&lt;&gt;"",L866,"N/A")</f>
        <v>Invoiced</v>
      </c>
      <c r="N866" t="s">
        <v>12</v>
      </c>
      <c r="O866" t="str">
        <f>IF(N866&lt;&gt;"",N866,"N/A")</f>
        <v>Invoiced</v>
      </c>
      <c r="P866" t="s">
        <v>13</v>
      </c>
      <c r="Q866" s="9">
        <v>35.005000000000003</v>
      </c>
      <c r="R866" t="str">
        <f t="shared" si="13"/>
        <v>30+</v>
      </c>
      <c r="S866">
        <v>600</v>
      </c>
      <c r="T866" t="s">
        <v>14</v>
      </c>
      <c r="U866">
        <f>IF(T866="USD",S866,S866*0.055)</f>
        <v>600</v>
      </c>
      <c r="V866">
        <v>300</v>
      </c>
      <c r="W866" t="s">
        <v>14</v>
      </c>
      <c r="X866">
        <f>IF(W866="USD",V866,V866*0.054)</f>
        <v>300</v>
      </c>
      <c r="Y866">
        <v>1</v>
      </c>
      <c r="Z866">
        <v>4</v>
      </c>
      <c r="AA866" s="9">
        <v>6</v>
      </c>
      <c r="AB866">
        <v>5</v>
      </c>
    </row>
    <row r="867" spans="1:29" x14ac:dyDescent="0.25">
      <c r="A867" t="s">
        <v>36</v>
      </c>
      <c r="B867" t="s">
        <v>10</v>
      </c>
      <c r="C867" t="s">
        <v>11</v>
      </c>
      <c r="D867" t="s">
        <v>3611</v>
      </c>
      <c r="E867" t="s">
        <v>3612</v>
      </c>
      <c r="F867" t="str">
        <f>_xlfn.CONCAT(D867:D867,"-",E867)</f>
        <v>Mogadishu-Victoria</v>
      </c>
      <c r="G867" s="1">
        <v>44598</v>
      </c>
      <c r="H867" s="1">
        <v>44638</v>
      </c>
      <c r="I867" s="8">
        <f>IF(H867&lt;&gt;"",_xlfn.DAYS(H867,G867),"N/A")</f>
        <v>40</v>
      </c>
      <c r="J867" s="1">
        <f>IF(H867&lt;&gt;"",H867,"N/A")</f>
        <v>44638</v>
      </c>
      <c r="K867">
        <v>2</v>
      </c>
      <c r="L867" t="s">
        <v>16</v>
      </c>
      <c r="M867" t="str">
        <f>IF(L867&lt;&gt;"",L867,"N/A")</f>
        <v>Paid</v>
      </c>
      <c r="N867" t="s">
        <v>16</v>
      </c>
      <c r="O867" t="str">
        <f>IF(N867&lt;&gt;"",N867,"N/A")</f>
        <v>Paid</v>
      </c>
      <c r="P867" t="s">
        <v>13</v>
      </c>
      <c r="Q867" s="9">
        <v>16</v>
      </c>
      <c r="R867" t="str">
        <f t="shared" si="13"/>
        <v>10-20</v>
      </c>
      <c r="S867">
        <v>600</v>
      </c>
      <c r="T867" t="s">
        <v>14</v>
      </c>
      <c r="U867">
        <f>IF(T867="USD",S867,S867*0.055)</f>
        <v>600</v>
      </c>
      <c r="V867">
        <v>300</v>
      </c>
      <c r="W867" t="s">
        <v>14</v>
      </c>
      <c r="X867">
        <f>IF(W867="USD",V867,V867*0.054)</f>
        <v>300</v>
      </c>
      <c r="Y867">
        <v>1</v>
      </c>
      <c r="Z867">
        <v>4</v>
      </c>
      <c r="AA867" s="9">
        <v>6</v>
      </c>
      <c r="AB867">
        <v>5</v>
      </c>
    </row>
    <row r="868" spans="1:29" x14ac:dyDescent="0.25">
      <c r="A868" t="s">
        <v>328</v>
      </c>
      <c r="B868" t="s">
        <v>10</v>
      </c>
      <c r="C868" t="s">
        <v>68</v>
      </c>
      <c r="D868" t="s">
        <v>3616</v>
      </c>
      <c r="E868" t="s">
        <v>3617</v>
      </c>
      <c r="F868" t="str">
        <f>_xlfn.CONCAT(D868:D868,"-",E868)</f>
        <v>Marrakech-Lagos</v>
      </c>
      <c r="G868" s="1">
        <v>44611</v>
      </c>
      <c r="H868" s="1">
        <v>44650</v>
      </c>
      <c r="I868" s="8">
        <f>IF(H868&lt;&gt;"",_xlfn.DAYS(H868,G868),"N/A")</f>
        <v>39</v>
      </c>
      <c r="J868" s="1">
        <f>IF(H868&lt;&gt;"",H868,"N/A")</f>
        <v>44650</v>
      </c>
      <c r="K868">
        <v>2</v>
      </c>
      <c r="L868" t="s">
        <v>16</v>
      </c>
      <c r="M868" t="str">
        <f>IF(L868&lt;&gt;"",L868,"N/A")</f>
        <v>Paid</v>
      </c>
      <c r="N868" t="s">
        <v>16</v>
      </c>
      <c r="O868" t="str">
        <f>IF(N868&lt;&gt;"",N868,"N/A")</f>
        <v>Paid</v>
      </c>
      <c r="P868" t="s">
        <v>13</v>
      </c>
      <c r="Q868" s="9">
        <v>30.02</v>
      </c>
      <c r="R868" t="str">
        <f t="shared" si="13"/>
        <v>30+</v>
      </c>
      <c r="S868">
        <v>600</v>
      </c>
      <c r="T868" t="s">
        <v>14</v>
      </c>
      <c r="U868">
        <f>IF(T868="USD",S868,S868*0.055)</f>
        <v>600</v>
      </c>
      <c r="V868">
        <v>300</v>
      </c>
      <c r="W868" t="s">
        <v>14</v>
      </c>
      <c r="X868">
        <f>IF(W868="USD",V868,V868*0.054)</f>
        <v>300</v>
      </c>
      <c r="Y868">
        <v>1</v>
      </c>
      <c r="Z868">
        <v>3.9000000000000004</v>
      </c>
      <c r="AA868" s="9">
        <v>5.85</v>
      </c>
      <c r="AB868">
        <v>4.875</v>
      </c>
    </row>
    <row r="869" spans="1:29" x14ac:dyDescent="0.25">
      <c r="A869" t="s">
        <v>1874</v>
      </c>
      <c r="B869" t="s">
        <v>10</v>
      </c>
      <c r="C869" t="s">
        <v>56</v>
      </c>
      <c r="D869" t="s">
        <v>3619</v>
      </c>
      <c r="E869" t="s">
        <v>3614</v>
      </c>
      <c r="F869" t="str">
        <f>_xlfn.CONCAT(D869:D869,"-",E869)</f>
        <v>Addis Ababa-Alger</v>
      </c>
      <c r="G869" s="1">
        <v>44738</v>
      </c>
      <c r="H869" s="1">
        <v>44764</v>
      </c>
      <c r="I869" s="8">
        <f>IF(H869&lt;&gt;"",_xlfn.DAYS(H869,G869),"N/A")</f>
        <v>26</v>
      </c>
      <c r="J869" s="1">
        <f>IF(H869&lt;&gt;"",H869,"N/A")</f>
        <v>44764</v>
      </c>
      <c r="K869">
        <v>6</v>
      </c>
      <c r="L869" t="s">
        <v>16</v>
      </c>
      <c r="M869" t="str">
        <f>IF(L869&lt;&gt;"",L869,"N/A")</f>
        <v>Paid</v>
      </c>
      <c r="N869" t="s">
        <v>12</v>
      </c>
      <c r="O869" t="str">
        <f>IF(N869&lt;&gt;"",N869,"N/A")</f>
        <v>Invoiced</v>
      </c>
      <c r="P869" t="s">
        <v>13</v>
      </c>
      <c r="Q869" s="9">
        <v>36.287999999999997</v>
      </c>
      <c r="R869" t="str">
        <f t="shared" si="13"/>
        <v>30+</v>
      </c>
      <c r="S869">
        <v>600</v>
      </c>
      <c r="T869" t="s">
        <v>14</v>
      </c>
      <c r="U869">
        <f>IF(T869="USD",S869,S869*0.055)</f>
        <v>600</v>
      </c>
      <c r="V869">
        <v>300</v>
      </c>
      <c r="W869" t="s">
        <v>14</v>
      </c>
      <c r="X869">
        <f>IF(W869="USD",V869,V869*0.054)</f>
        <v>300</v>
      </c>
      <c r="Y869">
        <v>1</v>
      </c>
      <c r="Z869">
        <v>3.9</v>
      </c>
      <c r="AA869" s="9">
        <v>2.6</v>
      </c>
      <c r="AB869">
        <v>3.25</v>
      </c>
      <c r="AC869">
        <v>2.6</v>
      </c>
    </row>
    <row r="870" spans="1:29" x14ac:dyDescent="0.25">
      <c r="A870" t="s">
        <v>1875</v>
      </c>
      <c r="B870" t="s">
        <v>10</v>
      </c>
      <c r="C870" t="s">
        <v>56</v>
      </c>
      <c r="D870" t="s">
        <v>3619</v>
      </c>
      <c r="E870" t="s">
        <v>3617</v>
      </c>
      <c r="F870" t="str">
        <f>_xlfn.CONCAT(D870:D870,"-",E870)</f>
        <v>Addis Ababa-Lagos</v>
      </c>
      <c r="G870" s="1">
        <v>44738</v>
      </c>
      <c r="H870" s="1">
        <v>44764</v>
      </c>
      <c r="I870" s="8">
        <f>IF(H870&lt;&gt;"",_xlfn.DAYS(H870,G870),"N/A")</f>
        <v>26</v>
      </c>
      <c r="J870" s="1">
        <f>IF(H870&lt;&gt;"",H870,"N/A")</f>
        <v>44764</v>
      </c>
      <c r="K870">
        <v>6</v>
      </c>
      <c r="L870" t="s">
        <v>16</v>
      </c>
      <c r="M870" t="str">
        <f>IF(L870&lt;&gt;"",L870,"N/A")</f>
        <v>Paid</v>
      </c>
      <c r="N870" t="s">
        <v>12</v>
      </c>
      <c r="O870" t="str">
        <f>IF(N870&lt;&gt;"",N870,"N/A")</f>
        <v>Invoiced</v>
      </c>
      <c r="P870" t="s">
        <v>13</v>
      </c>
      <c r="Q870" s="9">
        <v>35.799999999999997</v>
      </c>
      <c r="R870" t="str">
        <f t="shared" si="13"/>
        <v>30+</v>
      </c>
      <c r="S870">
        <v>600</v>
      </c>
      <c r="T870" t="s">
        <v>14</v>
      </c>
      <c r="U870">
        <f>IF(T870="USD",S870,S870*0.055)</f>
        <v>600</v>
      </c>
      <c r="V870">
        <v>300</v>
      </c>
      <c r="W870" t="s">
        <v>14</v>
      </c>
      <c r="X870">
        <f>IF(W870="USD",V870,V870*0.054)</f>
        <v>300</v>
      </c>
      <c r="Y870">
        <v>1</v>
      </c>
      <c r="Z870">
        <v>3.9</v>
      </c>
      <c r="AA870" s="9">
        <v>2.6</v>
      </c>
      <c r="AB870">
        <v>3.25</v>
      </c>
      <c r="AC870">
        <v>2.6</v>
      </c>
    </row>
    <row r="871" spans="1:29" x14ac:dyDescent="0.25">
      <c r="A871" t="s">
        <v>3593</v>
      </c>
      <c r="B871" t="s">
        <v>10</v>
      </c>
      <c r="C871" t="s">
        <v>68</v>
      </c>
      <c r="D871" t="s">
        <v>3619</v>
      </c>
      <c r="E871" t="s">
        <v>3612</v>
      </c>
      <c r="F871" t="str">
        <f>_xlfn.CONCAT(D871:D871,"-",E871)</f>
        <v>Addis Ababa-Victoria</v>
      </c>
      <c r="G871" s="1">
        <v>44594</v>
      </c>
      <c r="H871" s="1">
        <v>44620</v>
      </c>
      <c r="I871" s="8">
        <f>IF(H871&lt;&gt;"",_xlfn.DAYS(H871,G871),"N/A")</f>
        <v>26</v>
      </c>
      <c r="J871" s="1">
        <f>IF(H871&lt;&gt;"",H871,"N/A")</f>
        <v>44620</v>
      </c>
      <c r="K871">
        <v>2</v>
      </c>
      <c r="L871" t="s">
        <v>16</v>
      </c>
      <c r="M871" t="str">
        <f>IF(L871&lt;&gt;"",L871,"N/A")</f>
        <v>Paid</v>
      </c>
      <c r="N871" t="s">
        <v>12</v>
      </c>
      <c r="O871" t="str">
        <f>IF(N871&lt;&gt;"",N871,"N/A")</f>
        <v>Invoiced</v>
      </c>
      <c r="P871" t="s">
        <v>13</v>
      </c>
      <c r="Q871" s="9">
        <v>34.08</v>
      </c>
      <c r="R871" t="str">
        <f t="shared" si="13"/>
        <v>30+</v>
      </c>
      <c r="S871">
        <v>600</v>
      </c>
      <c r="T871" t="s">
        <v>14</v>
      </c>
      <c r="U871">
        <f>IF(T871="USD",S871,S871*0.055)</f>
        <v>600</v>
      </c>
      <c r="V871">
        <v>300</v>
      </c>
      <c r="W871" t="s">
        <v>14</v>
      </c>
      <c r="X871">
        <f>IF(W871="USD",V871,V871*0.054)</f>
        <v>300</v>
      </c>
      <c r="Y871">
        <v>1</v>
      </c>
      <c r="Z871">
        <v>3.9</v>
      </c>
      <c r="AA871" s="9">
        <v>2.6</v>
      </c>
      <c r="AB871">
        <v>3.25</v>
      </c>
      <c r="AC871">
        <v>2.6</v>
      </c>
    </row>
    <row r="872" spans="1:29" x14ac:dyDescent="0.25">
      <c r="A872" t="s">
        <v>3601</v>
      </c>
      <c r="B872" t="s">
        <v>10</v>
      </c>
      <c r="C872" t="s">
        <v>68</v>
      </c>
      <c r="D872" t="s">
        <v>3619</v>
      </c>
      <c r="E872" t="s">
        <v>3613</v>
      </c>
      <c r="F872" t="str">
        <f>_xlfn.CONCAT(D872:D872,"-",E872)</f>
        <v>Addis Ababa-Sanaa</v>
      </c>
      <c r="G872" s="1">
        <v>44594</v>
      </c>
      <c r="H872" s="1">
        <v>44620</v>
      </c>
      <c r="I872" s="8">
        <f>IF(H872&lt;&gt;"",_xlfn.DAYS(H872,G872),"N/A")</f>
        <v>26</v>
      </c>
      <c r="J872" s="1">
        <f>IF(H872&lt;&gt;"",H872,"N/A")</f>
        <v>44620</v>
      </c>
      <c r="K872">
        <v>2</v>
      </c>
      <c r="L872" t="s">
        <v>16</v>
      </c>
      <c r="M872" t="str">
        <f>IF(L872&lt;&gt;"",L872,"N/A")</f>
        <v>Paid</v>
      </c>
      <c r="N872" t="s">
        <v>12</v>
      </c>
      <c r="O872" t="str">
        <f>IF(N872&lt;&gt;"",N872,"N/A")</f>
        <v>Invoiced</v>
      </c>
      <c r="P872" t="s">
        <v>13</v>
      </c>
      <c r="Q872" s="9">
        <v>34.08</v>
      </c>
      <c r="R872" t="str">
        <f t="shared" si="13"/>
        <v>30+</v>
      </c>
      <c r="S872">
        <v>600</v>
      </c>
      <c r="T872" t="s">
        <v>14</v>
      </c>
      <c r="U872">
        <f>IF(T872="USD",S872,S872*0.055)</f>
        <v>600</v>
      </c>
      <c r="V872">
        <v>300</v>
      </c>
      <c r="W872" t="s">
        <v>14</v>
      </c>
      <c r="X872">
        <f>IF(W872="USD",V872,V872*0.054)</f>
        <v>300</v>
      </c>
      <c r="Y872">
        <v>1</v>
      </c>
      <c r="Z872">
        <v>3.9</v>
      </c>
      <c r="AA872" s="9">
        <v>2.6</v>
      </c>
      <c r="AB872">
        <v>3.25</v>
      </c>
      <c r="AC872">
        <v>2.6</v>
      </c>
    </row>
    <row r="873" spans="1:29" x14ac:dyDescent="0.25">
      <c r="A873" t="s">
        <v>2198</v>
      </c>
      <c r="B873" t="s">
        <v>10</v>
      </c>
      <c r="C873" t="s">
        <v>68</v>
      </c>
      <c r="D873" t="s">
        <v>3611</v>
      </c>
      <c r="E873" t="s">
        <v>3614</v>
      </c>
      <c r="F873" t="str">
        <f>_xlfn.CONCAT(D873:D873,"-",E873)</f>
        <v>Mogadishu-Alger</v>
      </c>
      <c r="G873" s="1">
        <v>44760</v>
      </c>
      <c r="H873" s="1">
        <v>44786</v>
      </c>
      <c r="I873" s="8">
        <f>IF(H873&lt;&gt;"",_xlfn.DAYS(H873,G873),"N/A")</f>
        <v>26</v>
      </c>
      <c r="J873" s="1">
        <f>IF(H873&lt;&gt;"",H873,"N/A")</f>
        <v>44786</v>
      </c>
      <c r="K873">
        <v>7</v>
      </c>
      <c r="L873" t="s">
        <v>16</v>
      </c>
      <c r="M873" t="str">
        <f>IF(L873&lt;&gt;"",L873,"N/A")</f>
        <v>Paid</v>
      </c>
      <c r="N873" t="s">
        <v>12</v>
      </c>
      <c r="O873" t="str">
        <f>IF(N873&lt;&gt;"",N873,"N/A")</f>
        <v>Invoiced</v>
      </c>
      <c r="P873" t="s">
        <v>13</v>
      </c>
      <c r="Q873" s="9">
        <v>34.0764</v>
      </c>
      <c r="R873" t="str">
        <f t="shared" si="13"/>
        <v>30+</v>
      </c>
      <c r="S873">
        <v>600</v>
      </c>
      <c r="T873" t="s">
        <v>14</v>
      </c>
      <c r="U873">
        <f>IF(T873="USD",S873,S873*0.055)</f>
        <v>600</v>
      </c>
      <c r="V873">
        <v>300</v>
      </c>
      <c r="W873" t="s">
        <v>14</v>
      </c>
      <c r="X873">
        <f>IF(W873="USD",V873,V873*0.054)</f>
        <v>300</v>
      </c>
      <c r="Y873">
        <v>1</v>
      </c>
      <c r="Z873">
        <v>3.9</v>
      </c>
      <c r="AA873" s="9">
        <v>2.6</v>
      </c>
      <c r="AB873">
        <v>3.25</v>
      </c>
      <c r="AC873">
        <v>2.6</v>
      </c>
    </row>
    <row r="874" spans="1:29" x14ac:dyDescent="0.25">
      <c r="A874" t="s">
        <v>2667</v>
      </c>
      <c r="B874" t="s">
        <v>10</v>
      </c>
      <c r="C874" t="s">
        <v>68</v>
      </c>
      <c r="D874" t="s">
        <v>3611</v>
      </c>
      <c r="E874" t="s">
        <v>3614</v>
      </c>
      <c r="F874" t="str">
        <f>_xlfn.CONCAT(D874:D874,"-",E874)</f>
        <v>Mogadishu-Alger</v>
      </c>
      <c r="G874" s="1">
        <v>44575</v>
      </c>
      <c r="H874" s="1">
        <v>44601</v>
      </c>
      <c r="I874" s="8">
        <f>IF(H874&lt;&gt;"",_xlfn.DAYS(H874,G874),"N/A")</f>
        <v>26</v>
      </c>
      <c r="J874" s="1">
        <f>IF(H874&lt;&gt;"",H874,"N/A")</f>
        <v>44601</v>
      </c>
      <c r="K874">
        <v>1</v>
      </c>
      <c r="L874" t="s">
        <v>16</v>
      </c>
      <c r="M874" t="str">
        <f>IF(L874&lt;&gt;"",L874,"N/A")</f>
        <v>Paid</v>
      </c>
      <c r="N874" t="s">
        <v>16</v>
      </c>
      <c r="O874" t="str">
        <f>IF(N874&lt;&gt;"",N874,"N/A")</f>
        <v>Paid</v>
      </c>
      <c r="P874" t="s">
        <v>13</v>
      </c>
      <c r="Q874" s="9">
        <v>34.067999999999998</v>
      </c>
      <c r="R874" t="str">
        <f t="shared" si="13"/>
        <v>30+</v>
      </c>
      <c r="S874">
        <v>600</v>
      </c>
      <c r="T874" t="s">
        <v>14</v>
      </c>
      <c r="U874">
        <f>IF(T874="USD",S874,S874*0.055)</f>
        <v>600</v>
      </c>
      <c r="V874">
        <v>300</v>
      </c>
      <c r="W874" t="s">
        <v>14</v>
      </c>
      <c r="X874">
        <f>IF(W874="USD",V874,V874*0.054)</f>
        <v>300</v>
      </c>
      <c r="Y874">
        <v>1</v>
      </c>
      <c r="Z874">
        <v>3.9</v>
      </c>
      <c r="AA874" s="9">
        <v>2.6</v>
      </c>
      <c r="AB874">
        <v>3.25</v>
      </c>
      <c r="AC874">
        <v>2.6</v>
      </c>
    </row>
    <row r="875" spans="1:29" x14ac:dyDescent="0.25">
      <c r="A875" t="s">
        <v>3369</v>
      </c>
      <c r="B875" t="s">
        <v>10</v>
      </c>
      <c r="C875" t="s">
        <v>68</v>
      </c>
      <c r="D875" t="s">
        <v>3611</v>
      </c>
      <c r="E875" t="s">
        <v>3614</v>
      </c>
      <c r="F875" t="str">
        <f>_xlfn.CONCAT(D875:D875,"-",E875)</f>
        <v>Mogadishu-Alger</v>
      </c>
      <c r="G875" s="1">
        <v>44681</v>
      </c>
      <c r="H875" s="1">
        <v>44707</v>
      </c>
      <c r="I875" s="8">
        <f>IF(H875&lt;&gt;"",_xlfn.DAYS(H875,G875),"N/A")</f>
        <v>26</v>
      </c>
      <c r="J875" s="1">
        <f>IF(H875&lt;&gt;"",H875,"N/A")</f>
        <v>44707</v>
      </c>
      <c r="K875">
        <v>4</v>
      </c>
      <c r="L875" t="s">
        <v>16</v>
      </c>
      <c r="M875" t="str">
        <f>IF(L875&lt;&gt;"",L875,"N/A")</f>
        <v>Paid</v>
      </c>
      <c r="N875" t="s">
        <v>12</v>
      </c>
      <c r="O875" t="str">
        <f>IF(N875&lt;&gt;"",N875,"N/A")</f>
        <v>Invoiced</v>
      </c>
      <c r="P875" t="s">
        <v>13</v>
      </c>
      <c r="Q875" s="9">
        <v>34.067999999999998</v>
      </c>
      <c r="R875" t="str">
        <f t="shared" si="13"/>
        <v>30+</v>
      </c>
      <c r="S875">
        <v>600</v>
      </c>
      <c r="T875" t="s">
        <v>14</v>
      </c>
      <c r="U875">
        <f>IF(T875="USD",S875,S875*0.055)</f>
        <v>600</v>
      </c>
      <c r="V875">
        <v>300</v>
      </c>
      <c r="W875" t="s">
        <v>14</v>
      </c>
      <c r="X875">
        <f>IF(W875="USD",V875,V875*0.054)</f>
        <v>300</v>
      </c>
      <c r="Y875">
        <v>1</v>
      </c>
      <c r="Z875">
        <v>3.9</v>
      </c>
      <c r="AA875" s="9">
        <v>2.6</v>
      </c>
      <c r="AB875">
        <v>3.25</v>
      </c>
      <c r="AC875">
        <v>2.6</v>
      </c>
    </row>
    <row r="876" spans="1:29" x14ac:dyDescent="0.25">
      <c r="A876" t="s">
        <v>1583</v>
      </c>
      <c r="B876" t="s">
        <v>10</v>
      </c>
      <c r="C876" t="s">
        <v>68</v>
      </c>
      <c r="D876" t="s">
        <v>3616</v>
      </c>
      <c r="E876" t="s">
        <v>3617</v>
      </c>
      <c r="F876" t="str">
        <f>_xlfn.CONCAT(D876:D876,"-",E876)</f>
        <v>Marrakech-Lagos</v>
      </c>
      <c r="G876" s="1">
        <v>44708</v>
      </c>
      <c r="H876" s="1">
        <v>44734</v>
      </c>
      <c r="I876" s="8">
        <f>IF(H876&lt;&gt;"",_xlfn.DAYS(H876,G876),"N/A")</f>
        <v>26</v>
      </c>
      <c r="J876" s="1">
        <f>IF(H876&lt;&gt;"",H876,"N/A")</f>
        <v>44734</v>
      </c>
      <c r="K876">
        <v>5</v>
      </c>
      <c r="L876" t="s">
        <v>12</v>
      </c>
      <c r="M876" t="str">
        <f>IF(L876&lt;&gt;"",L876,"N/A")</f>
        <v>Invoiced</v>
      </c>
      <c r="O876" t="str">
        <f>IF(N876&lt;&gt;"",N876,"N/A")</f>
        <v>N/A</v>
      </c>
      <c r="P876" t="s">
        <v>69</v>
      </c>
      <c r="Q876" s="9">
        <v>33.116999999999997</v>
      </c>
      <c r="R876" t="str">
        <f t="shared" si="13"/>
        <v>30+</v>
      </c>
      <c r="S876">
        <v>20</v>
      </c>
      <c r="T876" t="s">
        <v>14</v>
      </c>
      <c r="U876">
        <f>IF(T876="USD",S876,S876*0.055)</f>
        <v>20</v>
      </c>
      <c r="V876">
        <v>10</v>
      </c>
      <c r="W876" t="s">
        <v>14</v>
      </c>
      <c r="X876">
        <f>IF(W876="USD",V876,V876*0.054)</f>
        <v>10</v>
      </c>
      <c r="Y876">
        <v>1</v>
      </c>
      <c r="Z876">
        <v>3.9</v>
      </c>
      <c r="AA876" s="9">
        <v>2.6</v>
      </c>
      <c r="AB876">
        <v>3.25</v>
      </c>
      <c r="AC876">
        <v>2.6</v>
      </c>
    </row>
    <row r="877" spans="1:29" x14ac:dyDescent="0.25">
      <c r="A877" t="s">
        <v>1642</v>
      </c>
      <c r="B877" t="s">
        <v>10</v>
      </c>
      <c r="C877" t="s">
        <v>68</v>
      </c>
      <c r="D877" t="s">
        <v>3615</v>
      </c>
      <c r="E877" t="s">
        <v>3618</v>
      </c>
      <c r="F877" t="str">
        <f>_xlfn.CONCAT(D877:D877,"-",E877)</f>
        <v>Mombasa-Tripoli</v>
      </c>
      <c r="G877" s="1">
        <v>44708</v>
      </c>
      <c r="H877" s="1">
        <v>44734</v>
      </c>
      <c r="I877" s="8">
        <f>IF(H877&lt;&gt;"",_xlfn.DAYS(H877,G877),"N/A")</f>
        <v>26</v>
      </c>
      <c r="J877" s="1">
        <f>IF(H877&lt;&gt;"",H877,"N/A")</f>
        <v>44734</v>
      </c>
      <c r="K877">
        <v>5</v>
      </c>
      <c r="L877" t="s">
        <v>12</v>
      </c>
      <c r="M877" t="str">
        <f>IF(L877&lt;&gt;"",L877,"N/A")</f>
        <v>Invoiced</v>
      </c>
      <c r="N877" t="s">
        <v>12</v>
      </c>
      <c r="O877" t="str">
        <f>IF(N877&lt;&gt;"",N877,"N/A")</f>
        <v>Invoiced</v>
      </c>
      <c r="P877" t="s">
        <v>13</v>
      </c>
      <c r="Q877" s="9">
        <v>33.116999999999997</v>
      </c>
      <c r="R877" t="str">
        <f t="shared" si="13"/>
        <v>30+</v>
      </c>
      <c r="S877">
        <v>600</v>
      </c>
      <c r="T877" t="s">
        <v>14</v>
      </c>
      <c r="U877">
        <f>IF(T877="USD",S877,S877*0.055)</f>
        <v>600</v>
      </c>
      <c r="V877">
        <v>300</v>
      </c>
      <c r="W877" t="s">
        <v>14</v>
      </c>
      <c r="X877">
        <f>IF(W877="USD",V877,V877*0.054)</f>
        <v>300</v>
      </c>
      <c r="Y877">
        <v>1</v>
      </c>
      <c r="Z877">
        <v>3.9</v>
      </c>
      <c r="AA877" s="9">
        <v>2.6</v>
      </c>
      <c r="AB877">
        <v>3.25</v>
      </c>
      <c r="AC877">
        <v>2.6</v>
      </c>
    </row>
    <row r="878" spans="1:29" x14ac:dyDescent="0.25">
      <c r="A878" t="s">
        <v>3157</v>
      </c>
      <c r="B878" t="s">
        <v>10</v>
      </c>
      <c r="C878" t="s">
        <v>68</v>
      </c>
      <c r="D878" t="s">
        <v>3619</v>
      </c>
      <c r="E878" t="s">
        <v>3614</v>
      </c>
      <c r="F878" t="str">
        <f>_xlfn.CONCAT(D878:D878,"-",E878)</f>
        <v>Addis Ababa-Alger</v>
      </c>
      <c r="G878" s="1">
        <v>44701</v>
      </c>
      <c r="H878" s="1">
        <v>44727</v>
      </c>
      <c r="I878" s="8">
        <f>IF(H878&lt;&gt;"",_xlfn.DAYS(H878,G878),"N/A")</f>
        <v>26</v>
      </c>
      <c r="J878" s="1">
        <f>IF(H878&lt;&gt;"",H878,"N/A")</f>
        <v>44727</v>
      </c>
      <c r="K878">
        <v>5</v>
      </c>
      <c r="L878" t="s">
        <v>16</v>
      </c>
      <c r="M878" t="str">
        <f>IF(L878&lt;&gt;"",L878,"N/A")</f>
        <v>Paid</v>
      </c>
      <c r="N878" t="s">
        <v>12</v>
      </c>
      <c r="O878" t="str">
        <f>IF(N878&lt;&gt;"",N878,"N/A")</f>
        <v>Invoiced</v>
      </c>
      <c r="P878" t="s">
        <v>13</v>
      </c>
      <c r="Q878" s="9">
        <v>33.066000000000003</v>
      </c>
      <c r="R878" t="str">
        <f t="shared" si="13"/>
        <v>30+</v>
      </c>
      <c r="S878">
        <v>600</v>
      </c>
      <c r="T878" t="s">
        <v>14</v>
      </c>
      <c r="U878">
        <f>IF(T878="USD",S878,S878*0.055)</f>
        <v>600</v>
      </c>
      <c r="V878">
        <v>300</v>
      </c>
      <c r="W878" t="s">
        <v>14</v>
      </c>
      <c r="X878">
        <f>IF(W878="USD",V878,V878*0.054)</f>
        <v>300</v>
      </c>
      <c r="Y878">
        <v>1</v>
      </c>
      <c r="Z878">
        <v>3.9</v>
      </c>
      <c r="AA878" s="9">
        <v>2.6</v>
      </c>
      <c r="AB878">
        <v>3.25</v>
      </c>
      <c r="AC878">
        <v>2.6</v>
      </c>
    </row>
    <row r="879" spans="1:29" x14ac:dyDescent="0.25">
      <c r="A879" t="s">
        <v>3199</v>
      </c>
      <c r="B879" t="s">
        <v>10</v>
      </c>
      <c r="C879" t="s">
        <v>68</v>
      </c>
      <c r="D879" t="s">
        <v>3620</v>
      </c>
      <c r="E879" t="s">
        <v>3612</v>
      </c>
      <c r="F879" t="str">
        <f>_xlfn.CONCAT(D879:D879,"-",E879)</f>
        <v>Zanzibar-Victoria</v>
      </c>
      <c r="G879" s="1">
        <v>44730</v>
      </c>
      <c r="H879" s="1">
        <v>44756</v>
      </c>
      <c r="I879" s="8">
        <f>IF(H879&lt;&gt;"",_xlfn.DAYS(H879,G879),"N/A")</f>
        <v>26</v>
      </c>
      <c r="J879" s="1">
        <f>IF(H879&lt;&gt;"",H879,"N/A")</f>
        <v>44756</v>
      </c>
      <c r="K879">
        <v>6</v>
      </c>
      <c r="L879" t="s">
        <v>12</v>
      </c>
      <c r="M879" t="str">
        <f>IF(L879&lt;&gt;"",L879,"N/A")</f>
        <v>Invoiced</v>
      </c>
      <c r="N879" t="s">
        <v>12</v>
      </c>
      <c r="O879" t="str">
        <f>IF(N879&lt;&gt;"",N879,"N/A")</f>
        <v>Invoiced</v>
      </c>
      <c r="P879" t="s">
        <v>13</v>
      </c>
      <c r="Q879" s="9">
        <v>33.066000000000003</v>
      </c>
      <c r="R879" t="str">
        <f t="shared" si="13"/>
        <v>30+</v>
      </c>
      <c r="S879">
        <v>600</v>
      </c>
      <c r="T879" t="s">
        <v>14</v>
      </c>
      <c r="U879">
        <f>IF(T879="USD",S879,S879*0.055)</f>
        <v>600</v>
      </c>
      <c r="V879">
        <v>300</v>
      </c>
      <c r="W879" t="s">
        <v>14</v>
      </c>
      <c r="X879">
        <f>IF(W879="USD",V879,V879*0.054)</f>
        <v>300</v>
      </c>
      <c r="Y879">
        <v>1</v>
      </c>
      <c r="Z879">
        <v>3.9</v>
      </c>
      <c r="AA879" s="9">
        <v>2.6</v>
      </c>
      <c r="AB879">
        <v>3.25</v>
      </c>
      <c r="AC879">
        <v>2.6</v>
      </c>
    </row>
    <row r="880" spans="1:29" x14ac:dyDescent="0.25">
      <c r="A880" t="s">
        <v>3200</v>
      </c>
      <c r="B880" t="s">
        <v>10</v>
      </c>
      <c r="C880" t="s">
        <v>68</v>
      </c>
      <c r="D880" t="s">
        <v>3620</v>
      </c>
      <c r="E880" t="s">
        <v>3617</v>
      </c>
      <c r="F880" t="str">
        <f>_xlfn.CONCAT(D880:D880,"-",E880)</f>
        <v>Zanzibar-Lagos</v>
      </c>
      <c r="G880" s="1">
        <v>44730</v>
      </c>
      <c r="H880" s="1">
        <v>44756</v>
      </c>
      <c r="I880" s="8">
        <f>IF(H880&lt;&gt;"",_xlfn.DAYS(H880,G880),"N/A")</f>
        <v>26</v>
      </c>
      <c r="J880" s="1">
        <f>IF(H880&lt;&gt;"",H880,"N/A")</f>
        <v>44756</v>
      </c>
      <c r="K880">
        <v>6</v>
      </c>
      <c r="L880" t="s">
        <v>12</v>
      </c>
      <c r="M880" t="str">
        <f>IF(L880&lt;&gt;"",L880,"N/A")</f>
        <v>Invoiced</v>
      </c>
      <c r="N880" t="s">
        <v>12</v>
      </c>
      <c r="O880" t="str">
        <f>IF(N880&lt;&gt;"",N880,"N/A")</f>
        <v>Invoiced</v>
      </c>
      <c r="P880" t="s">
        <v>13</v>
      </c>
      <c r="Q880" s="9">
        <v>33.066000000000003</v>
      </c>
      <c r="R880" t="str">
        <f t="shared" si="13"/>
        <v>30+</v>
      </c>
      <c r="S880">
        <v>600</v>
      </c>
      <c r="T880" t="s">
        <v>14</v>
      </c>
      <c r="U880">
        <f>IF(T880="USD",S880,S880*0.055)</f>
        <v>600</v>
      </c>
      <c r="V880">
        <v>300</v>
      </c>
      <c r="W880" t="s">
        <v>14</v>
      </c>
      <c r="X880">
        <f>IF(W880="USD",V880,V880*0.054)</f>
        <v>300</v>
      </c>
      <c r="Y880">
        <v>1</v>
      </c>
      <c r="Z880">
        <v>3.9</v>
      </c>
      <c r="AA880" s="9">
        <v>2.6</v>
      </c>
      <c r="AB880">
        <v>3.25</v>
      </c>
      <c r="AC880">
        <v>2.6</v>
      </c>
    </row>
    <row r="881" spans="1:29" x14ac:dyDescent="0.25">
      <c r="A881" t="s">
        <v>3206</v>
      </c>
      <c r="B881" t="s">
        <v>10</v>
      </c>
      <c r="C881" t="s">
        <v>68</v>
      </c>
      <c r="D881" t="s">
        <v>3619</v>
      </c>
      <c r="E881" t="s">
        <v>3613</v>
      </c>
      <c r="F881" t="str">
        <f>_xlfn.CONCAT(D881:D881,"-",E881)</f>
        <v>Addis Ababa-Sanaa</v>
      </c>
      <c r="G881" s="1">
        <v>44737</v>
      </c>
      <c r="H881" s="1">
        <v>44763</v>
      </c>
      <c r="I881" s="8">
        <f>IF(H881&lt;&gt;"",_xlfn.DAYS(H881,G881),"N/A")</f>
        <v>26</v>
      </c>
      <c r="J881" s="1">
        <f>IF(H881&lt;&gt;"",H881,"N/A")</f>
        <v>44763</v>
      </c>
      <c r="K881">
        <v>6</v>
      </c>
      <c r="L881" t="s">
        <v>12</v>
      </c>
      <c r="M881" t="str">
        <f>IF(L881&lt;&gt;"",L881,"N/A")</f>
        <v>Invoiced</v>
      </c>
      <c r="N881" t="s">
        <v>12</v>
      </c>
      <c r="O881" t="str">
        <f>IF(N881&lt;&gt;"",N881,"N/A")</f>
        <v>Invoiced</v>
      </c>
      <c r="P881" t="s">
        <v>13</v>
      </c>
      <c r="Q881" s="9">
        <v>33.066000000000003</v>
      </c>
      <c r="R881" t="str">
        <f t="shared" si="13"/>
        <v>30+</v>
      </c>
      <c r="S881">
        <v>600</v>
      </c>
      <c r="T881" t="s">
        <v>14</v>
      </c>
      <c r="U881">
        <f>IF(T881="USD",S881,S881*0.055)</f>
        <v>600</v>
      </c>
      <c r="V881">
        <v>300</v>
      </c>
      <c r="W881" t="s">
        <v>14</v>
      </c>
      <c r="X881">
        <f>IF(W881="USD",V881,V881*0.054)</f>
        <v>300</v>
      </c>
      <c r="Y881">
        <v>1</v>
      </c>
      <c r="Z881">
        <v>3.9</v>
      </c>
      <c r="AA881" s="9">
        <v>2.6</v>
      </c>
      <c r="AB881">
        <v>3.25</v>
      </c>
      <c r="AC881">
        <v>2.6</v>
      </c>
    </row>
    <row r="882" spans="1:29" x14ac:dyDescent="0.25">
      <c r="A882" t="s">
        <v>3212</v>
      </c>
      <c r="B882" t="s">
        <v>10</v>
      </c>
      <c r="C882" t="s">
        <v>68</v>
      </c>
      <c r="D882" t="s">
        <v>3615</v>
      </c>
      <c r="E882" t="s">
        <v>3618</v>
      </c>
      <c r="F882" t="str">
        <f>_xlfn.CONCAT(D882:D882,"-",E882)</f>
        <v>Mombasa-Tripoli</v>
      </c>
      <c r="G882" s="1">
        <v>44730</v>
      </c>
      <c r="H882" s="1">
        <v>44756</v>
      </c>
      <c r="I882" s="8">
        <f>IF(H882&lt;&gt;"",_xlfn.DAYS(H882,G882),"N/A")</f>
        <v>26</v>
      </c>
      <c r="J882" s="1">
        <f>IF(H882&lt;&gt;"",H882,"N/A")</f>
        <v>44756</v>
      </c>
      <c r="K882">
        <v>6</v>
      </c>
      <c r="L882" t="s">
        <v>12</v>
      </c>
      <c r="M882" t="str">
        <f>IF(L882&lt;&gt;"",L882,"N/A")</f>
        <v>Invoiced</v>
      </c>
      <c r="N882" t="s">
        <v>12</v>
      </c>
      <c r="O882" t="str">
        <f>IF(N882&lt;&gt;"",N882,"N/A")</f>
        <v>Invoiced</v>
      </c>
      <c r="P882" t="s">
        <v>13</v>
      </c>
      <c r="Q882" s="9">
        <v>33.066000000000003</v>
      </c>
      <c r="R882" t="str">
        <f t="shared" si="13"/>
        <v>30+</v>
      </c>
      <c r="S882">
        <v>600</v>
      </c>
      <c r="T882" t="s">
        <v>14</v>
      </c>
      <c r="U882">
        <f>IF(T882="USD",S882,S882*0.055)</f>
        <v>600</v>
      </c>
      <c r="V882">
        <v>300</v>
      </c>
      <c r="W882" t="s">
        <v>14</v>
      </c>
      <c r="X882">
        <f>IF(W882="USD",V882,V882*0.054)</f>
        <v>300</v>
      </c>
      <c r="Y882">
        <v>1</v>
      </c>
      <c r="Z882">
        <v>3.9</v>
      </c>
      <c r="AA882" s="9">
        <v>2.6</v>
      </c>
      <c r="AB882">
        <v>3.25</v>
      </c>
      <c r="AC882">
        <v>2.6</v>
      </c>
    </row>
    <row r="883" spans="1:29" x14ac:dyDescent="0.25">
      <c r="A883" t="s">
        <v>3240</v>
      </c>
      <c r="B883" t="s">
        <v>10</v>
      </c>
      <c r="C883" t="s">
        <v>68</v>
      </c>
      <c r="D883" t="s">
        <v>3611</v>
      </c>
      <c r="E883" t="s">
        <v>3617</v>
      </c>
      <c r="F883" t="str">
        <f>_xlfn.CONCAT(D883:D883,"-",E883)</f>
        <v>Mogadishu-Lagos</v>
      </c>
      <c r="G883" s="1">
        <v>44753</v>
      </c>
      <c r="H883" s="1">
        <v>44779</v>
      </c>
      <c r="I883" s="8">
        <f>IF(H883&lt;&gt;"",_xlfn.DAYS(H883,G883),"N/A")</f>
        <v>26</v>
      </c>
      <c r="J883" s="1">
        <f>IF(H883&lt;&gt;"",H883,"N/A")</f>
        <v>44779</v>
      </c>
      <c r="K883">
        <v>7</v>
      </c>
      <c r="L883" t="s">
        <v>12</v>
      </c>
      <c r="M883" t="str">
        <f>IF(L883&lt;&gt;"",L883,"N/A")</f>
        <v>Invoiced</v>
      </c>
      <c r="N883" t="s">
        <v>12</v>
      </c>
      <c r="O883" t="str">
        <f>IF(N883&lt;&gt;"",N883,"N/A")</f>
        <v>Invoiced</v>
      </c>
      <c r="P883" t="s">
        <v>13</v>
      </c>
      <c r="Q883" s="9">
        <v>33.066000000000003</v>
      </c>
      <c r="R883" t="str">
        <f t="shared" si="13"/>
        <v>30+</v>
      </c>
      <c r="S883">
        <v>600</v>
      </c>
      <c r="T883" t="s">
        <v>14</v>
      </c>
      <c r="U883">
        <f>IF(T883="USD",S883,S883*0.055)</f>
        <v>600</v>
      </c>
      <c r="V883">
        <v>300</v>
      </c>
      <c r="W883" t="s">
        <v>14</v>
      </c>
      <c r="X883">
        <f>IF(W883="USD",V883,V883*0.054)</f>
        <v>300</v>
      </c>
      <c r="Y883">
        <v>1</v>
      </c>
      <c r="Z883">
        <v>3.9</v>
      </c>
      <c r="AA883" s="9">
        <v>2.6</v>
      </c>
      <c r="AB883">
        <v>3.25</v>
      </c>
      <c r="AC883">
        <v>2.6</v>
      </c>
    </row>
    <row r="884" spans="1:29" x14ac:dyDescent="0.25">
      <c r="A884" t="s">
        <v>3547</v>
      </c>
      <c r="B884" t="s">
        <v>10</v>
      </c>
      <c r="C884" t="s">
        <v>68</v>
      </c>
      <c r="D884" t="s">
        <v>3619</v>
      </c>
      <c r="E884" t="s">
        <v>3614</v>
      </c>
      <c r="F884" t="str">
        <f>_xlfn.CONCAT(D884:D884,"-",E884)</f>
        <v>Addis Ababa-Alger</v>
      </c>
      <c r="G884" s="1">
        <v>44588</v>
      </c>
      <c r="H884" s="1">
        <v>44614</v>
      </c>
      <c r="I884" s="8">
        <f>IF(H884&lt;&gt;"",_xlfn.DAYS(H884,G884),"N/A")</f>
        <v>26</v>
      </c>
      <c r="J884" s="1">
        <f>IF(H884&lt;&gt;"",H884,"N/A")</f>
        <v>44614</v>
      </c>
      <c r="K884">
        <v>1</v>
      </c>
      <c r="L884" t="s">
        <v>16</v>
      </c>
      <c r="M884" t="str">
        <f>IF(L884&lt;&gt;"",L884,"N/A")</f>
        <v>Paid</v>
      </c>
      <c r="N884" t="s">
        <v>12</v>
      </c>
      <c r="O884" t="str">
        <f>IF(N884&lt;&gt;"",N884,"N/A")</f>
        <v>Invoiced</v>
      </c>
      <c r="P884" t="s">
        <v>13</v>
      </c>
      <c r="Q884" s="9">
        <v>33.066000000000003</v>
      </c>
      <c r="R884" t="str">
        <f t="shared" si="13"/>
        <v>30+</v>
      </c>
      <c r="S884">
        <v>600</v>
      </c>
      <c r="T884" t="s">
        <v>14</v>
      </c>
      <c r="U884">
        <f>IF(T884="USD",S884,S884*0.055)</f>
        <v>600</v>
      </c>
      <c r="V884">
        <v>300</v>
      </c>
      <c r="W884" t="s">
        <v>14</v>
      </c>
      <c r="X884">
        <f>IF(W884="USD",V884,V884*0.054)</f>
        <v>300</v>
      </c>
      <c r="Y884">
        <v>1</v>
      </c>
      <c r="Z884">
        <v>3.9</v>
      </c>
      <c r="AA884" s="9">
        <v>2.6</v>
      </c>
      <c r="AB884">
        <v>3.25</v>
      </c>
      <c r="AC884">
        <v>2.6</v>
      </c>
    </row>
    <row r="885" spans="1:29" x14ac:dyDescent="0.25">
      <c r="A885" t="s">
        <v>2772</v>
      </c>
      <c r="B885" t="s">
        <v>10</v>
      </c>
      <c r="C885" t="s">
        <v>68</v>
      </c>
      <c r="D885" t="s">
        <v>3619</v>
      </c>
      <c r="E885" t="s">
        <v>3613</v>
      </c>
      <c r="F885" t="str">
        <f>_xlfn.CONCAT(D885:D885,"-",E885)</f>
        <v>Addis Ababa-Sanaa</v>
      </c>
      <c r="G885" s="1">
        <v>44701</v>
      </c>
      <c r="H885" s="1">
        <v>44727</v>
      </c>
      <c r="I885" s="8">
        <f>IF(H885&lt;&gt;"",_xlfn.DAYS(H885,G885),"N/A")</f>
        <v>26</v>
      </c>
      <c r="J885" s="1">
        <f>IF(H885&lt;&gt;"",H885,"N/A")</f>
        <v>44727</v>
      </c>
      <c r="K885">
        <v>5</v>
      </c>
      <c r="L885" t="s">
        <v>16</v>
      </c>
      <c r="M885" t="str">
        <f>IF(L885&lt;&gt;"",L885,"N/A")</f>
        <v>Paid</v>
      </c>
      <c r="N885" t="s">
        <v>12</v>
      </c>
      <c r="O885" t="str">
        <f>IF(N885&lt;&gt;"",N885,"N/A")</f>
        <v>Invoiced</v>
      </c>
      <c r="P885" t="s">
        <v>13</v>
      </c>
      <c r="Q885" s="9">
        <v>33</v>
      </c>
      <c r="R885" t="str">
        <f t="shared" si="13"/>
        <v>30+</v>
      </c>
      <c r="S885">
        <v>600</v>
      </c>
      <c r="T885" t="s">
        <v>14</v>
      </c>
      <c r="U885">
        <f>IF(T885="USD",S885,S885*0.055)</f>
        <v>600</v>
      </c>
      <c r="V885">
        <v>300</v>
      </c>
      <c r="W885" t="s">
        <v>14</v>
      </c>
      <c r="X885">
        <f>IF(W885="USD",V885,V885*0.054)</f>
        <v>300</v>
      </c>
      <c r="Y885">
        <v>1</v>
      </c>
      <c r="Z885">
        <v>3.9</v>
      </c>
      <c r="AA885" s="9">
        <v>2.6</v>
      </c>
      <c r="AB885">
        <v>3.25</v>
      </c>
      <c r="AC885">
        <v>2.6</v>
      </c>
    </row>
    <row r="886" spans="1:29" x14ac:dyDescent="0.25">
      <c r="A886" t="s">
        <v>1577</v>
      </c>
      <c r="B886" t="s">
        <v>10</v>
      </c>
      <c r="C886" t="s">
        <v>68</v>
      </c>
      <c r="D886" t="s">
        <v>3616</v>
      </c>
      <c r="E886" t="s">
        <v>3614</v>
      </c>
      <c r="F886" t="str">
        <f>_xlfn.CONCAT(D886:D886,"-",E886)</f>
        <v>Marrakech-Alger</v>
      </c>
      <c r="G886" s="1">
        <v>44697</v>
      </c>
      <c r="H886" s="1">
        <v>44723</v>
      </c>
      <c r="I886" s="8">
        <f>IF(H886&lt;&gt;"",_xlfn.DAYS(H886,G886),"N/A")</f>
        <v>26</v>
      </c>
      <c r="J886" s="1">
        <f>IF(H886&lt;&gt;"",H886,"N/A")</f>
        <v>44723</v>
      </c>
      <c r="K886">
        <v>5</v>
      </c>
      <c r="L886" t="s">
        <v>12</v>
      </c>
      <c r="M886" t="str">
        <f>IF(L886&lt;&gt;"",L886,"N/A")</f>
        <v>Invoiced</v>
      </c>
      <c r="O886" t="str">
        <f>IF(N886&lt;&gt;"",N886,"N/A")</f>
        <v>N/A</v>
      </c>
      <c r="P886" t="s">
        <v>69</v>
      </c>
      <c r="Q886" s="9">
        <v>32.851999999999997</v>
      </c>
      <c r="R886" t="str">
        <f t="shared" si="13"/>
        <v>30+</v>
      </c>
      <c r="S886">
        <v>20</v>
      </c>
      <c r="T886" t="s">
        <v>14</v>
      </c>
      <c r="U886">
        <f>IF(T886="USD",S886,S886*0.055)</f>
        <v>20</v>
      </c>
      <c r="V886">
        <v>10</v>
      </c>
      <c r="W886" t="s">
        <v>14</v>
      </c>
      <c r="X886">
        <f>IF(W886="USD",V886,V886*0.054)</f>
        <v>10</v>
      </c>
      <c r="Y886">
        <v>1</v>
      </c>
      <c r="Z886">
        <v>3.9</v>
      </c>
      <c r="AA886" s="9">
        <v>2.6</v>
      </c>
      <c r="AB886">
        <v>3.25</v>
      </c>
      <c r="AC886">
        <v>2.6</v>
      </c>
    </row>
    <row r="887" spans="1:29" x14ac:dyDescent="0.25">
      <c r="A887" t="s">
        <v>1636</v>
      </c>
      <c r="B887" t="s">
        <v>10</v>
      </c>
      <c r="C887" t="s">
        <v>68</v>
      </c>
      <c r="D887" t="s">
        <v>3615</v>
      </c>
      <c r="E887" t="s">
        <v>3612</v>
      </c>
      <c r="F887" t="str">
        <f>_xlfn.CONCAT(D887:D887,"-",E887)</f>
        <v>Mombasa-Victoria</v>
      </c>
      <c r="G887" s="1">
        <v>44697</v>
      </c>
      <c r="H887" s="1">
        <v>44723</v>
      </c>
      <c r="I887" s="8">
        <f>IF(H887&lt;&gt;"",_xlfn.DAYS(H887,G887),"N/A")</f>
        <v>26</v>
      </c>
      <c r="J887" s="1">
        <f>IF(H887&lt;&gt;"",H887,"N/A")</f>
        <v>44723</v>
      </c>
      <c r="K887">
        <v>5</v>
      </c>
      <c r="L887" t="s">
        <v>12</v>
      </c>
      <c r="M887" t="str">
        <f>IF(L887&lt;&gt;"",L887,"N/A")</f>
        <v>Invoiced</v>
      </c>
      <c r="N887" t="s">
        <v>12</v>
      </c>
      <c r="O887" t="str">
        <f>IF(N887&lt;&gt;"",N887,"N/A")</f>
        <v>Invoiced</v>
      </c>
      <c r="P887" t="s">
        <v>13</v>
      </c>
      <c r="Q887" s="9">
        <v>32.851999999999997</v>
      </c>
      <c r="R887" t="str">
        <f t="shared" si="13"/>
        <v>30+</v>
      </c>
      <c r="S887">
        <v>600</v>
      </c>
      <c r="T887" t="s">
        <v>14</v>
      </c>
      <c r="U887">
        <f>IF(T887="USD",S887,S887*0.055)</f>
        <v>600</v>
      </c>
      <c r="V887">
        <v>300</v>
      </c>
      <c r="W887" t="s">
        <v>14</v>
      </c>
      <c r="X887">
        <f>IF(W887="USD",V887,V887*0.054)</f>
        <v>300</v>
      </c>
      <c r="Y887">
        <v>1</v>
      </c>
      <c r="Z887">
        <v>3.9</v>
      </c>
      <c r="AA887" s="9">
        <v>2.6</v>
      </c>
      <c r="AB887">
        <v>3.25</v>
      </c>
      <c r="AC887">
        <v>2.6</v>
      </c>
    </row>
    <row r="888" spans="1:29" x14ac:dyDescent="0.25">
      <c r="A888" t="s">
        <v>2114</v>
      </c>
      <c r="B888" t="s">
        <v>10</v>
      </c>
      <c r="C888" t="s">
        <v>68</v>
      </c>
      <c r="D888" t="s">
        <v>3615</v>
      </c>
      <c r="E888" t="s">
        <v>3618</v>
      </c>
      <c r="F888" t="str">
        <f>_xlfn.CONCAT(D888:D888,"-",E888)</f>
        <v>Mombasa-Tripoli</v>
      </c>
      <c r="G888" s="1">
        <v>44672</v>
      </c>
      <c r="H888" s="1">
        <v>44698</v>
      </c>
      <c r="I888" s="8">
        <f>IF(H888&lt;&gt;"",_xlfn.DAYS(H888,G888),"N/A")</f>
        <v>26</v>
      </c>
      <c r="J888" s="1">
        <f>IF(H888&lt;&gt;"",H888,"N/A")</f>
        <v>44698</v>
      </c>
      <c r="K888">
        <v>4</v>
      </c>
      <c r="L888" t="s">
        <v>16</v>
      </c>
      <c r="M888" t="str">
        <f>IF(L888&lt;&gt;"",L888,"N/A")</f>
        <v>Paid</v>
      </c>
      <c r="N888" t="s">
        <v>12</v>
      </c>
      <c r="O888" t="str">
        <f>IF(N888&lt;&gt;"",N888,"N/A")</f>
        <v>Invoiced</v>
      </c>
      <c r="P888" t="s">
        <v>13</v>
      </c>
      <c r="Q888" s="9">
        <v>32.274000000000001</v>
      </c>
      <c r="R888" t="str">
        <f t="shared" si="13"/>
        <v>30+</v>
      </c>
      <c r="S888">
        <v>600</v>
      </c>
      <c r="T888" t="s">
        <v>14</v>
      </c>
      <c r="U888">
        <f>IF(T888="USD",S888,S888*0.055)</f>
        <v>600</v>
      </c>
      <c r="V888">
        <v>300</v>
      </c>
      <c r="W888" t="s">
        <v>14</v>
      </c>
      <c r="X888">
        <f>IF(W888="USD",V888,V888*0.054)</f>
        <v>300</v>
      </c>
      <c r="Y888">
        <v>1</v>
      </c>
      <c r="Z888">
        <v>3.9</v>
      </c>
      <c r="AA888" s="9">
        <v>2.6</v>
      </c>
      <c r="AB888">
        <v>3.25</v>
      </c>
      <c r="AC888">
        <v>2.6</v>
      </c>
    </row>
    <row r="889" spans="1:29" x14ac:dyDescent="0.25">
      <c r="A889" t="s">
        <v>2130</v>
      </c>
      <c r="B889" t="s">
        <v>10</v>
      </c>
      <c r="C889" t="s">
        <v>68</v>
      </c>
      <c r="D889" t="s">
        <v>3611</v>
      </c>
      <c r="E889" t="s">
        <v>3617</v>
      </c>
      <c r="F889" t="str">
        <f>_xlfn.CONCAT(D889:D889,"-",E889)</f>
        <v>Mogadishu-Lagos</v>
      </c>
      <c r="G889" s="1">
        <v>44672</v>
      </c>
      <c r="H889" s="1">
        <v>44698</v>
      </c>
      <c r="I889" s="8">
        <f>IF(H889&lt;&gt;"",_xlfn.DAYS(H889,G889),"N/A")</f>
        <v>26</v>
      </c>
      <c r="J889" s="1">
        <f>IF(H889&lt;&gt;"",H889,"N/A")</f>
        <v>44698</v>
      </c>
      <c r="K889">
        <v>4</v>
      </c>
      <c r="L889" t="s">
        <v>16</v>
      </c>
      <c r="M889" t="str">
        <f>IF(L889&lt;&gt;"",L889,"N/A")</f>
        <v>Paid</v>
      </c>
      <c r="O889" t="str">
        <f>IF(N889&lt;&gt;"",N889,"N/A")</f>
        <v>N/A</v>
      </c>
      <c r="P889" t="s">
        <v>69</v>
      </c>
      <c r="Q889" s="9">
        <v>32.274000000000001</v>
      </c>
      <c r="R889" t="str">
        <f t="shared" si="13"/>
        <v>30+</v>
      </c>
      <c r="S889">
        <v>20</v>
      </c>
      <c r="T889" t="s">
        <v>14</v>
      </c>
      <c r="U889">
        <f>IF(T889="USD",S889,S889*0.055)</f>
        <v>20</v>
      </c>
      <c r="V889">
        <v>10</v>
      </c>
      <c r="W889" t="s">
        <v>14</v>
      </c>
      <c r="X889">
        <f>IF(W889="USD",V889,V889*0.054)</f>
        <v>10</v>
      </c>
      <c r="Y889">
        <v>1</v>
      </c>
      <c r="Z889">
        <v>3.9</v>
      </c>
      <c r="AA889" s="9">
        <v>2.6</v>
      </c>
      <c r="AB889">
        <v>3.25</v>
      </c>
      <c r="AC889">
        <v>2.6</v>
      </c>
    </row>
    <row r="890" spans="1:29" x14ac:dyDescent="0.25">
      <c r="A890" t="s">
        <v>1548</v>
      </c>
      <c r="B890" t="s">
        <v>10</v>
      </c>
      <c r="C890" t="s">
        <v>68</v>
      </c>
      <c r="D890" t="s">
        <v>3616</v>
      </c>
      <c r="E890" t="s">
        <v>3618</v>
      </c>
      <c r="F890" t="str">
        <f>_xlfn.CONCAT(D890:D890,"-",E890)</f>
        <v>Marrakech-Tripoli</v>
      </c>
      <c r="G890" s="1">
        <v>44697</v>
      </c>
      <c r="H890" s="1">
        <v>44723</v>
      </c>
      <c r="I890" s="8">
        <f>IF(H890&lt;&gt;"",_xlfn.DAYS(H890,G890),"N/A")</f>
        <v>26</v>
      </c>
      <c r="J890" s="1">
        <f>IF(H890&lt;&gt;"",H890,"N/A")</f>
        <v>44723</v>
      </c>
      <c r="K890">
        <v>5</v>
      </c>
      <c r="M890" t="str">
        <f>IF(L890&lt;&gt;"",L890,"N/A")</f>
        <v>N/A</v>
      </c>
      <c r="N890" t="s">
        <v>12</v>
      </c>
      <c r="O890" t="str">
        <f>IF(N890&lt;&gt;"",N890,"N/A")</f>
        <v>Invoiced</v>
      </c>
      <c r="P890" t="s">
        <v>69</v>
      </c>
      <c r="Q890" s="9">
        <v>32.171500000000002</v>
      </c>
      <c r="R890" t="str">
        <f t="shared" si="13"/>
        <v>30+</v>
      </c>
      <c r="S890">
        <v>20</v>
      </c>
      <c r="T890" t="s">
        <v>14</v>
      </c>
      <c r="U890">
        <f>IF(T890="USD",S890,S890*0.055)</f>
        <v>20</v>
      </c>
      <c r="V890">
        <v>10</v>
      </c>
      <c r="W890" t="s">
        <v>14</v>
      </c>
      <c r="X890">
        <f>IF(W890="USD",V890,V890*0.054)</f>
        <v>10</v>
      </c>
      <c r="Y890">
        <v>1</v>
      </c>
      <c r="Z890">
        <v>3.9</v>
      </c>
      <c r="AA890" s="9">
        <v>2.6</v>
      </c>
      <c r="AB890">
        <v>3.25</v>
      </c>
      <c r="AC890">
        <v>2.6</v>
      </c>
    </row>
    <row r="891" spans="1:29" x14ac:dyDescent="0.25">
      <c r="A891" t="s">
        <v>1542</v>
      </c>
      <c r="B891" t="s">
        <v>10</v>
      </c>
      <c r="C891" t="s">
        <v>68</v>
      </c>
      <c r="D891" t="s">
        <v>3620</v>
      </c>
      <c r="E891" t="s">
        <v>3617</v>
      </c>
      <c r="F891" t="str">
        <f>_xlfn.CONCAT(D891:D891,"-",E891)</f>
        <v>Zanzibar-Lagos</v>
      </c>
      <c r="G891" s="1">
        <v>44697</v>
      </c>
      <c r="H891" s="1">
        <v>44723</v>
      </c>
      <c r="I891" s="8">
        <f>IF(H891&lt;&gt;"",_xlfn.DAYS(H891,G891),"N/A")</f>
        <v>26</v>
      </c>
      <c r="J891" s="1">
        <f>IF(H891&lt;&gt;"",H891,"N/A")</f>
        <v>44723</v>
      </c>
      <c r="K891">
        <v>5</v>
      </c>
      <c r="M891" t="str">
        <f>IF(L891&lt;&gt;"",L891,"N/A")</f>
        <v>N/A</v>
      </c>
      <c r="N891" t="s">
        <v>12</v>
      </c>
      <c r="O891" t="str">
        <f>IF(N891&lt;&gt;"",N891,"N/A")</f>
        <v>Invoiced</v>
      </c>
      <c r="P891" t="s">
        <v>13</v>
      </c>
      <c r="Q891" s="9">
        <v>32.171500000000002</v>
      </c>
      <c r="R891" t="str">
        <f t="shared" si="13"/>
        <v>30+</v>
      </c>
      <c r="S891">
        <v>600</v>
      </c>
      <c r="T891" t="s">
        <v>14</v>
      </c>
      <c r="U891">
        <f>IF(T891="USD",S891,S891*0.055)</f>
        <v>600</v>
      </c>
      <c r="V891">
        <v>300</v>
      </c>
      <c r="W891" t="s">
        <v>14</v>
      </c>
      <c r="X891">
        <f>IF(W891="USD",V891,V891*0.054)</f>
        <v>300</v>
      </c>
      <c r="Y891">
        <v>1</v>
      </c>
      <c r="Z891">
        <v>3.9</v>
      </c>
      <c r="AA891" s="9">
        <v>2.6</v>
      </c>
      <c r="AB891">
        <v>3.25</v>
      </c>
      <c r="AC891">
        <v>2.6</v>
      </c>
    </row>
    <row r="892" spans="1:29" x14ac:dyDescent="0.25">
      <c r="A892" t="s">
        <v>1280</v>
      </c>
      <c r="B892" t="s">
        <v>10</v>
      </c>
      <c r="C892" t="s">
        <v>68</v>
      </c>
      <c r="D892" t="s">
        <v>3615</v>
      </c>
      <c r="E892" t="s">
        <v>3614</v>
      </c>
      <c r="F892" t="str">
        <f>_xlfn.CONCAT(D892:D892,"-",E892)</f>
        <v>Mombasa-Alger</v>
      </c>
      <c r="G892" s="1">
        <v>44688</v>
      </c>
      <c r="H892" s="1">
        <v>44714</v>
      </c>
      <c r="I892" s="8">
        <f>IF(H892&lt;&gt;"",_xlfn.DAYS(H892,G892),"N/A")</f>
        <v>26</v>
      </c>
      <c r="J892" s="1">
        <f>IF(H892&lt;&gt;"",H892,"N/A")</f>
        <v>44714</v>
      </c>
      <c r="K892">
        <v>5</v>
      </c>
      <c r="L892" t="s">
        <v>16</v>
      </c>
      <c r="M892" t="str">
        <f>IF(L892&lt;&gt;"",L892,"N/A")</f>
        <v>Paid</v>
      </c>
      <c r="N892" t="s">
        <v>12</v>
      </c>
      <c r="O892" t="str">
        <f>IF(N892&lt;&gt;"",N892,"N/A")</f>
        <v>Invoiced</v>
      </c>
      <c r="P892" t="s">
        <v>69</v>
      </c>
      <c r="Q892" s="9">
        <v>32.1008</v>
      </c>
      <c r="R892" t="str">
        <f t="shared" si="13"/>
        <v>30+</v>
      </c>
      <c r="S892">
        <v>20</v>
      </c>
      <c r="T892" t="s">
        <v>14</v>
      </c>
      <c r="U892">
        <f>IF(T892="USD",S892,S892*0.055)</f>
        <v>20</v>
      </c>
      <c r="V892">
        <v>10</v>
      </c>
      <c r="W892" t="s">
        <v>14</v>
      </c>
      <c r="X892">
        <f>IF(W892="USD",V892,V892*0.054)</f>
        <v>10</v>
      </c>
      <c r="Y892">
        <v>1</v>
      </c>
      <c r="Z892">
        <v>3.9</v>
      </c>
      <c r="AA892" s="9">
        <v>2.6</v>
      </c>
      <c r="AB892">
        <v>3.25</v>
      </c>
      <c r="AC892">
        <v>2.6</v>
      </c>
    </row>
    <row r="893" spans="1:29" x14ac:dyDescent="0.25">
      <c r="A893" t="s">
        <v>1293</v>
      </c>
      <c r="B893" t="s">
        <v>10</v>
      </c>
      <c r="C893" t="s">
        <v>68</v>
      </c>
      <c r="D893" t="s">
        <v>3611</v>
      </c>
      <c r="E893" t="s">
        <v>3617</v>
      </c>
      <c r="F893" t="str">
        <f>_xlfn.CONCAT(D893:D893,"-",E893)</f>
        <v>Mogadishu-Lagos</v>
      </c>
      <c r="G893" s="1">
        <v>44688</v>
      </c>
      <c r="H893" s="1">
        <v>44714</v>
      </c>
      <c r="I893" s="8">
        <f>IF(H893&lt;&gt;"",_xlfn.DAYS(H893,G893),"N/A")</f>
        <v>26</v>
      </c>
      <c r="J893" s="1">
        <f>IF(H893&lt;&gt;"",H893,"N/A")</f>
        <v>44714</v>
      </c>
      <c r="K893">
        <v>5</v>
      </c>
      <c r="L893" t="s">
        <v>16</v>
      </c>
      <c r="M893" t="str">
        <f>IF(L893&lt;&gt;"",L893,"N/A")</f>
        <v>Paid</v>
      </c>
      <c r="N893" t="s">
        <v>12</v>
      </c>
      <c r="O893" t="str">
        <f>IF(N893&lt;&gt;"",N893,"N/A")</f>
        <v>Invoiced</v>
      </c>
      <c r="P893" t="s">
        <v>13</v>
      </c>
      <c r="Q893" s="9">
        <v>32.1008</v>
      </c>
      <c r="R893" t="str">
        <f t="shared" si="13"/>
        <v>30+</v>
      </c>
      <c r="S893">
        <v>600</v>
      </c>
      <c r="T893" t="s">
        <v>14</v>
      </c>
      <c r="U893">
        <f>IF(T893="USD",S893,S893*0.055)</f>
        <v>600</v>
      </c>
      <c r="V893">
        <v>300</v>
      </c>
      <c r="W893" t="s">
        <v>14</v>
      </c>
      <c r="X893">
        <f>IF(W893="USD",V893,V893*0.054)</f>
        <v>300</v>
      </c>
      <c r="Y893">
        <v>1</v>
      </c>
      <c r="Z893">
        <v>3.9</v>
      </c>
      <c r="AA893" s="9">
        <v>2.6</v>
      </c>
      <c r="AB893">
        <v>3.25</v>
      </c>
      <c r="AC893">
        <v>2.6</v>
      </c>
    </row>
    <row r="894" spans="1:29" x14ac:dyDescent="0.25">
      <c r="A894" t="s">
        <v>2824</v>
      </c>
      <c r="B894" t="s">
        <v>10</v>
      </c>
      <c r="C894" t="s">
        <v>68</v>
      </c>
      <c r="D894" t="s">
        <v>3619</v>
      </c>
      <c r="E894" t="s">
        <v>3617</v>
      </c>
      <c r="F894" t="str">
        <f>_xlfn.CONCAT(D894:D894,"-",E894)</f>
        <v>Addis Ababa-Lagos</v>
      </c>
      <c r="G894" s="1">
        <v>44693</v>
      </c>
      <c r="H894" s="1">
        <v>44719</v>
      </c>
      <c r="I894" s="8">
        <f>IF(H894&lt;&gt;"",_xlfn.DAYS(H894,G894),"N/A")</f>
        <v>26</v>
      </c>
      <c r="J894" s="1">
        <f>IF(H894&lt;&gt;"",H894,"N/A")</f>
        <v>44719</v>
      </c>
      <c r="K894">
        <v>5</v>
      </c>
      <c r="L894" t="s">
        <v>16</v>
      </c>
      <c r="M894" t="str">
        <f>IF(L894&lt;&gt;"",L894,"N/A")</f>
        <v>Paid</v>
      </c>
      <c r="N894" t="s">
        <v>12</v>
      </c>
      <c r="O894" t="str">
        <f>IF(N894&lt;&gt;"",N894,"N/A")</f>
        <v>Invoiced</v>
      </c>
      <c r="P894" t="s">
        <v>13</v>
      </c>
      <c r="Q894" s="9">
        <v>30.53895</v>
      </c>
      <c r="R894" t="str">
        <f t="shared" si="13"/>
        <v>30+</v>
      </c>
      <c r="S894">
        <v>600</v>
      </c>
      <c r="T894" t="s">
        <v>14</v>
      </c>
      <c r="U894">
        <f>IF(T894="USD",S894,S894*0.055)</f>
        <v>600</v>
      </c>
      <c r="V894">
        <v>300</v>
      </c>
      <c r="W894" t="s">
        <v>14</v>
      </c>
      <c r="X894">
        <f>IF(W894="USD",V894,V894*0.054)</f>
        <v>300</v>
      </c>
      <c r="Y894">
        <v>1</v>
      </c>
      <c r="Z894">
        <v>3.9</v>
      </c>
      <c r="AA894" s="9">
        <v>2.6</v>
      </c>
      <c r="AB894">
        <v>3.25</v>
      </c>
      <c r="AC894">
        <v>2.6</v>
      </c>
    </row>
    <row r="895" spans="1:29" x14ac:dyDescent="0.25">
      <c r="A895" t="s">
        <v>1153</v>
      </c>
      <c r="B895" t="s">
        <v>10</v>
      </c>
      <c r="C895" t="s">
        <v>68</v>
      </c>
      <c r="D895" t="s">
        <v>3619</v>
      </c>
      <c r="E895" t="s">
        <v>3614</v>
      </c>
      <c r="F895" t="str">
        <f>_xlfn.CONCAT(D895:D895,"-",E895)</f>
        <v>Addis Ababa-Alger</v>
      </c>
      <c r="G895" s="1">
        <v>44669</v>
      </c>
      <c r="H895" s="1">
        <v>44695</v>
      </c>
      <c r="I895" s="8">
        <f>IF(H895&lt;&gt;"",_xlfn.DAYS(H895,G895),"N/A")</f>
        <v>26</v>
      </c>
      <c r="J895" s="1">
        <f>IF(H895&lt;&gt;"",H895,"N/A")</f>
        <v>44695</v>
      </c>
      <c r="K895">
        <v>4</v>
      </c>
      <c r="L895" t="s">
        <v>12</v>
      </c>
      <c r="M895" t="str">
        <f>IF(L895&lt;&gt;"",L895,"N/A")</f>
        <v>Invoiced</v>
      </c>
      <c r="O895" t="str">
        <f>IF(N895&lt;&gt;"",N895,"N/A")</f>
        <v>N/A</v>
      </c>
      <c r="P895" t="s">
        <v>69</v>
      </c>
      <c r="Q895" s="9">
        <v>30.434000000000001</v>
      </c>
      <c r="R895" t="str">
        <f t="shared" si="13"/>
        <v>30+</v>
      </c>
      <c r="S895">
        <v>20</v>
      </c>
      <c r="T895" t="s">
        <v>14</v>
      </c>
      <c r="U895">
        <f>IF(T895="USD",S895,S895*0.055)</f>
        <v>20</v>
      </c>
      <c r="V895">
        <v>10</v>
      </c>
      <c r="W895" t="s">
        <v>14</v>
      </c>
      <c r="X895">
        <f>IF(W895="USD",V895,V895*0.054)</f>
        <v>10</v>
      </c>
      <c r="Y895">
        <v>1</v>
      </c>
      <c r="Z895">
        <v>3.9</v>
      </c>
      <c r="AA895" s="9">
        <v>2.6</v>
      </c>
      <c r="AB895">
        <v>3.25</v>
      </c>
      <c r="AC895">
        <v>2.6</v>
      </c>
    </row>
    <row r="896" spans="1:29" x14ac:dyDescent="0.25">
      <c r="A896" t="s">
        <v>1168</v>
      </c>
      <c r="B896" t="s">
        <v>10</v>
      </c>
      <c r="C896" t="s">
        <v>68</v>
      </c>
      <c r="D896" t="s">
        <v>3616</v>
      </c>
      <c r="E896" t="s">
        <v>3614</v>
      </c>
      <c r="F896" t="str">
        <f>_xlfn.CONCAT(D896:D896,"-",E896)</f>
        <v>Marrakech-Alger</v>
      </c>
      <c r="G896" s="1">
        <v>44669</v>
      </c>
      <c r="H896" s="1">
        <v>44695</v>
      </c>
      <c r="I896" s="8">
        <f>IF(H896&lt;&gt;"",_xlfn.DAYS(H896,G896),"N/A")</f>
        <v>26</v>
      </c>
      <c r="J896" s="1">
        <f>IF(H896&lt;&gt;"",H896,"N/A")</f>
        <v>44695</v>
      </c>
      <c r="K896">
        <v>4</v>
      </c>
      <c r="L896" t="s">
        <v>12</v>
      </c>
      <c r="M896" t="str">
        <f>IF(L896&lt;&gt;"",L896,"N/A")</f>
        <v>Invoiced</v>
      </c>
      <c r="N896" t="s">
        <v>16</v>
      </c>
      <c r="O896" t="str">
        <f>IF(N896&lt;&gt;"",N896,"N/A")</f>
        <v>Paid</v>
      </c>
      <c r="P896" t="s">
        <v>13</v>
      </c>
      <c r="Q896" s="9">
        <v>30.434000000000001</v>
      </c>
      <c r="R896" t="str">
        <f t="shared" si="13"/>
        <v>30+</v>
      </c>
      <c r="S896">
        <v>600</v>
      </c>
      <c r="T896" t="s">
        <v>14</v>
      </c>
      <c r="U896">
        <f>IF(T896="USD",S896,S896*0.055)</f>
        <v>600</v>
      </c>
      <c r="V896">
        <v>300</v>
      </c>
      <c r="W896" t="s">
        <v>14</v>
      </c>
      <c r="X896">
        <f>IF(W896="USD",V896,V896*0.054)</f>
        <v>300</v>
      </c>
      <c r="Y896">
        <v>1</v>
      </c>
      <c r="Z896">
        <v>3.9</v>
      </c>
      <c r="AA896" s="9">
        <v>2.6</v>
      </c>
      <c r="AB896">
        <v>3.25</v>
      </c>
      <c r="AC896">
        <v>2.6</v>
      </c>
    </row>
    <row r="897" spans="1:29" x14ac:dyDescent="0.25">
      <c r="A897" t="s">
        <v>1629</v>
      </c>
      <c r="B897" t="s">
        <v>10</v>
      </c>
      <c r="C897" t="s">
        <v>68</v>
      </c>
      <c r="D897" t="s">
        <v>3615</v>
      </c>
      <c r="E897" t="s">
        <v>3612</v>
      </c>
      <c r="F897" t="str">
        <f>_xlfn.CONCAT(D897:D897,"-",E897)</f>
        <v>Mombasa-Victoria</v>
      </c>
      <c r="G897" s="1">
        <v>44720</v>
      </c>
      <c r="H897" s="1">
        <v>44746</v>
      </c>
      <c r="I897" s="8">
        <f>IF(H897&lt;&gt;"",_xlfn.DAYS(H897,G897),"N/A")</f>
        <v>26</v>
      </c>
      <c r="J897" s="1">
        <f>IF(H897&lt;&gt;"",H897,"N/A")</f>
        <v>44746</v>
      </c>
      <c r="K897">
        <v>6</v>
      </c>
      <c r="L897" t="s">
        <v>12</v>
      </c>
      <c r="M897" t="str">
        <f>IF(L897&lt;&gt;"",L897,"N/A")</f>
        <v>Invoiced</v>
      </c>
      <c r="O897" t="str">
        <f>IF(N897&lt;&gt;"",N897,"N/A")</f>
        <v>N/A</v>
      </c>
      <c r="P897" t="s">
        <v>69</v>
      </c>
      <c r="Q897" s="9">
        <v>30.222000000000001</v>
      </c>
      <c r="R897" t="str">
        <f t="shared" si="13"/>
        <v>30+</v>
      </c>
      <c r="S897">
        <v>20</v>
      </c>
      <c r="T897" t="s">
        <v>14</v>
      </c>
      <c r="U897">
        <f>IF(T897="USD",S897,S897*0.055)</f>
        <v>20</v>
      </c>
      <c r="V897">
        <v>10</v>
      </c>
      <c r="W897" t="s">
        <v>14</v>
      </c>
      <c r="X897">
        <f>IF(W897="USD",V897,V897*0.054)</f>
        <v>10</v>
      </c>
      <c r="Y897">
        <v>1</v>
      </c>
      <c r="Z897">
        <v>3.9</v>
      </c>
      <c r="AA897" s="9">
        <v>2.6</v>
      </c>
      <c r="AB897">
        <v>3.25</v>
      </c>
      <c r="AC897">
        <v>2.6</v>
      </c>
    </row>
    <row r="898" spans="1:29" x14ac:dyDescent="0.25">
      <c r="A898" t="s">
        <v>1688</v>
      </c>
      <c r="B898" t="s">
        <v>10</v>
      </c>
      <c r="C898" t="s">
        <v>68</v>
      </c>
      <c r="D898" t="s">
        <v>3616</v>
      </c>
      <c r="E898" t="s">
        <v>3613</v>
      </c>
      <c r="F898" t="str">
        <f>_xlfn.CONCAT(D898:D898,"-",E898)</f>
        <v>Marrakech-Sanaa</v>
      </c>
      <c r="G898" s="1">
        <v>44720</v>
      </c>
      <c r="H898" s="1">
        <v>44746</v>
      </c>
      <c r="I898" s="8">
        <f>IF(H898&lt;&gt;"",_xlfn.DAYS(H898,G898),"N/A")</f>
        <v>26</v>
      </c>
      <c r="J898" s="1">
        <f>IF(H898&lt;&gt;"",H898,"N/A")</f>
        <v>44746</v>
      </c>
      <c r="K898">
        <v>6</v>
      </c>
      <c r="L898" t="s">
        <v>12</v>
      </c>
      <c r="M898" t="str">
        <f>IF(L898&lt;&gt;"",L898,"N/A")</f>
        <v>Invoiced</v>
      </c>
      <c r="N898" t="s">
        <v>12</v>
      </c>
      <c r="O898" t="str">
        <f>IF(N898&lt;&gt;"",N898,"N/A")</f>
        <v>Invoiced</v>
      </c>
      <c r="P898" t="s">
        <v>13</v>
      </c>
      <c r="Q898" s="9">
        <v>30.222000000000001</v>
      </c>
      <c r="R898" t="str">
        <f t="shared" si="13"/>
        <v>30+</v>
      </c>
      <c r="S898">
        <v>600</v>
      </c>
      <c r="T898" t="s">
        <v>14</v>
      </c>
      <c r="U898">
        <f>IF(T898="USD",S898,S898*0.055)</f>
        <v>600</v>
      </c>
      <c r="V898">
        <v>300</v>
      </c>
      <c r="W898" t="s">
        <v>14</v>
      </c>
      <c r="X898">
        <f>IF(W898="USD",V898,V898*0.054)</f>
        <v>300</v>
      </c>
      <c r="Y898">
        <v>1</v>
      </c>
      <c r="Z898">
        <v>3.9</v>
      </c>
      <c r="AA898" s="9">
        <v>2.6</v>
      </c>
      <c r="AB898">
        <v>3.25</v>
      </c>
      <c r="AC898">
        <v>2.6</v>
      </c>
    </row>
    <row r="899" spans="1:29" x14ac:dyDescent="0.25">
      <c r="A899" t="s">
        <v>2713</v>
      </c>
      <c r="B899" t="s">
        <v>10</v>
      </c>
      <c r="C899" t="s">
        <v>11</v>
      </c>
      <c r="D899" t="s">
        <v>3620</v>
      </c>
      <c r="E899" t="s">
        <v>3613</v>
      </c>
      <c r="F899" t="str">
        <f>_xlfn.CONCAT(D899:D899,"-",E899)</f>
        <v>Zanzibar-Sanaa</v>
      </c>
      <c r="G899" s="1">
        <v>44725</v>
      </c>
      <c r="H899" s="1">
        <v>44751</v>
      </c>
      <c r="I899" s="8">
        <f>IF(H899&lt;&gt;"",_xlfn.DAYS(H899,G899),"N/A")</f>
        <v>26</v>
      </c>
      <c r="J899" s="1">
        <f>IF(H899&lt;&gt;"",H899,"N/A")</f>
        <v>44751</v>
      </c>
      <c r="K899">
        <v>6</v>
      </c>
      <c r="L899" t="s">
        <v>12</v>
      </c>
      <c r="M899" t="str">
        <f>IF(L899&lt;&gt;"",L899,"N/A")</f>
        <v>Invoiced</v>
      </c>
      <c r="O899" t="str">
        <f>IF(N899&lt;&gt;"",N899,"N/A")</f>
        <v>N/A</v>
      </c>
      <c r="P899" t="s">
        <v>13</v>
      </c>
      <c r="Q899" s="9">
        <v>30.12</v>
      </c>
      <c r="R899" t="str">
        <f t="shared" ref="R899:R962" si="14">IF(Q899&lt;=10,"1-10",IF(Q899&lt;=20,"10-20",IF(Q899&lt;=30,"20-30",IF(Q899&lt;=40,"30+"))))</f>
        <v>30+</v>
      </c>
      <c r="S899">
        <v>600</v>
      </c>
      <c r="T899" t="s">
        <v>14</v>
      </c>
      <c r="U899">
        <f>IF(T899="USD",S899,S899*0.055)</f>
        <v>600</v>
      </c>
      <c r="V899">
        <v>300</v>
      </c>
      <c r="W899" t="s">
        <v>14</v>
      </c>
      <c r="X899">
        <f>IF(W899="USD",V899,V899*0.054)</f>
        <v>300</v>
      </c>
      <c r="Y899">
        <v>1</v>
      </c>
      <c r="Z899">
        <v>3.9</v>
      </c>
      <c r="AA899" s="9">
        <v>2.6</v>
      </c>
      <c r="AB899">
        <v>3.25</v>
      </c>
      <c r="AC899">
        <v>2.6</v>
      </c>
    </row>
    <row r="900" spans="1:29" x14ac:dyDescent="0.25">
      <c r="A900" t="s">
        <v>1277</v>
      </c>
      <c r="B900" t="s">
        <v>10</v>
      </c>
      <c r="C900" t="s">
        <v>68</v>
      </c>
      <c r="D900" t="s">
        <v>3620</v>
      </c>
      <c r="E900" t="s">
        <v>3613</v>
      </c>
      <c r="F900" t="str">
        <f>_xlfn.CONCAT(D900:D900,"-",E900)</f>
        <v>Zanzibar-Sanaa</v>
      </c>
      <c r="G900" s="1">
        <v>44685</v>
      </c>
      <c r="H900" s="1">
        <v>44711</v>
      </c>
      <c r="I900" s="8">
        <f>IF(H900&lt;&gt;"",_xlfn.DAYS(H900,G900),"N/A")</f>
        <v>26</v>
      </c>
      <c r="J900" s="1">
        <f>IF(H900&lt;&gt;"",H900,"N/A")</f>
        <v>44711</v>
      </c>
      <c r="K900">
        <v>5</v>
      </c>
      <c r="L900" t="s">
        <v>16</v>
      </c>
      <c r="M900" t="str">
        <f>IF(L900&lt;&gt;"",L900,"N/A")</f>
        <v>Paid</v>
      </c>
      <c r="O900" t="str">
        <f>IF(N900&lt;&gt;"",N900,"N/A")</f>
        <v>N/A</v>
      </c>
      <c r="P900" t="s">
        <v>69</v>
      </c>
      <c r="Q900" s="9">
        <v>30.115400000000001</v>
      </c>
      <c r="R900" t="str">
        <f t="shared" si="14"/>
        <v>30+</v>
      </c>
      <c r="S900">
        <v>20</v>
      </c>
      <c r="T900" t="s">
        <v>14</v>
      </c>
      <c r="U900">
        <f>IF(T900="USD",S900,S900*0.055)</f>
        <v>20</v>
      </c>
      <c r="V900">
        <v>10</v>
      </c>
      <c r="W900" t="s">
        <v>14</v>
      </c>
      <c r="X900">
        <f>IF(W900="USD",V900,V900*0.054)</f>
        <v>10</v>
      </c>
      <c r="Y900">
        <v>1</v>
      </c>
      <c r="Z900">
        <v>3.9</v>
      </c>
      <c r="AA900" s="9">
        <v>2.6</v>
      </c>
      <c r="AB900">
        <v>3.25</v>
      </c>
      <c r="AC900">
        <v>2.6</v>
      </c>
    </row>
    <row r="901" spans="1:29" x14ac:dyDescent="0.25">
      <c r="A901" t="s">
        <v>1273</v>
      </c>
      <c r="B901" t="s">
        <v>10</v>
      </c>
      <c r="C901" t="s">
        <v>68</v>
      </c>
      <c r="D901" t="s">
        <v>3615</v>
      </c>
      <c r="E901" t="s">
        <v>3612</v>
      </c>
      <c r="F901" t="str">
        <f>_xlfn.CONCAT(D901:D901,"-",E901)</f>
        <v>Mombasa-Victoria</v>
      </c>
      <c r="G901" s="1">
        <v>44685</v>
      </c>
      <c r="H901" s="1">
        <v>44711</v>
      </c>
      <c r="I901" s="8">
        <f>IF(H901&lt;&gt;"",_xlfn.DAYS(H901,G901),"N/A")</f>
        <v>26</v>
      </c>
      <c r="J901" s="1">
        <f>IF(H901&lt;&gt;"",H901,"N/A")</f>
        <v>44711</v>
      </c>
      <c r="K901">
        <v>5</v>
      </c>
      <c r="L901" t="s">
        <v>16</v>
      </c>
      <c r="M901" t="str">
        <f>IF(L901&lt;&gt;"",L901,"N/A")</f>
        <v>Paid</v>
      </c>
      <c r="N901" t="s">
        <v>12</v>
      </c>
      <c r="O901" t="str">
        <f>IF(N901&lt;&gt;"",N901,"N/A")</f>
        <v>Invoiced</v>
      </c>
      <c r="P901" t="s">
        <v>13</v>
      </c>
      <c r="Q901" s="9">
        <v>30.115400000000001</v>
      </c>
      <c r="R901" t="str">
        <f t="shared" si="14"/>
        <v>30+</v>
      </c>
      <c r="S901">
        <v>600</v>
      </c>
      <c r="T901" t="s">
        <v>14</v>
      </c>
      <c r="U901">
        <f>IF(T901="USD",S901,S901*0.055)</f>
        <v>600</v>
      </c>
      <c r="V901">
        <v>300</v>
      </c>
      <c r="W901" t="s">
        <v>14</v>
      </c>
      <c r="X901">
        <f>IF(W901="USD",V901,V901*0.054)</f>
        <v>300</v>
      </c>
      <c r="Y901">
        <v>1</v>
      </c>
      <c r="Z901">
        <v>3.9</v>
      </c>
      <c r="AA901" s="9">
        <v>2.6</v>
      </c>
      <c r="AB901">
        <v>3.25</v>
      </c>
      <c r="AC901">
        <v>2.6</v>
      </c>
    </row>
    <row r="902" spans="1:29" x14ac:dyDescent="0.25">
      <c r="A902" t="s">
        <v>1408</v>
      </c>
      <c r="B902" t="s">
        <v>10</v>
      </c>
      <c r="C902" t="s">
        <v>68</v>
      </c>
      <c r="D902" t="s">
        <v>3620</v>
      </c>
      <c r="E902" t="s">
        <v>3618</v>
      </c>
      <c r="F902" t="str">
        <f>_xlfn.CONCAT(D902:D902,"-",E902)</f>
        <v>Zanzibar-Tripoli</v>
      </c>
      <c r="G902" s="1">
        <v>44664</v>
      </c>
      <c r="H902" s="1">
        <v>44690</v>
      </c>
      <c r="I902" s="8">
        <f>IF(H902&lt;&gt;"",_xlfn.DAYS(H902,G902),"N/A")</f>
        <v>26</v>
      </c>
      <c r="J902" s="1">
        <f>IF(H902&lt;&gt;"",H902,"N/A")</f>
        <v>44690</v>
      </c>
      <c r="K902">
        <v>4</v>
      </c>
      <c r="M902" t="str">
        <f>IF(L902&lt;&gt;"",L902,"N/A")</f>
        <v>N/A</v>
      </c>
      <c r="O902" t="str">
        <f>IF(N902&lt;&gt;"",N902,"N/A")</f>
        <v>N/A</v>
      </c>
      <c r="P902" t="s">
        <v>69</v>
      </c>
      <c r="Q902" s="9">
        <v>30.113</v>
      </c>
      <c r="R902" t="str">
        <f t="shared" si="14"/>
        <v>30+</v>
      </c>
      <c r="S902">
        <v>20</v>
      </c>
      <c r="T902" t="s">
        <v>14</v>
      </c>
      <c r="U902">
        <f>IF(T902="USD",S902,S902*0.055)</f>
        <v>20</v>
      </c>
      <c r="V902">
        <v>10</v>
      </c>
      <c r="W902" t="s">
        <v>14</v>
      </c>
      <c r="X902">
        <f>IF(W902="USD",V902,V902*0.054)</f>
        <v>10</v>
      </c>
      <c r="Y902">
        <v>1</v>
      </c>
      <c r="Z902">
        <v>3.9</v>
      </c>
      <c r="AA902" s="9">
        <v>2.6</v>
      </c>
      <c r="AB902">
        <v>3.25</v>
      </c>
      <c r="AC902">
        <v>2.6</v>
      </c>
    </row>
    <row r="903" spans="1:29" x14ac:dyDescent="0.25">
      <c r="A903" t="s">
        <v>1377</v>
      </c>
      <c r="B903" t="s">
        <v>10</v>
      </c>
      <c r="C903" t="s">
        <v>68</v>
      </c>
      <c r="D903" t="s">
        <v>3611</v>
      </c>
      <c r="E903" t="s">
        <v>3612</v>
      </c>
      <c r="F903" t="str">
        <f>_xlfn.CONCAT(D903:D903,"-",E903)</f>
        <v>Mogadishu-Victoria</v>
      </c>
      <c r="G903" s="1">
        <v>44664</v>
      </c>
      <c r="H903" s="1">
        <v>44690</v>
      </c>
      <c r="I903" s="8">
        <f>IF(H903&lt;&gt;"",_xlfn.DAYS(H903,G903),"N/A")</f>
        <v>26</v>
      </c>
      <c r="J903" s="1">
        <f>IF(H903&lt;&gt;"",H903,"N/A")</f>
        <v>44690</v>
      </c>
      <c r="K903">
        <v>4</v>
      </c>
      <c r="M903" t="str">
        <f>IF(L903&lt;&gt;"",L903,"N/A")</f>
        <v>N/A</v>
      </c>
      <c r="N903" t="s">
        <v>16</v>
      </c>
      <c r="O903" t="str">
        <f>IF(N903&lt;&gt;"",N903,"N/A")</f>
        <v>Paid</v>
      </c>
      <c r="P903" t="s">
        <v>13</v>
      </c>
      <c r="Q903" s="9">
        <v>30.113</v>
      </c>
      <c r="R903" t="str">
        <f t="shared" si="14"/>
        <v>30+</v>
      </c>
      <c r="S903">
        <v>600</v>
      </c>
      <c r="T903" t="s">
        <v>14</v>
      </c>
      <c r="U903">
        <f>IF(T903="USD",S903,S903*0.055)</f>
        <v>600</v>
      </c>
      <c r="V903">
        <v>300</v>
      </c>
      <c r="W903" t="s">
        <v>14</v>
      </c>
      <c r="X903">
        <f>IF(W903="USD",V903,V903*0.054)</f>
        <v>300</v>
      </c>
      <c r="Y903">
        <v>1</v>
      </c>
      <c r="Z903">
        <v>3.9</v>
      </c>
      <c r="AA903" s="9">
        <v>2.6</v>
      </c>
      <c r="AB903">
        <v>3.25</v>
      </c>
      <c r="AC903">
        <v>2.6</v>
      </c>
    </row>
    <row r="904" spans="1:29" x14ac:dyDescent="0.25">
      <c r="A904" t="s">
        <v>1485</v>
      </c>
      <c r="B904" t="s">
        <v>10</v>
      </c>
      <c r="C904" t="s">
        <v>68</v>
      </c>
      <c r="D904" t="s">
        <v>3611</v>
      </c>
      <c r="E904" t="s">
        <v>3617</v>
      </c>
      <c r="F904" t="str">
        <f>_xlfn.CONCAT(D904:D904,"-",E904)</f>
        <v>Mogadishu-Lagos</v>
      </c>
      <c r="G904" s="1">
        <v>44692</v>
      </c>
      <c r="H904" s="1">
        <v>44718</v>
      </c>
      <c r="I904" s="8">
        <f>IF(H904&lt;&gt;"",_xlfn.DAYS(H904,G904),"N/A")</f>
        <v>26</v>
      </c>
      <c r="J904" s="1">
        <f>IF(H904&lt;&gt;"",H904,"N/A")</f>
        <v>44718</v>
      </c>
      <c r="K904">
        <v>5</v>
      </c>
      <c r="M904" t="str">
        <f>IF(L904&lt;&gt;"",L904,"N/A")</f>
        <v>N/A</v>
      </c>
      <c r="N904" t="s">
        <v>16</v>
      </c>
      <c r="O904" t="str">
        <f>IF(N904&lt;&gt;"",N904,"N/A")</f>
        <v>Paid</v>
      </c>
      <c r="P904" t="s">
        <v>69</v>
      </c>
      <c r="Q904" s="9">
        <v>30.088000000000001</v>
      </c>
      <c r="R904" t="str">
        <f t="shared" si="14"/>
        <v>30+</v>
      </c>
      <c r="S904">
        <v>20</v>
      </c>
      <c r="T904" t="s">
        <v>14</v>
      </c>
      <c r="U904">
        <f>IF(T904="USD",S904,S904*0.055)</f>
        <v>20</v>
      </c>
      <c r="V904">
        <v>10</v>
      </c>
      <c r="W904" t="s">
        <v>14</v>
      </c>
      <c r="X904">
        <f>IF(W904="USD",V904,V904*0.054)</f>
        <v>10</v>
      </c>
      <c r="Y904">
        <v>1</v>
      </c>
      <c r="Z904">
        <v>3.9</v>
      </c>
      <c r="AA904" s="9">
        <v>2.6</v>
      </c>
      <c r="AB904">
        <v>3.25</v>
      </c>
      <c r="AC904">
        <v>2.6</v>
      </c>
    </row>
    <row r="905" spans="1:29" x14ac:dyDescent="0.25">
      <c r="A905" t="s">
        <v>1486</v>
      </c>
      <c r="B905" t="s">
        <v>10</v>
      </c>
      <c r="C905" t="s">
        <v>68</v>
      </c>
      <c r="D905" t="s">
        <v>3616</v>
      </c>
      <c r="E905" t="s">
        <v>3617</v>
      </c>
      <c r="F905" t="str">
        <f>_xlfn.CONCAT(D905:D905,"-",E905)</f>
        <v>Marrakech-Lagos</v>
      </c>
      <c r="G905" s="1">
        <v>44692</v>
      </c>
      <c r="H905" s="1">
        <v>44718</v>
      </c>
      <c r="I905" s="8">
        <f>IF(H905&lt;&gt;"",_xlfn.DAYS(H905,G905),"N/A")</f>
        <v>26</v>
      </c>
      <c r="J905" s="1">
        <f>IF(H905&lt;&gt;"",H905,"N/A")</f>
        <v>44718</v>
      </c>
      <c r="K905">
        <v>5</v>
      </c>
      <c r="M905" t="str">
        <f>IF(L905&lt;&gt;"",L905,"N/A")</f>
        <v>N/A</v>
      </c>
      <c r="N905" t="s">
        <v>12</v>
      </c>
      <c r="O905" t="str">
        <f>IF(N905&lt;&gt;"",N905,"N/A")</f>
        <v>Invoiced</v>
      </c>
      <c r="P905" t="s">
        <v>13</v>
      </c>
      <c r="Q905" s="9">
        <v>30.088000000000001</v>
      </c>
      <c r="R905" t="str">
        <f t="shared" si="14"/>
        <v>30+</v>
      </c>
      <c r="S905">
        <v>600</v>
      </c>
      <c r="T905" t="s">
        <v>14</v>
      </c>
      <c r="U905">
        <f>IF(T905="USD",S905,S905*0.055)</f>
        <v>600</v>
      </c>
      <c r="V905">
        <v>300</v>
      </c>
      <c r="W905" t="s">
        <v>14</v>
      </c>
      <c r="X905">
        <f>IF(W905="USD",V905,V905*0.054)</f>
        <v>300</v>
      </c>
      <c r="Y905">
        <v>1</v>
      </c>
      <c r="Z905">
        <v>3.9</v>
      </c>
      <c r="AA905" s="9">
        <v>2.6</v>
      </c>
      <c r="AB905">
        <v>3.25</v>
      </c>
      <c r="AC905">
        <v>2.6</v>
      </c>
    </row>
    <row r="906" spans="1:29" x14ac:dyDescent="0.25">
      <c r="A906" t="s">
        <v>1626</v>
      </c>
      <c r="B906" t="s">
        <v>10</v>
      </c>
      <c r="C906" t="s">
        <v>68</v>
      </c>
      <c r="D906" t="s">
        <v>3615</v>
      </c>
      <c r="E906" t="s">
        <v>3618</v>
      </c>
      <c r="F906" t="str">
        <f>_xlfn.CONCAT(D906:D906,"-",E906)</f>
        <v>Mombasa-Tripoli</v>
      </c>
      <c r="G906" s="1">
        <v>44720</v>
      </c>
      <c r="H906" s="1">
        <v>44746</v>
      </c>
      <c r="I906" s="8">
        <f>IF(H906&lt;&gt;"",_xlfn.DAYS(H906,G906),"N/A")</f>
        <v>26</v>
      </c>
      <c r="J906" s="1">
        <f>IF(H906&lt;&gt;"",H906,"N/A")</f>
        <v>44746</v>
      </c>
      <c r="K906">
        <v>6</v>
      </c>
      <c r="L906" t="s">
        <v>12</v>
      </c>
      <c r="M906" t="str">
        <f>IF(L906&lt;&gt;"",L906,"N/A")</f>
        <v>Invoiced</v>
      </c>
      <c r="O906" t="str">
        <f>IF(N906&lt;&gt;"",N906,"N/A")</f>
        <v>N/A</v>
      </c>
      <c r="P906" t="s">
        <v>69</v>
      </c>
      <c r="Q906" s="9">
        <v>30.085999999999999</v>
      </c>
      <c r="R906" t="str">
        <f t="shared" si="14"/>
        <v>30+</v>
      </c>
      <c r="S906">
        <v>20</v>
      </c>
      <c r="T906" t="s">
        <v>14</v>
      </c>
      <c r="U906">
        <f>IF(T906="USD",S906,S906*0.055)</f>
        <v>20</v>
      </c>
      <c r="V906">
        <v>10</v>
      </c>
      <c r="W906" t="s">
        <v>14</v>
      </c>
      <c r="X906">
        <f>IF(W906="USD",V906,V906*0.054)</f>
        <v>10</v>
      </c>
      <c r="Y906">
        <v>1</v>
      </c>
      <c r="Z906">
        <v>3.9</v>
      </c>
      <c r="AA906" s="9">
        <v>2.6</v>
      </c>
      <c r="AB906">
        <v>3.25</v>
      </c>
      <c r="AC906">
        <v>2.6</v>
      </c>
    </row>
    <row r="907" spans="1:29" x14ac:dyDescent="0.25">
      <c r="A907" t="s">
        <v>1685</v>
      </c>
      <c r="B907" t="s">
        <v>10</v>
      </c>
      <c r="C907" t="s">
        <v>68</v>
      </c>
      <c r="D907" t="s">
        <v>3619</v>
      </c>
      <c r="E907" t="s">
        <v>3613</v>
      </c>
      <c r="F907" t="str">
        <f>_xlfn.CONCAT(D907:D907,"-",E907)</f>
        <v>Addis Ababa-Sanaa</v>
      </c>
      <c r="G907" s="1">
        <v>44720</v>
      </c>
      <c r="H907" s="1">
        <v>44746</v>
      </c>
      <c r="I907" s="8">
        <f>IF(H907&lt;&gt;"",_xlfn.DAYS(H907,G907),"N/A")</f>
        <v>26</v>
      </c>
      <c r="J907" s="1">
        <f>IF(H907&lt;&gt;"",H907,"N/A")</f>
        <v>44746</v>
      </c>
      <c r="K907">
        <v>6</v>
      </c>
      <c r="L907" t="s">
        <v>12</v>
      </c>
      <c r="M907" t="str">
        <f>IF(L907&lt;&gt;"",L907,"N/A")</f>
        <v>Invoiced</v>
      </c>
      <c r="N907" t="s">
        <v>12</v>
      </c>
      <c r="O907" t="str">
        <f>IF(N907&lt;&gt;"",N907,"N/A")</f>
        <v>Invoiced</v>
      </c>
      <c r="P907" t="s">
        <v>13</v>
      </c>
      <c r="Q907" s="9">
        <v>30.085999999999999</v>
      </c>
      <c r="R907" t="str">
        <f t="shared" si="14"/>
        <v>30+</v>
      </c>
      <c r="S907">
        <v>600</v>
      </c>
      <c r="T907" t="s">
        <v>14</v>
      </c>
      <c r="U907">
        <f>IF(T907="USD",S907,S907*0.055)</f>
        <v>600</v>
      </c>
      <c r="V907">
        <v>300</v>
      </c>
      <c r="W907" t="s">
        <v>14</v>
      </c>
      <c r="X907">
        <f>IF(W907="USD",V907,V907*0.054)</f>
        <v>300</v>
      </c>
      <c r="Y907">
        <v>1</v>
      </c>
      <c r="Z907">
        <v>3.9</v>
      </c>
      <c r="AA907" s="9">
        <v>2.6</v>
      </c>
      <c r="AB907">
        <v>3.25</v>
      </c>
      <c r="AC907">
        <v>2.6</v>
      </c>
    </row>
    <row r="908" spans="1:29" x14ac:dyDescent="0.25">
      <c r="A908" t="s">
        <v>3602</v>
      </c>
      <c r="B908" t="s">
        <v>10</v>
      </c>
      <c r="C908" t="s">
        <v>68</v>
      </c>
      <c r="D908" t="s">
        <v>3619</v>
      </c>
      <c r="E908" t="s">
        <v>3614</v>
      </c>
      <c r="F908" t="str">
        <f>_xlfn.CONCAT(D908:D908,"-",E908)</f>
        <v>Addis Ababa-Alger</v>
      </c>
      <c r="G908" s="1">
        <v>44594</v>
      </c>
      <c r="H908" s="1">
        <v>44620</v>
      </c>
      <c r="I908" s="8">
        <f>IF(H908&lt;&gt;"",_xlfn.DAYS(H908,G908),"N/A")</f>
        <v>26</v>
      </c>
      <c r="J908" s="1">
        <f>IF(H908&lt;&gt;"",H908,"N/A")</f>
        <v>44620</v>
      </c>
      <c r="K908">
        <v>2</v>
      </c>
      <c r="L908" t="s">
        <v>16</v>
      </c>
      <c r="M908" t="str">
        <f>IF(L908&lt;&gt;"",L908,"N/A")</f>
        <v>Paid</v>
      </c>
      <c r="N908" t="s">
        <v>12</v>
      </c>
      <c r="O908" t="str">
        <f>IF(N908&lt;&gt;"",N908,"N/A")</f>
        <v>Invoiced</v>
      </c>
      <c r="P908" t="s">
        <v>13</v>
      </c>
      <c r="Q908" s="9">
        <v>30.08</v>
      </c>
      <c r="R908" t="str">
        <f t="shared" si="14"/>
        <v>30+</v>
      </c>
      <c r="S908">
        <v>600</v>
      </c>
      <c r="T908" t="s">
        <v>14</v>
      </c>
      <c r="U908">
        <f>IF(T908="USD",S908,S908*0.055)</f>
        <v>600</v>
      </c>
      <c r="V908">
        <v>300</v>
      </c>
      <c r="W908" t="s">
        <v>14</v>
      </c>
      <c r="X908">
        <f>IF(W908="USD",V908,V908*0.054)</f>
        <v>300</v>
      </c>
      <c r="Y908">
        <v>1</v>
      </c>
      <c r="Z908">
        <v>3.9</v>
      </c>
      <c r="AA908" s="9">
        <v>2.6</v>
      </c>
      <c r="AB908">
        <v>3.25</v>
      </c>
      <c r="AC908">
        <v>2.6</v>
      </c>
    </row>
    <row r="909" spans="1:29" x14ac:dyDescent="0.25">
      <c r="A909" t="s">
        <v>2665</v>
      </c>
      <c r="B909" t="s">
        <v>10</v>
      </c>
      <c r="C909" t="s">
        <v>68</v>
      </c>
      <c r="D909" t="s">
        <v>3611</v>
      </c>
      <c r="E909" t="s">
        <v>3618</v>
      </c>
      <c r="F909" t="str">
        <f>_xlfn.CONCAT(D909:D909,"-",E909)</f>
        <v>Mogadishu-Tripoli</v>
      </c>
      <c r="G909" s="1">
        <v>44568</v>
      </c>
      <c r="H909" s="1">
        <v>44594</v>
      </c>
      <c r="I909" s="8">
        <f>IF(H909&lt;&gt;"",_xlfn.DAYS(H909,G909),"N/A")</f>
        <v>26</v>
      </c>
      <c r="J909" s="1">
        <f>IF(H909&lt;&gt;"",H909,"N/A")</f>
        <v>44594</v>
      </c>
      <c r="K909">
        <v>1</v>
      </c>
      <c r="L909" t="s">
        <v>16</v>
      </c>
      <c r="M909" t="str">
        <f>IF(L909&lt;&gt;"",L909,"N/A")</f>
        <v>Paid</v>
      </c>
      <c r="N909" t="s">
        <v>16</v>
      </c>
      <c r="O909" t="str">
        <f>IF(N909&lt;&gt;"",N909,"N/A")</f>
        <v>Paid</v>
      </c>
      <c r="P909" t="s">
        <v>13</v>
      </c>
      <c r="Q909" s="9">
        <v>30.06</v>
      </c>
      <c r="R909" t="str">
        <f t="shared" si="14"/>
        <v>30+</v>
      </c>
      <c r="S909">
        <v>600</v>
      </c>
      <c r="T909" t="s">
        <v>14</v>
      </c>
      <c r="U909">
        <f>IF(T909="USD",S909,S909*0.055)</f>
        <v>600</v>
      </c>
      <c r="V909">
        <v>300</v>
      </c>
      <c r="W909" t="s">
        <v>14</v>
      </c>
      <c r="X909">
        <f>IF(W909="USD",V909,V909*0.054)</f>
        <v>300</v>
      </c>
      <c r="Y909">
        <v>1</v>
      </c>
      <c r="Z909">
        <v>3.9</v>
      </c>
      <c r="AA909" s="9">
        <v>2.6</v>
      </c>
      <c r="AB909">
        <v>3.25</v>
      </c>
      <c r="AC909">
        <v>2.6</v>
      </c>
    </row>
    <row r="910" spans="1:29" x14ac:dyDescent="0.25">
      <c r="A910" t="s">
        <v>2684</v>
      </c>
      <c r="B910" t="s">
        <v>10</v>
      </c>
      <c r="C910" t="s">
        <v>68</v>
      </c>
      <c r="D910" t="s">
        <v>3616</v>
      </c>
      <c r="E910" t="s">
        <v>3612</v>
      </c>
      <c r="F910" t="str">
        <f>_xlfn.CONCAT(D910:D910,"-",E910)</f>
        <v>Marrakech-Victoria</v>
      </c>
      <c r="G910" s="1">
        <v>44571</v>
      </c>
      <c r="H910" s="1">
        <v>44597</v>
      </c>
      <c r="I910" s="8">
        <f>IF(H910&lt;&gt;"",_xlfn.DAYS(H910,G910),"N/A")</f>
        <v>26</v>
      </c>
      <c r="J910" s="1">
        <f>IF(H910&lt;&gt;"",H910,"N/A")</f>
        <v>44597</v>
      </c>
      <c r="K910">
        <v>1</v>
      </c>
      <c r="L910" t="s">
        <v>16</v>
      </c>
      <c r="M910" t="str">
        <f>IF(L910&lt;&gt;"",L910,"N/A")</f>
        <v>Paid</v>
      </c>
      <c r="N910" t="s">
        <v>16</v>
      </c>
      <c r="O910" t="str">
        <f>IF(N910&lt;&gt;"",N910,"N/A")</f>
        <v>Paid</v>
      </c>
      <c r="P910" t="s">
        <v>13</v>
      </c>
      <c r="Q910" s="9">
        <v>30.06</v>
      </c>
      <c r="R910" t="str">
        <f t="shared" si="14"/>
        <v>30+</v>
      </c>
      <c r="S910">
        <v>600</v>
      </c>
      <c r="T910" t="s">
        <v>14</v>
      </c>
      <c r="U910">
        <f>IF(T910="USD",S910,S910*0.055)</f>
        <v>600</v>
      </c>
      <c r="V910">
        <v>300</v>
      </c>
      <c r="W910" t="s">
        <v>14</v>
      </c>
      <c r="X910">
        <f>IF(W910="USD",V910,V910*0.054)</f>
        <v>300</v>
      </c>
      <c r="Y910">
        <v>1</v>
      </c>
      <c r="Z910">
        <v>3.9</v>
      </c>
      <c r="AA910" s="9">
        <v>2.6</v>
      </c>
      <c r="AB910">
        <v>3.25</v>
      </c>
      <c r="AC910">
        <v>2.6</v>
      </c>
    </row>
    <row r="911" spans="1:29" x14ac:dyDescent="0.25">
      <c r="A911" t="s">
        <v>2691</v>
      </c>
      <c r="B911" t="s">
        <v>10</v>
      </c>
      <c r="C911" t="s">
        <v>68</v>
      </c>
      <c r="D911" t="s">
        <v>3611</v>
      </c>
      <c r="E911" t="s">
        <v>3618</v>
      </c>
      <c r="F911" t="str">
        <f>_xlfn.CONCAT(D911:D911,"-",E911)</f>
        <v>Mogadishu-Tripoli</v>
      </c>
      <c r="G911" s="1">
        <v>44584</v>
      </c>
      <c r="H911" s="1">
        <v>44610</v>
      </c>
      <c r="I911" s="8">
        <f>IF(H911&lt;&gt;"",_xlfn.DAYS(H911,G911),"N/A")</f>
        <v>26</v>
      </c>
      <c r="J911" s="1">
        <f>IF(H911&lt;&gt;"",H911,"N/A")</f>
        <v>44610</v>
      </c>
      <c r="K911">
        <v>1</v>
      </c>
      <c r="L911" t="s">
        <v>16</v>
      </c>
      <c r="M911" t="str">
        <f>IF(L911&lt;&gt;"",L911,"N/A")</f>
        <v>Paid</v>
      </c>
      <c r="N911" t="s">
        <v>16</v>
      </c>
      <c r="O911" t="str">
        <f>IF(N911&lt;&gt;"",N911,"N/A")</f>
        <v>Paid</v>
      </c>
      <c r="P911" t="s">
        <v>13</v>
      </c>
      <c r="Q911" s="9">
        <v>30.06</v>
      </c>
      <c r="R911" t="str">
        <f t="shared" si="14"/>
        <v>30+</v>
      </c>
      <c r="S911">
        <v>600</v>
      </c>
      <c r="T911" t="s">
        <v>14</v>
      </c>
      <c r="U911">
        <f>IF(T911="USD",S911,S911*0.055)</f>
        <v>600</v>
      </c>
      <c r="V911">
        <v>300</v>
      </c>
      <c r="W911" t="s">
        <v>14</v>
      </c>
      <c r="X911">
        <f>IF(W911="USD",V911,V911*0.054)</f>
        <v>300</v>
      </c>
      <c r="Y911">
        <v>1</v>
      </c>
      <c r="Z911">
        <v>3.9</v>
      </c>
      <c r="AA911" s="9">
        <v>2.6</v>
      </c>
      <c r="AB911">
        <v>3.25</v>
      </c>
      <c r="AC911">
        <v>2.6</v>
      </c>
    </row>
    <row r="912" spans="1:29" x14ac:dyDescent="0.25">
      <c r="A912" t="s">
        <v>3151</v>
      </c>
      <c r="B912" t="s">
        <v>10</v>
      </c>
      <c r="C912" t="s">
        <v>68</v>
      </c>
      <c r="D912" t="s">
        <v>3611</v>
      </c>
      <c r="E912" t="s">
        <v>3612</v>
      </c>
      <c r="F912" t="str">
        <f>_xlfn.CONCAT(D912:D912,"-",E912)</f>
        <v>Mogadishu-Victoria</v>
      </c>
      <c r="G912" s="1">
        <v>44700</v>
      </c>
      <c r="H912" s="1">
        <v>44726</v>
      </c>
      <c r="I912" s="8">
        <f>IF(H912&lt;&gt;"",_xlfn.DAYS(H912,G912),"N/A")</f>
        <v>26</v>
      </c>
      <c r="J912" s="1">
        <f>IF(H912&lt;&gt;"",H912,"N/A")</f>
        <v>44726</v>
      </c>
      <c r="K912">
        <v>5</v>
      </c>
      <c r="L912" t="s">
        <v>16</v>
      </c>
      <c r="M912" t="str">
        <f>IF(L912&lt;&gt;"",L912,"N/A")</f>
        <v>Paid</v>
      </c>
      <c r="N912" t="s">
        <v>12</v>
      </c>
      <c r="O912" t="str">
        <f>IF(N912&lt;&gt;"",N912,"N/A")</f>
        <v>Invoiced</v>
      </c>
      <c r="P912" t="s">
        <v>13</v>
      </c>
      <c r="Q912" s="9">
        <v>30.06</v>
      </c>
      <c r="R912" t="str">
        <f t="shared" si="14"/>
        <v>30+</v>
      </c>
      <c r="S912">
        <v>600</v>
      </c>
      <c r="T912" t="s">
        <v>14</v>
      </c>
      <c r="U912">
        <f>IF(T912="USD",S912,S912*0.055)</f>
        <v>600</v>
      </c>
      <c r="V912">
        <v>300</v>
      </c>
      <c r="W912" t="s">
        <v>14</v>
      </c>
      <c r="X912">
        <f>IF(W912="USD",V912,V912*0.054)</f>
        <v>300</v>
      </c>
      <c r="Y912">
        <v>1</v>
      </c>
      <c r="Z912">
        <v>3.9</v>
      </c>
      <c r="AA912" s="9">
        <v>2.6</v>
      </c>
      <c r="AB912">
        <v>3.25</v>
      </c>
      <c r="AC912">
        <v>2.6</v>
      </c>
    </row>
    <row r="913" spans="1:29" x14ac:dyDescent="0.25">
      <c r="A913" t="s">
        <v>3165</v>
      </c>
      <c r="B913" t="s">
        <v>10</v>
      </c>
      <c r="C913" t="s">
        <v>68</v>
      </c>
      <c r="D913" t="s">
        <v>3615</v>
      </c>
      <c r="E913" t="s">
        <v>3613</v>
      </c>
      <c r="F913" t="str">
        <f>_xlfn.CONCAT(D913:D913,"-",E913)</f>
        <v>Mombasa-Sanaa</v>
      </c>
      <c r="G913" s="1">
        <v>44700</v>
      </c>
      <c r="H913" s="1">
        <v>44726</v>
      </c>
      <c r="I913" s="8">
        <f>IF(H913&lt;&gt;"",_xlfn.DAYS(H913,G913),"N/A")</f>
        <v>26</v>
      </c>
      <c r="J913" s="1">
        <f>IF(H913&lt;&gt;"",H913,"N/A")</f>
        <v>44726</v>
      </c>
      <c r="K913">
        <v>5</v>
      </c>
      <c r="L913" t="s">
        <v>16</v>
      </c>
      <c r="M913" t="str">
        <f>IF(L913&lt;&gt;"",L913,"N/A")</f>
        <v>Paid</v>
      </c>
      <c r="N913" t="s">
        <v>12</v>
      </c>
      <c r="O913" t="str">
        <f>IF(N913&lt;&gt;"",N913,"N/A")</f>
        <v>Invoiced</v>
      </c>
      <c r="P913" t="s">
        <v>13</v>
      </c>
      <c r="Q913" s="9">
        <v>30.06</v>
      </c>
      <c r="R913" t="str">
        <f t="shared" si="14"/>
        <v>30+</v>
      </c>
      <c r="S913">
        <v>600</v>
      </c>
      <c r="T913" t="s">
        <v>14</v>
      </c>
      <c r="U913">
        <f>IF(T913="USD",S913,S913*0.055)</f>
        <v>600</v>
      </c>
      <c r="V913">
        <v>300</v>
      </c>
      <c r="W913" t="s">
        <v>14</v>
      </c>
      <c r="X913">
        <f>IF(W913="USD",V913,V913*0.054)</f>
        <v>300</v>
      </c>
      <c r="Y913">
        <v>1</v>
      </c>
      <c r="Z913">
        <v>3.9</v>
      </c>
      <c r="AA913" s="9">
        <v>2.6</v>
      </c>
      <c r="AB913">
        <v>3.25</v>
      </c>
      <c r="AC913">
        <v>2.6</v>
      </c>
    </row>
    <row r="914" spans="1:29" x14ac:dyDescent="0.25">
      <c r="A914" t="s">
        <v>3542</v>
      </c>
      <c r="B914" t="s">
        <v>10</v>
      </c>
      <c r="C914" t="s">
        <v>68</v>
      </c>
      <c r="D914" t="s">
        <v>3616</v>
      </c>
      <c r="E914" t="s">
        <v>3617</v>
      </c>
      <c r="F914" t="str">
        <f>_xlfn.CONCAT(D914:D914,"-",E914)</f>
        <v>Marrakech-Lagos</v>
      </c>
      <c r="G914" s="1">
        <v>44609</v>
      </c>
      <c r="H914" s="1">
        <v>44635</v>
      </c>
      <c r="I914" s="8">
        <f>IF(H914&lt;&gt;"",_xlfn.DAYS(H914,G914),"N/A")</f>
        <v>26</v>
      </c>
      <c r="J914" s="1">
        <f>IF(H914&lt;&gt;"",H914,"N/A")</f>
        <v>44635</v>
      </c>
      <c r="K914">
        <v>2</v>
      </c>
      <c r="L914" t="s">
        <v>12</v>
      </c>
      <c r="M914" t="str">
        <f>IF(L914&lt;&gt;"",L914,"N/A")</f>
        <v>Invoiced</v>
      </c>
      <c r="N914" t="s">
        <v>12</v>
      </c>
      <c r="O914" t="str">
        <f>IF(N914&lt;&gt;"",N914,"N/A")</f>
        <v>Invoiced</v>
      </c>
      <c r="P914" t="s">
        <v>13</v>
      </c>
      <c r="Q914" s="9">
        <v>30.06</v>
      </c>
      <c r="R914" t="str">
        <f t="shared" si="14"/>
        <v>30+</v>
      </c>
      <c r="S914">
        <v>600</v>
      </c>
      <c r="T914" t="s">
        <v>14</v>
      </c>
      <c r="U914">
        <f>IF(T914="USD",S914,S914*0.055)</f>
        <v>600</v>
      </c>
      <c r="V914">
        <v>300</v>
      </c>
      <c r="W914" t="s">
        <v>14</v>
      </c>
      <c r="X914">
        <f>IF(W914="USD",V914,V914*0.054)</f>
        <v>300</v>
      </c>
      <c r="Y914">
        <v>1</v>
      </c>
      <c r="Z914">
        <v>3.9</v>
      </c>
      <c r="AA914" s="9">
        <v>2.6</v>
      </c>
      <c r="AB914">
        <v>3.25</v>
      </c>
      <c r="AC914">
        <v>2.6</v>
      </c>
    </row>
    <row r="915" spans="1:29" x14ac:dyDescent="0.25">
      <c r="A915" t="s">
        <v>1021</v>
      </c>
      <c r="B915" t="s">
        <v>10</v>
      </c>
      <c r="C915" t="s">
        <v>68</v>
      </c>
      <c r="D915" t="s">
        <v>3616</v>
      </c>
      <c r="E915" t="s">
        <v>3614</v>
      </c>
      <c r="F915" t="str">
        <f>_xlfn.CONCAT(D915:D915,"-",E915)</f>
        <v>Marrakech-Alger</v>
      </c>
      <c r="G915" s="1">
        <v>44609</v>
      </c>
      <c r="H915" s="1">
        <v>44635</v>
      </c>
      <c r="I915" s="8">
        <f>IF(H915&lt;&gt;"",_xlfn.DAYS(H915,G915),"N/A")</f>
        <v>26</v>
      </c>
      <c r="J915" s="1">
        <f>IF(H915&lt;&gt;"",H915,"N/A")</f>
        <v>44635</v>
      </c>
      <c r="K915">
        <v>2</v>
      </c>
      <c r="L915" t="s">
        <v>16</v>
      </c>
      <c r="M915" t="str">
        <f>IF(L915&lt;&gt;"",L915,"N/A")</f>
        <v>Paid</v>
      </c>
      <c r="N915" t="s">
        <v>12</v>
      </c>
      <c r="O915" t="str">
        <f>IF(N915&lt;&gt;"",N915,"N/A")</f>
        <v>Invoiced</v>
      </c>
      <c r="P915" t="s">
        <v>69</v>
      </c>
      <c r="Q915" s="9">
        <v>30.050799999999999</v>
      </c>
      <c r="R915" t="str">
        <f t="shared" si="14"/>
        <v>30+</v>
      </c>
      <c r="S915">
        <v>20</v>
      </c>
      <c r="T915" t="s">
        <v>14</v>
      </c>
      <c r="U915">
        <f>IF(T915="USD",S915,S915*0.055)</f>
        <v>20</v>
      </c>
      <c r="V915">
        <v>10</v>
      </c>
      <c r="W915" t="s">
        <v>14</v>
      </c>
      <c r="X915">
        <f>IF(W915="USD",V915,V915*0.054)</f>
        <v>10</v>
      </c>
      <c r="Y915">
        <v>1</v>
      </c>
      <c r="Z915">
        <v>3.9</v>
      </c>
      <c r="AA915" s="9">
        <v>2.6</v>
      </c>
      <c r="AB915">
        <v>3.25</v>
      </c>
      <c r="AC915">
        <v>2.6</v>
      </c>
    </row>
    <row r="916" spans="1:29" x14ac:dyDescent="0.25">
      <c r="A916" t="s">
        <v>1032</v>
      </c>
      <c r="B916" t="s">
        <v>10</v>
      </c>
      <c r="C916" t="s">
        <v>68</v>
      </c>
      <c r="D916" t="s">
        <v>3615</v>
      </c>
      <c r="E916" t="s">
        <v>3613</v>
      </c>
      <c r="F916" t="str">
        <f>_xlfn.CONCAT(D916:D916,"-",E916)</f>
        <v>Mombasa-Sanaa</v>
      </c>
      <c r="G916" s="1">
        <v>44609</v>
      </c>
      <c r="H916" s="1">
        <v>44635</v>
      </c>
      <c r="I916" s="8">
        <f>IF(H916&lt;&gt;"",_xlfn.DAYS(H916,G916),"N/A")</f>
        <v>26</v>
      </c>
      <c r="J916" s="1">
        <f>IF(H916&lt;&gt;"",H916,"N/A")</f>
        <v>44635</v>
      </c>
      <c r="K916">
        <v>2</v>
      </c>
      <c r="L916" t="s">
        <v>16</v>
      </c>
      <c r="M916" t="str">
        <f>IF(L916&lt;&gt;"",L916,"N/A")</f>
        <v>Paid</v>
      </c>
      <c r="N916" t="s">
        <v>12</v>
      </c>
      <c r="O916" t="str">
        <f>IF(N916&lt;&gt;"",N916,"N/A")</f>
        <v>Invoiced</v>
      </c>
      <c r="P916" t="s">
        <v>13</v>
      </c>
      <c r="Q916" s="9">
        <v>30.050799999999999</v>
      </c>
      <c r="R916" t="str">
        <f t="shared" si="14"/>
        <v>30+</v>
      </c>
      <c r="S916">
        <v>600</v>
      </c>
      <c r="T916" t="s">
        <v>14</v>
      </c>
      <c r="U916">
        <f>IF(T916="USD",S916,S916*0.055)</f>
        <v>600</v>
      </c>
      <c r="V916">
        <v>300</v>
      </c>
      <c r="W916" t="s">
        <v>14</v>
      </c>
      <c r="X916">
        <f>IF(W916="USD",V916,V916*0.054)</f>
        <v>300</v>
      </c>
      <c r="Y916">
        <v>1</v>
      </c>
      <c r="Z916">
        <v>3.9</v>
      </c>
      <c r="AA916" s="9">
        <v>2.6</v>
      </c>
      <c r="AB916">
        <v>3.25</v>
      </c>
      <c r="AC916">
        <v>2.6</v>
      </c>
    </row>
    <row r="917" spans="1:29" x14ac:dyDescent="0.25">
      <c r="A917" t="s">
        <v>1020</v>
      </c>
      <c r="B917" t="s">
        <v>10</v>
      </c>
      <c r="C917" t="s">
        <v>68</v>
      </c>
      <c r="D917" t="s">
        <v>3620</v>
      </c>
      <c r="E917" t="s">
        <v>3612</v>
      </c>
      <c r="F917" t="str">
        <f>_xlfn.CONCAT(D917:D917,"-",E917)</f>
        <v>Zanzibar-Victoria</v>
      </c>
      <c r="G917" s="1">
        <v>44605</v>
      </c>
      <c r="H917" s="1">
        <v>44631</v>
      </c>
      <c r="I917" s="8">
        <f>IF(H917&lt;&gt;"",_xlfn.DAYS(H917,G917),"N/A")</f>
        <v>26</v>
      </c>
      <c r="J917" s="1">
        <f>IF(H917&lt;&gt;"",H917,"N/A")</f>
        <v>44631</v>
      </c>
      <c r="K917">
        <v>2</v>
      </c>
      <c r="L917" t="s">
        <v>16</v>
      </c>
      <c r="M917" t="str">
        <f>IF(L917&lt;&gt;"",L917,"N/A")</f>
        <v>Paid</v>
      </c>
      <c r="N917" t="s">
        <v>12</v>
      </c>
      <c r="O917" t="str">
        <f>IF(N917&lt;&gt;"",N917,"N/A")</f>
        <v>Invoiced</v>
      </c>
      <c r="P917" t="s">
        <v>69</v>
      </c>
      <c r="Q917" s="9">
        <v>30.0488</v>
      </c>
      <c r="R917" t="str">
        <f t="shared" si="14"/>
        <v>30+</v>
      </c>
      <c r="S917">
        <v>20</v>
      </c>
      <c r="T917" t="s">
        <v>14</v>
      </c>
      <c r="U917">
        <f>IF(T917="USD",S917,S917*0.055)</f>
        <v>20</v>
      </c>
      <c r="V917">
        <v>10</v>
      </c>
      <c r="W917" t="s">
        <v>14</v>
      </c>
      <c r="X917">
        <f>IF(W917="USD",V917,V917*0.054)</f>
        <v>10</v>
      </c>
      <c r="Y917">
        <v>1</v>
      </c>
      <c r="Z917">
        <v>3.9</v>
      </c>
      <c r="AA917" s="9">
        <v>2.6</v>
      </c>
      <c r="AB917">
        <v>3.25</v>
      </c>
      <c r="AC917">
        <v>2.6</v>
      </c>
    </row>
    <row r="918" spans="1:29" x14ac:dyDescent="0.25">
      <c r="A918" t="s">
        <v>1031</v>
      </c>
      <c r="B918" t="s">
        <v>10</v>
      </c>
      <c r="C918" t="s">
        <v>68</v>
      </c>
      <c r="D918" t="s">
        <v>3615</v>
      </c>
      <c r="E918" t="s">
        <v>3617</v>
      </c>
      <c r="F918" t="str">
        <f>_xlfn.CONCAT(D918:D918,"-",E918)</f>
        <v>Mombasa-Lagos</v>
      </c>
      <c r="G918" s="1">
        <v>44605</v>
      </c>
      <c r="H918" s="1">
        <v>44631</v>
      </c>
      <c r="I918" s="8">
        <f>IF(H918&lt;&gt;"",_xlfn.DAYS(H918,G918),"N/A")</f>
        <v>26</v>
      </c>
      <c r="J918" s="1">
        <f>IF(H918&lt;&gt;"",H918,"N/A")</f>
        <v>44631</v>
      </c>
      <c r="K918">
        <v>2</v>
      </c>
      <c r="L918" t="s">
        <v>16</v>
      </c>
      <c r="M918" t="str">
        <f>IF(L918&lt;&gt;"",L918,"N/A")</f>
        <v>Paid</v>
      </c>
      <c r="N918" t="s">
        <v>16</v>
      </c>
      <c r="O918" t="str">
        <f>IF(N918&lt;&gt;"",N918,"N/A")</f>
        <v>Paid</v>
      </c>
      <c r="P918" t="s">
        <v>13</v>
      </c>
      <c r="Q918" s="9">
        <v>30.0488</v>
      </c>
      <c r="R918" t="str">
        <f t="shared" si="14"/>
        <v>30+</v>
      </c>
      <c r="S918">
        <v>600</v>
      </c>
      <c r="T918" t="s">
        <v>14</v>
      </c>
      <c r="U918">
        <f>IF(T918="USD",S918,S918*0.055)</f>
        <v>600</v>
      </c>
      <c r="V918">
        <v>300</v>
      </c>
      <c r="W918" t="s">
        <v>14</v>
      </c>
      <c r="X918">
        <f>IF(W918="USD",V918,V918*0.054)</f>
        <v>300</v>
      </c>
      <c r="Y918">
        <v>1</v>
      </c>
      <c r="Z918">
        <v>3.9</v>
      </c>
      <c r="AA918" s="9">
        <v>2.6</v>
      </c>
      <c r="AB918">
        <v>3.25</v>
      </c>
      <c r="AC918">
        <v>2.6</v>
      </c>
    </row>
    <row r="919" spans="1:29" x14ac:dyDescent="0.25">
      <c r="A919" t="s">
        <v>917</v>
      </c>
      <c r="B919" t="s">
        <v>10</v>
      </c>
      <c r="C919" t="s">
        <v>11</v>
      </c>
      <c r="D919" t="s">
        <v>3615</v>
      </c>
      <c r="E919" t="s">
        <v>3614</v>
      </c>
      <c r="F919" t="str">
        <f>_xlfn.CONCAT(D919:D919,"-",E919)</f>
        <v>Mombasa-Alger</v>
      </c>
      <c r="G919" s="1">
        <v>44720</v>
      </c>
      <c r="H919" s="1">
        <v>44746</v>
      </c>
      <c r="I919" s="8">
        <f>IF(H919&lt;&gt;"",_xlfn.DAYS(H919,G919),"N/A")</f>
        <v>26</v>
      </c>
      <c r="J919" s="1">
        <f>IF(H919&lt;&gt;"",H919,"N/A")</f>
        <v>44746</v>
      </c>
      <c r="K919">
        <v>6</v>
      </c>
      <c r="L919" t="s">
        <v>16</v>
      </c>
      <c r="M919" t="str">
        <f>IF(L919&lt;&gt;"",L919,"N/A")</f>
        <v>Paid</v>
      </c>
      <c r="N919" t="s">
        <v>12</v>
      </c>
      <c r="O919" t="str">
        <f>IF(N919&lt;&gt;"",N919,"N/A")</f>
        <v>Invoiced</v>
      </c>
      <c r="P919" t="s">
        <v>13</v>
      </c>
      <c r="Q919" s="9">
        <v>29.779</v>
      </c>
      <c r="R919" t="str">
        <f t="shared" si="14"/>
        <v>20-30</v>
      </c>
      <c r="S919">
        <v>600</v>
      </c>
      <c r="T919" t="s">
        <v>14</v>
      </c>
      <c r="U919">
        <f>IF(T919="USD",S919,S919*0.055)</f>
        <v>600</v>
      </c>
      <c r="V919">
        <v>300</v>
      </c>
      <c r="W919" t="s">
        <v>14</v>
      </c>
      <c r="X919">
        <f>IF(W919="USD",V919,V919*0.054)</f>
        <v>300</v>
      </c>
      <c r="Y919">
        <v>1</v>
      </c>
      <c r="Z919">
        <v>3.9</v>
      </c>
      <c r="AA919" s="9">
        <v>2.6</v>
      </c>
      <c r="AB919">
        <v>3.25</v>
      </c>
      <c r="AC919">
        <v>2.6</v>
      </c>
    </row>
    <row r="920" spans="1:29" x14ac:dyDescent="0.25">
      <c r="A920" t="s">
        <v>982</v>
      </c>
      <c r="B920" t="s">
        <v>10</v>
      </c>
      <c r="C920" t="s">
        <v>68</v>
      </c>
      <c r="D920" t="s">
        <v>3615</v>
      </c>
      <c r="E920" t="s">
        <v>3618</v>
      </c>
      <c r="F920" t="str">
        <f>_xlfn.CONCAT(D920:D920,"-",E920)</f>
        <v>Mombasa-Tripoli</v>
      </c>
      <c r="G920" s="1">
        <v>44568</v>
      </c>
      <c r="H920" s="1">
        <v>44594</v>
      </c>
      <c r="I920" s="8">
        <f>IF(H920&lt;&gt;"",_xlfn.DAYS(H920,G920),"N/A")</f>
        <v>26</v>
      </c>
      <c r="J920" s="1">
        <f>IF(H920&lt;&gt;"",H920,"N/A")</f>
        <v>44594</v>
      </c>
      <c r="K920">
        <v>1</v>
      </c>
      <c r="L920" t="s">
        <v>16</v>
      </c>
      <c r="M920" t="str">
        <f>IF(L920&lt;&gt;"",L920,"N/A")</f>
        <v>Paid</v>
      </c>
      <c r="O920" t="str">
        <f>IF(N920&lt;&gt;"",N920,"N/A")</f>
        <v>N/A</v>
      </c>
      <c r="P920" t="s">
        <v>69</v>
      </c>
      <c r="Q920" s="9">
        <v>29.763999999999999</v>
      </c>
      <c r="R920" t="str">
        <f t="shared" si="14"/>
        <v>20-30</v>
      </c>
      <c r="S920">
        <v>20</v>
      </c>
      <c r="T920" t="s">
        <v>14</v>
      </c>
      <c r="U920">
        <f>IF(T920="USD",S920,S920*0.055)</f>
        <v>20</v>
      </c>
      <c r="V920">
        <v>10</v>
      </c>
      <c r="W920" t="s">
        <v>14</v>
      </c>
      <c r="X920">
        <f>IF(W920="USD",V920,V920*0.054)</f>
        <v>10</v>
      </c>
      <c r="Y920">
        <v>1</v>
      </c>
      <c r="Z920">
        <v>3.9</v>
      </c>
      <c r="AA920" s="9">
        <v>2.6</v>
      </c>
      <c r="AB920">
        <v>3.25</v>
      </c>
      <c r="AC920">
        <v>2.6</v>
      </c>
    </row>
    <row r="921" spans="1:29" x14ac:dyDescent="0.25">
      <c r="A921" t="s">
        <v>969</v>
      </c>
      <c r="B921" t="s">
        <v>10</v>
      </c>
      <c r="C921" t="s">
        <v>68</v>
      </c>
      <c r="D921" t="s">
        <v>3615</v>
      </c>
      <c r="E921" t="s">
        <v>3614</v>
      </c>
      <c r="F921" t="str">
        <f>_xlfn.CONCAT(D921:D921,"-",E921)</f>
        <v>Mombasa-Alger</v>
      </c>
      <c r="G921" s="1">
        <v>44568</v>
      </c>
      <c r="H921" s="1">
        <v>44594</v>
      </c>
      <c r="I921" s="8">
        <f>IF(H921&lt;&gt;"",_xlfn.DAYS(H921,G921),"N/A")</f>
        <v>26</v>
      </c>
      <c r="J921" s="1">
        <f>IF(H921&lt;&gt;"",H921,"N/A")</f>
        <v>44594</v>
      </c>
      <c r="K921">
        <v>1</v>
      </c>
      <c r="L921" t="s">
        <v>16</v>
      </c>
      <c r="M921" t="str">
        <f>IF(L921&lt;&gt;"",L921,"N/A")</f>
        <v>Paid</v>
      </c>
      <c r="N921" t="s">
        <v>16</v>
      </c>
      <c r="O921" t="str">
        <f>IF(N921&lt;&gt;"",N921,"N/A")</f>
        <v>Paid</v>
      </c>
      <c r="P921" t="s">
        <v>13</v>
      </c>
      <c r="Q921" s="9">
        <v>29.763999999999999</v>
      </c>
      <c r="R921" t="str">
        <f t="shared" si="14"/>
        <v>20-30</v>
      </c>
      <c r="S921">
        <v>600</v>
      </c>
      <c r="T921" t="s">
        <v>14</v>
      </c>
      <c r="U921">
        <f>IF(T921="USD",S921,S921*0.055)</f>
        <v>600</v>
      </c>
      <c r="V921">
        <v>300</v>
      </c>
      <c r="W921" t="s">
        <v>14</v>
      </c>
      <c r="X921">
        <f>IF(W921="USD",V921,V921*0.054)</f>
        <v>300</v>
      </c>
      <c r="Y921">
        <v>1</v>
      </c>
      <c r="Z921">
        <v>3.9</v>
      </c>
      <c r="AA921" s="9">
        <v>2.6</v>
      </c>
      <c r="AB921">
        <v>3.25</v>
      </c>
      <c r="AC921">
        <v>2.6</v>
      </c>
    </row>
    <row r="922" spans="1:29" x14ac:dyDescent="0.25">
      <c r="A922" t="s">
        <v>991</v>
      </c>
      <c r="B922" t="s">
        <v>10</v>
      </c>
      <c r="C922" t="s">
        <v>68</v>
      </c>
      <c r="D922" t="s">
        <v>3611</v>
      </c>
      <c r="E922" t="s">
        <v>3612</v>
      </c>
      <c r="F922" t="str">
        <f>_xlfn.CONCAT(D922:D922,"-",E922)</f>
        <v>Mogadishu-Victoria</v>
      </c>
      <c r="G922" s="1">
        <v>44568</v>
      </c>
      <c r="H922" s="1">
        <v>44594</v>
      </c>
      <c r="I922" s="8">
        <f>IF(H922&lt;&gt;"",_xlfn.DAYS(H922,G922),"N/A")</f>
        <v>26</v>
      </c>
      <c r="J922" s="1">
        <f>IF(H922&lt;&gt;"",H922,"N/A")</f>
        <v>44594</v>
      </c>
      <c r="K922">
        <v>1</v>
      </c>
      <c r="L922" t="s">
        <v>16</v>
      </c>
      <c r="M922" t="str">
        <f>IF(L922&lt;&gt;"",L922,"N/A")</f>
        <v>Paid</v>
      </c>
      <c r="N922" t="s">
        <v>12</v>
      </c>
      <c r="O922" t="str">
        <f>IF(N922&lt;&gt;"",N922,"N/A")</f>
        <v>Invoiced</v>
      </c>
      <c r="P922" t="s">
        <v>69</v>
      </c>
      <c r="Q922" s="9">
        <v>29.750399999999999</v>
      </c>
      <c r="R922" t="str">
        <f t="shared" si="14"/>
        <v>20-30</v>
      </c>
      <c r="S922">
        <v>20</v>
      </c>
      <c r="T922" t="s">
        <v>14</v>
      </c>
      <c r="U922">
        <f>IF(T922="USD",S922,S922*0.055)</f>
        <v>20</v>
      </c>
      <c r="V922">
        <v>10</v>
      </c>
      <c r="W922" t="s">
        <v>14</v>
      </c>
      <c r="X922">
        <f>IF(W922="USD",V922,V922*0.054)</f>
        <v>10</v>
      </c>
      <c r="Y922">
        <v>1</v>
      </c>
      <c r="Z922">
        <v>3.9</v>
      </c>
      <c r="AA922" s="9">
        <v>2.6</v>
      </c>
      <c r="AB922">
        <v>3.25</v>
      </c>
      <c r="AC922">
        <v>2.6</v>
      </c>
    </row>
    <row r="923" spans="1:29" x14ac:dyDescent="0.25">
      <c r="A923" t="s">
        <v>978</v>
      </c>
      <c r="B923" t="s">
        <v>10</v>
      </c>
      <c r="C923" t="s">
        <v>68</v>
      </c>
      <c r="D923" t="s">
        <v>3615</v>
      </c>
      <c r="E923" t="s">
        <v>3614</v>
      </c>
      <c r="F923" t="str">
        <f>_xlfn.CONCAT(D923:D923,"-",E923)</f>
        <v>Mombasa-Alger</v>
      </c>
      <c r="G923" s="1">
        <v>44568</v>
      </c>
      <c r="H923" s="1">
        <v>44594</v>
      </c>
      <c r="I923" s="8">
        <f>IF(H923&lt;&gt;"",_xlfn.DAYS(H923,G923),"N/A")</f>
        <v>26</v>
      </c>
      <c r="J923" s="1">
        <f>IF(H923&lt;&gt;"",H923,"N/A")</f>
        <v>44594</v>
      </c>
      <c r="K923">
        <v>1</v>
      </c>
      <c r="L923" t="s">
        <v>16</v>
      </c>
      <c r="M923" t="str">
        <f>IF(L923&lt;&gt;"",L923,"N/A")</f>
        <v>Paid</v>
      </c>
      <c r="N923" t="s">
        <v>16</v>
      </c>
      <c r="O923" t="str">
        <f>IF(N923&lt;&gt;"",N923,"N/A")</f>
        <v>Paid</v>
      </c>
      <c r="P923" t="s">
        <v>13</v>
      </c>
      <c r="Q923" s="9">
        <v>29.750399999999999</v>
      </c>
      <c r="R923" t="str">
        <f t="shared" si="14"/>
        <v>20-30</v>
      </c>
      <c r="S923">
        <v>600</v>
      </c>
      <c r="T923" t="s">
        <v>14</v>
      </c>
      <c r="U923">
        <f>IF(T923="USD",S923,S923*0.055)</f>
        <v>600</v>
      </c>
      <c r="V923">
        <v>300</v>
      </c>
      <c r="W923" t="s">
        <v>14</v>
      </c>
      <c r="X923">
        <f>IF(W923="USD",V923,V923*0.054)</f>
        <v>300</v>
      </c>
      <c r="Y923">
        <v>1</v>
      </c>
      <c r="Z923">
        <v>3.9</v>
      </c>
      <c r="AA923" s="9">
        <v>2.6</v>
      </c>
      <c r="AB923">
        <v>3.25</v>
      </c>
      <c r="AC923">
        <v>2.6</v>
      </c>
    </row>
    <row r="924" spans="1:29" x14ac:dyDescent="0.25">
      <c r="A924" t="s">
        <v>1057</v>
      </c>
      <c r="B924" t="s">
        <v>10</v>
      </c>
      <c r="C924" t="s">
        <v>68</v>
      </c>
      <c r="D924" t="s">
        <v>3619</v>
      </c>
      <c r="E924" t="s">
        <v>3614</v>
      </c>
      <c r="F924" t="str">
        <f>_xlfn.CONCAT(D924:D924,"-",E924)</f>
        <v>Addis Ababa-Alger</v>
      </c>
      <c r="G924" s="1">
        <v>44622</v>
      </c>
      <c r="H924" s="1">
        <v>44648</v>
      </c>
      <c r="I924" s="8">
        <f>IF(H924&lt;&gt;"",_xlfn.DAYS(H924,G924),"N/A")</f>
        <v>26</v>
      </c>
      <c r="J924" s="1">
        <f>IF(H924&lt;&gt;"",H924,"N/A")</f>
        <v>44648</v>
      </c>
      <c r="K924">
        <v>3</v>
      </c>
      <c r="L924" t="s">
        <v>16</v>
      </c>
      <c r="M924" t="str">
        <f>IF(L924&lt;&gt;"",L924,"N/A")</f>
        <v>Paid</v>
      </c>
      <c r="N924" t="s">
        <v>12</v>
      </c>
      <c r="O924" t="str">
        <f>IF(N924&lt;&gt;"",N924,"N/A")</f>
        <v>Invoiced</v>
      </c>
      <c r="P924" t="s">
        <v>13</v>
      </c>
      <c r="Q924" s="9">
        <v>29.6264</v>
      </c>
      <c r="R924" t="str">
        <f t="shared" si="14"/>
        <v>20-30</v>
      </c>
      <c r="S924">
        <v>600</v>
      </c>
      <c r="T924" t="s">
        <v>14</v>
      </c>
      <c r="U924">
        <f>IF(T924="USD",S924,S924*0.055)</f>
        <v>600</v>
      </c>
      <c r="V924">
        <v>300</v>
      </c>
      <c r="W924" t="s">
        <v>14</v>
      </c>
      <c r="X924">
        <f>IF(W924="USD",V924,V924*0.054)</f>
        <v>300</v>
      </c>
      <c r="Y924">
        <v>1</v>
      </c>
      <c r="Z924">
        <v>3.9</v>
      </c>
      <c r="AA924" s="9">
        <v>2.6</v>
      </c>
      <c r="AB924">
        <v>3.25</v>
      </c>
      <c r="AC924">
        <v>2.6</v>
      </c>
    </row>
    <row r="925" spans="1:29" x14ac:dyDescent="0.25">
      <c r="A925" t="s">
        <v>3083</v>
      </c>
      <c r="B925" t="s">
        <v>10</v>
      </c>
      <c r="C925" t="s">
        <v>68</v>
      </c>
      <c r="D925" t="s">
        <v>3620</v>
      </c>
      <c r="E925" t="s">
        <v>3617</v>
      </c>
      <c r="F925" t="str">
        <f>_xlfn.CONCAT(D925:D925,"-",E925)</f>
        <v>Zanzibar-Lagos</v>
      </c>
      <c r="G925" s="1">
        <v>44793</v>
      </c>
      <c r="H925" s="1">
        <v>44819</v>
      </c>
      <c r="I925" s="8">
        <f>IF(H925&lt;&gt;"",_xlfn.DAYS(H925,G925),"N/A")</f>
        <v>26</v>
      </c>
      <c r="J925" s="1">
        <f>IF(H925&lt;&gt;"",H925,"N/A")</f>
        <v>44819</v>
      </c>
      <c r="K925">
        <v>8</v>
      </c>
      <c r="M925" t="str">
        <f>IF(L925&lt;&gt;"",L925,"N/A")</f>
        <v>N/A</v>
      </c>
      <c r="O925" t="str">
        <f>IF(N925&lt;&gt;"",N925,"N/A")</f>
        <v>N/A</v>
      </c>
      <c r="P925" t="s">
        <v>13</v>
      </c>
      <c r="Q925" s="9">
        <v>29.343209999999999</v>
      </c>
      <c r="R925" t="str">
        <f t="shared" si="14"/>
        <v>20-30</v>
      </c>
      <c r="S925">
        <v>600</v>
      </c>
      <c r="T925" t="s">
        <v>14</v>
      </c>
      <c r="U925">
        <f>IF(T925="USD",S925,S925*0.055)</f>
        <v>600</v>
      </c>
      <c r="V925">
        <v>300</v>
      </c>
      <c r="W925" t="s">
        <v>14</v>
      </c>
      <c r="X925">
        <f>IF(W925="USD",V925,V925*0.054)</f>
        <v>300</v>
      </c>
      <c r="Y925">
        <v>0</v>
      </c>
      <c r="Z925">
        <v>3.9</v>
      </c>
      <c r="AA925" s="9">
        <v>2.6</v>
      </c>
      <c r="AB925">
        <v>3.25</v>
      </c>
      <c r="AC925">
        <v>2.6</v>
      </c>
    </row>
    <row r="926" spans="1:29" x14ac:dyDescent="0.25">
      <c r="A926" t="s">
        <v>3084</v>
      </c>
      <c r="B926" t="s">
        <v>10</v>
      </c>
      <c r="C926" t="s">
        <v>68</v>
      </c>
      <c r="D926" t="s">
        <v>3616</v>
      </c>
      <c r="E926" t="s">
        <v>3614</v>
      </c>
      <c r="F926" t="str">
        <f>_xlfn.CONCAT(D926:D926,"-",E926)</f>
        <v>Marrakech-Alger</v>
      </c>
      <c r="G926" s="1">
        <v>44793</v>
      </c>
      <c r="H926" s="1">
        <v>44819</v>
      </c>
      <c r="I926" s="8">
        <f>IF(H926&lt;&gt;"",_xlfn.DAYS(H926,G926),"N/A")</f>
        <v>26</v>
      </c>
      <c r="J926" s="1">
        <f>IF(H926&lt;&gt;"",H926,"N/A")</f>
        <v>44819</v>
      </c>
      <c r="K926">
        <v>8</v>
      </c>
      <c r="M926" t="str">
        <f>IF(L926&lt;&gt;"",L926,"N/A")</f>
        <v>N/A</v>
      </c>
      <c r="O926" t="str">
        <f>IF(N926&lt;&gt;"",N926,"N/A")</f>
        <v>N/A</v>
      </c>
      <c r="P926" t="s">
        <v>13</v>
      </c>
      <c r="Q926" s="9">
        <v>29.060580000000002</v>
      </c>
      <c r="R926" t="str">
        <f t="shared" si="14"/>
        <v>20-30</v>
      </c>
      <c r="S926">
        <v>600</v>
      </c>
      <c r="T926" t="s">
        <v>14</v>
      </c>
      <c r="U926">
        <f>IF(T926="USD",S926,S926*0.055)</f>
        <v>600</v>
      </c>
      <c r="V926">
        <v>300</v>
      </c>
      <c r="W926" t="s">
        <v>14</v>
      </c>
      <c r="X926">
        <f>IF(W926="USD",V926,V926*0.054)</f>
        <v>300</v>
      </c>
      <c r="Y926">
        <v>0</v>
      </c>
      <c r="Z926">
        <v>3.9</v>
      </c>
      <c r="AA926" s="9">
        <v>2.6</v>
      </c>
      <c r="AB926">
        <v>3.25</v>
      </c>
      <c r="AC926">
        <v>2.6</v>
      </c>
    </row>
    <row r="927" spans="1:29" x14ac:dyDescent="0.25">
      <c r="A927" t="s">
        <v>3148</v>
      </c>
      <c r="B927" t="s">
        <v>10</v>
      </c>
      <c r="C927" t="s">
        <v>68</v>
      </c>
      <c r="D927" t="s">
        <v>3615</v>
      </c>
      <c r="E927" t="s">
        <v>3614</v>
      </c>
      <c r="F927" t="str">
        <f>_xlfn.CONCAT(D927:D927,"-",E927)</f>
        <v>Mombasa-Alger</v>
      </c>
      <c r="G927" s="1">
        <v>44700</v>
      </c>
      <c r="H927" s="1">
        <v>44726</v>
      </c>
      <c r="I927" s="8">
        <f>IF(H927&lt;&gt;"",_xlfn.DAYS(H927,G927),"N/A")</f>
        <v>26</v>
      </c>
      <c r="J927" s="1">
        <f>IF(H927&lt;&gt;"",H927,"N/A")</f>
        <v>44726</v>
      </c>
      <c r="K927">
        <v>5</v>
      </c>
      <c r="L927" t="s">
        <v>16</v>
      </c>
      <c r="M927" t="str">
        <f>IF(L927&lt;&gt;"",L927,"N/A")</f>
        <v>Paid</v>
      </c>
      <c r="N927" t="s">
        <v>12</v>
      </c>
      <c r="O927" t="str">
        <f>IF(N927&lt;&gt;"",N927,"N/A")</f>
        <v>Invoiced</v>
      </c>
      <c r="P927" t="s">
        <v>13</v>
      </c>
      <c r="Q927" s="9">
        <v>29.058</v>
      </c>
      <c r="R927" t="str">
        <f t="shared" si="14"/>
        <v>20-30</v>
      </c>
      <c r="S927">
        <v>600</v>
      </c>
      <c r="T927" t="s">
        <v>14</v>
      </c>
      <c r="U927">
        <f>IF(T927="USD",S927,S927*0.055)</f>
        <v>600</v>
      </c>
      <c r="V927">
        <v>300</v>
      </c>
      <c r="W927" t="s">
        <v>14</v>
      </c>
      <c r="X927">
        <f>IF(W927="USD",V927,V927*0.054)</f>
        <v>300</v>
      </c>
      <c r="Y927">
        <v>1</v>
      </c>
      <c r="Z927">
        <v>3.9</v>
      </c>
      <c r="AA927" s="9">
        <v>2.6</v>
      </c>
      <c r="AB927">
        <v>3.25</v>
      </c>
      <c r="AC927">
        <v>2.6</v>
      </c>
    </row>
    <row r="928" spans="1:29" x14ac:dyDescent="0.25">
      <c r="A928" t="s">
        <v>1716</v>
      </c>
      <c r="B928" t="s">
        <v>10</v>
      </c>
      <c r="C928" t="s">
        <v>68</v>
      </c>
      <c r="D928" t="s">
        <v>3611</v>
      </c>
      <c r="E928" t="s">
        <v>3612</v>
      </c>
      <c r="F928" t="str">
        <f>_xlfn.CONCAT(D928:D928,"-",E928)</f>
        <v>Mogadishu-Victoria</v>
      </c>
      <c r="G928" s="1">
        <v>44739</v>
      </c>
      <c r="H928" s="1">
        <v>44765</v>
      </c>
      <c r="I928" s="8">
        <f>IF(H928&lt;&gt;"",_xlfn.DAYS(H928,G928),"N/A")</f>
        <v>26</v>
      </c>
      <c r="J928" s="1">
        <f>IF(H928&lt;&gt;"",H928,"N/A")</f>
        <v>44765</v>
      </c>
      <c r="K928">
        <v>6</v>
      </c>
      <c r="L928" t="s">
        <v>12</v>
      </c>
      <c r="M928" t="str">
        <f>IF(L928&lt;&gt;"",L928,"N/A")</f>
        <v>Invoiced</v>
      </c>
      <c r="N928" t="s">
        <v>12</v>
      </c>
      <c r="O928" t="str">
        <f>IF(N928&lt;&gt;"",N928,"N/A")</f>
        <v>Invoiced</v>
      </c>
      <c r="P928" t="s">
        <v>13</v>
      </c>
      <c r="Q928" s="9">
        <v>28.724</v>
      </c>
      <c r="R928" t="str">
        <f t="shared" si="14"/>
        <v>20-30</v>
      </c>
      <c r="S928">
        <v>600</v>
      </c>
      <c r="T928" t="s">
        <v>14</v>
      </c>
      <c r="U928">
        <f>IF(T928="USD",S928,S928*0.055)</f>
        <v>600</v>
      </c>
      <c r="V928">
        <v>300</v>
      </c>
      <c r="W928" t="s">
        <v>14</v>
      </c>
      <c r="X928">
        <f>IF(W928="USD",V928,V928*0.054)</f>
        <v>300</v>
      </c>
      <c r="Y928">
        <v>1</v>
      </c>
      <c r="Z928">
        <v>3.9</v>
      </c>
      <c r="AA928" s="9">
        <v>2.6</v>
      </c>
      <c r="AB928">
        <v>3.25</v>
      </c>
      <c r="AC928">
        <v>2.6</v>
      </c>
    </row>
    <row r="929" spans="1:29" x14ac:dyDescent="0.25">
      <c r="A929" t="s">
        <v>1612</v>
      </c>
      <c r="B929" t="s">
        <v>10</v>
      </c>
      <c r="C929" t="s">
        <v>68</v>
      </c>
      <c r="D929" t="s">
        <v>3611</v>
      </c>
      <c r="E929" t="s">
        <v>3612</v>
      </c>
      <c r="F929" t="str">
        <f>_xlfn.CONCAT(D929:D929,"-",E929)</f>
        <v>Mogadishu-Victoria</v>
      </c>
      <c r="G929" s="1">
        <v>44734</v>
      </c>
      <c r="H929" s="1">
        <v>44760</v>
      </c>
      <c r="I929" s="8">
        <f>IF(H929&lt;&gt;"",_xlfn.DAYS(H929,G929),"N/A")</f>
        <v>26</v>
      </c>
      <c r="J929" s="1">
        <f>IF(H929&lt;&gt;"",H929,"N/A")</f>
        <v>44760</v>
      </c>
      <c r="K929">
        <v>6</v>
      </c>
      <c r="L929" t="s">
        <v>12</v>
      </c>
      <c r="M929" t="str">
        <f>IF(L929&lt;&gt;"",L929,"N/A")</f>
        <v>Invoiced</v>
      </c>
      <c r="O929" t="str">
        <f>IF(N929&lt;&gt;"",N929,"N/A")</f>
        <v>N/A</v>
      </c>
      <c r="P929" t="s">
        <v>69</v>
      </c>
      <c r="Q929" s="9">
        <v>28.436</v>
      </c>
      <c r="R929" t="str">
        <f t="shared" si="14"/>
        <v>20-30</v>
      </c>
      <c r="S929">
        <v>20</v>
      </c>
      <c r="T929" t="s">
        <v>14</v>
      </c>
      <c r="U929">
        <f>IF(T929="USD",S929,S929*0.055)</f>
        <v>20</v>
      </c>
      <c r="V929">
        <v>10</v>
      </c>
      <c r="W929" t="s">
        <v>14</v>
      </c>
      <c r="X929">
        <f>IF(W929="USD",V929,V929*0.054)</f>
        <v>10</v>
      </c>
      <c r="Y929">
        <v>1</v>
      </c>
      <c r="Z929">
        <v>3.9</v>
      </c>
      <c r="AA929" s="9">
        <v>2.6</v>
      </c>
      <c r="AB929">
        <v>3.25</v>
      </c>
      <c r="AC929">
        <v>2.6</v>
      </c>
    </row>
    <row r="930" spans="1:29" x14ac:dyDescent="0.25">
      <c r="A930" t="s">
        <v>1671</v>
      </c>
      <c r="B930" t="s">
        <v>10</v>
      </c>
      <c r="C930" t="s">
        <v>68</v>
      </c>
      <c r="D930" t="s">
        <v>3619</v>
      </c>
      <c r="E930" t="s">
        <v>3613</v>
      </c>
      <c r="F930" t="str">
        <f>_xlfn.CONCAT(D930:D930,"-",E930)</f>
        <v>Addis Ababa-Sanaa</v>
      </c>
      <c r="G930" s="1">
        <v>44734</v>
      </c>
      <c r="H930" s="1">
        <v>44760</v>
      </c>
      <c r="I930" s="8">
        <f>IF(H930&lt;&gt;"",_xlfn.DAYS(H930,G930),"N/A")</f>
        <v>26</v>
      </c>
      <c r="J930" s="1">
        <f>IF(H930&lt;&gt;"",H930,"N/A")</f>
        <v>44760</v>
      </c>
      <c r="K930">
        <v>6</v>
      </c>
      <c r="L930" t="s">
        <v>12</v>
      </c>
      <c r="M930" t="str">
        <f>IF(L930&lt;&gt;"",L930,"N/A")</f>
        <v>Invoiced</v>
      </c>
      <c r="N930" t="s">
        <v>12</v>
      </c>
      <c r="O930" t="str">
        <f>IF(N930&lt;&gt;"",N930,"N/A")</f>
        <v>Invoiced</v>
      </c>
      <c r="P930" t="s">
        <v>13</v>
      </c>
      <c r="Q930" s="9">
        <v>28.436</v>
      </c>
      <c r="R930" t="str">
        <f t="shared" si="14"/>
        <v>20-30</v>
      </c>
      <c r="S930">
        <v>600</v>
      </c>
      <c r="T930" t="s">
        <v>14</v>
      </c>
      <c r="U930">
        <f>IF(T930="USD",S930,S930*0.055)</f>
        <v>600</v>
      </c>
      <c r="V930">
        <v>300</v>
      </c>
      <c r="W930" t="s">
        <v>14</v>
      </c>
      <c r="X930">
        <f>IF(W930="USD",V930,V930*0.054)</f>
        <v>300</v>
      </c>
      <c r="Y930">
        <v>1</v>
      </c>
      <c r="Z930">
        <v>3.9</v>
      </c>
      <c r="AA930" s="9">
        <v>2.6</v>
      </c>
      <c r="AB930">
        <v>3.25</v>
      </c>
      <c r="AC930">
        <v>2.6</v>
      </c>
    </row>
    <row r="931" spans="1:29" x14ac:dyDescent="0.25">
      <c r="A931" t="s">
        <v>1418</v>
      </c>
      <c r="B931" t="s">
        <v>10</v>
      </c>
      <c r="C931" t="s">
        <v>68</v>
      </c>
      <c r="D931" t="s">
        <v>3619</v>
      </c>
      <c r="E931" t="s">
        <v>3613</v>
      </c>
      <c r="F931" t="str">
        <f>_xlfn.CONCAT(D931:D931,"-",E931)</f>
        <v>Addis Ababa-Sanaa</v>
      </c>
      <c r="G931" s="1">
        <v>44662</v>
      </c>
      <c r="H931" s="1">
        <v>44688</v>
      </c>
      <c r="I931" s="8">
        <f>IF(H931&lt;&gt;"",_xlfn.DAYS(H931,G931),"N/A")</f>
        <v>26</v>
      </c>
      <c r="J931" s="1">
        <f>IF(H931&lt;&gt;"",H931,"N/A")</f>
        <v>44688</v>
      </c>
      <c r="K931">
        <v>4</v>
      </c>
      <c r="M931" t="str">
        <f>IF(L931&lt;&gt;"",L931,"N/A")</f>
        <v>N/A</v>
      </c>
      <c r="O931" t="str">
        <f>IF(N931&lt;&gt;"",N931,"N/A")</f>
        <v>N/A</v>
      </c>
      <c r="P931" t="s">
        <v>69</v>
      </c>
      <c r="Q931" s="9">
        <v>28.416</v>
      </c>
      <c r="R931" t="str">
        <f t="shared" si="14"/>
        <v>20-30</v>
      </c>
      <c r="S931">
        <v>20</v>
      </c>
      <c r="T931" t="s">
        <v>14</v>
      </c>
      <c r="U931">
        <f>IF(T931="USD",S931,S931*0.055)</f>
        <v>20</v>
      </c>
      <c r="V931">
        <v>10</v>
      </c>
      <c r="W931" t="s">
        <v>14</v>
      </c>
      <c r="X931">
        <f>IF(W931="USD",V931,V931*0.054)</f>
        <v>10</v>
      </c>
      <c r="Y931">
        <v>1</v>
      </c>
      <c r="Z931">
        <v>3.9</v>
      </c>
      <c r="AA931" s="9">
        <v>2.6</v>
      </c>
      <c r="AB931">
        <v>3.25</v>
      </c>
      <c r="AC931">
        <v>2.6</v>
      </c>
    </row>
    <row r="932" spans="1:29" x14ac:dyDescent="0.25">
      <c r="A932" t="s">
        <v>1387</v>
      </c>
      <c r="B932" t="s">
        <v>10</v>
      </c>
      <c r="C932" t="s">
        <v>68</v>
      </c>
      <c r="D932" t="s">
        <v>3620</v>
      </c>
      <c r="E932" t="s">
        <v>3612</v>
      </c>
      <c r="F932" t="str">
        <f>_xlfn.CONCAT(D932:D932,"-",E932)</f>
        <v>Zanzibar-Victoria</v>
      </c>
      <c r="G932" s="1">
        <v>44662</v>
      </c>
      <c r="H932" s="1">
        <v>44688</v>
      </c>
      <c r="I932" s="8">
        <f>IF(H932&lt;&gt;"",_xlfn.DAYS(H932,G932),"N/A")</f>
        <v>26</v>
      </c>
      <c r="J932" s="1">
        <f>IF(H932&lt;&gt;"",H932,"N/A")</f>
        <v>44688</v>
      </c>
      <c r="K932">
        <v>4</v>
      </c>
      <c r="M932" t="str">
        <f>IF(L932&lt;&gt;"",L932,"N/A")</f>
        <v>N/A</v>
      </c>
      <c r="N932" t="s">
        <v>16</v>
      </c>
      <c r="O932" t="str">
        <f>IF(N932&lt;&gt;"",N932,"N/A")</f>
        <v>Paid</v>
      </c>
      <c r="P932" t="s">
        <v>13</v>
      </c>
      <c r="Q932" s="9">
        <v>28.416</v>
      </c>
      <c r="R932" t="str">
        <f t="shared" si="14"/>
        <v>20-30</v>
      </c>
      <c r="S932">
        <v>600</v>
      </c>
      <c r="T932" t="s">
        <v>14</v>
      </c>
      <c r="U932">
        <f>IF(T932="USD",S932,S932*0.055)</f>
        <v>600</v>
      </c>
      <c r="V932">
        <v>300</v>
      </c>
      <c r="W932" t="s">
        <v>14</v>
      </c>
      <c r="X932">
        <f>IF(W932="USD",V932,V932*0.054)</f>
        <v>300</v>
      </c>
      <c r="Y932">
        <v>1</v>
      </c>
      <c r="Z932">
        <v>3.9</v>
      </c>
      <c r="AA932" s="9">
        <v>2.6</v>
      </c>
      <c r="AB932">
        <v>3.25</v>
      </c>
      <c r="AC932">
        <v>2.6</v>
      </c>
    </row>
    <row r="933" spans="1:29" x14ac:dyDescent="0.25">
      <c r="A933" t="s">
        <v>1348</v>
      </c>
      <c r="B933" t="s">
        <v>10</v>
      </c>
      <c r="C933" t="s">
        <v>68</v>
      </c>
      <c r="D933" t="s">
        <v>3615</v>
      </c>
      <c r="E933" t="s">
        <v>3612</v>
      </c>
      <c r="F933" t="str">
        <f>_xlfn.CONCAT(D933:D933,"-",E933)</f>
        <v>Mombasa-Victoria</v>
      </c>
      <c r="G933" s="1">
        <v>44678</v>
      </c>
      <c r="H933" s="1">
        <v>44704</v>
      </c>
      <c r="I933" s="8">
        <f>IF(H933&lt;&gt;"",_xlfn.DAYS(H933,G933),"N/A")</f>
        <v>26</v>
      </c>
      <c r="J933" s="1">
        <f>IF(H933&lt;&gt;"",H933,"N/A")</f>
        <v>44704</v>
      </c>
      <c r="K933">
        <v>4</v>
      </c>
      <c r="L933" t="s">
        <v>12</v>
      </c>
      <c r="M933" t="str">
        <f>IF(L933&lt;&gt;"",L933,"N/A")</f>
        <v>Invoiced</v>
      </c>
      <c r="O933" t="str">
        <f>IF(N933&lt;&gt;"",N933,"N/A")</f>
        <v>N/A</v>
      </c>
      <c r="P933" t="s">
        <v>69</v>
      </c>
      <c r="Q933" s="9">
        <v>28.151599999999998</v>
      </c>
      <c r="R933" t="str">
        <f t="shared" si="14"/>
        <v>20-30</v>
      </c>
      <c r="S933">
        <v>20</v>
      </c>
      <c r="T933" t="s">
        <v>14</v>
      </c>
      <c r="U933">
        <f>IF(T933="USD",S933,S933*0.055)</f>
        <v>20</v>
      </c>
      <c r="V933">
        <v>10</v>
      </c>
      <c r="W933" t="s">
        <v>14</v>
      </c>
      <c r="X933">
        <f>IF(W933="USD",V933,V933*0.054)</f>
        <v>10</v>
      </c>
      <c r="Y933">
        <v>1</v>
      </c>
      <c r="Z933">
        <v>3.9</v>
      </c>
      <c r="AA933" s="9">
        <v>2.6</v>
      </c>
      <c r="AB933">
        <v>3.25</v>
      </c>
      <c r="AC933">
        <v>2.6</v>
      </c>
    </row>
    <row r="934" spans="1:29" x14ac:dyDescent="0.25">
      <c r="A934" t="s">
        <v>1338</v>
      </c>
      <c r="B934" t="s">
        <v>10</v>
      </c>
      <c r="C934" t="s">
        <v>68</v>
      </c>
      <c r="D934" t="s">
        <v>3616</v>
      </c>
      <c r="E934" t="s">
        <v>3618</v>
      </c>
      <c r="F934" t="str">
        <f>_xlfn.CONCAT(D934:D934,"-",E934)</f>
        <v>Marrakech-Tripoli</v>
      </c>
      <c r="G934" s="1">
        <v>44678</v>
      </c>
      <c r="H934" s="1">
        <v>44704</v>
      </c>
      <c r="I934" s="8">
        <f>IF(H934&lt;&gt;"",_xlfn.DAYS(H934,G934),"N/A")</f>
        <v>26</v>
      </c>
      <c r="J934" s="1">
        <f>IF(H934&lt;&gt;"",H934,"N/A")</f>
        <v>44704</v>
      </c>
      <c r="K934">
        <v>4</v>
      </c>
      <c r="L934" t="s">
        <v>12</v>
      </c>
      <c r="M934" t="str">
        <f>IF(L934&lt;&gt;"",L934,"N/A")</f>
        <v>Invoiced</v>
      </c>
      <c r="N934" t="s">
        <v>12</v>
      </c>
      <c r="O934" t="str">
        <f>IF(N934&lt;&gt;"",N934,"N/A")</f>
        <v>Invoiced</v>
      </c>
      <c r="P934" t="s">
        <v>13</v>
      </c>
      <c r="Q934" s="9">
        <v>28.151599999999998</v>
      </c>
      <c r="R934" t="str">
        <f t="shared" si="14"/>
        <v>20-30</v>
      </c>
      <c r="S934">
        <v>600</v>
      </c>
      <c r="T934" t="s">
        <v>14</v>
      </c>
      <c r="U934">
        <f>IF(T934="USD",S934,S934*0.055)</f>
        <v>600</v>
      </c>
      <c r="V934">
        <v>300</v>
      </c>
      <c r="W934" t="s">
        <v>14</v>
      </c>
      <c r="X934">
        <f>IF(W934="USD",V934,V934*0.054)</f>
        <v>300</v>
      </c>
      <c r="Y934">
        <v>1</v>
      </c>
      <c r="Z934">
        <v>3.9</v>
      </c>
      <c r="AA934" s="9">
        <v>2.6</v>
      </c>
      <c r="AB934">
        <v>3.25</v>
      </c>
      <c r="AC934">
        <v>2.6</v>
      </c>
    </row>
    <row r="935" spans="1:29" x14ac:dyDescent="0.25">
      <c r="A935" t="s">
        <v>1324</v>
      </c>
      <c r="B935" t="s">
        <v>10</v>
      </c>
      <c r="C935" t="s">
        <v>68</v>
      </c>
      <c r="D935" t="s">
        <v>3620</v>
      </c>
      <c r="E935" t="s">
        <v>3614</v>
      </c>
      <c r="F935" t="str">
        <f>_xlfn.CONCAT(D935:D935,"-",E935)</f>
        <v>Zanzibar-Alger</v>
      </c>
      <c r="G935" s="1">
        <v>44666</v>
      </c>
      <c r="H935" s="1">
        <v>44692</v>
      </c>
      <c r="I935" s="8">
        <f>IF(H935&lt;&gt;"",_xlfn.DAYS(H935,G935),"N/A")</f>
        <v>26</v>
      </c>
      <c r="J935" s="1">
        <f>IF(H935&lt;&gt;"",H935,"N/A")</f>
        <v>44692</v>
      </c>
      <c r="K935">
        <v>4</v>
      </c>
      <c r="L935" t="s">
        <v>16</v>
      </c>
      <c r="M935" t="str">
        <f>IF(L935&lt;&gt;"",L935,"N/A")</f>
        <v>Paid</v>
      </c>
      <c r="N935" t="s">
        <v>16</v>
      </c>
      <c r="O935" t="str">
        <f>IF(N935&lt;&gt;"",N935,"N/A")</f>
        <v>Paid</v>
      </c>
      <c r="P935" t="s">
        <v>13</v>
      </c>
      <c r="Q935" s="9">
        <v>28.0486</v>
      </c>
      <c r="R935" t="str">
        <f t="shared" si="14"/>
        <v>20-30</v>
      </c>
      <c r="S935">
        <v>600</v>
      </c>
      <c r="T935" t="s">
        <v>14</v>
      </c>
      <c r="U935">
        <f>IF(T935="USD",S935,S935*0.055)</f>
        <v>600</v>
      </c>
      <c r="V935">
        <v>300</v>
      </c>
      <c r="W935" t="s">
        <v>14</v>
      </c>
      <c r="X935">
        <f>IF(W935="USD",V935,V935*0.054)</f>
        <v>300</v>
      </c>
      <c r="Y935">
        <v>1</v>
      </c>
      <c r="Z935">
        <v>3.9</v>
      </c>
      <c r="AA935" s="9">
        <v>2.6</v>
      </c>
      <c r="AB935">
        <v>3.25</v>
      </c>
      <c r="AC935">
        <v>2.6</v>
      </c>
    </row>
    <row r="936" spans="1:29" x14ac:dyDescent="0.25">
      <c r="A936" t="s">
        <v>1759</v>
      </c>
      <c r="B936" t="s">
        <v>10</v>
      </c>
      <c r="C936" t="s">
        <v>68</v>
      </c>
      <c r="D936" t="s">
        <v>3616</v>
      </c>
      <c r="E936" t="s">
        <v>3617</v>
      </c>
      <c r="F936" t="str">
        <f>_xlfn.CONCAT(D936:D936,"-",E936)</f>
        <v>Marrakech-Lagos</v>
      </c>
      <c r="G936" s="1">
        <v>44741</v>
      </c>
      <c r="H936" s="1">
        <v>44767</v>
      </c>
      <c r="I936" s="8">
        <f>IF(H936&lt;&gt;"",_xlfn.DAYS(H936,G936),"N/A")</f>
        <v>26</v>
      </c>
      <c r="J936" s="1">
        <f>IF(H936&lt;&gt;"",H936,"N/A")</f>
        <v>44767</v>
      </c>
      <c r="K936">
        <v>6</v>
      </c>
      <c r="L936" t="s">
        <v>12</v>
      </c>
      <c r="M936" t="str">
        <f>IF(L936&lt;&gt;"",L936,"N/A")</f>
        <v>Invoiced</v>
      </c>
      <c r="N936" t="s">
        <v>12</v>
      </c>
      <c r="O936" t="str">
        <f>IF(N936&lt;&gt;"",N936,"N/A")</f>
        <v>Invoiced</v>
      </c>
      <c r="P936" t="s">
        <v>13</v>
      </c>
      <c r="Q936" s="9">
        <v>28.047999999999998</v>
      </c>
      <c r="R936" t="str">
        <f t="shared" si="14"/>
        <v>20-30</v>
      </c>
      <c r="S936">
        <v>600</v>
      </c>
      <c r="T936" t="s">
        <v>14</v>
      </c>
      <c r="U936">
        <f>IF(T936="USD",S936,S936*0.055)</f>
        <v>600</v>
      </c>
      <c r="V936">
        <v>300</v>
      </c>
      <c r="W936" t="s">
        <v>14</v>
      </c>
      <c r="X936">
        <f>IF(W936="USD",V936,V936*0.054)</f>
        <v>300</v>
      </c>
      <c r="Y936">
        <v>1</v>
      </c>
      <c r="Z936">
        <v>3.9</v>
      </c>
      <c r="AA936" s="9">
        <v>2.6</v>
      </c>
      <c r="AB936">
        <v>3.25</v>
      </c>
      <c r="AC936">
        <v>2.6</v>
      </c>
    </row>
    <row r="937" spans="1:29" x14ac:dyDescent="0.25">
      <c r="A937" t="s">
        <v>1827</v>
      </c>
      <c r="B937" t="s">
        <v>10</v>
      </c>
      <c r="C937" t="s">
        <v>68</v>
      </c>
      <c r="D937" t="s">
        <v>3616</v>
      </c>
      <c r="E937" t="s">
        <v>3612</v>
      </c>
      <c r="F937" t="str">
        <f>_xlfn.CONCAT(D937:D937,"-",E937)</f>
        <v>Marrakech-Victoria</v>
      </c>
      <c r="G937" s="1">
        <v>44739</v>
      </c>
      <c r="H937" s="1">
        <v>44765</v>
      </c>
      <c r="I937" s="8">
        <f>IF(H937&lt;&gt;"",_xlfn.DAYS(H937,G937),"N/A")</f>
        <v>26</v>
      </c>
      <c r="J937" s="1">
        <f>IF(H937&lt;&gt;"",H937,"N/A")</f>
        <v>44765</v>
      </c>
      <c r="K937">
        <v>6</v>
      </c>
      <c r="L937" t="s">
        <v>12</v>
      </c>
      <c r="M937" t="str">
        <f>IF(L937&lt;&gt;"",L937,"N/A")</f>
        <v>Invoiced</v>
      </c>
      <c r="N937" t="s">
        <v>12</v>
      </c>
      <c r="O937" t="str">
        <f>IF(N937&lt;&gt;"",N937,"N/A")</f>
        <v>Invoiced</v>
      </c>
      <c r="P937" t="s">
        <v>13</v>
      </c>
      <c r="Q937" s="9">
        <v>27.9726</v>
      </c>
      <c r="R937" t="str">
        <f t="shared" si="14"/>
        <v>20-30</v>
      </c>
      <c r="S937">
        <v>600</v>
      </c>
      <c r="T937" t="s">
        <v>14</v>
      </c>
      <c r="U937">
        <f>IF(T937="USD",S937,S937*0.055)</f>
        <v>600</v>
      </c>
      <c r="V937">
        <v>300</v>
      </c>
      <c r="W937" t="s">
        <v>14</v>
      </c>
      <c r="X937">
        <f>IF(W937="USD",V937,V937*0.054)</f>
        <v>300</v>
      </c>
      <c r="Y937">
        <v>1</v>
      </c>
      <c r="Z937">
        <v>3.9</v>
      </c>
      <c r="AA937" s="9">
        <v>2.6</v>
      </c>
      <c r="AB937">
        <v>3.25</v>
      </c>
      <c r="AC937">
        <v>2.6</v>
      </c>
    </row>
    <row r="938" spans="1:29" x14ac:dyDescent="0.25">
      <c r="A938" t="s">
        <v>1829</v>
      </c>
      <c r="B938" t="s">
        <v>10</v>
      </c>
      <c r="C938" t="s">
        <v>68</v>
      </c>
      <c r="D938" t="s">
        <v>3615</v>
      </c>
      <c r="E938" t="s">
        <v>3613</v>
      </c>
      <c r="F938" t="str">
        <f>_xlfn.CONCAT(D938:D938,"-",E938)</f>
        <v>Mombasa-Sanaa</v>
      </c>
      <c r="G938" s="1">
        <v>44739</v>
      </c>
      <c r="H938" s="1">
        <v>44765</v>
      </c>
      <c r="I938" s="8">
        <f>IF(H938&lt;&gt;"",_xlfn.DAYS(H938,G938),"N/A")</f>
        <v>26</v>
      </c>
      <c r="J938" s="1">
        <f>IF(H938&lt;&gt;"",H938,"N/A")</f>
        <v>44765</v>
      </c>
      <c r="K938">
        <v>6</v>
      </c>
      <c r="L938" t="s">
        <v>12</v>
      </c>
      <c r="M938" t="str">
        <f>IF(L938&lt;&gt;"",L938,"N/A")</f>
        <v>Invoiced</v>
      </c>
      <c r="N938" t="s">
        <v>12</v>
      </c>
      <c r="O938" t="str">
        <f>IF(N938&lt;&gt;"",N938,"N/A")</f>
        <v>Invoiced</v>
      </c>
      <c r="P938" t="s">
        <v>13</v>
      </c>
      <c r="Q938" s="9">
        <v>27.896000000000001</v>
      </c>
      <c r="R938" t="str">
        <f t="shared" si="14"/>
        <v>20-30</v>
      </c>
      <c r="S938">
        <v>600</v>
      </c>
      <c r="T938" t="s">
        <v>14</v>
      </c>
      <c r="U938">
        <f>IF(T938="USD",S938,S938*0.055)</f>
        <v>600</v>
      </c>
      <c r="V938">
        <v>300</v>
      </c>
      <c r="W938" t="s">
        <v>14</v>
      </c>
      <c r="X938">
        <f>IF(W938="USD",V938,V938*0.054)</f>
        <v>300</v>
      </c>
      <c r="Y938">
        <v>1</v>
      </c>
      <c r="Z938">
        <v>3.9</v>
      </c>
      <c r="AA938" s="9">
        <v>2.6</v>
      </c>
      <c r="AB938">
        <v>3.25</v>
      </c>
      <c r="AC938">
        <v>2.6</v>
      </c>
    </row>
    <row r="939" spans="1:29" x14ac:dyDescent="0.25">
      <c r="A939" t="s">
        <v>1412</v>
      </c>
      <c r="B939" t="s">
        <v>10</v>
      </c>
      <c r="C939" t="s">
        <v>68</v>
      </c>
      <c r="D939" t="s">
        <v>3616</v>
      </c>
      <c r="E939" t="s">
        <v>3617</v>
      </c>
      <c r="F939" t="str">
        <f>_xlfn.CONCAT(D939:D939,"-",E939)</f>
        <v>Marrakech-Lagos</v>
      </c>
      <c r="G939" s="1">
        <v>44669</v>
      </c>
      <c r="H939" s="1">
        <v>44695</v>
      </c>
      <c r="I939" s="8">
        <f>IF(H939&lt;&gt;"",_xlfn.DAYS(H939,G939),"N/A")</f>
        <v>26</v>
      </c>
      <c r="J939" s="1">
        <f>IF(H939&lt;&gt;"",H939,"N/A")</f>
        <v>44695</v>
      </c>
      <c r="K939">
        <v>4</v>
      </c>
      <c r="M939" t="str">
        <f>IF(L939&lt;&gt;"",L939,"N/A")</f>
        <v>N/A</v>
      </c>
      <c r="O939" t="str">
        <f>IF(N939&lt;&gt;"",N939,"N/A")</f>
        <v>N/A</v>
      </c>
      <c r="P939" t="s">
        <v>69</v>
      </c>
      <c r="Q939" s="9">
        <v>27.803000000000001</v>
      </c>
      <c r="R939" t="str">
        <f t="shared" si="14"/>
        <v>20-30</v>
      </c>
      <c r="S939">
        <v>20</v>
      </c>
      <c r="T939" t="s">
        <v>14</v>
      </c>
      <c r="U939">
        <f>IF(T939="USD",S939,S939*0.055)</f>
        <v>20</v>
      </c>
      <c r="V939">
        <v>10</v>
      </c>
      <c r="W939" t="s">
        <v>14</v>
      </c>
      <c r="X939">
        <f>IF(W939="USD",V939,V939*0.054)</f>
        <v>10</v>
      </c>
      <c r="Y939">
        <v>1</v>
      </c>
      <c r="Z939">
        <v>3.9</v>
      </c>
      <c r="AA939" s="9">
        <v>2.6</v>
      </c>
      <c r="AB939">
        <v>3.25</v>
      </c>
      <c r="AC939">
        <v>2.6</v>
      </c>
    </row>
    <row r="940" spans="1:29" x14ac:dyDescent="0.25">
      <c r="A940" t="s">
        <v>1381</v>
      </c>
      <c r="B940" t="s">
        <v>10</v>
      </c>
      <c r="C940" t="s">
        <v>68</v>
      </c>
      <c r="D940" t="s">
        <v>3619</v>
      </c>
      <c r="E940" t="s">
        <v>3612</v>
      </c>
      <c r="F940" t="str">
        <f>_xlfn.CONCAT(D940:D940,"-",E940)</f>
        <v>Addis Ababa-Victoria</v>
      </c>
      <c r="G940" s="1">
        <v>44669</v>
      </c>
      <c r="H940" s="1">
        <v>44695</v>
      </c>
      <c r="I940" s="8">
        <f>IF(H940&lt;&gt;"",_xlfn.DAYS(H940,G940),"N/A")</f>
        <v>26</v>
      </c>
      <c r="J940" s="1">
        <f>IF(H940&lt;&gt;"",H940,"N/A")</f>
        <v>44695</v>
      </c>
      <c r="K940">
        <v>4</v>
      </c>
      <c r="M940" t="str">
        <f>IF(L940&lt;&gt;"",L940,"N/A")</f>
        <v>N/A</v>
      </c>
      <c r="N940" t="s">
        <v>16</v>
      </c>
      <c r="O940" t="str">
        <f>IF(N940&lt;&gt;"",N940,"N/A")</f>
        <v>Paid</v>
      </c>
      <c r="P940" t="s">
        <v>13</v>
      </c>
      <c r="Q940" s="9">
        <v>27.803000000000001</v>
      </c>
      <c r="R940" t="str">
        <f t="shared" si="14"/>
        <v>20-30</v>
      </c>
      <c r="S940">
        <v>600</v>
      </c>
      <c r="T940" t="s">
        <v>14</v>
      </c>
      <c r="U940">
        <f>IF(T940="USD",S940,S940*0.055)</f>
        <v>600</v>
      </c>
      <c r="V940">
        <v>300</v>
      </c>
      <c r="W940" t="s">
        <v>14</v>
      </c>
      <c r="X940">
        <f>IF(W940="USD",V940,V940*0.054)</f>
        <v>300</v>
      </c>
      <c r="Y940">
        <v>1</v>
      </c>
      <c r="Z940">
        <v>3.9</v>
      </c>
      <c r="AA940" s="9">
        <v>2.6</v>
      </c>
      <c r="AB940">
        <v>3.25</v>
      </c>
      <c r="AC940">
        <v>2.6</v>
      </c>
    </row>
    <row r="941" spans="1:29" x14ac:dyDescent="0.25">
      <c r="A941" t="s">
        <v>2988</v>
      </c>
      <c r="B941" t="s">
        <v>10</v>
      </c>
      <c r="C941" t="s">
        <v>68</v>
      </c>
      <c r="D941" t="s">
        <v>3620</v>
      </c>
      <c r="E941" t="s">
        <v>3617</v>
      </c>
      <c r="F941" t="str">
        <f>_xlfn.CONCAT(D941:D941,"-",E941)</f>
        <v>Zanzibar-Lagos</v>
      </c>
      <c r="G941" s="1">
        <v>44775</v>
      </c>
      <c r="H941" s="1">
        <v>44801</v>
      </c>
      <c r="I941" s="8">
        <f>IF(H941&lt;&gt;"",_xlfn.DAYS(H941,G941),"N/A")</f>
        <v>26</v>
      </c>
      <c r="J941" s="1">
        <f>IF(H941&lt;&gt;"",H941,"N/A")</f>
        <v>44801</v>
      </c>
      <c r="K941">
        <v>8</v>
      </c>
      <c r="L941" t="s">
        <v>12</v>
      </c>
      <c r="M941" t="str">
        <f>IF(L941&lt;&gt;"",L941,"N/A")</f>
        <v>Invoiced</v>
      </c>
      <c r="N941" t="s">
        <v>12</v>
      </c>
      <c r="O941" t="str">
        <f>IF(N941&lt;&gt;"",N941,"N/A")</f>
        <v>Invoiced</v>
      </c>
      <c r="P941" t="s">
        <v>13</v>
      </c>
      <c r="Q941" s="9">
        <v>27.384</v>
      </c>
      <c r="R941" t="str">
        <f t="shared" si="14"/>
        <v>20-30</v>
      </c>
      <c r="S941">
        <v>600</v>
      </c>
      <c r="T941" t="s">
        <v>14</v>
      </c>
      <c r="U941">
        <f>IF(T941="USD",S941,S941*0.055)</f>
        <v>600</v>
      </c>
      <c r="V941">
        <v>300</v>
      </c>
      <c r="W941" t="s">
        <v>14</v>
      </c>
      <c r="X941">
        <f>IF(W941="USD",V941,V941*0.054)</f>
        <v>300</v>
      </c>
      <c r="Y941">
        <v>1</v>
      </c>
      <c r="Z941">
        <v>3.9</v>
      </c>
      <c r="AA941" s="9">
        <v>2.6</v>
      </c>
      <c r="AB941">
        <v>3.25</v>
      </c>
      <c r="AC941">
        <v>2.6</v>
      </c>
    </row>
    <row r="942" spans="1:29" x14ac:dyDescent="0.25">
      <c r="A942" t="s">
        <v>2940</v>
      </c>
      <c r="B942" t="s">
        <v>10</v>
      </c>
      <c r="C942" t="s">
        <v>68</v>
      </c>
      <c r="D942" t="s">
        <v>3615</v>
      </c>
      <c r="E942" t="s">
        <v>3614</v>
      </c>
      <c r="F942" t="str">
        <f>_xlfn.CONCAT(D942:D942,"-",E942)</f>
        <v>Mombasa-Alger</v>
      </c>
      <c r="G942" s="1">
        <v>44773</v>
      </c>
      <c r="H942" s="1">
        <v>44799</v>
      </c>
      <c r="I942" s="8">
        <f>IF(H942&lt;&gt;"",_xlfn.DAYS(H942,G942),"N/A")</f>
        <v>26</v>
      </c>
      <c r="J942" s="1">
        <f>IF(H942&lt;&gt;"",H942,"N/A")</f>
        <v>44799</v>
      </c>
      <c r="K942">
        <v>7</v>
      </c>
      <c r="L942" t="s">
        <v>12</v>
      </c>
      <c r="M942" t="str">
        <f>IF(L942&lt;&gt;"",L942,"N/A")</f>
        <v>Invoiced</v>
      </c>
      <c r="N942" t="s">
        <v>12</v>
      </c>
      <c r="O942" t="str">
        <f>IF(N942&lt;&gt;"",N942,"N/A")</f>
        <v>Invoiced</v>
      </c>
      <c r="P942" t="s">
        <v>13</v>
      </c>
      <c r="Q942" s="9">
        <v>26.974799999999998</v>
      </c>
      <c r="R942" t="str">
        <f t="shared" si="14"/>
        <v>20-30</v>
      </c>
      <c r="S942">
        <v>600</v>
      </c>
      <c r="T942" t="s">
        <v>14</v>
      </c>
      <c r="U942">
        <f>IF(T942="USD",S942,S942*0.055)</f>
        <v>600</v>
      </c>
      <c r="V942">
        <v>300</v>
      </c>
      <c r="W942" t="s">
        <v>14</v>
      </c>
      <c r="X942">
        <f>IF(W942="USD",V942,V942*0.054)</f>
        <v>300</v>
      </c>
      <c r="Y942">
        <v>0</v>
      </c>
      <c r="Z942">
        <v>3.9</v>
      </c>
      <c r="AA942" s="9">
        <v>2.6</v>
      </c>
      <c r="AB942">
        <v>3.25</v>
      </c>
      <c r="AC942">
        <v>2.6</v>
      </c>
    </row>
    <row r="943" spans="1:29" x14ac:dyDescent="0.25">
      <c r="A943" t="s">
        <v>2912</v>
      </c>
      <c r="B943" t="s">
        <v>10</v>
      </c>
      <c r="C943" t="s">
        <v>68</v>
      </c>
      <c r="D943" t="s">
        <v>3615</v>
      </c>
      <c r="E943" t="s">
        <v>3612</v>
      </c>
      <c r="F943" t="str">
        <f>_xlfn.CONCAT(D943:D943,"-",E943)</f>
        <v>Mombasa-Victoria</v>
      </c>
      <c r="G943" s="1">
        <v>44770</v>
      </c>
      <c r="H943" s="1">
        <v>44796</v>
      </c>
      <c r="I943" s="8">
        <f>IF(H943&lt;&gt;"",_xlfn.DAYS(H943,G943),"N/A")</f>
        <v>26</v>
      </c>
      <c r="J943" s="1">
        <f>IF(H943&lt;&gt;"",H943,"N/A")</f>
        <v>44796</v>
      </c>
      <c r="K943">
        <v>7</v>
      </c>
      <c r="L943" t="s">
        <v>12</v>
      </c>
      <c r="M943" t="str">
        <f>IF(L943&lt;&gt;"",L943,"N/A")</f>
        <v>Invoiced</v>
      </c>
      <c r="N943" t="s">
        <v>12</v>
      </c>
      <c r="O943" t="str">
        <f>IF(N943&lt;&gt;"",N943,"N/A")</f>
        <v>Invoiced</v>
      </c>
      <c r="P943" t="s">
        <v>13</v>
      </c>
      <c r="Q943" s="9">
        <v>26.42</v>
      </c>
      <c r="R943" t="str">
        <f t="shared" si="14"/>
        <v>20-30</v>
      </c>
      <c r="S943">
        <v>600</v>
      </c>
      <c r="T943" t="s">
        <v>14</v>
      </c>
      <c r="U943">
        <f>IF(T943="USD",S943,S943*0.055)</f>
        <v>600</v>
      </c>
      <c r="V943">
        <v>300</v>
      </c>
      <c r="W943" t="s">
        <v>14</v>
      </c>
      <c r="X943">
        <f>IF(W943="USD",V943,V943*0.054)</f>
        <v>300</v>
      </c>
      <c r="Y943">
        <v>0</v>
      </c>
      <c r="Z943">
        <v>3.9</v>
      </c>
      <c r="AA943" s="9">
        <v>2.6</v>
      </c>
      <c r="AB943">
        <v>3.25</v>
      </c>
      <c r="AC943">
        <v>2.6</v>
      </c>
    </row>
    <row r="944" spans="1:29" x14ac:dyDescent="0.25">
      <c r="A944" t="s">
        <v>2078</v>
      </c>
      <c r="B944" t="s">
        <v>10</v>
      </c>
      <c r="C944" t="s">
        <v>68</v>
      </c>
      <c r="D944" t="s">
        <v>3620</v>
      </c>
      <c r="E944" t="s">
        <v>3617</v>
      </c>
      <c r="F944" t="str">
        <f>_xlfn.CONCAT(D944:D944,"-",E944)</f>
        <v>Zanzibar-Lagos</v>
      </c>
      <c r="G944" s="1">
        <v>44739</v>
      </c>
      <c r="H944" s="1">
        <v>44765</v>
      </c>
      <c r="I944" s="8">
        <f>IF(H944&lt;&gt;"",_xlfn.DAYS(H944,G944),"N/A")</f>
        <v>26</v>
      </c>
      <c r="J944" s="1">
        <f>IF(H944&lt;&gt;"",H944,"N/A")</f>
        <v>44765</v>
      </c>
      <c r="K944">
        <v>6</v>
      </c>
      <c r="L944" t="s">
        <v>16</v>
      </c>
      <c r="M944" t="str">
        <f>IF(L944&lt;&gt;"",L944,"N/A")</f>
        <v>Paid</v>
      </c>
      <c r="N944" t="s">
        <v>12</v>
      </c>
      <c r="O944" t="str">
        <f>IF(N944&lt;&gt;"",N944,"N/A")</f>
        <v>Invoiced</v>
      </c>
      <c r="P944" t="s">
        <v>13</v>
      </c>
      <c r="Q944" s="9">
        <v>25.975999999999999</v>
      </c>
      <c r="R944" t="str">
        <f t="shared" si="14"/>
        <v>20-30</v>
      </c>
      <c r="S944">
        <v>600</v>
      </c>
      <c r="T944" t="s">
        <v>14</v>
      </c>
      <c r="U944">
        <f>IF(T944="USD",S944,S944*0.055)</f>
        <v>600</v>
      </c>
      <c r="V944">
        <v>300</v>
      </c>
      <c r="W944" t="s">
        <v>14</v>
      </c>
      <c r="X944">
        <f>IF(W944="USD",V944,V944*0.054)</f>
        <v>300</v>
      </c>
      <c r="Y944">
        <v>1</v>
      </c>
      <c r="Z944">
        <v>3.9</v>
      </c>
      <c r="AA944" s="9">
        <v>2.6</v>
      </c>
      <c r="AB944">
        <v>3.25</v>
      </c>
      <c r="AC944">
        <v>2.6</v>
      </c>
    </row>
    <row r="945" spans="1:29" x14ac:dyDescent="0.25">
      <c r="A945" t="s">
        <v>2077</v>
      </c>
      <c r="B945" t="s">
        <v>10</v>
      </c>
      <c r="C945" t="s">
        <v>68</v>
      </c>
      <c r="D945" t="s">
        <v>3615</v>
      </c>
      <c r="E945" t="s">
        <v>3618</v>
      </c>
      <c r="F945" t="str">
        <f>_xlfn.CONCAT(D945:D945,"-",E945)</f>
        <v>Mombasa-Tripoli</v>
      </c>
      <c r="G945" s="1">
        <v>44659</v>
      </c>
      <c r="H945" s="1">
        <v>44685</v>
      </c>
      <c r="I945" s="8">
        <f>IF(H945&lt;&gt;"",_xlfn.DAYS(H945,G945),"N/A")</f>
        <v>26</v>
      </c>
      <c r="J945" s="1">
        <f>IF(H945&lt;&gt;"",H945,"N/A")</f>
        <v>44685</v>
      </c>
      <c r="K945">
        <v>4</v>
      </c>
      <c r="L945" t="s">
        <v>16</v>
      </c>
      <c r="M945" t="str">
        <f>IF(L945&lt;&gt;"",L945,"N/A")</f>
        <v>Paid</v>
      </c>
      <c r="N945" t="s">
        <v>12</v>
      </c>
      <c r="O945" t="str">
        <f>IF(N945&lt;&gt;"",N945,"N/A")</f>
        <v>Invoiced</v>
      </c>
      <c r="P945" t="s">
        <v>13</v>
      </c>
      <c r="Q945" s="9">
        <v>25.212928000000002</v>
      </c>
      <c r="R945" t="str">
        <f t="shared" si="14"/>
        <v>20-30</v>
      </c>
      <c r="S945">
        <v>600</v>
      </c>
      <c r="T945" t="s">
        <v>14</v>
      </c>
      <c r="U945">
        <f>IF(T945="USD",S945,S945*0.055)</f>
        <v>600</v>
      </c>
      <c r="V945">
        <v>300</v>
      </c>
      <c r="W945" t="s">
        <v>14</v>
      </c>
      <c r="X945">
        <f>IF(W945="USD",V945,V945*0.054)</f>
        <v>300</v>
      </c>
      <c r="Y945">
        <v>1</v>
      </c>
      <c r="Z945">
        <v>3.9</v>
      </c>
      <c r="AA945" s="9">
        <v>2.6</v>
      </c>
      <c r="AB945">
        <v>3.25</v>
      </c>
      <c r="AC945">
        <v>2.6</v>
      </c>
    </row>
    <row r="946" spans="1:29" x14ac:dyDescent="0.25">
      <c r="A946" t="s">
        <v>2949</v>
      </c>
      <c r="B946" t="s">
        <v>10</v>
      </c>
      <c r="C946" t="s">
        <v>68</v>
      </c>
      <c r="D946" t="s">
        <v>3620</v>
      </c>
      <c r="E946" t="s">
        <v>3614</v>
      </c>
      <c r="F946" t="str">
        <f>_xlfn.CONCAT(D946:D946,"-",E946)</f>
        <v>Zanzibar-Alger</v>
      </c>
      <c r="G946" s="1">
        <v>44771</v>
      </c>
      <c r="H946" s="1">
        <v>44797</v>
      </c>
      <c r="I946" s="8">
        <f>IF(H946&lt;&gt;"",_xlfn.DAYS(H946,G946),"N/A")</f>
        <v>26</v>
      </c>
      <c r="J946" s="1">
        <f>IF(H946&lt;&gt;"",H946,"N/A")</f>
        <v>44797</v>
      </c>
      <c r="K946">
        <v>7</v>
      </c>
      <c r="M946" t="str">
        <f>IF(L946&lt;&gt;"",L946,"N/A")</f>
        <v>N/A</v>
      </c>
      <c r="N946" t="s">
        <v>12</v>
      </c>
      <c r="O946" t="str">
        <f>IF(N946&lt;&gt;"",N946,"N/A")</f>
        <v>Invoiced</v>
      </c>
      <c r="P946" t="s">
        <v>13</v>
      </c>
      <c r="Q946" s="9">
        <v>25</v>
      </c>
      <c r="R946" t="str">
        <f t="shared" si="14"/>
        <v>20-30</v>
      </c>
      <c r="S946">
        <v>600</v>
      </c>
      <c r="T946" t="s">
        <v>14</v>
      </c>
      <c r="U946">
        <f>IF(T946="USD",S946,S946*0.055)</f>
        <v>600</v>
      </c>
      <c r="V946">
        <v>300</v>
      </c>
      <c r="W946" t="s">
        <v>14</v>
      </c>
      <c r="X946">
        <f>IF(W946="USD",V946,V946*0.054)</f>
        <v>300</v>
      </c>
      <c r="Y946">
        <v>0</v>
      </c>
      <c r="Z946">
        <v>3.9</v>
      </c>
      <c r="AA946" s="9">
        <v>2.6</v>
      </c>
      <c r="AB946">
        <v>3.25</v>
      </c>
      <c r="AC946">
        <v>2.6</v>
      </c>
    </row>
    <row r="947" spans="1:29" x14ac:dyDescent="0.25">
      <c r="A947" t="s">
        <v>2974</v>
      </c>
      <c r="B947" t="s">
        <v>10</v>
      </c>
      <c r="C947" t="s">
        <v>68</v>
      </c>
      <c r="D947" t="s">
        <v>3611</v>
      </c>
      <c r="E947" t="s">
        <v>3613</v>
      </c>
      <c r="F947" t="str">
        <f>_xlfn.CONCAT(D947:D947,"-",E947)</f>
        <v>Mogadishu-Sanaa</v>
      </c>
      <c r="G947" s="1">
        <v>44748</v>
      </c>
      <c r="H947" s="1">
        <v>44774</v>
      </c>
      <c r="I947" s="8">
        <f>IF(H947&lt;&gt;"",_xlfn.DAYS(H947,G947),"N/A")</f>
        <v>26</v>
      </c>
      <c r="J947" s="1">
        <f>IF(H947&lt;&gt;"",H947,"N/A")</f>
        <v>44774</v>
      </c>
      <c r="K947">
        <v>7</v>
      </c>
      <c r="M947" t="str">
        <f>IF(L947&lt;&gt;"",L947,"N/A")</f>
        <v>N/A</v>
      </c>
      <c r="N947" t="s">
        <v>12</v>
      </c>
      <c r="O947" t="str">
        <f>IF(N947&lt;&gt;"",N947,"N/A")</f>
        <v>Invoiced</v>
      </c>
      <c r="P947" t="s">
        <v>13</v>
      </c>
      <c r="Q947" s="9">
        <v>22.734000000000002</v>
      </c>
      <c r="R947" t="str">
        <f t="shared" si="14"/>
        <v>20-30</v>
      </c>
      <c r="S947">
        <v>600</v>
      </c>
      <c r="T947" t="s">
        <v>14</v>
      </c>
      <c r="U947">
        <f>IF(T947="USD",S947,S947*0.055)</f>
        <v>600</v>
      </c>
      <c r="V947">
        <v>300</v>
      </c>
      <c r="W947" t="s">
        <v>14</v>
      </c>
      <c r="X947">
        <f>IF(W947="USD",V947,V947*0.054)</f>
        <v>300</v>
      </c>
      <c r="Y947">
        <v>1</v>
      </c>
      <c r="Z947">
        <v>3.9</v>
      </c>
      <c r="AA947" s="9">
        <v>2.6</v>
      </c>
      <c r="AB947">
        <v>3.25</v>
      </c>
      <c r="AC947">
        <v>2.6</v>
      </c>
    </row>
    <row r="948" spans="1:29" x14ac:dyDescent="0.25">
      <c r="A948" t="s">
        <v>2862</v>
      </c>
      <c r="B948" t="s">
        <v>10</v>
      </c>
      <c r="C948" t="s">
        <v>68</v>
      </c>
      <c r="D948" t="s">
        <v>3619</v>
      </c>
      <c r="E948" t="s">
        <v>3614</v>
      </c>
      <c r="F948" t="str">
        <f>_xlfn.CONCAT(D948:D948,"-",E948)</f>
        <v>Addis Ababa-Alger</v>
      </c>
      <c r="G948" s="1">
        <v>44707</v>
      </c>
      <c r="H948" s="1">
        <v>44733</v>
      </c>
      <c r="I948" s="8">
        <f>IF(H948&lt;&gt;"",_xlfn.DAYS(H948,G948),"N/A")</f>
        <v>26</v>
      </c>
      <c r="J948" s="1">
        <f>IF(H948&lt;&gt;"",H948,"N/A")</f>
        <v>44733</v>
      </c>
      <c r="K948">
        <v>5</v>
      </c>
      <c r="L948" t="s">
        <v>12</v>
      </c>
      <c r="M948" t="str">
        <f>IF(L948&lt;&gt;"",L948,"N/A")</f>
        <v>Invoiced</v>
      </c>
      <c r="N948" t="s">
        <v>12</v>
      </c>
      <c r="O948" t="str">
        <f>IF(N948&lt;&gt;"",N948,"N/A")</f>
        <v>Invoiced</v>
      </c>
      <c r="P948" t="s">
        <v>13</v>
      </c>
      <c r="Q948" s="9">
        <v>22.6754</v>
      </c>
      <c r="R948" t="str">
        <f t="shared" si="14"/>
        <v>20-30</v>
      </c>
      <c r="S948">
        <v>600</v>
      </c>
      <c r="T948" t="s">
        <v>14</v>
      </c>
      <c r="U948">
        <f>IF(T948="USD",S948,S948*0.055)</f>
        <v>600</v>
      </c>
      <c r="V948">
        <v>300</v>
      </c>
      <c r="W948" t="s">
        <v>14</v>
      </c>
      <c r="X948">
        <f>IF(W948="USD",V948,V948*0.054)</f>
        <v>300</v>
      </c>
      <c r="Y948">
        <v>1</v>
      </c>
      <c r="Z948">
        <v>3.9</v>
      </c>
      <c r="AA948" s="9">
        <v>2.6</v>
      </c>
      <c r="AB948">
        <v>3.25</v>
      </c>
      <c r="AC948">
        <v>2.6</v>
      </c>
    </row>
    <row r="949" spans="1:29" x14ac:dyDescent="0.25">
      <c r="A949" t="s">
        <v>2976</v>
      </c>
      <c r="B949" t="s">
        <v>10</v>
      </c>
      <c r="C949" t="s">
        <v>68</v>
      </c>
      <c r="D949" t="s">
        <v>3619</v>
      </c>
      <c r="E949" t="s">
        <v>3613</v>
      </c>
      <c r="F949" t="str">
        <f>_xlfn.CONCAT(D949:D949,"-",E949)</f>
        <v>Addis Ababa-Sanaa</v>
      </c>
      <c r="G949" s="1">
        <v>44748</v>
      </c>
      <c r="H949" s="1">
        <v>44774</v>
      </c>
      <c r="I949" s="8">
        <f>IF(H949&lt;&gt;"",_xlfn.DAYS(H949,G949),"N/A")</f>
        <v>26</v>
      </c>
      <c r="J949" s="1">
        <f>IF(H949&lt;&gt;"",H949,"N/A")</f>
        <v>44774</v>
      </c>
      <c r="K949">
        <v>7</v>
      </c>
      <c r="M949" t="str">
        <f>IF(L949&lt;&gt;"",L949,"N/A")</f>
        <v>N/A</v>
      </c>
      <c r="N949" t="s">
        <v>12</v>
      </c>
      <c r="O949" t="str">
        <f>IF(N949&lt;&gt;"",N949,"N/A")</f>
        <v>Invoiced</v>
      </c>
      <c r="P949" t="s">
        <v>13</v>
      </c>
      <c r="Q949" s="9">
        <v>22.058</v>
      </c>
      <c r="R949" t="str">
        <f t="shared" si="14"/>
        <v>20-30</v>
      </c>
      <c r="S949">
        <v>600</v>
      </c>
      <c r="T949" t="s">
        <v>14</v>
      </c>
      <c r="U949">
        <f>IF(T949="USD",S949,S949*0.055)</f>
        <v>600</v>
      </c>
      <c r="V949">
        <v>300</v>
      </c>
      <c r="W949" t="s">
        <v>14</v>
      </c>
      <c r="X949">
        <f>IF(W949="USD",V949,V949*0.054)</f>
        <v>300</v>
      </c>
      <c r="Y949">
        <v>1</v>
      </c>
      <c r="Z949">
        <v>3.9</v>
      </c>
      <c r="AA949" s="9">
        <v>2.6</v>
      </c>
      <c r="AB949">
        <v>3.25</v>
      </c>
      <c r="AC949">
        <v>2.6</v>
      </c>
    </row>
    <row r="950" spans="1:29" x14ac:dyDescent="0.25">
      <c r="A950" t="s">
        <v>2871</v>
      </c>
      <c r="B950" t="s">
        <v>10</v>
      </c>
      <c r="C950" t="s">
        <v>68</v>
      </c>
      <c r="D950" t="s">
        <v>3620</v>
      </c>
      <c r="E950" t="s">
        <v>3613</v>
      </c>
      <c r="F950" t="str">
        <f>_xlfn.CONCAT(D950:D950,"-",E950)</f>
        <v>Zanzibar-Sanaa</v>
      </c>
      <c r="G950" s="1">
        <v>44707</v>
      </c>
      <c r="H950" s="1">
        <v>44733</v>
      </c>
      <c r="I950" s="8">
        <f>IF(H950&lt;&gt;"",_xlfn.DAYS(H950,G950),"N/A")</f>
        <v>26</v>
      </c>
      <c r="J950" s="1">
        <f>IF(H950&lt;&gt;"",H950,"N/A")</f>
        <v>44733</v>
      </c>
      <c r="K950">
        <v>5</v>
      </c>
      <c r="L950" t="s">
        <v>12</v>
      </c>
      <c r="M950" t="str">
        <f>IF(L950&lt;&gt;"",L950,"N/A")</f>
        <v>Invoiced</v>
      </c>
      <c r="N950" t="s">
        <v>12</v>
      </c>
      <c r="O950" t="str">
        <f>IF(N950&lt;&gt;"",N950,"N/A")</f>
        <v>Invoiced</v>
      </c>
      <c r="P950" t="s">
        <v>13</v>
      </c>
      <c r="Q950" s="9">
        <v>21.441800000000001</v>
      </c>
      <c r="R950" t="str">
        <f t="shared" si="14"/>
        <v>20-30</v>
      </c>
      <c r="S950">
        <v>600</v>
      </c>
      <c r="T950" t="s">
        <v>14</v>
      </c>
      <c r="U950">
        <f>IF(T950="USD",S950,S950*0.055)</f>
        <v>600</v>
      </c>
      <c r="V950">
        <v>300</v>
      </c>
      <c r="W950" t="s">
        <v>14</v>
      </c>
      <c r="X950">
        <f>IF(W950="USD",V950,V950*0.054)</f>
        <v>300</v>
      </c>
      <c r="Y950">
        <v>1</v>
      </c>
      <c r="Z950">
        <v>3.9</v>
      </c>
      <c r="AA950" s="9">
        <v>2.6</v>
      </c>
      <c r="AB950">
        <v>3.25</v>
      </c>
      <c r="AC950">
        <v>2.6</v>
      </c>
    </row>
    <row r="951" spans="1:29" x14ac:dyDescent="0.25">
      <c r="A951" t="s">
        <v>2860</v>
      </c>
      <c r="B951" t="s">
        <v>10</v>
      </c>
      <c r="C951" t="s">
        <v>68</v>
      </c>
      <c r="D951" t="s">
        <v>3616</v>
      </c>
      <c r="E951" t="s">
        <v>3613</v>
      </c>
      <c r="F951" t="str">
        <f>_xlfn.CONCAT(D951:D951,"-",E951)</f>
        <v>Marrakech-Sanaa</v>
      </c>
      <c r="G951" s="1">
        <v>44707</v>
      </c>
      <c r="H951" s="1">
        <v>44733</v>
      </c>
      <c r="I951" s="8">
        <f>IF(H951&lt;&gt;"",_xlfn.DAYS(H951,G951),"N/A")</f>
        <v>26</v>
      </c>
      <c r="J951" s="1">
        <f>IF(H951&lt;&gt;"",H951,"N/A")</f>
        <v>44733</v>
      </c>
      <c r="K951">
        <v>5</v>
      </c>
      <c r="L951" t="s">
        <v>12</v>
      </c>
      <c r="M951" t="str">
        <f>IF(L951&lt;&gt;"",L951,"N/A")</f>
        <v>Invoiced</v>
      </c>
      <c r="N951" t="s">
        <v>12</v>
      </c>
      <c r="O951" t="str">
        <f>IF(N951&lt;&gt;"",N951,"N/A")</f>
        <v>Invoiced</v>
      </c>
      <c r="P951" t="s">
        <v>13</v>
      </c>
      <c r="Q951" s="9">
        <v>21.213000000000001</v>
      </c>
      <c r="R951" t="str">
        <f t="shared" si="14"/>
        <v>20-30</v>
      </c>
      <c r="S951">
        <v>600</v>
      </c>
      <c r="T951" t="s">
        <v>14</v>
      </c>
      <c r="U951">
        <f>IF(T951="USD",S951,S951*0.055)</f>
        <v>600</v>
      </c>
      <c r="V951">
        <v>300</v>
      </c>
      <c r="W951" t="s">
        <v>14</v>
      </c>
      <c r="X951">
        <f>IF(W951="USD",V951,V951*0.054)</f>
        <v>300</v>
      </c>
      <c r="Y951">
        <v>1</v>
      </c>
      <c r="Z951">
        <v>3.9</v>
      </c>
      <c r="AA951" s="9">
        <v>2.6</v>
      </c>
      <c r="AB951">
        <v>3.25</v>
      </c>
      <c r="AC951">
        <v>2.6</v>
      </c>
    </row>
    <row r="952" spans="1:29" x14ac:dyDescent="0.25">
      <c r="A952" t="s">
        <v>2740</v>
      </c>
      <c r="B952" t="s">
        <v>10</v>
      </c>
      <c r="C952" t="s">
        <v>68</v>
      </c>
      <c r="D952" t="s">
        <v>3620</v>
      </c>
      <c r="E952" t="s">
        <v>3614</v>
      </c>
      <c r="F952" t="str">
        <f>_xlfn.CONCAT(D952:D952,"-",E952)</f>
        <v>Zanzibar-Alger</v>
      </c>
      <c r="G952" s="1">
        <v>44690</v>
      </c>
      <c r="H952" s="1">
        <v>44716</v>
      </c>
      <c r="I952" s="8">
        <f>IF(H952&lt;&gt;"",_xlfn.DAYS(H952,G952),"N/A")</f>
        <v>26</v>
      </c>
      <c r="J952" s="1">
        <f>IF(H952&lt;&gt;"",H952,"N/A")</f>
        <v>44716</v>
      </c>
      <c r="K952">
        <v>5</v>
      </c>
      <c r="L952" t="s">
        <v>16</v>
      </c>
      <c r="M952" t="str">
        <f>IF(L952&lt;&gt;"",L952,"N/A")</f>
        <v>Paid</v>
      </c>
      <c r="N952" t="s">
        <v>12</v>
      </c>
      <c r="O952" t="str">
        <f>IF(N952&lt;&gt;"",N952,"N/A")</f>
        <v>Invoiced</v>
      </c>
      <c r="P952" t="s">
        <v>13</v>
      </c>
      <c r="Q952" s="9">
        <v>20.780999999999999</v>
      </c>
      <c r="R952" t="str">
        <f t="shared" si="14"/>
        <v>20-30</v>
      </c>
      <c r="S952">
        <v>600</v>
      </c>
      <c r="T952" t="s">
        <v>14</v>
      </c>
      <c r="U952">
        <f>IF(T952="USD",S952,S952*0.055)</f>
        <v>600</v>
      </c>
      <c r="V952">
        <v>300</v>
      </c>
      <c r="W952" t="s">
        <v>14</v>
      </c>
      <c r="X952">
        <f>IF(W952="USD",V952,V952*0.054)</f>
        <v>300</v>
      </c>
      <c r="Y952">
        <v>1</v>
      </c>
      <c r="Z952">
        <v>3.9</v>
      </c>
      <c r="AA952" s="9">
        <v>2.6</v>
      </c>
      <c r="AB952">
        <v>3.25</v>
      </c>
      <c r="AC952">
        <v>2.6</v>
      </c>
    </row>
    <row r="953" spans="1:29" x14ac:dyDescent="0.25">
      <c r="A953" t="s">
        <v>2753</v>
      </c>
      <c r="B953" t="s">
        <v>10</v>
      </c>
      <c r="C953" t="s">
        <v>68</v>
      </c>
      <c r="D953" t="s">
        <v>3619</v>
      </c>
      <c r="E953" t="s">
        <v>3612</v>
      </c>
      <c r="F953" t="str">
        <f>_xlfn.CONCAT(D953:D953,"-",E953)</f>
        <v>Addis Ababa-Victoria</v>
      </c>
      <c r="G953" s="1">
        <v>44723</v>
      </c>
      <c r="H953" s="1">
        <v>44749</v>
      </c>
      <c r="I953" s="8">
        <f>IF(H953&lt;&gt;"",_xlfn.DAYS(H953,G953),"N/A")</f>
        <v>26</v>
      </c>
      <c r="J953" s="1">
        <f>IF(H953&lt;&gt;"",H953,"N/A")</f>
        <v>44749</v>
      </c>
      <c r="K953">
        <v>6</v>
      </c>
      <c r="L953" t="s">
        <v>16</v>
      </c>
      <c r="M953" t="str">
        <f>IF(L953&lt;&gt;"",L953,"N/A")</f>
        <v>Paid</v>
      </c>
      <c r="N953" t="s">
        <v>12</v>
      </c>
      <c r="O953" t="str">
        <f>IF(N953&lt;&gt;"",N953,"N/A")</f>
        <v>Invoiced</v>
      </c>
      <c r="P953" t="s">
        <v>13</v>
      </c>
      <c r="Q953" s="9">
        <v>20.731999999999999</v>
      </c>
      <c r="R953" t="str">
        <f t="shared" si="14"/>
        <v>20-30</v>
      </c>
      <c r="S953">
        <v>600</v>
      </c>
      <c r="T953" t="s">
        <v>14</v>
      </c>
      <c r="U953">
        <f>IF(T953="USD",S953,S953*0.055)</f>
        <v>600</v>
      </c>
      <c r="V953">
        <v>300</v>
      </c>
      <c r="W953" t="s">
        <v>14</v>
      </c>
      <c r="X953">
        <f>IF(W953="USD",V953,V953*0.054)</f>
        <v>300</v>
      </c>
      <c r="Y953">
        <v>1</v>
      </c>
      <c r="Z953">
        <v>3.9</v>
      </c>
      <c r="AA953" s="9">
        <v>2.6</v>
      </c>
      <c r="AB953">
        <v>3.25</v>
      </c>
      <c r="AC953">
        <v>2.6</v>
      </c>
    </row>
    <row r="954" spans="1:29" x14ac:dyDescent="0.25">
      <c r="A954" t="s">
        <v>2870</v>
      </c>
      <c r="B954" t="s">
        <v>10</v>
      </c>
      <c r="C954" t="s">
        <v>68</v>
      </c>
      <c r="D954" t="s">
        <v>3619</v>
      </c>
      <c r="E954" t="s">
        <v>3617</v>
      </c>
      <c r="F954" t="str">
        <f>_xlfn.CONCAT(D954:D954,"-",E954)</f>
        <v>Addis Ababa-Lagos</v>
      </c>
      <c r="G954" s="1">
        <v>44710</v>
      </c>
      <c r="H954" s="1">
        <v>44736</v>
      </c>
      <c r="I954" s="8">
        <f>IF(H954&lt;&gt;"",_xlfn.DAYS(H954,G954),"N/A")</f>
        <v>26</v>
      </c>
      <c r="J954" s="1">
        <f>IF(H954&lt;&gt;"",H954,"N/A")</f>
        <v>44736</v>
      </c>
      <c r="K954">
        <v>5</v>
      </c>
      <c r="L954" t="s">
        <v>12</v>
      </c>
      <c r="M954" t="str">
        <f>IF(L954&lt;&gt;"",L954,"N/A")</f>
        <v>Invoiced</v>
      </c>
      <c r="N954" t="s">
        <v>12</v>
      </c>
      <c r="O954" t="str">
        <f>IF(N954&lt;&gt;"",N954,"N/A")</f>
        <v>Invoiced</v>
      </c>
      <c r="P954" t="s">
        <v>13</v>
      </c>
      <c r="Q954" s="9">
        <v>18.5472</v>
      </c>
      <c r="R954" t="str">
        <f t="shared" si="14"/>
        <v>10-20</v>
      </c>
      <c r="S954">
        <v>600</v>
      </c>
      <c r="T954" t="s">
        <v>14</v>
      </c>
      <c r="U954">
        <f>IF(T954="USD",S954,S954*0.055)</f>
        <v>600</v>
      </c>
      <c r="V954">
        <v>300</v>
      </c>
      <c r="W954" t="s">
        <v>14</v>
      </c>
      <c r="X954">
        <f>IF(W954="USD",V954,V954*0.054)</f>
        <v>300</v>
      </c>
      <c r="Y954">
        <v>1</v>
      </c>
      <c r="Z954">
        <v>3.9</v>
      </c>
      <c r="AA954" s="9">
        <v>2.6</v>
      </c>
      <c r="AB954">
        <v>3.25</v>
      </c>
      <c r="AC954">
        <v>2.6</v>
      </c>
    </row>
    <row r="955" spans="1:29" x14ac:dyDescent="0.25">
      <c r="A955" t="s">
        <v>2963</v>
      </c>
      <c r="B955" t="s">
        <v>10</v>
      </c>
      <c r="C955" t="s">
        <v>68</v>
      </c>
      <c r="D955" t="s">
        <v>3611</v>
      </c>
      <c r="E955" t="s">
        <v>3617</v>
      </c>
      <c r="F955" t="str">
        <f>_xlfn.CONCAT(D955:D955,"-",E955)</f>
        <v>Mogadishu-Lagos</v>
      </c>
      <c r="G955" s="1">
        <v>44746</v>
      </c>
      <c r="H955" s="1">
        <v>44772</v>
      </c>
      <c r="I955" s="8">
        <f>IF(H955&lt;&gt;"",_xlfn.DAYS(H955,G955),"N/A")</f>
        <v>26</v>
      </c>
      <c r="J955" s="1">
        <f>IF(H955&lt;&gt;"",H955,"N/A")</f>
        <v>44772</v>
      </c>
      <c r="K955">
        <v>7</v>
      </c>
      <c r="M955" t="str">
        <f>IF(L955&lt;&gt;"",L955,"N/A")</f>
        <v>N/A</v>
      </c>
      <c r="N955" t="s">
        <v>583</v>
      </c>
      <c r="O955" t="str">
        <f>IF(N955&lt;&gt;"",N955,"N/A")</f>
        <v>Approval Pending</v>
      </c>
      <c r="P955" t="s">
        <v>13</v>
      </c>
      <c r="Q955" s="9">
        <v>18.2</v>
      </c>
      <c r="R955" t="str">
        <f t="shared" si="14"/>
        <v>10-20</v>
      </c>
      <c r="S955">
        <v>600</v>
      </c>
      <c r="T955" t="s">
        <v>14</v>
      </c>
      <c r="U955">
        <f>IF(T955="USD",S955,S955*0.055)</f>
        <v>600</v>
      </c>
      <c r="V955">
        <v>300</v>
      </c>
      <c r="W955" t="s">
        <v>14</v>
      </c>
      <c r="X955">
        <f>IF(W955="USD",V955,V955*0.054)</f>
        <v>300</v>
      </c>
      <c r="Y955">
        <v>1</v>
      </c>
      <c r="Z955">
        <v>3.9</v>
      </c>
      <c r="AA955" s="9">
        <v>2.6</v>
      </c>
      <c r="AB955">
        <v>3.25</v>
      </c>
      <c r="AC955">
        <v>2.6</v>
      </c>
    </row>
    <row r="956" spans="1:29" x14ac:dyDescent="0.25">
      <c r="A956" t="s">
        <v>2764</v>
      </c>
      <c r="B956" t="s">
        <v>10</v>
      </c>
      <c r="C956" t="s">
        <v>68</v>
      </c>
      <c r="D956" t="s">
        <v>3619</v>
      </c>
      <c r="E956" t="s">
        <v>3618</v>
      </c>
      <c r="F956" t="str">
        <f>_xlfn.CONCAT(D956:D956,"-",E956)</f>
        <v>Addis Ababa-Tripoli</v>
      </c>
      <c r="G956" s="1">
        <v>44692</v>
      </c>
      <c r="H956" s="1">
        <v>44718</v>
      </c>
      <c r="I956" s="8">
        <f>IF(H956&lt;&gt;"",_xlfn.DAYS(H956,G956),"N/A")</f>
        <v>26</v>
      </c>
      <c r="J956" s="1">
        <f>IF(H956&lt;&gt;"",H956,"N/A")</f>
        <v>44718</v>
      </c>
      <c r="K956">
        <v>5</v>
      </c>
      <c r="L956" t="s">
        <v>16</v>
      </c>
      <c r="M956" t="str">
        <f>IF(L956&lt;&gt;"",L956,"N/A")</f>
        <v>Paid</v>
      </c>
      <c r="N956" t="s">
        <v>12</v>
      </c>
      <c r="O956" t="str">
        <f>IF(N956&lt;&gt;"",N956,"N/A")</f>
        <v>Invoiced</v>
      </c>
      <c r="P956" t="s">
        <v>13</v>
      </c>
      <c r="Q956" s="9">
        <v>17.195</v>
      </c>
      <c r="R956" t="str">
        <f t="shared" si="14"/>
        <v>10-20</v>
      </c>
      <c r="S956">
        <v>600</v>
      </c>
      <c r="T956" t="s">
        <v>14</v>
      </c>
      <c r="U956">
        <f>IF(T956="USD",S956,S956*0.055)</f>
        <v>600</v>
      </c>
      <c r="V956">
        <v>300</v>
      </c>
      <c r="W956" t="s">
        <v>14</v>
      </c>
      <c r="X956">
        <f>IF(W956="USD",V956,V956*0.054)</f>
        <v>300</v>
      </c>
      <c r="Y956">
        <v>1</v>
      </c>
      <c r="Z956">
        <v>3.9</v>
      </c>
      <c r="AA956" s="9">
        <v>2.6</v>
      </c>
      <c r="AB956">
        <v>3.25</v>
      </c>
      <c r="AC956">
        <v>2.6</v>
      </c>
    </row>
    <row r="957" spans="1:29" x14ac:dyDescent="0.25">
      <c r="A957" t="s">
        <v>2760</v>
      </c>
      <c r="B957" t="s">
        <v>10</v>
      </c>
      <c r="C957" t="s">
        <v>68</v>
      </c>
      <c r="D957" t="s">
        <v>3615</v>
      </c>
      <c r="E957" t="s">
        <v>3618</v>
      </c>
      <c r="F957" t="str">
        <f>_xlfn.CONCAT(D957:D957,"-",E957)</f>
        <v>Mombasa-Tripoli</v>
      </c>
      <c r="G957" s="1">
        <v>44672</v>
      </c>
      <c r="H957" s="1">
        <v>44698</v>
      </c>
      <c r="I957" s="8">
        <f>IF(H957&lt;&gt;"",_xlfn.DAYS(H957,G957),"N/A")</f>
        <v>26</v>
      </c>
      <c r="J957" s="1">
        <f>IF(H957&lt;&gt;"",H957,"N/A")</f>
        <v>44698</v>
      </c>
      <c r="K957">
        <v>4</v>
      </c>
      <c r="L957" t="s">
        <v>16</v>
      </c>
      <c r="M957" t="str">
        <f>IF(L957&lt;&gt;"",L957,"N/A")</f>
        <v>Paid</v>
      </c>
      <c r="N957" t="s">
        <v>16</v>
      </c>
      <c r="O957" t="str">
        <f>IF(N957&lt;&gt;"",N957,"N/A")</f>
        <v>Paid</v>
      </c>
      <c r="P957" t="s">
        <v>13</v>
      </c>
      <c r="Q957" s="9">
        <v>14.4</v>
      </c>
      <c r="R957" t="str">
        <f t="shared" si="14"/>
        <v>10-20</v>
      </c>
      <c r="S957">
        <v>600</v>
      </c>
      <c r="T957" t="s">
        <v>14</v>
      </c>
      <c r="U957">
        <f>IF(T957="USD",S957,S957*0.055)</f>
        <v>600</v>
      </c>
      <c r="V957">
        <v>300</v>
      </c>
      <c r="W957" t="s">
        <v>14</v>
      </c>
      <c r="X957">
        <f>IF(W957="USD",V957,V957*0.054)</f>
        <v>300</v>
      </c>
      <c r="Y957">
        <v>1</v>
      </c>
      <c r="Z957">
        <v>3.9</v>
      </c>
      <c r="AA957" s="9">
        <v>2.6</v>
      </c>
      <c r="AB957">
        <v>3.25</v>
      </c>
      <c r="AC957">
        <v>2.6</v>
      </c>
    </row>
    <row r="958" spans="1:29" x14ac:dyDescent="0.25">
      <c r="A958" t="s">
        <v>2982</v>
      </c>
      <c r="B958" t="s">
        <v>10</v>
      </c>
      <c r="C958" t="s">
        <v>68</v>
      </c>
      <c r="D958" t="s">
        <v>3611</v>
      </c>
      <c r="E958" t="s">
        <v>3613</v>
      </c>
      <c r="F958" t="str">
        <f>_xlfn.CONCAT(D958:D958,"-",E958)</f>
        <v>Mogadishu-Sanaa</v>
      </c>
      <c r="G958" s="1">
        <v>44753</v>
      </c>
      <c r="H958" s="1">
        <v>44779</v>
      </c>
      <c r="I958" s="8">
        <f>IF(H958&lt;&gt;"",_xlfn.DAYS(H958,G958),"N/A")</f>
        <v>26</v>
      </c>
      <c r="J958" s="1">
        <f>IF(H958&lt;&gt;"",H958,"N/A")</f>
        <v>44779</v>
      </c>
      <c r="K958">
        <v>7</v>
      </c>
      <c r="M958" t="str">
        <f>IF(L958&lt;&gt;"",L958,"N/A")</f>
        <v>N/A</v>
      </c>
      <c r="N958" t="s">
        <v>12</v>
      </c>
      <c r="O958" t="str">
        <f>IF(N958&lt;&gt;"",N958,"N/A")</f>
        <v>Invoiced</v>
      </c>
      <c r="P958" t="s">
        <v>13</v>
      </c>
      <c r="Q958" s="9">
        <v>14.396000000000001</v>
      </c>
      <c r="R958" t="str">
        <f t="shared" si="14"/>
        <v>10-20</v>
      </c>
      <c r="S958">
        <v>600</v>
      </c>
      <c r="T958" t="s">
        <v>14</v>
      </c>
      <c r="U958">
        <f>IF(T958="USD",S958,S958*0.055)</f>
        <v>600</v>
      </c>
      <c r="V958">
        <v>300</v>
      </c>
      <c r="W958" t="s">
        <v>14</v>
      </c>
      <c r="X958">
        <f>IF(W958="USD",V958,V958*0.054)</f>
        <v>300</v>
      </c>
      <c r="Y958">
        <v>1</v>
      </c>
      <c r="Z958">
        <v>3.9</v>
      </c>
      <c r="AA958" s="9">
        <v>2.6</v>
      </c>
      <c r="AB958">
        <v>3.25</v>
      </c>
      <c r="AC958">
        <v>2.6</v>
      </c>
    </row>
    <row r="959" spans="1:29" x14ac:dyDescent="0.25">
      <c r="A959" t="s">
        <v>2853</v>
      </c>
      <c r="B959" t="s">
        <v>10</v>
      </c>
      <c r="C959" t="s">
        <v>68</v>
      </c>
      <c r="D959" t="s">
        <v>3611</v>
      </c>
      <c r="E959" t="s">
        <v>3618</v>
      </c>
      <c r="F959" t="str">
        <f>_xlfn.CONCAT(D959:D959,"-",E959)</f>
        <v>Mogadishu-Tripoli</v>
      </c>
      <c r="G959" s="1">
        <v>44708</v>
      </c>
      <c r="H959" s="1">
        <v>44734</v>
      </c>
      <c r="I959" s="8">
        <f>IF(H959&lt;&gt;"",_xlfn.DAYS(H959,G959),"N/A")</f>
        <v>26</v>
      </c>
      <c r="J959" s="1">
        <f>IF(H959&lt;&gt;"",H959,"N/A")</f>
        <v>44734</v>
      </c>
      <c r="K959">
        <v>5</v>
      </c>
      <c r="L959" t="s">
        <v>12</v>
      </c>
      <c r="M959" t="str">
        <f>IF(L959&lt;&gt;"",L959,"N/A")</f>
        <v>Invoiced</v>
      </c>
      <c r="N959" t="s">
        <v>12</v>
      </c>
      <c r="O959" t="str">
        <f>IF(N959&lt;&gt;"",N959,"N/A")</f>
        <v>Invoiced</v>
      </c>
      <c r="P959" t="s">
        <v>13</v>
      </c>
      <c r="Q959" s="9">
        <v>13.378</v>
      </c>
      <c r="R959" t="str">
        <f t="shared" si="14"/>
        <v>10-20</v>
      </c>
      <c r="S959">
        <v>600</v>
      </c>
      <c r="T959" t="s">
        <v>14</v>
      </c>
      <c r="U959">
        <f>IF(T959="USD",S959,S959*0.055)</f>
        <v>600</v>
      </c>
      <c r="V959">
        <v>300</v>
      </c>
      <c r="W959" t="s">
        <v>14</v>
      </c>
      <c r="X959">
        <f>IF(W959="USD",V959,V959*0.054)</f>
        <v>300</v>
      </c>
      <c r="Y959">
        <v>1</v>
      </c>
      <c r="Z959">
        <v>3.9</v>
      </c>
      <c r="AA959" s="9">
        <v>2.6</v>
      </c>
      <c r="AB959">
        <v>3.25</v>
      </c>
      <c r="AC959">
        <v>2.6</v>
      </c>
    </row>
    <row r="960" spans="1:29" x14ac:dyDescent="0.25">
      <c r="A960" t="s">
        <v>2979</v>
      </c>
      <c r="B960" t="s">
        <v>10</v>
      </c>
      <c r="C960" t="s">
        <v>68</v>
      </c>
      <c r="D960" t="s">
        <v>3615</v>
      </c>
      <c r="E960" t="s">
        <v>3612</v>
      </c>
      <c r="F960" t="str">
        <f>_xlfn.CONCAT(D960:D960,"-",E960)</f>
        <v>Mombasa-Victoria</v>
      </c>
      <c r="G960" s="1">
        <v>44753</v>
      </c>
      <c r="H960" s="1">
        <v>44779</v>
      </c>
      <c r="I960" s="8">
        <f>IF(H960&lt;&gt;"",_xlfn.DAYS(H960,G960),"N/A")</f>
        <v>26</v>
      </c>
      <c r="J960" s="1">
        <f>IF(H960&lt;&gt;"",H960,"N/A")</f>
        <v>44779</v>
      </c>
      <c r="K960">
        <v>7</v>
      </c>
      <c r="M960" t="str">
        <f>IF(L960&lt;&gt;"",L960,"N/A")</f>
        <v>N/A</v>
      </c>
      <c r="N960" t="s">
        <v>12</v>
      </c>
      <c r="O960" t="str">
        <f>IF(N960&lt;&gt;"",N960,"N/A")</f>
        <v>Invoiced</v>
      </c>
      <c r="P960" t="s">
        <v>13</v>
      </c>
      <c r="Q960" s="9">
        <v>8.7520000000000007</v>
      </c>
      <c r="R960" t="str">
        <f t="shared" si="14"/>
        <v>1-10</v>
      </c>
      <c r="S960">
        <v>600</v>
      </c>
      <c r="T960" t="s">
        <v>14</v>
      </c>
      <c r="U960">
        <f>IF(T960="USD",S960,S960*0.055)</f>
        <v>600</v>
      </c>
      <c r="V960">
        <v>300</v>
      </c>
      <c r="W960" t="s">
        <v>14</v>
      </c>
      <c r="X960">
        <f>IF(W960="USD",V960,V960*0.054)</f>
        <v>300</v>
      </c>
      <c r="Y960">
        <v>1</v>
      </c>
      <c r="Z960">
        <v>3.9</v>
      </c>
      <c r="AA960" s="9">
        <v>2.6</v>
      </c>
      <c r="AB960">
        <v>3.25</v>
      </c>
      <c r="AC960">
        <v>2.6</v>
      </c>
    </row>
    <row r="961" spans="1:29" x14ac:dyDescent="0.25">
      <c r="A961" t="s">
        <v>375</v>
      </c>
      <c r="B961" t="s">
        <v>10</v>
      </c>
      <c r="C961" t="s">
        <v>68</v>
      </c>
      <c r="D961" t="s">
        <v>3620</v>
      </c>
      <c r="E961" t="s">
        <v>3614</v>
      </c>
      <c r="F961" t="str">
        <f>_xlfn.CONCAT(D961:D961,"-",E961)</f>
        <v>Zanzibar-Alger</v>
      </c>
      <c r="G961" s="1">
        <v>44630</v>
      </c>
      <c r="H961" s="1">
        <v>44668</v>
      </c>
      <c r="I961" s="8">
        <f>IF(H961&lt;&gt;"",_xlfn.DAYS(H961,G961),"N/A")</f>
        <v>38</v>
      </c>
      <c r="J961" s="1">
        <f>IF(H961&lt;&gt;"",H961,"N/A")</f>
        <v>44668</v>
      </c>
      <c r="K961">
        <v>3</v>
      </c>
      <c r="L961" t="s">
        <v>16</v>
      </c>
      <c r="M961" t="str">
        <f>IF(L961&lt;&gt;"",L961,"N/A")</f>
        <v>Paid</v>
      </c>
      <c r="N961" t="s">
        <v>16</v>
      </c>
      <c r="O961" t="str">
        <f>IF(N961&lt;&gt;"",N961,"N/A")</f>
        <v>Paid</v>
      </c>
      <c r="P961" t="s">
        <v>13</v>
      </c>
      <c r="Q961" s="9">
        <v>30.14</v>
      </c>
      <c r="R961" t="str">
        <f t="shared" si="14"/>
        <v>30+</v>
      </c>
      <c r="S961">
        <v>600</v>
      </c>
      <c r="T961" t="s">
        <v>14</v>
      </c>
      <c r="U961">
        <f>IF(T961="USD",S961,S961*0.055)</f>
        <v>600</v>
      </c>
      <c r="V961">
        <v>300</v>
      </c>
      <c r="W961" t="s">
        <v>14</v>
      </c>
      <c r="X961">
        <f>IF(W961="USD",V961,V961*0.054)</f>
        <v>300</v>
      </c>
      <c r="Y961">
        <v>1</v>
      </c>
      <c r="Z961">
        <v>3.8000000000000003</v>
      </c>
      <c r="AA961" s="9">
        <v>5.7</v>
      </c>
      <c r="AB961">
        <v>4.75</v>
      </c>
    </row>
    <row r="962" spans="1:29" x14ac:dyDescent="0.25">
      <c r="A962" t="s">
        <v>403</v>
      </c>
      <c r="B962" t="s">
        <v>10</v>
      </c>
      <c r="C962" t="s">
        <v>68</v>
      </c>
      <c r="D962" t="s">
        <v>3620</v>
      </c>
      <c r="E962" t="s">
        <v>3612</v>
      </c>
      <c r="F962" t="str">
        <f>_xlfn.CONCAT(D962:D962,"-",E962)</f>
        <v>Zanzibar-Victoria</v>
      </c>
      <c r="G962" s="1">
        <v>44630</v>
      </c>
      <c r="H962" s="1">
        <v>44668</v>
      </c>
      <c r="I962" s="8">
        <f>IF(H962&lt;&gt;"",_xlfn.DAYS(H962,G962),"N/A")</f>
        <v>38</v>
      </c>
      <c r="J962" s="1">
        <f>IF(H962&lt;&gt;"",H962,"N/A")</f>
        <v>44668</v>
      </c>
      <c r="K962">
        <v>3</v>
      </c>
      <c r="L962" t="s">
        <v>16</v>
      </c>
      <c r="M962" t="str">
        <f>IF(L962&lt;&gt;"",L962,"N/A")</f>
        <v>Paid</v>
      </c>
      <c r="O962" t="str">
        <f>IF(N962&lt;&gt;"",N962,"N/A")</f>
        <v>N/A</v>
      </c>
      <c r="P962" t="s">
        <v>69</v>
      </c>
      <c r="Q962" s="9">
        <v>30.14</v>
      </c>
      <c r="R962" t="str">
        <f t="shared" si="14"/>
        <v>30+</v>
      </c>
      <c r="S962">
        <v>20</v>
      </c>
      <c r="T962" t="s">
        <v>14</v>
      </c>
      <c r="U962">
        <f>IF(T962="USD",S962,S962*0.055)</f>
        <v>20</v>
      </c>
      <c r="V962">
        <v>10</v>
      </c>
      <c r="W962" t="s">
        <v>14</v>
      </c>
      <c r="X962">
        <f>IF(W962="USD",V962,V962*0.054)</f>
        <v>10</v>
      </c>
      <c r="Y962">
        <v>1</v>
      </c>
      <c r="Z962">
        <v>3.8000000000000003</v>
      </c>
      <c r="AA962" s="9">
        <v>5.7</v>
      </c>
      <c r="AB962">
        <v>4.75</v>
      </c>
    </row>
    <row r="963" spans="1:29" x14ac:dyDescent="0.25">
      <c r="A963" t="s">
        <v>1889</v>
      </c>
      <c r="B963" t="s">
        <v>10</v>
      </c>
      <c r="C963" t="s">
        <v>56</v>
      </c>
      <c r="D963" t="s">
        <v>3611</v>
      </c>
      <c r="E963" t="s">
        <v>3618</v>
      </c>
      <c r="F963" t="str">
        <f>_xlfn.CONCAT(D963:D963,"-",E963)</f>
        <v>Mogadishu-Tripoli</v>
      </c>
      <c r="G963" s="1">
        <v>44738</v>
      </c>
      <c r="H963" s="1">
        <v>44763</v>
      </c>
      <c r="I963" s="8">
        <f>IF(H963&lt;&gt;"",_xlfn.DAYS(H963,G963),"N/A")</f>
        <v>25</v>
      </c>
      <c r="J963" s="1">
        <f>IF(H963&lt;&gt;"",H963,"N/A")</f>
        <v>44763</v>
      </c>
      <c r="K963">
        <v>6</v>
      </c>
      <c r="L963" t="s">
        <v>12</v>
      </c>
      <c r="M963" t="str">
        <f>IF(L963&lt;&gt;"",L963,"N/A")</f>
        <v>Invoiced</v>
      </c>
      <c r="N963" t="s">
        <v>12</v>
      </c>
      <c r="O963" t="str">
        <f>IF(N963&lt;&gt;"",N963,"N/A")</f>
        <v>Invoiced</v>
      </c>
      <c r="P963" t="s">
        <v>13</v>
      </c>
      <c r="Q963" s="9">
        <v>36.003999999999998</v>
      </c>
      <c r="R963" t="str">
        <f t="shared" ref="R963:R1026" si="15">IF(Q963&lt;=10,"1-10",IF(Q963&lt;=20,"10-20",IF(Q963&lt;=30,"20-30",IF(Q963&lt;=40,"30+"))))</f>
        <v>30+</v>
      </c>
      <c r="S963">
        <v>600</v>
      </c>
      <c r="T963" t="s">
        <v>14</v>
      </c>
      <c r="U963">
        <f>IF(T963="USD",S963,S963*0.055)</f>
        <v>600</v>
      </c>
      <c r="V963">
        <v>300</v>
      </c>
      <c r="W963" t="s">
        <v>14</v>
      </c>
      <c r="X963">
        <f>IF(W963="USD",V963,V963*0.054)</f>
        <v>300</v>
      </c>
      <c r="Y963">
        <v>1</v>
      </c>
      <c r="Z963">
        <v>3.75</v>
      </c>
      <c r="AA963" s="9">
        <v>2.5</v>
      </c>
      <c r="AB963">
        <v>3.125</v>
      </c>
      <c r="AC963">
        <v>2.5</v>
      </c>
    </row>
    <row r="964" spans="1:29" x14ac:dyDescent="0.25">
      <c r="A964" t="s">
        <v>1891</v>
      </c>
      <c r="B964" t="s">
        <v>10</v>
      </c>
      <c r="C964" t="s">
        <v>56</v>
      </c>
      <c r="D964" t="s">
        <v>3611</v>
      </c>
      <c r="E964" t="s">
        <v>3613</v>
      </c>
      <c r="F964" t="str">
        <f>_xlfn.CONCAT(D964:D964,"-",E964)</f>
        <v>Mogadishu-Sanaa</v>
      </c>
      <c r="G964" s="1">
        <v>44738</v>
      </c>
      <c r="H964" s="1">
        <v>44763</v>
      </c>
      <c r="I964" s="8">
        <f>IF(H964&lt;&gt;"",_xlfn.DAYS(H964,G964),"N/A")</f>
        <v>25</v>
      </c>
      <c r="J964" s="1">
        <f>IF(H964&lt;&gt;"",H964,"N/A")</f>
        <v>44763</v>
      </c>
      <c r="K964">
        <v>6</v>
      </c>
      <c r="L964" t="s">
        <v>12</v>
      </c>
      <c r="M964" t="str">
        <f>IF(L964&lt;&gt;"",L964,"N/A")</f>
        <v>Invoiced</v>
      </c>
      <c r="N964" t="s">
        <v>12</v>
      </c>
      <c r="O964" t="str">
        <f>IF(N964&lt;&gt;"",N964,"N/A")</f>
        <v>Invoiced</v>
      </c>
      <c r="P964" t="s">
        <v>13</v>
      </c>
      <c r="Q964" s="9">
        <v>35.984999999999999</v>
      </c>
      <c r="R964" t="str">
        <f t="shared" si="15"/>
        <v>30+</v>
      </c>
      <c r="S964">
        <v>600</v>
      </c>
      <c r="T964" t="s">
        <v>14</v>
      </c>
      <c r="U964">
        <f>IF(T964="USD",S964,S964*0.055)</f>
        <v>600</v>
      </c>
      <c r="V964">
        <v>300</v>
      </c>
      <c r="W964" t="s">
        <v>14</v>
      </c>
      <c r="X964">
        <f>IF(W964="USD",V964,V964*0.054)</f>
        <v>300</v>
      </c>
      <c r="Y964">
        <v>1</v>
      </c>
      <c r="Z964">
        <v>3.75</v>
      </c>
      <c r="AA964" s="9">
        <v>2.5</v>
      </c>
      <c r="AB964">
        <v>3.125</v>
      </c>
      <c r="AC964">
        <v>2.5</v>
      </c>
    </row>
    <row r="965" spans="1:29" x14ac:dyDescent="0.25">
      <c r="A965" t="s">
        <v>2658</v>
      </c>
      <c r="B965" t="s">
        <v>10</v>
      </c>
      <c r="C965" t="s">
        <v>68</v>
      </c>
      <c r="D965" t="s">
        <v>3615</v>
      </c>
      <c r="E965" t="s">
        <v>3612</v>
      </c>
      <c r="F965" t="str">
        <f>_xlfn.CONCAT(D965:D965,"-",E965)</f>
        <v>Mombasa-Victoria</v>
      </c>
      <c r="G965" s="1">
        <v>44610</v>
      </c>
      <c r="H965" s="1">
        <v>44635</v>
      </c>
      <c r="I965" s="8">
        <f>IF(H965&lt;&gt;"",_xlfn.DAYS(H965,G965),"N/A")</f>
        <v>25</v>
      </c>
      <c r="J965" s="1">
        <f>IF(H965&lt;&gt;"",H965,"N/A")</f>
        <v>44635</v>
      </c>
      <c r="K965">
        <v>2</v>
      </c>
      <c r="L965" t="s">
        <v>16</v>
      </c>
      <c r="M965" t="str">
        <f>IF(L965&lt;&gt;"",L965,"N/A")</f>
        <v>Paid</v>
      </c>
      <c r="N965" t="s">
        <v>12</v>
      </c>
      <c r="O965" t="str">
        <f>IF(N965&lt;&gt;"",N965,"N/A")</f>
        <v>Invoiced</v>
      </c>
      <c r="P965" t="s">
        <v>13</v>
      </c>
      <c r="Q965" s="9">
        <v>34.067999999999998</v>
      </c>
      <c r="R965" t="str">
        <f t="shared" si="15"/>
        <v>30+</v>
      </c>
      <c r="S965">
        <v>600</v>
      </c>
      <c r="T965" t="s">
        <v>14</v>
      </c>
      <c r="U965">
        <f>IF(T965="USD",S965,S965*0.055)</f>
        <v>600</v>
      </c>
      <c r="V965">
        <v>300</v>
      </c>
      <c r="W965" t="s">
        <v>14</v>
      </c>
      <c r="X965">
        <f>IF(W965="USD",V965,V965*0.054)</f>
        <v>300</v>
      </c>
      <c r="Y965">
        <v>1</v>
      </c>
      <c r="Z965">
        <v>3.75</v>
      </c>
      <c r="AA965" s="9">
        <v>2.5</v>
      </c>
      <c r="AB965">
        <v>3.125</v>
      </c>
      <c r="AC965">
        <v>2.5</v>
      </c>
    </row>
    <row r="966" spans="1:29" x14ac:dyDescent="0.25">
      <c r="A966" t="s">
        <v>3370</v>
      </c>
      <c r="B966" t="s">
        <v>10</v>
      </c>
      <c r="C966" t="s">
        <v>68</v>
      </c>
      <c r="D966" t="s">
        <v>3615</v>
      </c>
      <c r="E966" t="s">
        <v>3618</v>
      </c>
      <c r="F966" t="str">
        <f>_xlfn.CONCAT(D966:D966,"-",E966)</f>
        <v>Mombasa-Tripoli</v>
      </c>
      <c r="G966" s="1">
        <v>44681</v>
      </c>
      <c r="H966" s="1">
        <v>44706</v>
      </c>
      <c r="I966" s="8">
        <f>IF(H966&lt;&gt;"",_xlfn.DAYS(H966,G966),"N/A")</f>
        <v>25</v>
      </c>
      <c r="J966" s="1">
        <f>IF(H966&lt;&gt;"",H966,"N/A")</f>
        <v>44706</v>
      </c>
      <c r="K966">
        <v>4</v>
      </c>
      <c r="L966" t="s">
        <v>16</v>
      </c>
      <c r="M966" t="str">
        <f>IF(L966&lt;&gt;"",L966,"N/A")</f>
        <v>Paid</v>
      </c>
      <c r="N966" t="s">
        <v>12</v>
      </c>
      <c r="O966" t="str">
        <f>IF(N966&lt;&gt;"",N966,"N/A")</f>
        <v>Invoiced</v>
      </c>
      <c r="P966" t="s">
        <v>13</v>
      </c>
      <c r="Q966" s="9">
        <v>34.067999999999998</v>
      </c>
      <c r="R966" t="str">
        <f t="shared" si="15"/>
        <v>30+</v>
      </c>
      <c r="S966">
        <v>600</v>
      </c>
      <c r="T966" t="s">
        <v>14</v>
      </c>
      <c r="U966">
        <f>IF(T966="USD",S966,S966*0.055)</f>
        <v>600</v>
      </c>
      <c r="V966">
        <v>300</v>
      </c>
      <c r="W966" t="s">
        <v>14</v>
      </c>
      <c r="X966">
        <f>IF(W966="USD",V966,V966*0.054)</f>
        <v>300</v>
      </c>
      <c r="Y966">
        <v>1</v>
      </c>
      <c r="Z966">
        <v>3.75</v>
      </c>
      <c r="AA966" s="9">
        <v>2.5</v>
      </c>
      <c r="AB966">
        <v>3.125</v>
      </c>
      <c r="AC966">
        <v>2.5</v>
      </c>
    </row>
    <row r="967" spans="1:29" x14ac:dyDescent="0.25">
      <c r="A967" t="s">
        <v>1739</v>
      </c>
      <c r="B967" t="s">
        <v>10</v>
      </c>
      <c r="C967" t="s">
        <v>68</v>
      </c>
      <c r="D967" t="s">
        <v>3619</v>
      </c>
      <c r="E967" t="s">
        <v>3613</v>
      </c>
      <c r="F967" t="str">
        <f>_xlfn.CONCAT(D967:D967,"-",E967)</f>
        <v>Addis Ababa-Sanaa</v>
      </c>
      <c r="G967" s="1">
        <v>44749</v>
      </c>
      <c r="H967" s="1">
        <v>44774</v>
      </c>
      <c r="I967" s="8">
        <f>IF(H967&lt;&gt;"",_xlfn.DAYS(H967,G967),"N/A")</f>
        <v>25</v>
      </c>
      <c r="J967" s="1">
        <f>IF(H967&lt;&gt;"",H967,"N/A")</f>
        <v>44774</v>
      </c>
      <c r="K967">
        <v>7</v>
      </c>
      <c r="L967" t="s">
        <v>12</v>
      </c>
      <c r="M967" t="str">
        <f>IF(L967&lt;&gt;"",L967,"N/A")</f>
        <v>Invoiced</v>
      </c>
      <c r="N967" t="s">
        <v>12</v>
      </c>
      <c r="O967" t="str">
        <f>IF(N967&lt;&gt;"",N967,"N/A")</f>
        <v>Invoiced</v>
      </c>
      <c r="P967" t="s">
        <v>13</v>
      </c>
      <c r="Q967" s="9">
        <v>33.914999999999999</v>
      </c>
      <c r="R967" t="str">
        <f t="shared" si="15"/>
        <v>30+</v>
      </c>
      <c r="S967">
        <v>600</v>
      </c>
      <c r="T967" t="s">
        <v>14</v>
      </c>
      <c r="U967">
        <f>IF(T967="USD",S967,S967*0.055)</f>
        <v>600</v>
      </c>
      <c r="V967">
        <v>300</v>
      </c>
      <c r="W967" t="s">
        <v>14</v>
      </c>
      <c r="X967">
        <f>IF(W967="USD",V967,V967*0.054)</f>
        <v>300</v>
      </c>
      <c r="Y967">
        <v>1</v>
      </c>
      <c r="Z967">
        <v>3.75</v>
      </c>
      <c r="AA967" s="9">
        <v>2.5</v>
      </c>
      <c r="AB967">
        <v>3.125</v>
      </c>
      <c r="AC967">
        <v>2.5</v>
      </c>
    </row>
    <row r="968" spans="1:29" x14ac:dyDescent="0.25">
      <c r="A968" t="s">
        <v>1594</v>
      </c>
      <c r="B968" t="s">
        <v>10</v>
      </c>
      <c r="C968" t="s">
        <v>68</v>
      </c>
      <c r="D968" t="s">
        <v>3616</v>
      </c>
      <c r="E968" t="s">
        <v>3614</v>
      </c>
      <c r="F968" t="str">
        <f>_xlfn.CONCAT(D968:D968,"-",E968)</f>
        <v>Marrakech-Alger</v>
      </c>
      <c r="G968" s="1">
        <v>44725</v>
      </c>
      <c r="H968" s="1">
        <v>44750</v>
      </c>
      <c r="I968" s="8">
        <f>IF(H968&lt;&gt;"",_xlfn.DAYS(H968,G968),"N/A")</f>
        <v>25</v>
      </c>
      <c r="J968" s="1">
        <f>IF(H968&lt;&gt;"",H968,"N/A")</f>
        <v>44750</v>
      </c>
      <c r="K968">
        <v>6</v>
      </c>
      <c r="L968" t="s">
        <v>12</v>
      </c>
      <c r="M968" t="str">
        <f>IF(L968&lt;&gt;"",L968,"N/A")</f>
        <v>Invoiced</v>
      </c>
      <c r="O968" t="str">
        <f>IF(N968&lt;&gt;"",N968,"N/A")</f>
        <v>N/A</v>
      </c>
      <c r="P968" t="s">
        <v>69</v>
      </c>
      <c r="Q968" s="9">
        <v>33.792999999999999</v>
      </c>
      <c r="R968" t="str">
        <f t="shared" si="15"/>
        <v>30+</v>
      </c>
      <c r="S968">
        <v>20</v>
      </c>
      <c r="T968" t="s">
        <v>14</v>
      </c>
      <c r="U968">
        <f>IF(T968="USD",S968,S968*0.055)</f>
        <v>20</v>
      </c>
      <c r="V968">
        <v>10</v>
      </c>
      <c r="W968" t="s">
        <v>14</v>
      </c>
      <c r="X968">
        <f>IF(W968="USD",V968,V968*0.054)</f>
        <v>10</v>
      </c>
      <c r="Y968">
        <v>1</v>
      </c>
      <c r="Z968">
        <v>3.75</v>
      </c>
      <c r="AA968" s="9">
        <v>2.5</v>
      </c>
      <c r="AB968">
        <v>3.125</v>
      </c>
      <c r="AC968">
        <v>2.5</v>
      </c>
    </row>
    <row r="969" spans="1:29" x14ac:dyDescent="0.25">
      <c r="A969" t="s">
        <v>1653</v>
      </c>
      <c r="B969" t="s">
        <v>10</v>
      </c>
      <c r="C969" t="s">
        <v>68</v>
      </c>
      <c r="D969" t="s">
        <v>3611</v>
      </c>
      <c r="E969" t="s">
        <v>3617</v>
      </c>
      <c r="F969" t="str">
        <f>_xlfn.CONCAT(D969:D969,"-",E969)</f>
        <v>Mogadishu-Lagos</v>
      </c>
      <c r="G969" s="1">
        <v>44725</v>
      </c>
      <c r="H969" s="1">
        <v>44750</v>
      </c>
      <c r="I969" s="8">
        <f>IF(H969&lt;&gt;"",_xlfn.DAYS(H969,G969),"N/A")</f>
        <v>25</v>
      </c>
      <c r="J969" s="1">
        <f>IF(H969&lt;&gt;"",H969,"N/A")</f>
        <v>44750</v>
      </c>
      <c r="K969">
        <v>6</v>
      </c>
      <c r="L969" t="s">
        <v>12</v>
      </c>
      <c r="M969" t="str">
        <f>IF(L969&lt;&gt;"",L969,"N/A")</f>
        <v>Invoiced</v>
      </c>
      <c r="N969" t="s">
        <v>12</v>
      </c>
      <c r="O969" t="str">
        <f>IF(N969&lt;&gt;"",N969,"N/A")</f>
        <v>Invoiced</v>
      </c>
      <c r="P969" t="s">
        <v>13</v>
      </c>
      <c r="Q969" s="9">
        <v>33.792999999999999</v>
      </c>
      <c r="R969" t="str">
        <f t="shared" si="15"/>
        <v>30+</v>
      </c>
      <c r="S969">
        <v>600</v>
      </c>
      <c r="T969" t="s">
        <v>14</v>
      </c>
      <c r="U969">
        <f>IF(T969="USD",S969,S969*0.055)</f>
        <v>600</v>
      </c>
      <c r="V969">
        <v>300</v>
      </c>
      <c r="W969" t="s">
        <v>14</v>
      </c>
      <c r="X969">
        <f>IF(W969="USD",V969,V969*0.054)</f>
        <v>300</v>
      </c>
      <c r="Y969">
        <v>1</v>
      </c>
      <c r="Z969">
        <v>3.75</v>
      </c>
      <c r="AA969" s="9">
        <v>2.5</v>
      </c>
      <c r="AB969">
        <v>3.125</v>
      </c>
      <c r="AC969">
        <v>2.5</v>
      </c>
    </row>
    <row r="970" spans="1:29" x14ac:dyDescent="0.25">
      <c r="A970" t="s">
        <v>1823</v>
      </c>
      <c r="B970" t="s">
        <v>10</v>
      </c>
      <c r="C970" t="s">
        <v>68</v>
      </c>
      <c r="D970" t="s">
        <v>3616</v>
      </c>
      <c r="E970" t="s">
        <v>3613</v>
      </c>
      <c r="F970" t="str">
        <f>_xlfn.CONCAT(D970:D970,"-",E970)</f>
        <v>Marrakech-Sanaa</v>
      </c>
      <c r="G970" s="1">
        <v>44734</v>
      </c>
      <c r="H970" s="1">
        <v>44759</v>
      </c>
      <c r="I970" s="8">
        <f>IF(H970&lt;&gt;"",_xlfn.DAYS(H970,G970),"N/A")</f>
        <v>25</v>
      </c>
      <c r="J970" s="1">
        <f>IF(H970&lt;&gt;"",H970,"N/A")</f>
        <v>44759</v>
      </c>
      <c r="K970">
        <v>6</v>
      </c>
      <c r="L970" t="s">
        <v>12</v>
      </c>
      <c r="M970" t="str">
        <f>IF(L970&lt;&gt;"",L970,"N/A")</f>
        <v>Invoiced</v>
      </c>
      <c r="N970" t="s">
        <v>12</v>
      </c>
      <c r="O970" t="str">
        <f>IF(N970&lt;&gt;"",N970,"N/A")</f>
        <v>Invoiced</v>
      </c>
      <c r="P970" t="s">
        <v>13</v>
      </c>
      <c r="Q970" s="9">
        <v>33.1997</v>
      </c>
      <c r="R970" t="str">
        <f t="shared" si="15"/>
        <v>30+</v>
      </c>
      <c r="S970">
        <v>600</v>
      </c>
      <c r="T970" t="s">
        <v>14</v>
      </c>
      <c r="U970">
        <f>IF(T970="USD",S970,S970*0.055)</f>
        <v>600</v>
      </c>
      <c r="V970">
        <v>300</v>
      </c>
      <c r="W970" t="s">
        <v>14</v>
      </c>
      <c r="X970">
        <f>IF(W970="USD",V970,V970*0.054)</f>
        <v>300</v>
      </c>
      <c r="Y970">
        <v>1</v>
      </c>
      <c r="Z970">
        <v>3.75</v>
      </c>
      <c r="AA970" s="9">
        <v>2.5</v>
      </c>
      <c r="AB970">
        <v>3.125</v>
      </c>
      <c r="AC970">
        <v>2.5</v>
      </c>
    </row>
    <row r="971" spans="1:29" x14ac:dyDescent="0.25">
      <c r="A971" t="s">
        <v>2673</v>
      </c>
      <c r="B971" t="s">
        <v>10</v>
      </c>
      <c r="C971" t="s">
        <v>68</v>
      </c>
      <c r="D971" t="s">
        <v>3620</v>
      </c>
      <c r="E971" t="s">
        <v>3617</v>
      </c>
      <c r="F971" t="str">
        <f>_xlfn.CONCAT(D971:D971,"-",E971)</f>
        <v>Zanzibar-Lagos</v>
      </c>
      <c r="G971" s="1">
        <v>44567</v>
      </c>
      <c r="H971" s="1">
        <v>44592</v>
      </c>
      <c r="I971" s="8">
        <f>IF(H971&lt;&gt;"",_xlfn.DAYS(H971,G971),"N/A")</f>
        <v>25</v>
      </c>
      <c r="J971" s="1">
        <f>IF(H971&lt;&gt;"",H971,"N/A")</f>
        <v>44592</v>
      </c>
      <c r="K971">
        <v>1</v>
      </c>
      <c r="L971" t="s">
        <v>16</v>
      </c>
      <c r="M971" t="str">
        <f>IF(L971&lt;&gt;"",L971,"N/A")</f>
        <v>Paid</v>
      </c>
      <c r="N971" t="s">
        <v>16</v>
      </c>
      <c r="O971" t="str">
        <f>IF(N971&lt;&gt;"",N971,"N/A")</f>
        <v>Paid</v>
      </c>
      <c r="P971" t="s">
        <v>13</v>
      </c>
      <c r="Q971" s="9">
        <v>33.066000000000003</v>
      </c>
      <c r="R971" t="str">
        <f t="shared" si="15"/>
        <v>30+</v>
      </c>
      <c r="S971">
        <v>600</v>
      </c>
      <c r="T971" t="s">
        <v>14</v>
      </c>
      <c r="U971">
        <f>IF(T971="USD",S971,S971*0.055)</f>
        <v>600</v>
      </c>
      <c r="V971">
        <v>300</v>
      </c>
      <c r="W971" t="s">
        <v>14</v>
      </c>
      <c r="X971">
        <f>IF(W971="USD",V971,V971*0.054)</f>
        <v>300</v>
      </c>
      <c r="Y971">
        <v>1</v>
      </c>
      <c r="Z971">
        <v>3.75</v>
      </c>
      <c r="AA971" s="9">
        <v>2.5</v>
      </c>
      <c r="AB971">
        <v>3.125</v>
      </c>
      <c r="AC971">
        <v>2.5</v>
      </c>
    </row>
    <row r="972" spans="1:29" x14ac:dyDescent="0.25">
      <c r="A972" t="s">
        <v>3214</v>
      </c>
      <c r="B972" t="s">
        <v>10</v>
      </c>
      <c r="C972" t="s">
        <v>68</v>
      </c>
      <c r="D972" t="s">
        <v>3616</v>
      </c>
      <c r="E972" t="s">
        <v>3617</v>
      </c>
      <c r="F972" t="str">
        <f>_xlfn.CONCAT(D972:D972,"-",E972)</f>
        <v>Marrakech-Lagos</v>
      </c>
      <c r="G972" s="1">
        <v>44730</v>
      </c>
      <c r="H972" s="1">
        <v>44755</v>
      </c>
      <c r="I972" s="8">
        <f>IF(H972&lt;&gt;"",_xlfn.DAYS(H972,G972),"N/A")</f>
        <v>25</v>
      </c>
      <c r="J972" s="1">
        <f>IF(H972&lt;&gt;"",H972,"N/A")</f>
        <v>44755</v>
      </c>
      <c r="K972">
        <v>6</v>
      </c>
      <c r="L972" t="s">
        <v>12</v>
      </c>
      <c r="M972" t="str">
        <f>IF(L972&lt;&gt;"",L972,"N/A")</f>
        <v>Invoiced</v>
      </c>
      <c r="N972" t="s">
        <v>12</v>
      </c>
      <c r="O972" t="str">
        <f>IF(N972&lt;&gt;"",N972,"N/A")</f>
        <v>Invoiced</v>
      </c>
      <c r="P972" t="s">
        <v>13</v>
      </c>
      <c r="Q972" s="9">
        <v>33.066000000000003</v>
      </c>
      <c r="R972" t="str">
        <f t="shared" si="15"/>
        <v>30+</v>
      </c>
      <c r="S972">
        <v>600</v>
      </c>
      <c r="T972" t="s">
        <v>14</v>
      </c>
      <c r="U972">
        <f>IF(T972="USD",S972,S972*0.055)</f>
        <v>600</v>
      </c>
      <c r="V972">
        <v>300</v>
      </c>
      <c r="W972" t="s">
        <v>14</v>
      </c>
      <c r="X972">
        <f>IF(W972="USD",V972,V972*0.054)</f>
        <v>300</v>
      </c>
      <c r="Y972">
        <v>1</v>
      </c>
      <c r="Z972">
        <v>3.75</v>
      </c>
      <c r="AA972" s="9">
        <v>2.5</v>
      </c>
      <c r="AB972">
        <v>3.125</v>
      </c>
      <c r="AC972">
        <v>2.5</v>
      </c>
    </row>
    <row r="973" spans="1:29" x14ac:dyDescent="0.25">
      <c r="A973" t="s">
        <v>3379</v>
      </c>
      <c r="B973" t="s">
        <v>10</v>
      </c>
      <c r="C973" t="s">
        <v>68</v>
      </c>
      <c r="D973" t="s">
        <v>3611</v>
      </c>
      <c r="E973" t="s">
        <v>3612</v>
      </c>
      <c r="F973" t="str">
        <f>_xlfn.CONCAT(D973:D973,"-",E973)</f>
        <v>Mogadishu-Victoria</v>
      </c>
      <c r="G973" s="1">
        <v>44681</v>
      </c>
      <c r="H973" s="1">
        <v>44706</v>
      </c>
      <c r="I973" s="8">
        <f>IF(H973&lt;&gt;"",_xlfn.DAYS(H973,G973),"N/A")</f>
        <v>25</v>
      </c>
      <c r="J973" s="1">
        <f>IF(H973&lt;&gt;"",H973,"N/A")</f>
        <v>44706</v>
      </c>
      <c r="K973">
        <v>4</v>
      </c>
      <c r="L973" t="s">
        <v>16</v>
      </c>
      <c r="M973" t="str">
        <f>IF(L973&lt;&gt;"",L973,"N/A")</f>
        <v>Paid</v>
      </c>
      <c r="N973" t="s">
        <v>12</v>
      </c>
      <c r="O973" t="str">
        <f>IF(N973&lt;&gt;"",N973,"N/A")</f>
        <v>Invoiced</v>
      </c>
      <c r="P973" t="s">
        <v>13</v>
      </c>
      <c r="Q973" s="9">
        <v>33.066000000000003</v>
      </c>
      <c r="R973" t="str">
        <f t="shared" si="15"/>
        <v>30+</v>
      </c>
      <c r="S973">
        <v>600</v>
      </c>
      <c r="T973" t="s">
        <v>14</v>
      </c>
      <c r="U973">
        <f>IF(T973="USD",S973,S973*0.055)</f>
        <v>600</v>
      </c>
      <c r="V973">
        <v>300</v>
      </c>
      <c r="W973" t="s">
        <v>14</v>
      </c>
      <c r="X973">
        <f>IF(W973="USD",V973,V973*0.054)</f>
        <v>300</v>
      </c>
      <c r="Y973">
        <v>1</v>
      </c>
      <c r="Z973">
        <v>3.75</v>
      </c>
      <c r="AA973" s="9">
        <v>2.5</v>
      </c>
      <c r="AB973">
        <v>3.125</v>
      </c>
      <c r="AC973">
        <v>2.5</v>
      </c>
    </row>
    <row r="974" spans="1:29" x14ac:dyDescent="0.25">
      <c r="A974" t="s">
        <v>3533</v>
      </c>
      <c r="B974" t="s">
        <v>10</v>
      </c>
      <c r="C974" t="s">
        <v>68</v>
      </c>
      <c r="D974" t="s">
        <v>3620</v>
      </c>
      <c r="E974" t="s">
        <v>3614</v>
      </c>
      <c r="F974" t="str">
        <f>_xlfn.CONCAT(D974:D974,"-",E974)</f>
        <v>Zanzibar-Alger</v>
      </c>
      <c r="G974" s="1">
        <v>44575</v>
      </c>
      <c r="H974" s="1">
        <v>44600</v>
      </c>
      <c r="I974" s="8">
        <f>IF(H974&lt;&gt;"",_xlfn.DAYS(H974,G974),"N/A")</f>
        <v>25</v>
      </c>
      <c r="J974" s="1">
        <f>IF(H974&lt;&gt;"",H974,"N/A")</f>
        <v>44600</v>
      </c>
      <c r="K974">
        <v>1</v>
      </c>
      <c r="L974" t="s">
        <v>16</v>
      </c>
      <c r="M974" t="str">
        <f>IF(L974&lt;&gt;"",L974,"N/A")</f>
        <v>Paid</v>
      </c>
      <c r="N974" t="s">
        <v>16</v>
      </c>
      <c r="O974" t="str">
        <f>IF(N974&lt;&gt;"",N974,"N/A")</f>
        <v>Paid</v>
      </c>
      <c r="P974" t="s">
        <v>13</v>
      </c>
      <c r="Q974" s="9">
        <v>33.066000000000003</v>
      </c>
      <c r="R974" t="str">
        <f t="shared" si="15"/>
        <v>30+</v>
      </c>
      <c r="S974">
        <v>600</v>
      </c>
      <c r="T974" t="s">
        <v>14</v>
      </c>
      <c r="U974">
        <f>IF(T974="USD",S974,S974*0.055)</f>
        <v>600</v>
      </c>
      <c r="V974">
        <v>300</v>
      </c>
      <c r="W974" t="s">
        <v>14</v>
      </c>
      <c r="X974">
        <f>IF(W974="USD",V974,V974*0.054)</f>
        <v>300</v>
      </c>
      <c r="Y974">
        <v>1</v>
      </c>
      <c r="Z974">
        <v>3.75</v>
      </c>
      <c r="AA974" s="9">
        <v>2.5</v>
      </c>
      <c r="AB974">
        <v>3.125</v>
      </c>
      <c r="AC974">
        <v>2.5</v>
      </c>
    </row>
    <row r="975" spans="1:29" x14ac:dyDescent="0.25">
      <c r="A975" t="s">
        <v>1587</v>
      </c>
      <c r="B975" t="s">
        <v>10</v>
      </c>
      <c r="C975" t="s">
        <v>68</v>
      </c>
      <c r="D975" t="s">
        <v>3619</v>
      </c>
      <c r="E975" t="s">
        <v>3614</v>
      </c>
      <c r="F975" t="str">
        <f>_xlfn.CONCAT(D975:D975,"-",E975)</f>
        <v>Addis Ababa-Alger</v>
      </c>
      <c r="G975" s="1">
        <v>44705</v>
      </c>
      <c r="H975" s="1">
        <v>44730</v>
      </c>
      <c r="I975" s="8">
        <f>IF(H975&lt;&gt;"",_xlfn.DAYS(H975,G975),"N/A")</f>
        <v>25</v>
      </c>
      <c r="J975" s="1">
        <f>IF(H975&lt;&gt;"",H975,"N/A")</f>
        <v>44730</v>
      </c>
      <c r="K975">
        <v>5</v>
      </c>
      <c r="L975" t="s">
        <v>12</v>
      </c>
      <c r="M975" t="str">
        <f>IF(L975&lt;&gt;"",L975,"N/A")</f>
        <v>Invoiced</v>
      </c>
      <c r="O975" t="str">
        <f>IF(N975&lt;&gt;"",N975,"N/A")</f>
        <v>N/A</v>
      </c>
      <c r="P975" t="s">
        <v>69</v>
      </c>
      <c r="Q975" s="9">
        <v>32.539000000000001</v>
      </c>
      <c r="R975" t="str">
        <f t="shared" si="15"/>
        <v>30+</v>
      </c>
      <c r="S975">
        <v>20</v>
      </c>
      <c r="T975" t="s">
        <v>14</v>
      </c>
      <c r="U975">
        <f>IF(T975="USD",S975,S975*0.055)</f>
        <v>20</v>
      </c>
      <c r="V975">
        <v>10</v>
      </c>
      <c r="W975" t="s">
        <v>14</v>
      </c>
      <c r="X975">
        <f>IF(W975="USD",V975,V975*0.054)</f>
        <v>10</v>
      </c>
      <c r="Y975">
        <v>1</v>
      </c>
      <c r="Z975">
        <v>3.75</v>
      </c>
      <c r="AA975" s="9">
        <v>2.5</v>
      </c>
      <c r="AB975">
        <v>3.125</v>
      </c>
      <c r="AC975">
        <v>2.5</v>
      </c>
    </row>
    <row r="976" spans="1:29" x14ac:dyDescent="0.25">
      <c r="A976" t="s">
        <v>1646</v>
      </c>
      <c r="B976" t="s">
        <v>10</v>
      </c>
      <c r="C976" t="s">
        <v>68</v>
      </c>
      <c r="D976" t="s">
        <v>3620</v>
      </c>
      <c r="E976" t="s">
        <v>3618</v>
      </c>
      <c r="F976" t="str">
        <f>_xlfn.CONCAT(D976:D976,"-",E976)</f>
        <v>Zanzibar-Tripoli</v>
      </c>
      <c r="G976" s="1">
        <v>44705</v>
      </c>
      <c r="H976" s="1">
        <v>44730</v>
      </c>
      <c r="I976" s="8">
        <f>IF(H976&lt;&gt;"",_xlfn.DAYS(H976,G976),"N/A")</f>
        <v>25</v>
      </c>
      <c r="J976" s="1">
        <f>IF(H976&lt;&gt;"",H976,"N/A")</f>
        <v>44730</v>
      </c>
      <c r="K976">
        <v>5</v>
      </c>
      <c r="L976" t="s">
        <v>12</v>
      </c>
      <c r="M976" t="str">
        <f>IF(L976&lt;&gt;"",L976,"N/A")</f>
        <v>Invoiced</v>
      </c>
      <c r="N976" t="s">
        <v>12</v>
      </c>
      <c r="O976" t="str">
        <f>IF(N976&lt;&gt;"",N976,"N/A")</f>
        <v>Invoiced</v>
      </c>
      <c r="P976" t="s">
        <v>13</v>
      </c>
      <c r="Q976" s="9">
        <v>32.539000000000001</v>
      </c>
      <c r="R976" t="str">
        <f t="shared" si="15"/>
        <v>30+</v>
      </c>
      <c r="S976">
        <v>600</v>
      </c>
      <c r="T976" t="s">
        <v>14</v>
      </c>
      <c r="U976">
        <f>IF(T976="USD",S976,S976*0.055)</f>
        <v>600</v>
      </c>
      <c r="V976">
        <v>300</v>
      </c>
      <c r="W976" t="s">
        <v>14</v>
      </c>
      <c r="X976">
        <f>IF(W976="USD",V976,V976*0.054)</f>
        <v>300</v>
      </c>
      <c r="Y976">
        <v>1</v>
      </c>
      <c r="Z976">
        <v>3.75</v>
      </c>
      <c r="AA976" s="9">
        <v>2.5</v>
      </c>
      <c r="AB976">
        <v>3.125</v>
      </c>
      <c r="AC976">
        <v>2.5</v>
      </c>
    </row>
    <row r="977" spans="1:29" x14ac:dyDescent="0.25">
      <c r="A977" t="s">
        <v>1579</v>
      </c>
      <c r="B977" t="s">
        <v>10</v>
      </c>
      <c r="C977" t="s">
        <v>68</v>
      </c>
      <c r="D977" t="s">
        <v>3611</v>
      </c>
      <c r="E977" t="s">
        <v>3618</v>
      </c>
      <c r="F977" t="str">
        <f>_xlfn.CONCAT(D977:D977,"-",E977)</f>
        <v>Mogadishu-Tripoli</v>
      </c>
      <c r="G977" s="1">
        <v>44697</v>
      </c>
      <c r="H977" s="1">
        <v>44722</v>
      </c>
      <c r="I977" s="8">
        <f>IF(H977&lt;&gt;"",_xlfn.DAYS(H977,G977),"N/A")</f>
        <v>25</v>
      </c>
      <c r="J977" s="1">
        <f>IF(H977&lt;&gt;"",H977,"N/A")</f>
        <v>44722</v>
      </c>
      <c r="K977">
        <v>5</v>
      </c>
      <c r="L977" t="s">
        <v>12</v>
      </c>
      <c r="M977" t="str">
        <f>IF(L977&lt;&gt;"",L977,"N/A")</f>
        <v>Invoiced</v>
      </c>
      <c r="N977" t="s">
        <v>16</v>
      </c>
      <c r="O977" t="str">
        <f>IF(N977&lt;&gt;"",N977,"N/A")</f>
        <v>Paid</v>
      </c>
      <c r="P977" t="s">
        <v>69</v>
      </c>
      <c r="Q977" s="9">
        <v>32.277000000000001</v>
      </c>
      <c r="R977" t="str">
        <f t="shared" si="15"/>
        <v>30+</v>
      </c>
      <c r="S977">
        <v>20</v>
      </c>
      <c r="T977" t="s">
        <v>14</v>
      </c>
      <c r="U977">
        <f>IF(T977="USD",S977,S977*0.055)</f>
        <v>20</v>
      </c>
      <c r="V977">
        <v>10</v>
      </c>
      <c r="W977" t="s">
        <v>14</v>
      </c>
      <c r="X977">
        <f>IF(W977="USD",V977,V977*0.054)</f>
        <v>10</v>
      </c>
      <c r="Y977">
        <v>1</v>
      </c>
      <c r="Z977">
        <v>3.75</v>
      </c>
      <c r="AA977" s="9">
        <v>2.5</v>
      </c>
      <c r="AB977">
        <v>3.125</v>
      </c>
      <c r="AC977">
        <v>2.5</v>
      </c>
    </row>
    <row r="978" spans="1:29" x14ac:dyDescent="0.25">
      <c r="A978" t="s">
        <v>1638</v>
      </c>
      <c r="B978" t="s">
        <v>10</v>
      </c>
      <c r="C978" t="s">
        <v>68</v>
      </c>
      <c r="D978" t="s">
        <v>3616</v>
      </c>
      <c r="E978" t="s">
        <v>3613</v>
      </c>
      <c r="F978" t="str">
        <f>_xlfn.CONCAT(D978:D978,"-",E978)</f>
        <v>Marrakech-Sanaa</v>
      </c>
      <c r="G978" s="1">
        <v>44697</v>
      </c>
      <c r="H978" s="1">
        <v>44722</v>
      </c>
      <c r="I978" s="8">
        <f>IF(H978&lt;&gt;"",_xlfn.DAYS(H978,G978),"N/A")</f>
        <v>25</v>
      </c>
      <c r="J978" s="1">
        <f>IF(H978&lt;&gt;"",H978,"N/A")</f>
        <v>44722</v>
      </c>
      <c r="K978">
        <v>5</v>
      </c>
      <c r="L978" t="s">
        <v>12</v>
      </c>
      <c r="M978" t="str">
        <f>IF(L978&lt;&gt;"",L978,"N/A")</f>
        <v>Invoiced</v>
      </c>
      <c r="N978" t="s">
        <v>12</v>
      </c>
      <c r="O978" t="str">
        <f>IF(N978&lt;&gt;"",N978,"N/A")</f>
        <v>Invoiced</v>
      </c>
      <c r="P978" t="s">
        <v>13</v>
      </c>
      <c r="Q978" s="9">
        <v>32.277000000000001</v>
      </c>
      <c r="R978" t="str">
        <f t="shared" si="15"/>
        <v>30+</v>
      </c>
      <c r="S978">
        <v>600</v>
      </c>
      <c r="T978" t="s">
        <v>14</v>
      </c>
      <c r="U978">
        <f>IF(T978="USD",S978,S978*0.055)</f>
        <v>600</v>
      </c>
      <c r="V978">
        <v>300</v>
      </c>
      <c r="W978" t="s">
        <v>14</v>
      </c>
      <c r="X978">
        <f>IF(W978="USD",V978,V978*0.054)</f>
        <v>300</v>
      </c>
      <c r="Y978">
        <v>1</v>
      </c>
      <c r="Z978">
        <v>3.75</v>
      </c>
      <c r="AA978" s="9">
        <v>2.5</v>
      </c>
      <c r="AB978">
        <v>3.125</v>
      </c>
      <c r="AC978">
        <v>2.5</v>
      </c>
    </row>
    <row r="979" spans="1:29" x14ac:dyDescent="0.25">
      <c r="A979" t="s">
        <v>1010</v>
      </c>
      <c r="B979" t="s">
        <v>10</v>
      </c>
      <c r="C979" t="s">
        <v>68</v>
      </c>
      <c r="D979" t="s">
        <v>3619</v>
      </c>
      <c r="E979" t="s">
        <v>3613</v>
      </c>
      <c r="F979" t="str">
        <f>_xlfn.CONCAT(D979:D979,"-",E979)</f>
        <v>Addis Ababa-Sanaa</v>
      </c>
      <c r="G979" s="1">
        <v>44574</v>
      </c>
      <c r="H979" s="1">
        <v>44599</v>
      </c>
      <c r="I979" s="8">
        <f>IF(H979&lt;&gt;"",_xlfn.DAYS(H979,G979),"N/A")</f>
        <v>25</v>
      </c>
      <c r="J979" s="1">
        <f>IF(H979&lt;&gt;"",H979,"N/A")</f>
        <v>44599</v>
      </c>
      <c r="K979">
        <v>1</v>
      </c>
      <c r="L979" t="s">
        <v>16</v>
      </c>
      <c r="M979" t="str">
        <f>IF(L979&lt;&gt;"",L979,"N/A")</f>
        <v>Paid</v>
      </c>
      <c r="N979" t="s">
        <v>12</v>
      </c>
      <c r="O979" t="str">
        <f>IF(N979&lt;&gt;"",N979,"N/A")</f>
        <v>Invoiced</v>
      </c>
      <c r="P979" t="s">
        <v>69</v>
      </c>
      <c r="Q979" s="9">
        <v>32.112900000000003</v>
      </c>
      <c r="R979" t="str">
        <f t="shared" si="15"/>
        <v>30+</v>
      </c>
      <c r="S979">
        <v>20</v>
      </c>
      <c r="T979" t="s">
        <v>14</v>
      </c>
      <c r="U979">
        <f>IF(T979="USD",S979,S979*0.055)</f>
        <v>20</v>
      </c>
      <c r="V979">
        <v>10</v>
      </c>
      <c r="W979" t="s">
        <v>14</v>
      </c>
      <c r="X979">
        <f>IF(W979="USD",V979,V979*0.054)</f>
        <v>10</v>
      </c>
      <c r="Y979">
        <v>1</v>
      </c>
      <c r="Z979">
        <v>3.75</v>
      </c>
      <c r="AA979" s="9">
        <v>2.5</v>
      </c>
      <c r="AB979">
        <v>3.125</v>
      </c>
      <c r="AC979">
        <v>2.5</v>
      </c>
    </row>
    <row r="980" spans="1:29" x14ac:dyDescent="0.25">
      <c r="A980" t="s">
        <v>999</v>
      </c>
      <c r="B980" t="s">
        <v>10</v>
      </c>
      <c r="C980" t="s">
        <v>68</v>
      </c>
      <c r="D980" t="s">
        <v>3619</v>
      </c>
      <c r="E980" t="s">
        <v>3618</v>
      </c>
      <c r="F980" t="str">
        <f>_xlfn.CONCAT(D980:D980,"-",E980)</f>
        <v>Addis Ababa-Tripoli</v>
      </c>
      <c r="G980" s="1">
        <v>44574</v>
      </c>
      <c r="H980" s="1">
        <v>44599</v>
      </c>
      <c r="I980" s="8">
        <f>IF(H980&lt;&gt;"",_xlfn.DAYS(H980,G980),"N/A")</f>
        <v>25</v>
      </c>
      <c r="J980" s="1">
        <f>IF(H980&lt;&gt;"",H980,"N/A")</f>
        <v>44599</v>
      </c>
      <c r="K980">
        <v>1</v>
      </c>
      <c r="L980" t="s">
        <v>16</v>
      </c>
      <c r="M980" t="str">
        <f>IF(L980&lt;&gt;"",L980,"N/A")</f>
        <v>Paid</v>
      </c>
      <c r="N980" t="s">
        <v>16</v>
      </c>
      <c r="O980" t="str">
        <f>IF(N980&lt;&gt;"",N980,"N/A")</f>
        <v>Paid</v>
      </c>
      <c r="P980" t="s">
        <v>13</v>
      </c>
      <c r="Q980" s="9">
        <v>32.112900000000003</v>
      </c>
      <c r="R980" t="str">
        <f t="shared" si="15"/>
        <v>30+</v>
      </c>
      <c r="S980">
        <v>600</v>
      </c>
      <c r="T980" t="s">
        <v>14</v>
      </c>
      <c r="U980">
        <f>IF(T980="USD",S980,S980*0.055)</f>
        <v>600</v>
      </c>
      <c r="V980">
        <v>300</v>
      </c>
      <c r="W980" t="s">
        <v>14</v>
      </c>
      <c r="X980">
        <f>IF(W980="USD",V980,V980*0.054)</f>
        <v>300</v>
      </c>
      <c r="Y980">
        <v>1</v>
      </c>
      <c r="Z980">
        <v>3.75</v>
      </c>
      <c r="AA980" s="9">
        <v>2.5</v>
      </c>
      <c r="AB980">
        <v>3.125</v>
      </c>
      <c r="AC980">
        <v>2.5</v>
      </c>
    </row>
    <row r="981" spans="1:29" x14ac:dyDescent="0.25">
      <c r="A981" t="s">
        <v>1320</v>
      </c>
      <c r="B981" t="s">
        <v>10</v>
      </c>
      <c r="C981" t="s">
        <v>68</v>
      </c>
      <c r="D981" t="s">
        <v>3611</v>
      </c>
      <c r="E981" t="s">
        <v>3617</v>
      </c>
      <c r="F981" t="str">
        <f>_xlfn.CONCAT(D981:D981,"-",E981)</f>
        <v>Mogadishu-Lagos</v>
      </c>
      <c r="G981" s="1">
        <v>44690</v>
      </c>
      <c r="H981" s="1">
        <v>44715</v>
      </c>
      <c r="I981" s="8">
        <f>IF(H981&lt;&gt;"",_xlfn.DAYS(H981,G981),"N/A")</f>
        <v>25</v>
      </c>
      <c r="J981" s="1">
        <f>IF(H981&lt;&gt;"",H981,"N/A")</f>
        <v>44715</v>
      </c>
      <c r="K981">
        <v>5</v>
      </c>
      <c r="L981" t="s">
        <v>16</v>
      </c>
      <c r="M981" t="str">
        <f>IF(L981&lt;&gt;"",L981,"N/A")</f>
        <v>Paid</v>
      </c>
      <c r="N981" t="s">
        <v>12</v>
      </c>
      <c r="O981" t="str">
        <f>IF(N981&lt;&gt;"",N981,"N/A")</f>
        <v>Invoiced</v>
      </c>
      <c r="P981" t="s">
        <v>69</v>
      </c>
      <c r="Q981" s="9">
        <v>32.085299999999997</v>
      </c>
      <c r="R981" t="str">
        <f t="shared" si="15"/>
        <v>30+</v>
      </c>
      <c r="S981">
        <v>20</v>
      </c>
      <c r="T981" t="s">
        <v>14</v>
      </c>
      <c r="U981">
        <f>IF(T981="USD",S981,S981*0.055)</f>
        <v>20</v>
      </c>
      <c r="V981">
        <v>10</v>
      </c>
      <c r="W981" t="s">
        <v>14</v>
      </c>
      <c r="X981">
        <f>IF(W981="USD",V981,V981*0.054)</f>
        <v>10</v>
      </c>
      <c r="Y981">
        <v>1</v>
      </c>
      <c r="Z981">
        <v>3.75</v>
      </c>
      <c r="AA981" s="9">
        <v>2.5</v>
      </c>
      <c r="AB981">
        <v>3.125</v>
      </c>
      <c r="AC981">
        <v>2.5</v>
      </c>
    </row>
    <row r="982" spans="1:29" x14ac:dyDescent="0.25">
      <c r="A982" t="s">
        <v>1321</v>
      </c>
      <c r="B982" t="s">
        <v>10</v>
      </c>
      <c r="C982" t="s">
        <v>68</v>
      </c>
      <c r="D982" t="s">
        <v>3615</v>
      </c>
      <c r="E982" t="s">
        <v>3612</v>
      </c>
      <c r="F982" t="str">
        <f>_xlfn.CONCAT(D982:D982,"-",E982)</f>
        <v>Mombasa-Victoria</v>
      </c>
      <c r="G982" s="1">
        <v>44690</v>
      </c>
      <c r="H982" s="1">
        <v>44715</v>
      </c>
      <c r="I982" s="8">
        <f>IF(H982&lt;&gt;"",_xlfn.DAYS(H982,G982),"N/A")</f>
        <v>25</v>
      </c>
      <c r="J982" s="1">
        <f>IF(H982&lt;&gt;"",H982,"N/A")</f>
        <v>44715</v>
      </c>
      <c r="K982">
        <v>5</v>
      </c>
      <c r="L982" t="s">
        <v>16</v>
      </c>
      <c r="M982" t="str">
        <f>IF(L982&lt;&gt;"",L982,"N/A")</f>
        <v>Paid</v>
      </c>
      <c r="N982" t="s">
        <v>12</v>
      </c>
      <c r="O982" t="str">
        <f>IF(N982&lt;&gt;"",N982,"N/A")</f>
        <v>Invoiced</v>
      </c>
      <c r="P982" t="s">
        <v>13</v>
      </c>
      <c r="Q982" s="9">
        <v>32.085299999999997</v>
      </c>
      <c r="R982" t="str">
        <f t="shared" si="15"/>
        <v>30+</v>
      </c>
      <c r="S982">
        <v>600</v>
      </c>
      <c r="T982" t="s">
        <v>14</v>
      </c>
      <c r="U982">
        <f>IF(T982="USD",S982,S982*0.055)</f>
        <v>600</v>
      </c>
      <c r="V982">
        <v>300</v>
      </c>
      <c r="W982" t="s">
        <v>14</v>
      </c>
      <c r="X982">
        <f>IF(W982="USD",V982,V982*0.054)</f>
        <v>300</v>
      </c>
      <c r="Y982">
        <v>1</v>
      </c>
      <c r="Z982">
        <v>3.75</v>
      </c>
      <c r="AA982" s="9">
        <v>2.5</v>
      </c>
      <c r="AB982">
        <v>3.125</v>
      </c>
      <c r="AC982">
        <v>2.5</v>
      </c>
    </row>
    <row r="983" spans="1:29" x14ac:dyDescent="0.25">
      <c r="A983" t="s">
        <v>2700</v>
      </c>
      <c r="B983" t="s">
        <v>10</v>
      </c>
      <c r="C983" t="s">
        <v>11</v>
      </c>
      <c r="D983" t="s">
        <v>3615</v>
      </c>
      <c r="E983" t="s">
        <v>3618</v>
      </c>
      <c r="F983" t="str">
        <f>_xlfn.CONCAT(D983:D983,"-",E983)</f>
        <v>Mombasa-Tripoli</v>
      </c>
      <c r="G983" s="1">
        <v>44670</v>
      </c>
      <c r="H983" s="1">
        <v>44695</v>
      </c>
      <c r="I983" s="8">
        <f>IF(H983&lt;&gt;"",_xlfn.DAYS(H983,G983),"N/A")</f>
        <v>25</v>
      </c>
      <c r="J983" s="1">
        <f>IF(H983&lt;&gt;"",H983,"N/A")</f>
        <v>44695</v>
      </c>
      <c r="K983">
        <v>4</v>
      </c>
      <c r="L983" t="s">
        <v>16</v>
      </c>
      <c r="M983" t="str">
        <f>IF(L983&lt;&gt;"",L983,"N/A")</f>
        <v>Paid</v>
      </c>
      <c r="N983" t="s">
        <v>12</v>
      </c>
      <c r="O983" t="str">
        <f>IF(N983&lt;&gt;"",N983,"N/A")</f>
        <v>Invoiced</v>
      </c>
      <c r="P983" t="s">
        <v>13</v>
      </c>
      <c r="Q983" s="9">
        <v>31.626000000000001</v>
      </c>
      <c r="R983" t="str">
        <f t="shared" si="15"/>
        <v>30+</v>
      </c>
      <c r="S983">
        <v>600</v>
      </c>
      <c r="T983" t="s">
        <v>14</v>
      </c>
      <c r="U983">
        <f>IF(T983="USD",S983,S983*0.055)</f>
        <v>600</v>
      </c>
      <c r="V983">
        <v>300</v>
      </c>
      <c r="W983" t="s">
        <v>14</v>
      </c>
      <c r="X983">
        <f>IF(W983="USD",V983,V983*0.054)</f>
        <v>300</v>
      </c>
      <c r="Y983">
        <v>1</v>
      </c>
      <c r="Z983">
        <v>3.75</v>
      </c>
      <c r="AA983" s="9">
        <v>2.5</v>
      </c>
      <c r="AB983">
        <v>3.125</v>
      </c>
      <c r="AC983">
        <v>2.5</v>
      </c>
    </row>
    <row r="984" spans="1:29" x14ac:dyDescent="0.25">
      <c r="A984" t="s">
        <v>2701</v>
      </c>
      <c r="B984" t="s">
        <v>10</v>
      </c>
      <c r="C984" t="s">
        <v>11</v>
      </c>
      <c r="D984" t="s">
        <v>3616</v>
      </c>
      <c r="E984" t="s">
        <v>3617</v>
      </c>
      <c r="F984" t="str">
        <f>_xlfn.CONCAT(D984:D984,"-",E984)</f>
        <v>Marrakech-Lagos</v>
      </c>
      <c r="G984" s="1">
        <v>44670</v>
      </c>
      <c r="H984" s="1">
        <v>44695</v>
      </c>
      <c r="I984" s="8">
        <f>IF(H984&lt;&gt;"",_xlfn.DAYS(H984,G984),"N/A")</f>
        <v>25</v>
      </c>
      <c r="J984" s="1">
        <f>IF(H984&lt;&gt;"",H984,"N/A")</f>
        <v>44695</v>
      </c>
      <c r="K984">
        <v>4</v>
      </c>
      <c r="L984" t="s">
        <v>16</v>
      </c>
      <c r="M984" t="str">
        <f>IF(L984&lt;&gt;"",L984,"N/A")</f>
        <v>Paid</v>
      </c>
      <c r="N984" t="s">
        <v>12</v>
      </c>
      <c r="O984" t="str">
        <f>IF(N984&lt;&gt;"",N984,"N/A")</f>
        <v>Invoiced</v>
      </c>
      <c r="P984" t="s">
        <v>13</v>
      </c>
      <c r="Q984" s="9">
        <v>31.626000000000001</v>
      </c>
      <c r="R984" t="str">
        <f t="shared" si="15"/>
        <v>30+</v>
      </c>
      <c r="S984">
        <v>600</v>
      </c>
      <c r="T984" t="s">
        <v>14</v>
      </c>
      <c r="U984">
        <f>IF(T984="USD",S984,S984*0.055)</f>
        <v>600</v>
      </c>
      <c r="V984">
        <v>300</v>
      </c>
      <c r="W984" t="s">
        <v>14</v>
      </c>
      <c r="X984">
        <f>IF(W984="USD",V984,V984*0.054)</f>
        <v>300</v>
      </c>
      <c r="Y984">
        <v>1</v>
      </c>
      <c r="Z984">
        <v>3.75</v>
      </c>
      <c r="AA984" s="9">
        <v>2.5</v>
      </c>
      <c r="AB984">
        <v>3.125</v>
      </c>
      <c r="AC984">
        <v>2.5</v>
      </c>
    </row>
    <row r="985" spans="1:29" x14ac:dyDescent="0.25">
      <c r="A985" t="s">
        <v>2702</v>
      </c>
      <c r="B985" t="s">
        <v>10</v>
      </c>
      <c r="C985" t="s">
        <v>11</v>
      </c>
      <c r="D985" t="s">
        <v>3611</v>
      </c>
      <c r="E985" t="s">
        <v>3613</v>
      </c>
      <c r="F985" t="str">
        <f>_xlfn.CONCAT(D985:D985,"-",E985)</f>
        <v>Mogadishu-Sanaa</v>
      </c>
      <c r="G985" s="1">
        <v>44670</v>
      </c>
      <c r="H985" s="1">
        <v>44695</v>
      </c>
      <c r="I985" s="8">
        <f>IF(H985&lt;&gt;"",_xlfn.DAYS(H985,G985),"N/A")</f>
        <v>25</v>
      </c>
      <c r="J985" s="1">
        <f>IF(H985&lt;&gt;"",H985,"N/A")</f>
        <v>44695</v>
      </c>
      <c r="K985">
        <v>4</v>
      </c>
      <c r="L985" t="s">
        <v>16</v>
      </c>
      <c r="M985" t="str">
        <f>IF(L985&lt;&gt;"",L985,"N/A")</f>
        <v>Paid</v>
      </c>
      <c r="N985" t="s">
        <v>12</v>
      </c>
      <c r="O985" t="str">
        <f>IF(N985&lt;&gt;"",N985,"N/A")</f>
        <v>Invoiced</v>
      </c>
      <c r="P985" t="s">
        <v>13</v>
      </c>
      <c r="Q985" s="9">
        <v>31.626000000000001</v>
      </c>
      <c r="R985" t="str">
        <f t="shared" si="15"/>
        <v>30+</v>
      </c>
      <c r="S985">
        <v>600</v>
      </c>
      <c r="T985" t="s">
        <v>14</v>
      </c>
      <c r="U985">
        <f>IF(T985="USD",S985,S985*0.055)</f>
        <v>600</v>
      </c>
      <c r="V985">
        <v>300</v>
      </c>
      <c r="W985" t="s">
        <v>14</v>
      </c>
      <c r="X985">
        <f>IF(W985="USD",V985,V985*0.054)</f>
        <v>300</v>
      </c>
      <c r="Y985">
        <v>1</v>
      </c>
      <c r="Z985">
        <v>3.75</v>
      </c>
      <c r="AA985" s="9">
        <v>2.5</v>
      </c>
      <c r="AB985">
        <v>3.125</v>
      </c>
      <c r="AC985">
        <v>2.5</v>
      </c>
    </row>
    <row r="986" spans="1:29" x14ac:dyDescent="0.25">
      <c r="A986" t="s">
        <v>2992</v>
      </c>
      <c r="B986" t="s">
        <v>10</v>
      </c>
      <c r="C986" t="s">
        <v>68</v>
      </c>
      <c r="D986" t="s">
        <v>3619</v>
      </c>
      <c r="E986" t="s">
        <v>3614</v>
      </c>
      <c r="F986" t="str">
        <f>_xlfn.CONCAT(D986:D986,"-",E986)</f>
        <v>Addis Ababa-Alger</v>
      </c>
      <c r="G986" s="1">
        <v>44776</v>
      </c>
      <c r="H986" s="1">
        <v>44801</v>
      </c>
      <c r="I986" s="8">
        <f>IF(H986&lt;&gt;"",_xlfn.DAYS(H986,G986),"N/A")</f>
        <v>25</v>
      </c>
      <c r="J986" s="1">
        <f>IF(H986&lt;&gt;"",H986,"N/A")</f>
        <v>44801</v>
      </c>
      <c r="K986">
        <v>8</v>
      </c>
      <c r="L986" t="s">
        <v>12</v>
      </c>
      <c r="M986" t="str">
        <f>IF(L986&lt;&gt;"",L986,"N/A")</f>
        <v>Invoiced</v>
      </c>
      <c r="N986" t="s">
        <v>12</v>
      </c>
      <c r="O986" t="str">
        <f>IF(N986&lt;&gt;"",N986,"N/A")</f>
        <v>Invoiced</v>
      </c>
      <c r="P986" t="s">
        <v>13</v>
      </c>
      <c r="Q986" s="9">
        <v>30.86</v>
      </c>
      <c r="R986" t="str">
        <f t="shared" si="15"/>
        <v>30+</v>
      </c>
      <c r="S986">
        <v>600</v>
      </c>
      <c r="T986" t="s">
        <v>14</v>
      </c>
      <c r="U986">
        <f>IF(T986="USD",S986,S986*0.055)</f>
        <v>600</v>
      </c>
      <c r="V986">
        <v>300</v>
      </c>
      <c r="W986" t="s">
        <v>14</v>
      </c>
      <c r="X986">
        <f>IF(W986="USD",V986,V986*0.054)</f>
        <v>300</v>
      </c>
      <c r="Y986">
        <v>1</v>
      </c>
      <c r="Z986">
        <v>3.75</v>
      </c>
      <c r="AA986" s="9">
        <v>2.5</v>
      </c>
      <c r="AB986">
        <v>3.125</v>
      </c>
      <c r="AC986">
        <v>2.5</v>
      </c>
    </row>
    <row r="987" spans="1:29" x14ac:dyDescent="0.25">
      <c r="A987" t="s">
        <v>1927</v>
      </c>
      <c r="B987" t="s">
        <v>10</v>
      </c>
      <c r="C987" t="s">
        <v>68</v>
      </c>
      <c r="D987" t="s">
        <v>3611</v>
      </c>
      <c r="E987" t="s">
        <v>3614</v>
      </c>
      <c r="F987" t="str">
        <f>_xlfn.CONCAT(D987:D987,"-",E987)</f>
        <v>Mogadishu-Alger</v>
      </c>
      <c r="G987" s="1">
        <v>44761</v>
      </c>
      <c r="H987" s="1">
        <v>44786</v>
      </c>
      <c r="I987" s="8">
        <f>IF(H987&lt;&gt;"",_xlfn.DAYS(H987,G987),"N/A")</f>
        <v>25</v>
      </c>
      <c r="J987" s="1">
        <f>IF(H987&lt;&gt;"",H987,"N/A")</f>
        <v>44786</v>
      </c>
      <c r="K987">
        <v>7</v>
      </c>
      <c r="L987" t="s">
        <v>12</v>
      </c>
      <c r="M987" t="str">
        <f>IF(L987&lt;&gt;"",L987,"N/A")</f>
        <v>Invoiced</v>
      </c>
      <c r="N987" t="s">
        <v>12</v>
      </c>
      <c r="O987" t="str">
        <f>IF(N987&lt;&gt;"",N987,"N/A")</f>
        <v>Invoiced</v>
      </c>
      <c r="P987" t="s">
        <v>13</v>
      </c>
      <c r="Q987" s="9">
        <v>30.49</v>
      </c>
      <c r="R987" t="str">
        <f t="shared" si="15"/>
        <v>30+</v>
      </c>
      <c r="S987">
        <v>600</v>
      </c>
      <c r="T987" t="s">
        <v>14</v>
      </c>
      <c r="U987">
        <f>IF(T987="USD",S987,S987*0.055)</f>
        <v>600</v>
      </c>
      <c r="V987">
        <v>300</v>
      </c>
      <c r="W987" t="s">
        <v>14</v>
      </c>
      <c r="X987">
        <f>IF(W987="USD",V987,V987*0.054)</f>
        <v>300</v>
      </c>
      <c r="Y987">
        <v>1</v>
      </c>
      <c r="Z987">
        <v>3.75</v>
      </c>
      <c r="AA987" s="9">
        <v>2.5</v>
      </c>
      <c r="AB987">
        <v>3.125</v>
      </c>
      <c r="AC987">
        <v>2.5</v>
      </c>
    </row>
    <row r="988" spans="1:29" x14ac:dyDescent="0.25">
      <c r="A988" t="s">
        <v>1615</v>
      </c>
      <c r="B988" t="s">
        <v>10</v>
      </c>
      <c r="C988" t="s">
        <v>68</v>
      </c>
      <c r="D988" t="s">
        <v>3619</v>
      </c>
      <c r="E988" t="s">
        <v>3617</v>
      </c>
      <c r="F988" t="str">
        <f>_xlfn.CONCAT(D988:D988,"-",E988)</f>
        <v>Addis Ababa-Lagos</v>
      </c>
      <c r="G988" s="1">
        <v>44715</v>
      </c>
      <c r="H988" s="1">
        <v>44740</v>
      </c>
      <c r="I988" s="8">
        <f>IF(H988&lt;&gt;"",_xlfn.DAYS(H988,G988),"N/A")</f>
        <v>25</v>
      </c>
      <c r="J988" s="1">
        <f>IF(H988&lt;&gt;"",H988,"N/A")</f>
        <v>44740</v>
      </c>
      <c r="K988">
        <v>6</v>
      </c>
      <c r="L988" t="s">
        <v>12</v>
      </c>
      <c r="M988" t="str">
        <f>IF(L988&lt;&gt;"",L988,"N/A")</f>
        <v>Invoiced</v>
      </c>
      <c r="O988" t="str">
        <f>IF(N988&lt;&gt;"",N988,"N/A")</f>
        <v>N/A</v>
      </c>
      <c r="P988" t="s">
        <v>69</v>
      </c>
      <c r="Q988" s="9">
        <v>30.439</v>
      </c>
      <c r="R988" t="str">
        <f t="shared" si="15"/>
        <v>30+</v>
      </c>
      <c r="S988">
        <v>20</v>
      </c>
      <c r="T988" t="s">
        <v>14</v>
      </c>
      <c r="U988">
        <f>IF(T988="USD",S988,S988*0.055)</f>
        <v>20</v>
      </c>
      <c r="V988">
        <v>10</v>
      </c>
      <c r="W988" t="s">
        <v>14</v>
      </c>
      <c r="X988">
        <f>IF(W988="USD",V988,V988*0.054)</f>
        <v>10</v>
      </c>
      <c r="Y988">
        <v>1</v>
      </c>
      <c r="Z988">
        <v>3.75</v>
      </c>
      <c r="AA988" s="9">
        <v>2.5</v>
      </c>
      <c r="AB988">
        <v>3.125</v>
      </c>
      <c r="AC988">
        <v>2.5</v>
      </c>
    </row>
    <row r="989" spans="1:29" x14ac:dyDescent="0.25">
      <c r="A989" t="s">
        <v>1674</v>
      </c>
      <c r="B989" t="s">
        <v>10</v>
      </c>
      <c r="C989" t="s">
        <v>68</v>
      </c>
      <c r="D989" t="s">
        <v>3611</v>
      </c>
      <c r="E989" t="s">
        <v>3614</v>
      </c>
      <c r="F989" t="str">
        <f>_xlfn.CONCAT(D989:D989,"-",E989)</f>
        <v>Mogadishu-Alger</v>
      </c>
      <c r="G989" s="1">
        <v>44715</v>
      </c>
      <c r="H989" s="1">
        <v>44740</v>
      </c>
      <c r="I989" s="8">
        <f>IF(H989&lt;&gt;"",_xlfn.DAYS(H989,G989),"N/A")</f>
        <v>25</v>
      </c>
      <c r="J989" s="1">
        <f>IF(H989&lt;&gt;"",H989,"N/A")</f>
        <v>44740</v>
      </c>
      <c r="K989">
        <v>6</v>
      </c>
      <c r="L989" t="s">
        <v>12</v>
      </c>
      <c r="M989" t="str">
        <f>IF(L989&lt;&gt;"",L989,"N/A")</f>
        <v>Invoiced</v>
      </c>
      <c r="N989" t="s">
        <v>12</v>
      </c>
      <c r="O989" t="str">
        <f>IF(N989&lt;&gt;"",N989,"N/A")</f>
        <v>Invoiced</v>
      </c>
      <c r="P989" t="s">
        <v>13</v>
      </c>
      <c r="Q989" s="9">
        <v>30.439</v>
      </c>
      <c r="R989" t="str">
        <f t="shared" si="15"/>
        <v>30+</v>
      </c>
      <c r="S989">
        <v>600</v>
      </c>
      <c r="T989" t="s">
        <v>14</v>
      </c>
      <c r="U989">
        <f>IF(T989="USD",S989,S989*0.055)</f>
        <v>600</v>
      </c>
      <c r="V989">
        <v>300</v>
      </c>
      <c r="W989" t="s">
        <v>14</v>
      </c>
      <c r="X989">
        <f>IF(W989="USD",V989,V989*0.054)</f>
        <v>300</v>
      </c>
      <c r="Y989">
        <v>1</v>
      </c>
      <c r="Z989">
        <v>3.75</v>
      </c>
      <c r="AA989" s="9">
        <v>2.5</v>
      </c>
      <c r="AB989">
        <v>3.125</v>
      </c>
      <c r="AC989">
        <v>2.5</v>
      </c>
    </row>
    <row r="990" spans="1:29" x14ac:dyDescent="0.25">
      <c r="A990" t="s">
        <v>1755</v>
      </c>
      <c r="B990" t="s">
        <v>10</v>
      </c>
      <c r="C990" t="s">
        <v>68</v>
      </c>
      <c r="D990" t="s">
        <v>3611</v>
      </c>
      <c r="E990" t="s">
        <v>3617</v>
      </c>
      <c r="F990" t="str">
        <f>_xlfn.CONCAT(D990:D990,"-",E990)</f>
        <v>Mogadishu-Lagos</v>
      </c>
      <c r="G990" s="1">
        <v>44732</v>
      </c>
      <c r="H990" s="1">
        <v>44757</v>
      </c>
      <c r="I990" s="8">
        <f>IF(H990&lt;&gt;"",_xlfn.DAYS(H990,G990),"N/A")</f>
        <v>25</v>
      </c>
      <c r="J990" s="1">
        <f>IF(H990&lt;&gt;"",H990,"N/A")</f>
        <v>44757</v>
      </c>
      <c r="K990">
        <v>6</v>
      </c>
      <c r="L990" t="s">
        <v>12</v>
      </c>
      <c r="M990" t="str">
        <f>IF(L990&lt;&gt;"",L990,"N/A")</f>
        <v>Invoiced</v>
      </c>
      <c r="N990" t="s">
        <v>12</v>
      </c>
      <c r="O990" t="str">
        <f>IF(N990&lt;&gt;"",N990,"N/A")</f>
        <v>Invoiced</v>
      </c>
      <c r="P990" t="s">
        <v>13</v>
      </c>
      <c r="Q990" s="9">
        <v>30.404</v>
      </c>
      <c r="R990" t="str">
        <f t="shared" si="15"/>
        <v>30+</v>
      </c>
      <c r="S990">
        <v>600</v>
      </c>
      <c r="T990" t="s">
        <v>14</v>
      </c>
      <c r="U990">
        <f>IF(T990="USD",S990,S990*0.055)</f>
        <v>600</v>
      </c>
      <c r="V990">
        <v>300</v>
      </c>
      <c r="W990" t="s">
        <v>14</v>
      </c>
      <c r="X990">
        <f>IF(W990="USD",V990,V990*0.054)</f>
        <v>300</v>
      </c>
      <c r="Y990">
        <v>1</v>
      </c>
      <c r="Z990">
        <v>3.75</v>
      </c>
      <c r="AA990" s="9">
        <v>2.5</v>
      </c>
      <c r="AB990">
        <v>3.125</v>
      </c>
      <c r="AC990">
        <v>2.5</v>
      </c>
    </row>
    <row r="991" spans="1:29" x14ac:dyDescent="0.25">
      <c r="A991" t="s">
        <v>1617</v>
      </c>
      <c r="B991" t="s">
        <v>10</v>
      </c>
      <c r="C991" t="s">
        <v>68</v>
      </c>
      <c r="D991" t="s">
        <v>3620</v>
      </c>
      <c r="E991" t="s">
        <v>3613</v>
      </c>
      <c r="F991" t="str">
        <f>_xlfn.CONCAT(D991:D991,"-",E991)</f>
        <v>Zanzibar-Sanaa</v>
      </c>
      <c r="G991" s="1">
        <v>44715</v>
      </c>
      <c r="H991" s="1">
        <v>44740</v>
      </c>
      <c r="I991" s="8">
        <f>IF(H991&lt;&gt;"",_xlfn.DAYS(H991,G991),"N/A")</f>
        <v>25</v>
      </c>
      <c r="J991" s="1">
        <f>IF(H991&lt;&gt;"",H991,"N/A")</f>
        <v>44740</v>
      </c>
      <c r="K991">
        <v>6</v>
      </c>
      <c r="L991" t="s">
        <v>12</v>
      </c>
      <c r="M991" t="str">
        <f>IF(L991&lt;&gt;"",L991,"N/A")</f>
        <v>Invoiced</v>
      </c>
      <c r="O991" t="str">
        <f>IF(N991&lt;&gt;"",N991,"N/A")</f>
        <v>N/A</v>
      </c>
      <c r="P991" t="s">
        <v>69</v>
      </c>
      <c r="Q991" s="9">
        <v>30.390999999999998</v>
      </c>
      <c r="R991" t="str">
        <f t="shared" si="15"/>
        <v>30+</v>
      </c>
      <c r="S991">
        <v>20</v>
      </c>
      <c r="T991" t="s">
        <v>14</v>
      </c>
      <c r="U991">
        <f>IF(T991="USD",S991,S991*0.055)</f>
        <v>20</v>
      </c>
      <c r="V991">
        <v>10</v>
      </c>
      <c r="W991" t="s">
        <v>14</v>
      </c>
      <c r="X991">
        <f>IF(W991="USD",V991,V991*0.054)</f>
        <v>10</v>
      </c>
      <c r="Y991">
        <v>1</v>
      </c>
      <c r="Z991">
        <v>3.75</v>
      </c>
      <c r="AA991" s="9">
        <v>2.5</v>
      </c>
      <c r="AB991">
        <v>3.125</v>
      </c>
      <c r="AC991">
        <v>2.5</v>
      </c>
    </row>
    <row r="992" spans="1:29" x14ac:dyDescent="0.25">
      <c r="A992" t="s">
        <v>1676</v>
      </c>
      <c r="B992" t="s">
        <v>10</v>
      </c>
      <c r="C992" t="s">
        <v>68</v>
      </c>
      <c r="D992" t="s">
        <v>3616</v>
      </c>
      <c r="E992" t="s">
        <v>3613</v>
      </c>
      <c r="F992" t="str">
        <f>_xlfn.CONCAT(D992:D992,"-",E992)</f>
        <v>Marrakech-Sanaa</v>
      </c>
      <c r="G992" s="1">
        <v>44715</v>
      </c>
      <c r="H992" s="1">
        <v>44740</v>
      </c>
      <c r="I992" s="8">
        <f>IF(H992&lt;&gt;"",_xlfn.DAYS(H992,G992),"N/A")</f>
        <v>25</v>
      </c>
      <c r="J992" s="1">
        <f>IF(H992&lt;&gt;"",H992,"N/A")</f>
        <v>44740</v>
      </c>
      <c r="K992">
        <v>6</v>
      </c>
      <c r="L992" t="s">
        <v>12</v>
      </c>
      <c r="M992" t="str">
        <f>IF(L992&lt;&gt;"",L992,"N/A")</f>
        <v>Invoiced</v>
      </c>
      <c r="N992" t="s">
        <v>12</v>
      </c>
      <c r="O992" t="str">
        <f>IF(N992&lt;&gt;"",N992,"N/A")</f>
        <v>Invoiced</v>
      </c>
      <c r="P992" t="s">
        <v>13</v>
      </c>
      <c r="Q992" s="9">
        <v>30.390999999999998</v>
      </c>
      <c r="R992" t="str">
        <f t="shared" si="15"/>
        <v>30+</v>
      </c>
      <c r="S992">
        <v>600</v>
      </c>
      <c r="T992" t="s">
        <v>14</v>
      </c>
      <c r="U992">
        <f>IF(T992="USD",S992,S992*0.055)</f>
        <v>600</v>
      </c>
      <c r="V992">
        <v>300</v>
      </c>
      <c r="W992" t="s">
        <v>14</v>
      </c>
      <c r="X992">
        <f>IF(W992="USD",V992,V992*0.054)</f>
        <v>300</v>
      </c>
      <c r="Y992">
        <v>1</v>
      </c>
      <c r="Z992">
        <v>3.75</v>
      </c>
      <c r="AA992" s="9">
        <v>2.5</v>
      </c>
      <c r="AB992">
        <v>3.125</v>
      </c>
      <c r="AC992">
        <v>2.5</v>
      </c>
    </row>
    <row r="993" spans="1:29" x14ac:dyDescent="0.25">
      <c r="A993" t="s">
        <v>929</v>
      </c>
      <c r="B993" t="s">
        <v>10</v>
      </c>
      <c r="C993" t="s">
        <v>68</v>
      </c>
      <c r="D993" t="s">
        <v>3619</v>
      </c>
      <c r="E993" t="s">
        <v>3617</v>
      </c>
      <c r="F993" t="str">
        <f>_xlfn.CONCAT(D993:D993,"-",E993)</f>
        <v>Addis Ababa-Lagos</v>
      </c>
      <c r="G993" s="1">
        <v>44571</v>
      </c>
      <c r="H993" s="1">
        <v>44596</v>
      </c>
      <c r="I993" s="8">
        <f>IF(H993&lt;&gt;"",_xlfn.DAYS(H993,G993),"N/A")</f>
        <v>25</v>
      </c>
      <c r="J993" s="1">
        <f>IF(H993&lt;&gt;"",H993,"N/A")</f>
        <v>44596</v>
      </c>
      <c r="K993">
        <v>1</v>
      </c>
      <c r="L993" t="s">
        <v>16</v>
      </c>
      <c r="M993" t="str">
        <f>IF(L993&lt;&gt;"",L993,"N/A")</f>
        <v>Paid</v>
      </c>
      <c r="N993" t="s">
        <v>12</v>
      </c>
      <c r="O993" t="str">
        <f>IF(N993&lt;&gt;"",N993,"N/A")</f>
        <v>Invoiced</v>
      </c>
      <c r="P993" t="s">
        <v>69</v>
      </c>
      <c r="Q993" s="9">
        <v>30.251999999999999</v>
      </c>
      <c r="R993" t="str">
        <f t="shared" si="15"/>
        <v>30+</v>
      </c>
      <c r="S993">
        <v>20</v>
      </c>
      <c r="T993" t="s">
        <v>14</v>
      </c>
      <c r="U993">
        <f>IF(T993="USD",S993,S993*0.055)</f>
        <v>20</v>
      </c>
      <c r="V993">
        <v>10</v>
      </c>
      <c r="W993" t="s">
        <v>14</v>
      </c>
      <c r="X993">
        <f>IF(W993="USD",V993,V993*0.054)</f>
        <v>10</v>
      </c>
      <c r="Y993">
        <v>1</v>
      </c>
      <c r="Z993">
        <v>3.75</v>
      </c>
      <c r="AA993" s="9">
        <v>2.5</v>
      </c>
      <c r="AB993">
        <v>3.125</v>
      </c>
      <c r="AC993">
        <v>2.5</v>
      </c>
    </row>
    <row r="994" spans="1:29" x14ac:dyDescent="0.25">
      <c r="A994" t="s">
        <v>923</v>
      </c>
      <c r="B994" t="s">
        <v>10</v>
      </c>
      <c r="C994" t="s">
        <v>68</v>
      </c>
      <c r="D994" t="s">
        <v>3620</v>
      </c>
      <c r="E994" t="s">
        <v>3614</v>
      </c>
      <c r="F994" t="str">
        <f>_xlfn.CONCAT(D994:D994,"-",E994)</f>
        <v>Zanzibar-Alger</v>
      </c>
      <c r="G994" s="1">
        <v>44571</v>
      </c>
      <c r="H994" s="1">
        <v>44596</v>
      </c>
      <c r="I994" s="8">
        <f>IF(H994&lt;&gt;"",_xlfn.DAYS(H994,G994),"N/A")</f>
        <v>25</v>
      </c>
      <c r="J994" s="1">
        <f>IF(H994&lt;&gt;"",H994,"N/A")</f>
        <v>44596</v>
      </c>
      <c r="K994">
        <v>1</v>
      </c>
      <c r="L994" t="s">
        <v>16</v>
      </c>
      <c r="M994" t="str">
        <f>IF(L994&lt;&gt;"",L994,"N/A")</f>
        <v>Paid</v>
      </c>
      <c r="N994" t="s">
        <v>16</v>
      </c>
      <c r="O994" t="str">
        <f>IF(N994&lt;&gt;"",N994,"N/A")</f>
        <v>Paid</v>
      </c>
      <c r="P994" t="s">
        <v>13</v>
      </c>
      <c r="Q994" s="9">
        <v>30.251999999999999</v>
      </c>
      <c r="R994" t="str">
        <f t="shared" si="15"/>
        <v>30+</v>
      </c>
      <c r="S994">
        <v>600</v>
      </c>
      <c r="T994" t="s">
        <v>14</v>
      </c>
      <c r="U994">
        <f>IF(T994="USD",S994,S994*0.055)</f>
        <v>600</v>
      </c>
      <c r="V994">
        <v>300</v>
      </c>
      <c r="W994" t="s">
        <v>14</v>
      </c>
      <c r="X994">
        <f>IF(W994="USD",V994,V994*0.054)</f>
        <v>300</v>
      </c>
      <c r="Y994">
        <v>1</v>
      </c>
      <c r="Z994">
        <v>3.75</v>
      </c>
      <c r="AA994" s="9">
        <v>2.5</v>
      </c>
      <c r="AB994">
        <v>3.125</v>
      </c>
      <c r="AC994">
        <v>2.5</v>
      </c>
    </row>
    <row r="995" spans="1:29" x14ac:dyDescent="0.25">
      <c r="A995" t="s">
        <v>1481</v>
      </c>
      <c r="B995" t="s">
        <v>10</v>
      </c>
      <c r="C995" t="s">
        <v>68</v>
      </c>
      <c r="D995" t="s">
        <v>3616</v>
      </c>
      <c r="E995" t="s">
        <v>3617</v>
      </c>
      <c r="F995" t="str">
        <f>_xlfn.CONCAT(D995:D995,"-",E995)</f>
        <v>Marrakech-Lagos</v>
      </c>
      <c r="G995" s="1">
        <v>44692</v>
      </c>
      <c r="H995" s="1">
        <v>44717</v>
      </c>
      <c r="I995" s="8">
        <f>IF(H995&lt;&gt;"",_xlfn.DAYS(H995,G995),"N/A")</f>
        <v>25</v>
      </c>
      <c r="J995" s="1">
        <f>IF(H995&lt;&gt;"",H995,"N/A")</f>
        <v>44717</v>
      </c>
      <c r="K995">
        <v>5</v>
      </c>
      <c r="M995" t="str">
        <f>IF(L995&lt;&gt;"",L995,"N/A")</f>
        <v>N/A</v>
      </c>
      <c r="N995" t="s">
        <v>16</v>
      </c>
      <c r="O995" t="str">
        <f>IF(N995&lt;&gt;"",N995,"N/A")</f>
        <v>Paid</v>
      </c>
      <c r="P995" t="s">
        <v>69</v>
      </c>
      <c r="Q995" s="9">
        <v>30.15</v>
      </c>
      <c r="R995" t="str">
        <f t="shared" si="15"/>
        <v>30+</v>
      </c>
      <c r="S995">
        <v>20</v>
      </c>
      <c r="T995" t="s">
        <v>14</v>
      </c>
      <c r="U995">
        <f>IF(T995="USD",S995,S995*0.055)</f>
        <v>20</v>
      </c>
      <c r="V995">
        <v>10</v>
      </c>
      <c r="W995" t="s">
        <v>14</v>
      </c>
      <c r="X995">
        <f>IF(W995="USD",V995,V995*0.054)</f>
        <v>10</v>
      </c>
      <c r="Y995">
        <v>1</v>
      </c>
      <c r="Z995">
        <v>3.75</v>
      </c>
      <c r="AA995" s="9">
        <v>2.5</v>
      </c>
      <c r="AB995">
        <v>3.125</v>
      </c>
      <c r="AC995">
        <v>2.5</v>
      </c>
    </row>
    <row r="996" spans="1:29" x14ac:dyDescent="0.25">
      <c r="A996" t="s">
        <v>1483</v>
      </c>
      <c r="B996" t="s">
        <v>10</v>
      </c>
      <c r="C996" t="s">
        <v>68</v>
      </c>
      <c r="D996" t="s">
        <v>3616</v>
      </c>
      <c r="E996" t="s">
        <v>3612</v>
      </c>
      <c r="F996" t="str">
        <f>_xlfn.CONCAT(D996:D996,"-",E996)</f>
        <v>Marrakech-Victoria</v>
      </c>
      <c r="G996" s="1">
        <v>44691</v>
      </c>
      <c r="H996" s="1">
        <v>44716</v>
      </c>
      <c r="I996" s="8">
        <f>IF(H996&lt;&gt;"",_xlfn.DAYS(H996,G996),"N/A")</f>
        <v>25</v>
      </c>
      <c r="J996" s="1">
        <f>IF(H996&lt;&gt;"",H996,"N/A")</f>
        <v>44716</v>
      </c>
      <c r="K996">
        <v>5</v>
      </c>
      <c r="M996" t="str">
        <f>IF(L996&lt;&gt;"",L996,"N/A")</f>
        <v>N/A</v>
      </c>
      <c r="N996" t="s">
        <v>16</v>
      </c>
      <c r="O996" t="str">
        <f>IF(N996&lt;&gt;"",N996,"N/A")</f>
        <v>Paid</v>
      </c>
      <c r="P996" t="s">
        <v>69</v>
      </c>
      <c r="Q996" s="9">
        <v>30.15</v>
      </c>
      <c r="R996" t="str">
        <f t="shared" si="15"/>
        <v>30+</v>
      </c>
      <c r="S996">
        <v>20</v>
      </c>
      <c r="T996" t="s">
        <v>14</v>
      </c>
      <c r="U996">
        <f>IF(T996="USD",S996,S996*0.055)</f>
        <v>20</v>
      </c>
      <c r="V996">
        <v>10</v>
      </c>
      <c r="W996" t="s">
        <v>14</v>
      </c>
      <c r="X996">
        <f>IF(W996="USD",V996,V996*0.054)</f>
        <v>10</v>
      </c>
      <c r="Y996">
        <v>1</v>
      </c>
      <c r="Z996">
        <v>3.75</v>
      </c>
      <c r="AA996" s="9">
        <v>2.5</v>
      </c>
      <c r="AB996">
        <v>3.125</v>
      </c>
      <c r="AC996">
        <v>2.5</v>
      </c>
    </row>
    <row r="997" spans="1:29" x14ac:dyDescent="0.25">
      <c r="A997" t="s">
        <v>1482</v>
      </c>
      <c r="B997" t="s">
        <v>10</v>
      </c>
      <c r="C997" t="s">
        <v>68</v>
      </c>
      <c r="D997" t="s">
        <v>3619</v>
      </c>
      <c r="E997" t="s">
        <v>3612</v>
      </c>
      <c r="F997" t="str">
        <f>_xlfn.CONCAT(D997:D997,"-",E997)</f>
        <v>Addis Ababa-Victoria</v>
      </c>
      <c r="G997" s="1">
        <v>44692</v>
      </c>
      <c r="H997" s="1">
        <v>44717</v>
      </c>
      <c r="I997" s="8">
        <f>IF(H997&lt;&gt;"",_xlfn.DAYS(H997,G997),"N/A")</f>
        <v>25</v>
      </c>
      <c r="J997" s="1">
        <f>IF(H997&lt;&gt;"",H997,"N/A")</f>
        <v>44717</v>
      </c>
      <c r="K997">
        <v>5</v>
      </c>
      <c r="M997" t="str">
        <f>IF(L997&lt;&gt;"",L997,"N/A")</f>
        <v>N/A</v>
      </c>
      <c r="N997" t="s">
        <v>12</v>
      </c>
      <c r="O997" t="str">
        <f>IF(N997&lt;&gt;"",N997,"N/A")</f>
        <v>Invoiced</v>
      </c>
      <c r="P997" t="s">
        <v>13</v>
      </c>
      <c r="Q997" s="9">
        <v>30.15</v>
      </c>
      <c r="R997" t="str">
        <f t="shared" si="15"/>
        <v>30+</v>
      </c>
      <c r="S997">
        <v>600</v>
      </c>
      <c r="T997" t="s">
        <v>14</v>
      </c>
      <c r="U997">
        <f>IF(T997="USD",S997,S997*0.055)</f>
        <v>600</v>
      </c>
      <c r="V997">
        <v>300</v>
      </c>
      <c r="W997" t="s">
        <v>14</v>
      </c>
      <c r="X997">
        <f>IF(W997="USD",V997,V997*0.054)</f>
        <v>300</v>
      </c>
      <c r="Y997">
        <v>1</v>
      </c>
      <c r="Z997">
        <v>3.75</v>
      </c>
      <c r="AA997" s="9">
        <v>2.5</v>
      </c>
      <c r="AB997">
        <v>3.125</v>
      </c>
      <c r="AC997">
        <v>2.5</v>
      </c>
    </row>
    <row r="998" spans="1:29" x14ac:dyDescent="0.25">
      <c r="A998" t="s">
        <v>1484</v>
      </c>
      <c r="B998" t="s">
        <v>10</v>
      </c>
      <c r="C998" t="s">
        <v>68</v>
      </c>
      <c r="D998" t="s">
        <v>3619</v>
      </c>
      <c r="E998" t="s">
        <v>3618</v>
      </c>
      <c r="F998" t="str">
        <f>_xlfn.CONCAT(D998:D998,"-",E998)</f>
        <v>Addis Ababa-Tripoli</v>
      </c>
      <c r="G998" s="1">
        <v>44691</v>
      </c>
      <c r="H998" s="1">
        <v>44716</v>
      </c>
      <c r="I998" s="8">
        <f>IF(H998&lt;&gt;"",_xlfn.DAYS(H998,G998),"N/A")</f>
        <v>25</v>
      </c>
      <c r="J998" s="1">
        <f>IF(H998&lt;&gt;"",H998,"N/A")</f>
        <v>44716</v>
      </c>
      <c r="K998">
        <v>5</v>
      </c>
      <c r="M998" t="str">
        <f>IF(L998&lt;&gt;"",L998,"N/A")</f>
        <v>N/A</v>
      </c>
      <c r="N998" t="s">
        <v>12</v>
      </c>
      <c r="O998" t="str">
        <f>IF(N998&lt;&gt;"",N998,"N/A")</f>
        <v>Invoiced</v>
      </c>
      <c r="P998" t="s">
        <v>13</v>
      </c>
      <c r="Q998" s="9">
        <v>30.15</v>
      </c>
      <c r="R998" t="str">
        <f t="shared" si="15"/>
        <v>30+</v>
      </c>
      <c r="S998">
        <v>600</v>
      </c>
      <c r="T998" t="s">
        <v>14</v>
      </c>
      <c r="U998">
        <f>IF(T998="USD",S998,S998*0.055)</f>
        <v>600</v>
      </c>
      <c r="V998">
        <v>300</v>
      </c>
      <c r="W998" t="s">
        <v>14</v>
      </c>
      <c r="X998">
        <f>IF(W998="USD",V998,V998*0.054)</f>
        <v>300</v>
      </c>
      <c r="Y998">
        <v>1</v>
      </c>
      <c r="Z998">
        <v>3.75</v>
      </c>
      <c r="AA998" s="9">
        <v>2.5</v>
      </c>
      <c r="AB998">
        <v>3.125</v>
      </c>
      <c r="AC998">
        <v>2.5</v>
      </c>
    </row>
    <row r="999" spans="1:29" x14ac:dyDescent="0.25">
      <c r="A999" t="s">
        <v>1318</v>
      </c>
      <c r="B999" t="s">
        <v>10</v>
      </c>
      <c r="C999" t="s">
        <v>68</v>
      </c>
      <c r="D999" t="s">
        <v>3619</v>
      </c>
      <c r="E999" t="s">
        <v>3617</v>
      </c>
      <c r="F999" t="str">
        <f>_xlfn.CONCAT(D999:D999,"-",E999)</f>
        <v>Addis Ababa-Lagos</v>
      </c>
      <c r="G999" s="1">
        <v>44689</v>
      </c>
      <c r="H999" s="1">
        <v>44714</v>
      </c>
      <c r="I999" s="8">
        <f>IF(H999&lt;&gt;"",_xlfn.DAYS(H999,G999),"N/A")</f>
        <v>25</v>
      </c>
      <c r="J999" s="1">
        <f>IF(H999&lt;&gt;"",H999,"N/A")</f>
        <v>44714</v>
      </c>
      <c r="K999">
        <v>5</v>
      </c>
      <c r="L999" t="s">
        <v>16</v>
      </c>
      <c r="M999" t="str">
        <f>IF(L999&lt;&gt;"",L999,"N/A")</f>
        <v>Paid</v>
      </c>
      <c r="N999" t="s">
        <v>12</v>
      </c>
      <c r="O999" t="str">
        <f>IF(N999&lt;&gt;"",N999,"N/A")</f>
        <v>Invoiced</v>
      </c>
      <c r="P999" t="s">
        <v>69</v>
      </c>
      <c r="Q999" s="9">
        <v>30.1251</v>
      </c>
      <c r="R999" t="str">
        <f t="shared" si="15"/>
        <v>30+</v>
      </c>
      <c r="S999">
        <v>20</v>
      </c>
      <c r="T999" t="s">
        <v>14</v>
      </c>
      <c r="U999">
        <f>IF(T999="USD",S999,S999*0.055)</f>
        <v>20</v>
      </c>
      <c r="V999">
        <v>10</v>
      </c>
      <c r="W999" t="s">
        <v>14</v>
      </c>
      <c r="X999">
        <f>IF(W999="USD",V999,V999*0.054)</f>
        <v>10</v>
      </c>
      <c r="Y999">
        <v>1</v>
      </c>
      <c r="Z999">
        <v>3.75</v>
      </c>
      <c r="AA999" s="9">
        <v>2.5</v>
      </c>
      <c r="AB999">
        <v>3.125</v>
      </c>
      <c r="AC999">
        <v>2.5</v>
      </c>
    </row>
    <row r="1000" spans="1:29" x14ac:dyDescent="0.25">
      <c r="A1000" t="s">
        <v>1319</v>
      </c>
      <c r="B1000" t="s">
        <v>10</v>
      </c>
      <c r="C1000" t="s">
        <v>68</v>
      </c>
      <c r="D1000" t="s">
        <v>3619</v>
      </c>
      <c r="E1000" t="s">
        <v>3618</v>
      </c>
      <c r="F1000" t="str">
        <f>_xlfn.CONCAT(D1000:D1000,"-",E1000)</f>
        <v>Addis Ababa-Tripoli</v>
      </c>
      <c r="G1000" s="1">
        <v>44689</v>
      </c>
      <c r="H1000" s="1">
        <v>44714</v>
      </c>
      <c r="I1000" s="8">
        <f>IF(H1000&lt;&gt;"",_xlfn.DAYS(H1000,G1000),"N/A")</f>
        <v>25</v>
      </c>
      <c r="J1000" s="1">
        <f>IF(H1000&lt;&gt;"",H1000,"N/A")</f>
        <v>44714</v>
      </c>
      <c r="K1000">
        <v>5</v>
      </c>
      <c r="L1000" t="s">
        <v>16</v>
      </c>
      <c r="M1000" t="str">
        <f>IF(L1000&lt;&gt;"",L1000,"N/A")</f>
        <v>Paid</v>
      </c>
      <c r="N1000" t="s">
        <v>12</v>
      </c>
      <c r="O1000" t="str">
        <f>IF(N1000&lt;&gt;"",N1000,"N/A")</f>
        <v>Invoiced</v>
      </c>
      <c r="P1000" t="s">
        <v>13</v>
      </c>
      <c r="Q1000" s="9">
        <v>30.1251</v>
      </c>
      <c r="R1000" t="str">
        <f t="shared" si="15"/>
        <v>30+</v>
      </c>
      <c r="S1000">
        <v>600</v>
      </c>
      <c r="T1000" t="s">
        <v>14</v>
      </c>
      <c r="U1000">
        <f>IF(T1000="USD",S1000,S1000*0.055)</f>
        <v>600</v>
      </c>
      <c r="V1000">
        <v>300</v>
      </c>
      <c r="W1000" t="s">
        <v>14</v>
      </c>
      <c r="X1000">
        <f>IF(W1000="USD",V1000,V1000*0.054)</f>
        <v>300</v>
      </c>
      <c r="Y1000">
        <v>1</v>
      </c>
      <c r="Z1000">
        <v>3.75</v>
      </c>
      <c r="AA1000" s="9">
        <v>2.5</v>
      </c>
      <c r="AB1000">
        <v>3.125</v>
      </c>
      <c r="AC1000">
        <v>2.5</v>
      </c>
    </row>
    <row r="1001" spans="1:29" x14ac:dyDescent="0.25">
      <c r="A1001" t="s">
        <v>1946</v>
      </c>
      <c r="B1001" t="s">
        <v>10</v>
      </c>
      <c r="C1001" t="s">
        <v>68</v>
      </c>
      <c r="D1001" t="s">
        <v>3611</v>
      </c>
      <c r="E1001" t="s">
        <v>3612</v>
      </c>
      <c r="F1001" t="str">
        <f>_xlfn.CONCAT(D1001:D1001,"-",E1001)</f>
        <v>Mogadishu-Victoria</v>
      </c>
      <c r="G1001" s="1">
        <v>44782</v>
      </c>
      <c r="H1001" s="1">
        <v>44807</v>
      </c>
      <c r="I1001" s="8">
        <f>IF(H1001&lt;&gt;"",_xlfn.DAYS(H1001,G1001),"N/A")</f>
        <v>25</v>
      </c>
      <c r="J1001" s="1">
        <f>IF(H1001&lt;&gt;"",H1001,"N/A")</f>
        <v>44807</v>
      </c>
      <c r="K1001">
        <v>8</v>
      </c>
      <c r="L1001" t="s">
        <v>12</v>
      </c>
      <c r="M1001" t="str">
        <f>IF(L1001&lt;&gt;"",L1001,"N/A")</f>
        <v>Invoiced</v>
      </c>
      <c r="N1001" t="s">
        <v>583</v>
      </c>
      <c r="O1001" t="str">
        <f>IF(N1001&lt;&gt;"",N1001,"N/A")</f>
        <v>Approval Pending</v>
      </c>
      <c r="P1001" t="s">
        <v>13</v>
      </c>
      <c r="Q1001" s="9">
        <v>30.084599999999998</v>
      </c>
      <c r="R1001" t="str">
        <f t="shared" si="15"/>
        <v>30+</v>
      </c>
      <c r="S1001">
        <v>600</v>
      </c>
      <c r="T1001" t="s">
        <v>14</v>
      </c>
      <c r="U1001">
        <f>IF(T1001="USD",S1001,S1001*0.055)</f>
        <v>600</v>
      </c>
      <c r="V1001">
        <v>300</v>
      </c>
      <c r="W1001" t="s">
        <v>14</v>
      </c>
      <c r="X1001">
        <f>IF(W1001="USD",V1001,V1001*0.054)</f>
        <v>300</v>
      </c>
      <c r="Y1001">
        <v>1</v>
      </c>
      <c r="Z1001">
        <v>3.75</v>
      </c>
      <c r="AA1001" s="9">
        <v>2.5</v>
      </c>
      <c r="AB1001">
        <v>3.125</v>
      </c>
      <c r="AC1001">
        <v>2.5</v>
      </c>
    </row>
    <row r="1002" spans="1:29" x14ac:dyDescent="0.25">
      <c r="A1002" t="s">
        <v>1048</v>
      </c>
      <c r="B1002" t="s">
        <v>10</v>
      </c>
      <c r="C1002" t="s">
        <v>68</v>
      </c>
      <c r="D1002" t="s">
        <v>3616</v>
      </c>
      <c r="E1002" t="s">
        <v>3612</v>
      </c>
      <c r="F1002" t="str">
        <f>_xlfn.CONCAT(D1002:D1002,"-",E1002)</f>
        <v>Marrakech-Victoria</v>
      </c>
      <c r="G1002" s="1">
        <v>44621</v>
      </c>
      <c r="H1002" s="1">
        <v>44646</v>
      </c>
      <c r="I1002" s="8">
        <f>IF(H1002&lt;&gt;"",_xlfn.DAYS(H1002,G1002),"N/A")</f>
        <v>25</v>
      </c>
      <c r="J1002" s="1">
        <f>IF(H1002&lt;&gt;"",H1002,"N/A")</f>
        <v>44646</v>
      </c>
      <c r="K1002">
        <v>3</v>
      </c>
      <c r="L1002" t="s">
        <v>16</v>
      </c>
      <c r="M1002" t="str">
        <f>IF(L1002&lt;&gt;"",L1002,"N/A")</f>
        <v>Paid</v>
      </c>
      <c r="N1002" t="s">
        <v>12</v>
      </c>
      <c r="O1002" t="str">
        <f>IF(N1002&lt;&gt;"",N1002,"N/A")</f>
        <v>Invoiced</v>
      </c>
      <c r="P1002" t="s">
        <v>13</v>
      </c>
      <c r="Q1002" s="9">
        <v>30.074100000000001</v>
      </c>
      <c r="R1002" t="str">
        <f t="shared" si="15"/>
        <v>30+</v>
      </c>
      <c r="S1002">
        <v>600</v>
      </c>
      <c r="T1002" t="s">
        <v>14</v>
      </c>
      <c r="U1002">
        <f>IF(T1002="USD",S1002,S1002*0.055)</f>
        <v>600</v>
      </c>
      <c r="V1002">
        <v>300</v>
      </c>
      <c r="W1002" t="s">
        <v>14</v>
      </c>
      <c r="X1002">
        <f>IF(W1002="USD",V1002,V1002*0.054)</f>
        <v>300</v>
      </c>
      <c r="Y1002">
        <v>1</v>
      </c>
      <c r="Z1002">
        <v>3.75</v>
      </c>
      <c r="AA1002" s="9">
        <v>2.5</v>
      </c>
      <c r="AB1002">
        <v>3.125</v>
      </c>
      <c r="AC1002">
        <v>2.5</v>
      </c>
    </row>
    <row r="1003" spans="1:29" x14ac:dyDescent="0.25">
      <c r="A1003" t="s">
        <v>1733</v>
      </c>
      <c r="B1003" t="s">
        <v>10</v>
      </c>
      <c r="C1003" t="s">
        <v>68</v>
      </c>
      <c r="D1003" t="s">
        <v>3611</v>
      </c>
      <c r="E1003" t="s">
        <v>3618</v>
      </c>
      <c r="F1003" t="str">
        <f>_xlfn.CONCAT(D1003:D1003,"-",E1003)</f>
        <v>Mogadishu-Tripoli</v>
      </c>
      <c r="G1003" s="1">
        <v>44739</v>
      </c>
      <c r="H1003" s="1">
        <v>44764</v>
      </c>
      <c r="I1003" s="8">
        <f>IF(H1003&lt;&gt;"",_xlfn.DAYS(H1003,G1003),"N/A")</f>
        <v>25</v>
      </c>
      <c r="J1003" s="1">
        <f>IF(H1003&lt;&gt;"",H1003,"N/A")</f>
        <v>44764</v>
      </c>
      <c r="K1003">
        <v>6</v>
      </c>
      <c r="L1003" t="s">
        <v>12</v>
      </c>
      <c r="M1003" t="str">
        <f>IF(L1003&lt;&gt;"",L1003,"N/A")</f>
        <v>Invoiced</v>
      </c>
      <c r="N1003" t="s">
        <v>12</v>
      </c>
      <c r="O1003" t="str">
        <f>IF(N1003&lt;&gt;"",N1003,"N/A")</f>
        <v>Invoiced</v>
      </c>
      <c r="P1003" t="s">
        <v>13</v>
      </c>
      <c r="Q1003" s="9">
        <v>30.071999999999999</v>
      </c>
      <c r="R1003" t="str">
        <f t="shared" si="15"/>
        <v>30+</v>
      </c>
      <c r="S1003">
        <v>600</v>
      </c>
      <c r="T1003" t="s">
        <v>14</v>
      </c>
      <c r="U1003">
        <f>IF(T1003="USD",S1003,S1003*0.055)</f>
        <v>600</v>
      </c>
      <c r="V1003">
        <v>300</v>
      </c>
      <c r="W1003" t="s">
        <v>14</v>
      </c>
      <c r="X1003">
        <f>IF(W1003="USD",V1003,V1003*0.054)</f>
        <v>300</v>
      </c>
      <c r="Y1003">
        <v>1</v>
      </c>
      <c r="Z1003">
        <v>3.75</v>
      </c>
      <c r="AA1003" s="9">
        <v>2.5</v>
      </c>
      <c r="AB1003">
        <v>3.125</v>
      </c>
      <c r="AC1003">
        <v>2.5</v>
      </c>
    </row>
    <row r="1004" spans="1:29" x14ac:dyDescent="0.25">
      <c r="A1004" t="s">
        <v>2674</v>
      </c>
      <c r="B1004" t="s">
        <v>10</v>
      </c>
      <c r="C1004" t="s">
        <v>68</v>
      </c>
      <c r="D1004" t="s">
        <v>3611</v>
      </c>
      <c r="E1004" t="s">
        <v>3618</v>
      </c>
      <c r="F1004" t="str">
        <f>_xlfn.CONCAT(D1004:D1004,"-",E1004)</f>
        <v>Mogadishu-Tripoli</v>
      </c>
      <c r="G1004" s="1">
        <v>44567</v>
      </c>
      <c r="H1004" s="1">
        <v>44592</v>
      </c>
      <c r="I1004" s="8">
        <f>IF(H1004&lt;&gt;"",_xlfn.DAYS(H1004,G1004),"N/A")</f>
        <v>25</v>
      </c>
      <c r="J1004" s="1">
        <f>IF(H1004&lt;&gt;"",H1004,"N/A")</f>
        <v>44592</v>
      </c>
      <c r="K1004">
        <v>1</v>
      </c>
      <c r="L1004" t="s">
        <v>16</v>
      </c>
      <c r="M1004" t="str">
        <f>IF(L1004&lt;&gt;"",L1004,"N/A")</f>
        <v>Paid</v>
      </c>
      <c r="N1004" t="s">
        <v>16</v>
      </c>
      <c r="O1004" t="str">
        <f>IF(N1004&lt;&gt;"",N1004,"N/A")</f>
        <v>Paid</v>
      </c>
      <c r="P1004" t="s">
        <v>13</v>
      </c>
      <c r="Q1004" s="9">
        <v>30.06</v>
      </c>
      <c r="R1004" t="str">
        <f t="shared" si="15"/>
        <v>30+</v>
      </c>
      <c r="S1004">
        <v>600</v>
      </c>
      <c r="T1004" t="s">
        <v>14</v>
      </c>
      <c r="U1004">
        <f>IF(T1004="USD",S1004,S1004*0.055)</f>
        <v>600</v>
      </c>
      <c r="V1004">
        <v>300</v>
      </c>
      <c r="W1004" t="s">
        <v>14</v>
      </c>
      <c r="X1004">
        <f>IF(W1004="USD",V1004,V1004*0.054)</f>
        <v>300</v>
      </c>
      <c r="Y1004">
        <v>1</v>
      </c>
      <c r="Z1004">
        <v>3.75</v>
      </c>
      <c r="AA1004" s="9">
        <v>2.5</v>
      </c>
      <c r="AB1004">
        <v>3.125</v>
      </c>
      <c r="AC1004">
        <v>2.5</v>
      </c>
    </row>
    <row r="1005" spans="1:29" x14ac:dyDescent="0.25">
      <c r="A1005" t="s">
        <v>2680</v>
      </c>
      <c r="B1005" t="s">
        <v>10</v>
      </c>
      <c r="C1005" t="s">
        <v>68</v>
      </c>
      <c r="D1005" t="s">
        <v>3619</v>
      </c>
      <c r="E1005" t="s">
        <v>3614</v>
      </c>
      <c r="F1005" t="str">
        <f>_xlfn.CONCAT(D1005:D1005,"-",E1005)</f>
        <v>Addis Ababa-Alger</v>
      </c>
      <c r="G1005" s="1">
        <v>44567</v>
      </c>
      <c r="H1005" s="1">
        <v>44592</v>
      </c>
      <c r="I1005" s="8">
        <f>IF(H1005&lt;&gt;"",_xlfn.DAYS(H1005,G1005),"N/A")</f>
        <v>25</v>
      </c>
      <c r="J1005" s="1">
        <f>IF(H1005&lt;&gt;"",H1005,"N/A")</f>
        <v>44592</v>
      </c>
      <c r="K1005">
        <v>1</v>
      </c>
      <c r="L1005" t="s">
        <v>16</v>
      </c>
      <c r="M1005" t="str">
        <f>IF(L1005&lt;&gt;"",L1005,"N/A")</f>
        <v>Paid</v>
      </c>
      <c r="N1005" t="s">
        <v>16</v>
      </c>
      <c r="O1005" t="str">
        <f>IF(N1005&lt;&gt;"",N1005,"N/A")</f>
        <v>Paid</v>
      </c>
      <c r="P1005" t="s">
        <v>13</v>
      </c>
      <c r="Q1005" s="9">
        <v>30.06</v>
      </c>
      <c r="R1005" t="str">
        <f t="shared" si="15"/>
        <v>30+</v>
      </c>
      <c r="S1005">
        <v>600</v>
      </c>
      <c r="T1005" t="s">
        <v>14</v>
      </c>
      <c r="U1005">
        <f>IF(T1005="USD",S1005,S1005*0.055)</f>
        <v>600</v>
      </c>
      <c r="V1005">
        <v>300</v>
      </c>
      <c r="W1005" t="s">
        <v>14</v>
      </c>
      <c r="X1005">
        <f>IF(W1005="USD",V1005,V1005*0.054)</f>
        <v>300</v>
      </c>
      <c r="Y1005">
        <v>1</v>
      </c>
      <c r="Z1005">
        <v>3.75</v>
      </c>
      <c r="AA1005" s="9">
        <v>2.5</v>
      </c>
      <c r="AB1005">
        <v>3.125</v>
      </c>
      <c r="AC1005">
        <v>2.5</v>
      </c>
    </row>
    <row r="1006" spans="1:29" x14ac:dyDescent="0.25">
      <c r="A1006" t="s">
        <v>3527</v>
      </c>
      <c r="B1006" t="s">
        <v>10</v>
      </c>
      <c r="C1006" t="s">
        <v>68</v>
      </c>
      <c r="D1006" t="s">
        <v>3615</v>
      </c>
      <c r="E1006" t="s">
        <v>3618</v>
      </c>
      <c r="F1006" t="str">
        <f>_xlfn.CONCAT(D1006:D1006,"-",E1006)</f>
        <v>Mombasa-Tripoli</v>
      </c>
      <c r="G1006" s="1">
        <v>44576</v>
      </c>
      <c r="H1006" s="1">
        <v>44601</v>
      </c>
      <c r="I1006" s="8">
        <f>IF(H1006&lt;&gt;"",_xlfn.DAYS(H1006,G1006),"N/A")</f>
        <v>25</v>
      </c>
      <c r="J1006" s="1">
        <f>IF(H1006&lt;&gt;"",H1006,"N/A")</f>
        <v>44601</v>
      </c>
      <c r="K1006">
        <v>1</v>
      </c>
      <c r="L1006" t="s">
        <v>16</v>
      </c>
      <c r="M1006" t="str">
        <f>IF(L1006&lt;&gt;"",L1006,"N/A")</f>
        <v>Paid</v>
      </c>
      <c r="N1006" t="s">
        <v>16</v>
      </c>
      <c r="O1006" t="str">
        <f>IF(N1006&lt;&gt;"",N1006,"N/A")</f>
        <v>Paid</v>
      </c>
      <c r="P1006" t="s">
        <v>13</v>
      </c>
      <c r="Q1006" s="9">
        <v>30.06</v>
      </c>
      <c r="R1006" t="str">
        <f t="shared" si="15"/>
        <v>30+</v>
      </c>
      <c r="S1006">
        <v>600</v>
      </c>
      <c r="T1006" t="s">
        <v>14</v>
      </c>
      <c r="U1006">
        <f>IF(T1006="USD",S1006,S1006*0.055)</f>
        <v>600</v>
      </c>
      <c r="V1006">
        <v>300</v>
      </c>
      <c r="W1006" t="s">
        <v>14</v>
      </c>
      <c r="X1006">
        <f>IF(W1006="USD",V1006,V1006*0.054)</f>
        <v>300</v>
      </c>
      <c r="Y1006">
        <v>1</v>
      </c>
      <c r="Z1006">
        <v>3.75</v>
      </c>
      <c r="AA1006" s="9">
        <v>2.5</v>
      </c>
      <c r="AB1006">
        <v>3.125</v>
      </c>
      <c r="AC1006">
        <v>2.5</v>
      </c>
    </row>
    <row r="1007" spans="1:29" x14ac:dyDescent="0.25">
      <c r="A1007" t="s">
        <v>3529</v>
      </c>
      <c r="B1007" t="s">
        <v>10</v>
      </c>
      <c r="C1007" t="s">
        <v>68</v>
      </c>
      <c r="D1007" t="s">
        <v>3619</v>
      </c>
      <c r="E1007" t="s">
        <v>3617</v>
      </c>
      <c r="F1007" t="str">
        <f>_xlfn.CONCAT(D1007:D1007,"-",E1007)</f>
        <v>Addis Ababa-Lagos</v>
      </c>
      <c r="G1007" s="1">
        <v>44575</v>
      </c>
      <c r="H1007" s="1">
        <v>44600</v>
      </c>
      <c r="I1007" s="8">
        <f>IF(H1007&lt;&gt;"",_xlfn.DAYS(H1007,G1007),"N/A")</f>
        <v>25</v>
      </c>
      <c r="J1007" s="1">
        <f>IF(H1007&lt;&gt;"",H1007,"N/A")</f>
        <v>44600</v>
      </c>
      <c r="K1007">
        <v>1</v>
      </c>
      <c r="L1007" t="s">
        <v>16</v>
      </c>
      <c r="M1007" t="str">
        <f>IF(L1007&lt;&gt;"",L1007,"N/A")</f>
        <v>Paid</v>
      </c>
      <c r="N1007" t="s">
        <v>16</v>
      </c>
      <c r="O1007" t="str">
        <f>IF(N1007&lt;&gt;"",N1007,"N/A")</f>
        <v>Paid</v>
      </c>
      <c r="P1007" t="s">
        <v>13</v>
      </c>
      <c r="Q1007" s="9">
        <v>30.06</v>
      </c>
      <c r="R1007" t="str">
        <f t="shared" si="15"/>
        <v>30+</v>
      </c>
      <c r="S1007">
        <v>600</v>
      </c>
      <c r="T1007" t="s">
        <v>14</v>
      </c>
      <c r="U1007">
        <f>IF(T1007="USD",S1007,S1007*0.055)</f>
        <v>600</v>
      </c>
      <c r="V1007">
        <v>300</v>
      </c>
      <c r="W1007" t="s">
        <v>14</v>
      </c>
      <c r="X1007">
        <f>IF(W1007="USD",V1007,V1007*0.054)</f>
        <v>300</v>
      </c>
      <c r="Y1007">
        <v>1</v>
      </c>
      <c r="Z1007">
        <v>3.75</v>
      </c>
      <c r="AA1007" s="9">
        <v>2.5</v>
      </c>
      <c r="AB1007">
        <v>3.125</v>
      </c>
      <c r="AC1007">
        <v>2.5</v>
      </c>
    </row>
    <row r="1008" spans="1:29" x14ac:dyDescent="0.25">
      <c r="A1008" t="s">
        <v>3532</v>
      </c>
      <c r="B1008" t="s">
        <v>10</v>
      </c>
      <c r="C1008" t="s">
        <v>68</v>
      </c>
      <c r="D1008" t="s">
        <v>3611</v>
      </c>
      <c r="E1008" t="s">
        <v>3614</v>
      </c>
      <c r="F1008" t="str">
        <f>_xlfn.CONCAT(D1008:D1008,"-",E1008)</f>
        <v>Mogadishu-Alger</v>
      </c>
      <c r="G1008" s="1">
        <v>44576</v>
      </c>
      <c r="H1008" s="1">
        <v>44601</v>
      </c>
      <c r="I1008" s="8">
        <f>IF(H1008&lt;&gt;"",_xlfn.DAYS(H1008,G1008),"N/A")</f>
        <v>25</v>
      </c>
      <c r="J1008" s="1">
        <f>IF(H1008&lt;&gt;"",H1008,"N/A")</f>
        <v>44601</v>
      </c>
      <c r="K1008">
        <v>1</v>
      </c>
      <c r="L1008" t="s">
        <v>16</v>
      </c>
      <c r="M1008" t="str">
        <f>IF(L1008&lt;&gt;"",L1008,"N/A")</f>
        <v>Paid</v>
      </c>
      <c r="N1008" t="s">
        <v>16</v>
      </c>
      <c r="O1008" t="str">
        <f>IF(N1008&lt;&gt;"",N1008,"N/A")</f>
        <v>Paid</v>
      </c>
      <c r="P1008" t="s">
        <v>13</v>
      </c>
      <c r="Q1008" s="9">
        <v>30.06</v>
      </c>
      <c r="R1008" t="str">
        <f t="shared" si="15"/>
        <v>30+</v>
      </c>
      <c r="S1008">
        <v>600</v>
      </c>
      <c r="T1008" t="s">
        <v>14</v>
      </c>
      <c r="U1008">
        <f>IF(T1008="USD",S1008,S1008*0.055)</f>
        <v>600</v>
      </c>
      <c r="V1008">
        <v>300</v>
      </c>
      <c r="W1008" t="s">
        <v>14</v>
      </c>
      <c r="X1008">
        <f>IF(W1008="USD",V1008,V1008*0.054)</f>
        <v>300</v>
      </c>
      <c r="Y1008">
        <v>1</v>
      </c>
      <c r="Z1008">
        <v>3.75</v>
      </c>
      <c r="AA1008" s="9">
        <v>2.5</v>
      </c>
      <c r="AB1008">
        <v>3.125</v>
      </c>
      <c r="AC1008">
        <v>2.5</v>
      </c>
    </row>
    <row r="1009" spans="1:29" x14ac:dyDescent="0.25">
      <c r="A1009" t="s">
        <v>3539</v>
      </c>
      <c r="B1009" t="s">
        <v>10</v>
      </c>
      <c r="C1009" t="s">
        <v>68</v>
      </c>
      <c r="D1009" t="s">
        <v>3611</v>
      </c>
      <c r="E1009" t="s">
        <v>3612</v>
      </c>
      <c r="F1009" t="str">
        <f>_xlfn.CONCAT(D1009:D1009,"-",E1009)</f>
        <v>Mogadishu-Victoria</v>
      </c>
      <c r="G1009" s="1">
        <v>44582</v>
      </c>
      <c r="H1009" s="1">
        <v>44607</v>
      </c>
      <c r="I1009" s="8">
        <f>IF(H1009&lt;&gt;"",_xlfn.DAYS(H1009,G1009),"N/A")</f>
        <v>25</v>
      </c>
      <c r="J1009" s="1">
        <f>IF(H1009&lt;&gt;"",H1009,"N/A")</f>
        <v>44607</v>
      </c>
      <c r="K1009">
        <v>1</v>
      </c>
      <c r="L1009" t="s">
        <v>16</v>
      </c>
      <c r="M1009" t="str">
        <f>IF(L1009&lt;&gt;"",L1009,"N/A")</f>
        <v>Paid</v>
      </c>
      <c r="N1009" t="s">
        <v>12</v>
      </c>
      <c r="O1009" t="str">
        <f>IF(N1009&lt;&gt;"",N1009,"N/A")</f>
        <v>Invoiced</v>
      </c>
      <c r="P1009" t="s">
        <v>13</v>
      </c>
      <c r="Q1009" s="9">
        <v>30.06</v>
      </c>
      <c r="R1009" t="str">
        <f t="shared" si="15"/>
        <v>30+</v>
      </c>
      <c r="S1009">
        <v>600</v>
      </c>
      <c r="T1009" t="s">
        <v>14</v>
      </c>
      <c r="U1009">
        <f>IF(T1009="USD",S1009,S1009*0.055)</f>
        <v>600</v>
      </c>
      <c r="V1009">
        <v>300</v>
      </c>
      <c r="W1009" t="s">
        <v>14</v>
      </c>
      <c r="X1009">
        <f>IF(W1009="USD",V1009,V1009*0.054)</f>
        <v>300</v>
      </c>
      <c r="Y1009">
        <v>1</v>
      </c>
      <c r="Z1009">
        <v>3.75</v>
      </c>
      <c r="AA1009" s="9">
        <v>2.5</v>
      </c>
      <c r="AB1009">
        <v>3.125</v>
      </c>
      <c r="AC1009">
        <v>2.5</v>
      </c>
    </row>
    <row r="1010" spans="1:29" x14ac:dyDescent="0.25">
      <c r="A1010" t="s">
        <v>3586</v>
      </c>
      <c r="B1010" t="s">
        <v>10</v>
      </c>
      <c r="C1010" t="s">
        <v>68</v>
      </c>
      <c r="D1010" t="s">
        <v>3619</v>
      </c>
      <c r="E1010" t="s">
        <v>3614</v>
      </c>
      <c r="F1010" t="str">
        <f>_xlfn.CONCAT(D1010:D1010,"-",E1010)</f>
        <v>Addis Ababa-Alger</v>
      </c>
      <c r="G1010" s="1">
        <v>44579</v>
      </c>
      <c r="H1010" s="1">
        <v>44604</v>
      </c>
      <c r="I1010" s="8">
        <f>IF(H1010&lt;&gt;"",_xlfn.DAYS(H1010,G1010),"N/A")</f>
        <v>25</v>
      </c>
      <c r="J1010" s="1">
        <f>IF(H1010&lt;&gt;"",H1010,"N/A")</f>
        <v>44604</v>
      </c>
      <c r="K1010">
        <v>1</v>
      </c>
      <c r="L1010" t="s">
        <v>16</v>
      </c>
      <c r="M1010" t="str">
        <f>IF(L1010&lt;&gt;"",L1010,"N/A")</f>
        <v>Paid</v>
      </c>
      <c r="N1010" t="s">
        <v>12</v>
      </c>
      <c r="O1010" t="str">
        <f>IF(N1010&lt;&gt;"",N1010,"N/A")</f>
        <v>Invoiced</v>
      </c>
      <c r="P1010" t="s">
        <v>13</v>
      </c>
      <c r="Q1010" s="9">
        <v>30.06</v>
      </c>
      <c r="R1010" t="str">
        <f t="shared" si="15"/>
        <v>30+</v>
      </c>
      <c r="S1010">
        <v>600</v>
      </c>
      <c r="T1010" t="s">
        <v>14</v>
      </c>
      <c r="U1010">
        <f>IF(T1010="USD",S1010,S1010*0.055)</f>
        <v>600</v>
      </c>
      <c r="V1010">
        <v>300</v>
      </c>
      <c r="W1010" t="s">
        <v>14</v>
      </c>
      <c r="X1010">
        <f>IF(W1010="USD",V1010,V1010*0.054)</f>
        <v>300</v>
      </c>
      <c r="Y1010">
        <v>1</v>
      </c>
      <c r="Z1010">
        <v>3.75</v>
      </c>
      <c r="AA1010" s="9">
        <v>2.5</v>
      </c>
      <c r="AB1010">
        <v>3.125</v>
      </c>
      <c r="AC1010">
        <v>2.5</v>
      </c>
    </row>
    <row r="1011" spans="1:29" x14ac:dyDescent="0.25">
      <c r="A1011" t="s">
        <v>3587</v>
      </c>
      <c r="B1011" t="s">
        <v>10</v>
      </c>
      <c r="C1011" t="s">
        <v>68</v>
      </c>
      <c r="D1011" t="s">
        <v>3611</v>
      </c>
      <c r="E1011" t="s">
        <v>3617</v>
      </c>
      <c r="F1011" t="str">
        <f>_xlfn.CONCAT(D1011:D1011,"-",E1011)</f>
        <v>Mogadishu-Lagos</v>
      </c>
      <c r="G1011" s="1">
        <v>44579</v>
      </c>
      <c r="H1011" s="1">
        <v>44604</v>
      </c>
      <c r="I1011" s="8">
        <f>IF(H1011&lt;&gt;"",_xlfn.DAYS(H1011,G1011),"N/A")</f>
        <v>25</v>
      </c>
      <c r="J1011" s="1">
        <f>IF(H1011&lt;&gt;"",H1011,"N/A")</f>
        <v>44604</v>
      </c>
      <c r="K1011">
        <v>1</v>
      </c>
      <c r="L1011" t="s">
        <v>16</v>
      </c>
      <c r="M1011" t="str">
        <f>IF(L1011&lt;&gt;"",L1011,"N/A")</f>
        <v>Paid</v>
      </c>
      <c r="N1011" t="s">
        <v>12</v>
      </c>
      <c r="O1011" t="str">
        <f>IF(N1011&lt;&gt;"",N1011,"N/A")</f>
        <v>Invoiced</v>
      </c>
      <c r="P1011" t="s">
        <v>13</v>
      </c>
      <c r="Q1011" s="9">
        <v>30.06</v>
      </c>
      <c r="R1011" t="str">
        <f t="shared" si="15"/>
        <v>30+</v>
      </c>
      <c r="S1011">
        <v>600</v>
      </c>
      <c r="T1011" t="s">
        <v>14</v>
      </c>
      <c r="U1011">
        <f>IF(T1011="USD",S1011,S1011*0.055)</f>
        <v>600</v>
      </c>
      <c r="V1011">
        <v>300</v>
      </c>
      <c r="W1011" t="s">
        <v>14</v>
      </c>
      <c r="X1011">
        <f>IF(W1011="USD",V1011,V1011*0.054)</f>
        <v>300</v>
      </c>
      <c r="Y1011">
        <v>1</v>
      </c>
      <c r="Z1011">
        <v>3.75</v>
      </c>
      <c r="AA1011" s="9">
        <v>2.5</v>
      </c>
      <c r="AB1011">
        <v>3.125</v>
      </c>
      <c r="AC1011">
        <v>2.5</v>
      </c>
    </row>
    <row r="1012" spans="1:29" x14ac:dyDescent="0.25">
      <c r="A1012" t="s">
        <v>1047</v>
      </c>
      <c r="B1012" t="s">
        <v>10</v>
      </c>
      <c r="C1012" t="s">
        <v>68</v>
      </c>
      <c r="D1012" t="s">
        <v>3619</v>
      </c>
      <c r="E1012" t="s">
        <v>3618</v>
      </c>
      <c r="F1012" t="str">
        <f>_xlfn.CONCAT(D1012:D1012,"-",E1012)</f>
        <v>Addis Ababa-Tripoli</v>
      </c>
      <c r="G1012" s="1">
        <v>44623</v>
      </c>
      <c r="H1012" s="1">
        <v>44648</v>
      </c>
      <c r="I1012" s="8">
        <f>IF(H1012&lt;&gt;"",_xlfn.DAYS(H1012,G1012),"N/A")</f>
        <v>25</v>
      </c>
      <c r="J1012" s="1">
        <f>IF(H1012&lt;&gt;"",H1012,"N/A")</f>
        <v>44648</v>
      </c>
      <c r="K1012">
        <v>3</v>
      </c>
      <c r="L1012" t="s">
        <v>16</v>
      </c>
      <c r="M1012" t="str">
        <f>IF(L1012&lt;&gt;"",L1012,"N/A")</f>
        <v>Paid</v>
      </c>
      <c r="N1012" t="s">
        <v>12</v>
      </c>
      <c r="O1012" t="str">
        <f>IF(N1012&lt;&gt;"",N1012,"N/A")</f>
        <v>Invoiced</v>
      </c>
      <c r="P1012" t="s">
        <v>13</v>
      </c>
      <c r="Q1012" s="9">
        <v>30.040500000000002</v>
      </c>
      <c r="R1012" t="str">
        <f t="shared" si="15"/>
        <v>30+</v>
      </c>
      <c r="S1012">
        <v>600</v>
      </c>
      <c r="T1012" t="s">
        <v>14</v>
      </c>
      <c r="U1012">
        <f>IF(T1012="USD",S1012,S1012*0.055)</f>
        <v>600</v>
      </c>
      <c r="V1012">
        <v>300</v>
      </c>
      <c r="W1012" t="s">
        <v>14</v>
      </c>
      <c r="X1012">
        <f>IF(W1012="USD",V1012,V1012*0.054)</f>
        <v>300</v>
      </c>
      <c r="Y1012">
        <v>1</v>
      </c>
      <c r="Z1012">
        <v>3.75</v>
      </c>
      <c r="AA1012" s="9">
        <v>2.5</v>
      </c>
      <c r="AB1012">
        <v>3.125</v>
      </c>
      <c r="AC1012">
        <v>2.5</v>
      </c>
    </row>
    <row r="1013" spans="1:29" x14ac:dyDescent="0.25">
      <c r="A1013" t="s">
        <v>927</v>
      </c>
      <c r="B1013" t="s">
        <v>10</v>
      </c>
      <c r="C1013" t="s">
        <v>68</v>
      </c>
      <c r="D1013" t="s">
        <v>3620</v>
      </c>
      <c r="E1013" t="s">
        <v>3617</v>
      </c>
      <c r="F1013" t="str">
        <f>_xlfn.CONCAT(D1013:D1013,"-",E1013)</f>
        <v>Zanzibar-Lagos</v>
      </c>
      <c r="G1013" s="1">
        <v>44570</v>
      </c>
      <c r="H1013" s="1">
        <v>44595</v>
      </c>
      <c r="I1013" s="8">
        <f>IF(H1013&lt;&gt;"",_xlfn.DAYS(H1013,G1013),"N/A")</f>
        <v>25</v>
      </c>
      <c r="J1013" s="1">
        <f>IF(H1013&lt;&gt;"",H1013,"N/A")</f>
        <v>44595</v>
      </c>
      <c r="K1013">
        <v>1</v>
      </c>
      <c r="L1013" t="s">
        <v>16</v>
      </c>
      <c r="M1013" t="str">
        <f>IF(L1013&lt;&gt;"",L1013,"N/A")</f>
        <v>Paid</v>
      </c>
      <c r="N1013" t="s">
        <v>12</v>
      </c>
      <c r="O1013" t="str">
        <f>IF(N1013&lt;&gt;"",N1013,"N/A")</f>
        <v>Invoiced</v>
      </c>
      <c r="P1013" t="s">
        <v>69</v>
      </c>
      <c r="Q1013" s="9">
        <v>30.004000000000001</v>
      </c>
      <c r="R1013" t="str">
        <f t="shared" si="15"/>
        <v>30+</v>
      </c>
      <c r="S1013">
        <v>20</v>
      </c>
      <c r="T1013" t="s">
        <v>14</v>
      </c>
      <c r="U1013">
        <f>IF(T1013="USD",S1013,S1013*0.055)</f>
        <v>20</v>
      </c>
      <c r="V1013">
        <v>10</v>
      </c>
      <c r="W1013" t="s">
        <v>14</v>
      </c>
      <c r="X1013">
        <f>IF(W1013="USD",V1013,V1013*0.054)</f>
        <v>10</v>
      </c>
      <c r="Y1013">
        <v>1</v>
      </c>
      <c r="Z1013">
        <v>3.75</v>
      </c>
      <c r="AA1013" s="9">
        <v>2.5</v>
      </c>
      <c r="AB1013">
        <v>3.125</v>
      </c>
      <c r="AC1013">
        <v>2.5</v>
      </c>
    </row>
    <row r="1014" spans="1:29" x14ac:dyDescent="0.25">
      <c r="A1014" t="s">
        <v>921</v>
      </c>
      <c r="B1014" t="s">
        <v>10</v>
      </c>
      <c r="C1014" t="s">
        <v>68</v>
      </c>
      <c r="D1014" t="s">
        <v>3615</v>
      </c>
      <c r="E1014" t="s">
        <v>3617</v>
      </c>
      <c r="F1014" t="str">
        <f>_xlfn.CONCAT(D1014:D1014,"-",E1014)</f>
        <v>Mombasa-Lagos</v>
      </c>
      <c r="G1014" s="1">
        <v>44570</v>
      </c>
      <c r="H1014" s="1">
        <v>44595</v>
      </c>
      <c r="I1014" s="8">
        <f>IF(H1014&lt;&gt;"",_xlfn.DAYS(H1014,G1014),"N/A")</f>
        <v>25</v>
      </c>
      <c r="J1014" s="1">
        <f>IF(H1014&lt;&gt;"",H1014,"N/A")</f>
        <v>44595</v>
      </c>
      <c r="K1014">
        <v>1</v>
      </c>
      <c r="L1014" t="s">
        <v>16</v>
      </c>
      <c r="M1014" t="str">
        <f>IF(L1014&lt;&gt;"",L1014,"N/A")</f>
        <v>Paid</v>
      </c>
      <c r="N1014" t="s">
        <v>16</v>
      </c>
      <c r="O1014" t="str">
        <f>IF(N1014&lt;&gt;"",N1014,"N/A")</f>
        <v>Paid</v>
      </c>
      <c r="P1014" t="s">
        <v>13</v>
      </c>
      <c r="Q1014" s="9">
        <v>30.004000000000001</v>
      </c>
      <c r="R1014" t="str">
        <f t="shared" si="15"/>
        <v>30+</v>
      </c>
      <c r="S1014">
        <v>600</v>
      </c>
      <c r="T1014" t="s">
        <v>14</v>
      </c>
      <c r="U1014">
        <f>IF(T1014="USD",S1014,S1014*0.055)</f>
        <v>600</v>
      </c>
      <c r="V1014">
        <v>300</v>
      </c>
      <c r="W1014" t="s">
        <v>14</v>
      </c>
      <c r="X1014">
        <f>IF(W1014="USD",V1014,V1014*0.054)</f>
        <v>300</v>
      </c>
      <c r="Y1014">
        <v>1</v>
      </c>
      <c r="Z1014">
        <v>3.75</v>
      </c>
      <c r="AA1014" s="9">
        <v>2.5</v>
      </c>
      <c r="AB1014">
        <v>3.125</v>
      </c>
      <c r="AC1014">
        <v>2.5</v>
      </c>
    </row>
    <row r="1015" spans="1:29" x14ac:dyDescent="0.25">
      <c r="A1015" t="s">
        <v>1842</v>
      </c>
      <c r="B1015" t="s">
        <v>10</v>
      </c>
      <c r="C1015" t="s">
        <v>56</v>
      </c>
      <c r="D1015" t="s">
        <v>3611</v>
      </c>
      <c r="E1015" t="s">
        <v>3614</v>
      </c>
      <c r="F1015" t="str">
        <f>_xlfn.CONCAT(D1015:D1015,"-",E1015)</f>
        <v>Mogadishu-Alger</v>
      </c>
      <c r="G1015" s="1">
        <v>44744</v>
      </c>
      <c r="H1015" s="1">
        <v>44769</v>
      </c>
      <c r="I1015" s="8">
        <f>IF(H1015&lt;&gt;"",_xlfn.DAYS(H1015,G1015),"N/A")</f>
        <v>25</v>
      </c>
      <c r="J1015" s="1">
        <f>IF(H1015&lt;&gt;"",H1015,"N/A")</f>
        <v>44769</v>
      </c>
      <c r="K1015">
        <v>7</v>
      </c>
      <c r="L1015" t="s">
        <v>16</v>
      </c>
      <c r="M1015" t="str">
        <f>IF(L1015&lt;&gt;"",L1015,"N/A")</f>
        <v>Paid</v>
      </c>
      <c r="N1015" t="s">
        <v>12</v>
      </c>
      <c r="O1015" t="str">
        <f>IF(N1015&lt;&gt;"",N1015,"N/A")</f>
        <v>Invoiced</v>
      </c>
      <c r="P1015" t="s">
        <v>13</v>
      </c>
      <c r="Q1015" s="9">
        <v>29.831</v>
      </c>
      <c r="R1015" t="str">
        <f t="shared" si="15"/>
        <v>20-30</v>
      </c>
      <c r="S1015">
        <v>600</v>
      </c>
      <c r="T1015" t="s">
        <v>14</v>
      </c>
      <c r="U1015">
        <f>IF(T1015="USD",S1015,S1015*0.055)</f>
        <v>600</v>
      </c>
      <c r="V1015">
        <v>300</v>
      </c>
      <c r="W1015" t="s">
        <v>14</v>
      </c>
      <c r="X1015">
        <f>IF(W1015="USD",V1015,V1015*0.054)</f>
        <v>300</v>
      </c>
      <c r="Y1015">
        <v>1</v>
      </c>
      <c r="Z1015">
        <v>3.75</v>
      </c>
      <c r="AA1015" s="9">
        <v>2.5</v>
      </c>
      <c r="AB1015">
        <v>3.125</v>
      </c>
      <c r="AC1015">
        <v>2.5</v>
      </c>
    </row>
    <row r="1016" spans="1:29" x14ac:dyDescent="0.25">
      <c r="A1016" t="s">
        <v>2907</v>
      </c>
      <c r="B1016" t="s">
        <v>10</v>
      </c>
      <c r="C1016" t="s">
        <v>68</v>
      </c>
      <c r="D1016" t="s">
        <v>3611</v>
      </c>
      <c r="E1016" t="s">
        <v>3618</v>
      </c>
      <c r="F1016" t="str">
        <f>_xlfn.CONCAT(D1016:D1016,"-",E1016)</f>
        <v>Mogadishu-Tripoli</v>
      </c>
      <c r="G1016" s="1">
        <v>44764</v>
      </c>
      <c r="H1016" s="1">
        <v>44789</v>
      </c>
      <c r="I1016" s="8">
        <f>IF(H1016&lt;&gt;"",_xlfn.DAYS(H1016,G1016),"N/A")</f>
        <v>25</v>
      </c>
      <c r="J1016" s="1">
        <f>IF(H1016&lt;&gt;"",H1016,"N/A")</f>
        <v>44789</v>
      </c>
      <c r="K1016">
        <v>7</v>
      </c>
      <c r="L1016" t="s">
        <v>12</v>
      </c>
      <c r="M1016" t="str">
        <f>IF(L1016&lt;&gt;"",L1016,"N/A")</f>
        <v>Invoiced</v>
      </c>
      <c r="N1016" t="s">
        <v>12</v>
      </c>
      <c r="O1016" t="str">
        <f>IF(N1016&lt;&gt;"",N1016,"N/A")</f>
        <v>Invoiced</v>
      </c>
      <c r="P1016" t="s">
        <v>13</v>
      </c>
      <c r="Q1016" s="9">
        <v>29.799199999999999</v>
      </c>
      <c r="R1016" t="str">
        <f t="shared" si="15"/>
        <v>20-30</v>
      </c>
      <c r="S1016">
        <v>600</v>
      </c>
      <c r="T1016" t="s">
        <v>14</v>
      </c>
      <c r="U1016">
        <f>IF(T1016="USD",S1016,S1016*0.055)</f>
        <v>600</v>
      </c>
      <c r="V1016">
        <v>300</v>
      </c>
      <c r="W1016" t="s">
        <v>14</v>
      </c>
      <c r="X1016">
        <f>IF(W1016="USD",V1016,V1016*0.054)</f>
        <v>300</v>
      </c>
      <c r="Y1016">
        <v>1</v>
      </c>
      <c r="Z1016">
        <v>3.75</v>
      </c>
      <c r="AA1016" s="9">
        <v>2.5</v>
      </c>
      <c r="AB1016">
        <v>3.125</v>
      </c>
      <c r="AC1016">
        <v>2.5</v>
      </c>
    </row>
    <row r="1017" spans="1:29" x14ac:dyDescent="0.25">
      <c r="A1017" t="s">
        <v>985</v>
      </c>
      <c r="B1017" t="s">
        <v>10</v>
      </c>
      <c r="C1017" t="s">
        <v>68</v>
      </c>
      <c r="D1017" t="s">
        <v>3619</v>
      </c>
      <c r="E1017" t="s">
        <v>3618</v>
      </c>
      <c r="F1017" t="str">
        <f>_xlfn.CONCAT(D1017:D1017,"-",E1017)</f>
        <v>Addis Ababa-Tripoli</v>
      </c>
      <c r="G1017" s="1">
        <v>44571</v>
      </c>
      <c r="H1017" s="1">
        <v>44596</v>
      </c>
      <c r="I1017" s="8">
        <f>IF(H1017&lt;&gt;"",_xlfn.DAYS(H1017,G1017),"N/A")</f>
        <v>25</v>
      </c>
      <c r="J1017" s="1">
        <f>IF(H1017&lt;&gt;"",H1017,"N/A")</f>
        <v>44596</v>
      </c>
      <c r="K1017">
        <v>1</v>
      </c>
      <c r="L1017" t="s">
        <v>16</v>
      </c>
      <c r="M1017" t="str">
        <f>IF(L1017&lt;&gt;"",L1017,"N/A")</f>
        <v>Paid</v>
      </c>
      <c r="N1017" t="s">
        <v>12</v>
      </c>
      <c r="O1017" t="str">
        <f>IF(N1017&lt;&gt;"",N1017,"N/A")</f>
        <v>Invoiced</v>
      </c>
      <c r="P1017" t="s">
        <v>69</v>
      </c>
      <c r="Q1017" s="9">
        <v>29.688400000000001</v>
      </c>
      <c r="R1017" t="str">
        <f t="shared" si="15"/>
        <v>20-30</v>
      </c>
      <c r="S1017">
        <v>20</v>
      </c>
      <c r="T1017" t="s">
        <v>14</v>
      </c>
      <c r="U1017">
        <f>IF(T1017="USD",S1017,S1017*0.055)</f>
        <v>20</v>
      </c>
      <c r="V1017">
        <v>10</v>
      </c>
      <c r="W1017" t="s">
        <v>14</v>
      </c>
      <c r="X1017">
        <f>IF(W1017="USD",V1017,V1017*0.054)</f>
        <v>10</v>
      </c>
      <c r="Y1017">
        <v>1</v>
      </c>
      <c r="Z1017">
        <v>3.75</v>
      </c>
      <c r="AA1017" s="9">
        <v>2.5</v>
      </c>
      <c r="AB1017">
        <v>3.125</v>
      </c>
      <c r="AC1017">
        <v>2.5</v>
      </c>
    </row>
    <row r="1018" spans="1:29" x14ac:dyDescent="0.25">
      <c r="A1018" t="s">
        <v>972</v>
      </c>
      <c r="B1018" t="s">
        <v>10</v>
      </c>
      <c r="C1018" t="s">
        <v>68</v>
      </c>
      <c r="D1018" t="s">
        <v>3615</v>
      </c>
      <c r="E1018" t="s">
        <v>3617</v>
      </c>
      <c r="F1018" t="str">
        <f>_xlfn.CONCAT(D1018:D1018,"-",E1018)</f>
        <v>Mombasa-Lagos</v>
      </c>
      <c r="G1018" s="1">
        <v>44571</v>
      </c>
      <c r="H1018" s="1">
        <v>44596</v>
      </c>
      <c r="I1018" s="8">
        <f>IF(H1018&lt;&gt;"",_xlfn.DAYS(H1018,G1018),"N/A")</f>
        <v>25</v>
      </c>
      <c r="J1018" s="1">
        <f>IF(H1018&lt;&gt;"",H1018,"N/A")</f>
        <v>44596</v>
      </c>
      <c r="K1018">
        <v>1</v>
      </c>
      <c r="L1018" t="s">
        <v>16</v>
      </c>
      <c r="M1018" t="str">
        <f>IF(L1018&lt;&gt;"",L1018,"N/A")</f>
        <v>Paid</v>
      </c>
      <c r="N1018" t="s">
        <v>16</v>
      </c>
      <c r="O1018" t="str">
        <f>IF(N1018&lt;&gt;"",N1018,"N/A")</f>
        <v>Paid</v>
      </c>
      <c r="P1018" t="s">
        <v>13</v>
      </c>
      <c r="Q1018" s="9">
        <v>29.688400000000001</v>
      </c>
      <c r="R1018" t="str">
        <f t="shared" si="15"/>
        <v>20-30</v>
      </c>
      <c r="S1018">
        <v>600</v>
      </c>
      <c r="T1018" t="s">
        <v>14</v>
      </c>
      <c r="U1018">
        <f>IF(T1018="USD",S1018,S1018*0.055)</f>
        <v>600</v>
      </c>
      <c r="V1018">
        <v>300</v>
      </c>
      <c r="W1018" t="s">
        <v>14</v>
      </c>
      <c r="X1018">
        <f>IF(W1018="USD",V1018,V1018*0.054)</f>
        <v>300</v>
      </c>
      <c r="Y1018">
        <v>1</v>
      </c>
      <c r="Z1018">
        <v>3.75</v>
      </c>
      <c r="AA1018" s="9">
        <v>2.5</v>
      </c>
      <c r="AB1018">
        <v>3.125</v>
      </c>
      <c r="AC1018">
        <v>2.5</v>
      </c>
    </row>
    <row r="1019" spans="1:29" x14ac:dyDescent="0.25">
      <c r="A1019" t="s">
        <v>2905</v>
      </c>
      <c r="B1019" t="s">
        <v>10</v>
      </c>
      <c r="C1019" t="s">
        <v>68</v>
      </c>
      <c r="D1019" t="s">
        <v>3620</v>
      </c>
      <c r="E1019" t="s">
        <v>3614</v>
      </c>
      <c r="F1019" t="str">
        <f>_xlfn.CONCAT(D1019:D1019,"-",E1019)</f>
        <v>Zanzibar-Alger</v>
      </c>
      <c r="G1019" s="1">
        <v>44758</v>
      </c>
      <c r="H1019" s="1">
        <v>44783</v>
      </c>
      <c r="I1019" s="8">
        <f>IF(H1019&lt;&gt;"",_xlfn.DAYS(H1019,G1019),"N/A")</f>
        <v>25</v>
      </c>
      <c r="J1019" s="1">
        <f>IF(H1019&lt;&gt;"",H1019,"N/A")</f>
        <v>44783</v>
      </c>
      <c r="K1019">
        <v>7</v>
      </c>
      <c r="L1019" t="s">
        <v>12</v>
      </c>
      <c r="M1019" t="str">
        <f>IF(L1019&lt;&gt;"",L1019,"N/A")</f>
        <v>Invoiced</v>
      </c>
      <c r="N1019" t="s">
        <v>12</v>
      </c>
      <c r="O1019" t="str">
        <f>IF(N1019&lt;&gt;"",N1019,"N/A")</f>
        <v>Invoiced</v>
      </c>
      <c r="P1019" t="s">
        <v>13</v>
      </c>
      <c r="Q1019" s="9">
        <v>29.52</v>
      </c>
      <c r="R1019" t="str">
        <f t="shared" si="15"/>
        <v>20-30</v>
      </c>
      <c r="S1019">
        <v>600</v>
      </c>
      <c r="T1019" t="s">
        <v>14</v>
      </c>
      <c r="U1019">
        <f>IF(T1019="USD",S1019,S1019*0.055)</f>
        <v>600</v>
      </c>
      <c r="V1019">
        <v>300</v>
      </c>
      <c r="W1019" t="s">
        <v>14</v>
      </c>
      <c r="X1019">
        <f>IF(W1019="USD",V1019,V1019*0.054)</f>
        <v>300</v>
      </c>
      <c r="Y1019">
        <v>1</v>
      </c>
      <c r="Z1019">
        <v>3.75</v>
      </c>
      <c r="AA1019" s="9">
        <v>2.5</v>
      </c>
      <c r="AB1019">
        <v>3.125</v>
      </c>
      <c r="AC1019">
        <v>2.5</v>
      </c>
    </row>
    <row r="1020" spans="1:29" x14ac:dyDescent="0.25">
      <c r="A1020" t="s">
        <v>1625</v>
      </c>
      <c r="B1020" t="s">
        <v>10</v>
      </c>
      <c r="C1020" t="s">
        <v>68</v>
      </c>
      <c r="D1020" t="s">
        <v>3619</v>
      </c>
      <c r="E1020" t="s">
        <v>3613</v>
      </c>
      <c r="F1020" t="str">
        <f>_xlfn.CONCAT(D1020:D1020,"-",E1020)</f>
        <v>Addis Ababa-Sanaa</v>
      </c>
      <c r="G1020" s="1">
        <v>44720</v>
      </c>
      <c r="H1020" s="1">
        <v>44745</v>
      </c>
      <c r="I1020" s="8">
        <f>IF(H1020&lt;&gt;"",_xlfn.DAYS(H1020,G1020),"N/A")</f>
        <v>25</v>
      </c>
      <c r="J1020" s="1">
        <f>IF(H1020&lt;&gt;"",H1020,"N/A")</f>
        <v>44745</v>
      </c>
      <c r="K1020">
        <v>6</v>
      </c>
      <c r="L1020" t="s">
        <v>12</v>
      </c>
      <c r="M1020" t="str">
        <f>IF(L1020&lt;&gt;"",L1020,"N/A")</f>
        <v>Invoiced</v>
      </c>
      <c r="O1020" t="str">
        <f>IF(N1020&lt;&gt;"",N1020,"N/A")</f>
        <v>N/A</v>
      </c>
      <c r="P1020" t="s">
        <v>69</v>
      </c>
      <c r="Q1020" s="9">
        <v>29.483000000000001</v>
      </c>
      <c r="R1020" t="str">
        <f t="shared" si="15"/>
        <v>20-30</v>
      </c>
      <c r="S1020">
        <v>20</v>
      </c>
      <c r="T1020" t="s">
        <v>14</v>
      </c>
      <c r="U1020">
        <f>IF(T1020="USD",S1020,S1020*0.055)</f>
        <v>20</v>
      </c>
      <c r="V1020">
        <v>10</v>
      </c>
      <c r="W1020" t="s">
        <v>14</v>
      </c>
      <c r="X1020">
        <f>IF(W1020="USD",V1020,V1020*0.054)</f>
        <v>10</v>
      </c>
      <c r="Y1020">
        <v>1</v>
      </c>
      <c r="Z1020">
        <v>3.75</v>
      </c>
      <c r="AA1020" s="9">
        <v>2.5</v>
      </c>
      <c r="AB1020">
        <v>3.125</v>
      </c>
      <c r="AC1020">
        <v>2.5</v>
      </c>
    </row>
    <row r="1021" spans="1:29" x14ac:dyDescent="0.25">
      <c r="A1021" t="s">
        <v>1684</v>
      </c>
      <c r="B1021" t="s">
        <v>10</v>
      </c>
      <c r="C1021" t="s">
        <v>68</v>
      </c>
      <c r="D1021" t="s">
        <v>3620</v>
      </c>
      <c r="E1021" t="s">
        <v>3612</v>
      </c>
      <c r="F1021" t="str">
        <f>_xlfn.CONCAT(D1021:D1021,"-",E1021)</f>
        <v>Zanzibar-Victoria</v>
      </c>
      <c r="G1021" s="1">
        <v>44720</v>
      </c>
      <c r="H1021" s="1">
        <v>44745</v>
      </c>
      <c r="I1021" s="8">
        <f>IF(H1021&lt;&gt;"",_xlfn.DAYS(H1021,G1021),"N/A")</f>
        <v>25</v>
      </c>
      <c r="J1021" s="1">
        <f>IF(H1021&lt;&gt;"",H1021,"N/A")</f>
        <v>44745</v>
      </c>
      <c r="K1021">
        <v>6</v>
      </c>
      <c r="L1021" t="s">
        <v>12</v>
      </c>
      <c r="M1021" t="str">
        <f>IF(L1021&lt;&gt;"",L1021,"N/A")</f>
        <v>Invoiced</v>
      </c>
      <c r="N1021" t="s">
        <v>12</v>
      </c>
      <c r="O1021" t="str">
        <f>IF(N1021&lt;&gt;"",N1021,"N/A")</f>
        <v>Invoiced</v>
      </c>
      <c r="P1021" t="s">
        <v>13</v>
      </c>
      <c r="Q1021" s="9">
        <v>29.483000000000001</v>
      </c>
      <c r="R1021" t="str">
        <f t="shared" si="15"/>
        <v>20-30</v>
      </c>
      <c r="S1021">
        <v>600</v>
      </c>
      <c r="T1021" t="s">
        <v>14</v>
      </c>
      <c r="U1021">
        <f>IF(T1021="USD",S1021,S1021*0.055)</f>
        <v>600</v>
      </c>
      <c r="V1021">
        <v>300</v>
      </c>
      <c r="W1021" t="s">
        <v>14</v>
      </c>
      <c r="X1021">
        <f>IF(W1021="USD",V1021,V1021*0.054)</f>
        <v>300</v>
      </c>
      <c r="Y1021">
        <v>1</v>
      </c>
      <c r="Z1021">
        <v>3.75</v>
      </c>
      <c r="AA1021" s="9">
        <v>2.5</v>
      </c>
      <c r="AB1021">
        <v>3.125</v>
      </c>
      <c r="AC1021">
        <v>2.5</v>
      </c>
    </row>
    <row r="1022" spans="1:29" x14ac:dyDescent="0.25">
      <c r="A1022" t="s">
        <v>1605</v>
      </c>
      <c r="B1022" t="s">
        <v>10</v>
      </c>
      <c r="C1022" t="s">
        <v>68</v>
      </c>
      <c r="D1022" t="s">
        <v>3619</v>
      </c>
      <c r="E1022" t="s">
        <v>3612</v>
      </c>
      <c r="F1022" t="str">
        <f>_xlfn.CONCAT(D1022:D1022,"-",E1022)</f>
        <v>Addis Ababa-Victoria</v>
      </c>
      <c r="G1022" s="1">
        <v>44726</v>
      </c>
      <c r="H1022" s="1">
        <v>44751</v>
      </c>
      <c r="I1022" s="8">
        <f>IF(H1022&lt;&gt;"",_xlfn.DAYS(H1022,G1022),"N/A")</f>
        <v>25</v>
      </c>
      <c r="J1022" s="1">
        <f>IF(H1022&lt;&gt;"",H1022,"N/A")</f>
        <v>44751</v>
      </c>
      <c r="K1022">
        <v>6</v>
      </c>
      <c r="L1022" t="s">
        <v>12</v>
      </c>
      <c r="M1022" t="str">
        <f>IF(L1022&lt;&gt;"",L1022,"N/A")</f>
        <v>Invoiced</v>
      </c>
      <c r="O1022" t="str">
        <f>IF(N1022&lt;&gt;"",N1022,"N/A")</f>
        <v>N/A</v>
      </c>
      <c r="P1022" t="s">
        <v>69</v>
      </c>
      <c r="Q1022" s="9">
        <v>29.364999999999998</v>
      </c>
      <c r="R1022" t="str">
        <f t="shared" si="15"/>
        <v>20-30</v>
      </c>
      <c r="S1022">
        <v>20</v>
      </c>
      <c r="T1022" t="s">
        <v>14</v>
      </c>
      <c r="U1022">
        <f>IF(T1022="USD",S1022,S1022*0.055)</f>
        <v>20</v>
      </c>
      <c r="V1022">
        <v>10</v>
      </c>
      <c r="W1022" t="s">
        <v>14</v>
      </c>
      <c r="X1022">
        <f>IF(W1022="USD",V1022,V1022*0.054)</f>
        <v>10</v>
      </c>
      <c r="Y1022">
        <v>1</v>
      </c>
      <c r="Z1022">
        <v>3.75</v>
      </c>
      <c r="AA1022" s="9">
        <v>2.5</v>
      </c>
      <c r="AB1022">
        <v>3.125</v>
      </c>
      <c r="AC1022">
        <v>2.5</v>
      </c>
    </row>
    <row r="1023" spans="1:29" x14ac:dyDescent="0.25">
      <c r="A1023" t="s">
        <v>1664</v>
      </c>
      <c r="B1023" t="s">
        <v>10</v>
      </c>
      <c r="C1023" t="s">
        <v>68</v>
      </c>
      <c r="D1023" t="s">
        <v>3615</v>
      </c>
      <c r="E1023" t="s">
        <v>3618</v>
      </c>
      <c r="F1023" t="str">
        <f>_xlfn.CONCAT(D1023:D1023,"-",E1023)</f>
        <v>Mombasa-Tripoli</v>
      </c>
      <c r="G1023" s="1">
        <v>44726</v>
      </c>
      <c r="H1023" s="1">
        <v>44751</v>
      </c>
      <c r="I1023" s="8">
        <f>IF(H1023&lt;&gt;"",_xlfn.DAYS(H1023,G1023),"N/A")</f>
        <v>25</v>
      </c>
      <c r="J1023" s="1">
        <f>IF(H1023&lt;&gt;"",H1023,"N/A")</f>
        <v>44751</v>
      </c>
      <c r="K1023">
        <v>6</v>
      </c>
      <c r="L1023" t="s">
        <v>12</v>
      </c>
      <c r="M1023" t="str">
        <f>IF(L1023&lt;&gt;"",L1023,"N/A")</f>
        <v>Invoiced</v>
      </c>
      <c r="N1023" t="s">
        <v>12</v>
      </c>
      <c r="O1023" t="str">
        <f>IF(N1023&lt;&gt;"",N1023,"N/A")</f>
        <v>Invoiced</v>
      </c>
      <c r="P1023" t="s">
        <v>13</v>
      </c>
      <c r="Q1023" s="9">
        <v>29.364999999999998</v>
      </c>
      <c r="R1023" t="str">
        <f t="shared" si="15"/>
        <v>20-30</v>
      </c>
      <c r="S1023">
        <v>600</v>
      </c>
      <c r="T1023" t="s">
        <v>14</v>
      </c>
      <c r="U1023">
        <f>IF(T1023="USD",S1023,S1023*0.055)</f>
        <v>600</v>
      </c>
      <c r="V1023">
        <v>300</v>
      </c>
      <c r="W1023" t="s">
        <v>14</v>
      </c>
      <c r="X1023">
        <f>IF(W1023="USD",V1023,V1023*0.054)</f>
        <v>300</v>
      </c>
      <c r="Y1023">
        <v>1</v>
      </c>
      <c r="Z1023">
        <v>3.75</v>
      </c>
      <c r="AA1023" s="9">
        <v>2.5</v>
      </c>
      <c r="AB1023">
        <v>3.125</v>
      </c>
      <c r="AC1023">
        <v>2.5</v>
      </c>
    </row>
    <row r="1024" spans="1:29" x14ac:dyDescent="0.25">
      <c r="A1024" t="s">
        <v>1421</v>
      </c>
      <c r="B1024" t="s">
        <v>10</v>
      </c>
      <c r="C1024" t="s">
        <v>68</v>
      </c>
      <c r="D1024" t="s">
        <v>3616</v>
      </c>
      <c r="E1024" t="s">
        <v>3613</v>
      </c>
      <c r="F1024" t="str">
        <f>_xlfn.CONCAT(D1024:D1024,"-",E1024)</f>
        <v>Marrakech-Sanaa</v>
      </c>
      <c r="G1024" s="1">
        <v>44663</v>
      </c>
      <c r="H1024" s="1">
        <v>44688</v>
      </c>
      <c r="I1024" s="8">
        <f>IF(H1024&lt;&gt;"",_xlfn.DAYS(H1024,G1024),"N/A")</f>
        <v>25</v>
      </c>
      <c r="J1024" s="1">
        <f>IF(H1024&lt;&gt;"",H1024,"N/A")</f>
        <v>44688</v>
      </c>
      <c r="K1024">
        <v>4</v>
      </c>
      <c r="M1024" t="str">
        <f>IF(L1024&lt;&gt;"",L1024,"N/A")</f>
        <v>N/A</v>
      </c>
      <c r="O1024" t="str">
        <f>IF(N1024&lt;&gt;"",N1024,"N/A")</f>
        <v>N/A</v>
      </c>
      <c r="P1024" t="s">
        <v>69</v>
      </c>
      <c r="Q1024" s="9">
        <v>29.291</v>
      </c>
      <c r="R1024" t="str">
        <f t="shared" si="15"/>
        <v>20-30</v>
      </c>
      <c r="S1024">
        <v>20</v>
      </c>
      <c r="T1024" t="s">
        <v>14</v>
      </c>
      <c r="U1024">
        <f>IF(T1024="USD",S1024,S1024*0.055)</f>
        <v>20</v>
      </c>
      <c r="V1024">
        <v>10</v>
      </c>
      <c r="W1024" t="s">
        <v>14</v>
      </c>
      <c r="X1024">
        <f>IF(W1024="USD",V1024,V1024*0.054)</f>
        <v>10</v>
      </c>
      <c r="Y1024">
        <v>1</v>
      </c>
      <c r="Z1024">
        <v>3.75</v>
      </c>
      <c r="AA1024" s="9">
        <v>2.5</v>
      </c>
      <c r="AB1024">
        <v>3.125</v>
      </c>
      <c r="AC1024">
        <v>2.5</v>
      </c>
    </row>
    <row r="1025" spans="1:29" x14ac:dyDescent="0.25">
      <c r="A1025" t="s">
        <v>1390</v>
      </c>
      <c r="B1025" t="s">
        <v>10</v>
      </c>
      <c r="C1025" t="s">
        <v>68</v>
      </c>
      <c r="D1025" t="s">
        <v>3620</v>
      </c>
      <c r="E1025" t="s">
        <v>3618</v>
      </c>
      <c r="F1025" t="str">
        <f>_xlfn.CONCAT(D1025:D1025,"-",E1025)</f>
        <v>Zanzibar-Tripoli</v>
      </c>
      <c r="G1025" s="1">
        <v>44663</v>
      </c>
      <c r="H1025" s="1">
        <v>44688</v>
      </c>
      <c r="I1025" s="8">
        <f>IF(H1025&lt;&gt;"",_xlfn.DAYS(H1025,G1025),"N/A")</f>
        <v>25</v>
      </c>
      <c r="J1025" s="1">
        <f>IF(H1025&lt;&gt;"",H1025,"N/A")</f>
        <v>44688</v>
      </c>
      <c r="K1025">
        <v>4</v>
      </c>
      <c r="M1025" t="str">
        <f>IF(L1025&lt;&gt;"",L1025,"N/A")</f>
        <v>N/A</v>
      </c>
      <c r="N1025" t="s">
        <v>12</v>
      </c>
      <c r="O1025" t="str">
        <f>IF(N1025&lt;&gt;"",N1025,"N/A")</f>
        <v>Invoiced</v>
      </c>
      <c r="P1025" t="s">
        <v>13</v>
      </c>
      <c r="Q1025" s="9">
        <v>29.291</v>
      </c>
      <c r="R1025" t="str">
        <f t="shared" si="15"/>
        <v>20-30</v>
      </c>
      <c r="S1025">
        <v>600</v>
      </c>
      <c r="T1025" t="s">
        <v>14</v>
      </c>
      <c r="U1025">
        <f>IF(T1025="USD",S1025,S1025*0.055)</f>
        <v>600</v>
      </c>
      <c r="V1025">
        <v>300</v>
      </c>
      <c r="W1025" t="s">
        <v>14</v>
      </c>
      <c r="X1025">
        <f>IF(W1025="USD",V1025,V1025*0.054)</f>
        <v>300</v>
      </c>
      <c r="Y1025">
        <v>1</v>
      </c>
      <c r="Z1025">
        <v>3.75</v>
      </c>
      <c r="AA1025" s="9">
        <v>2.5</v>
      </c>
      <c r="AB1025">
        <v>3.125</v>
      </c>
      <c r="AC1025">
        <v>2.5</v>
      </c>
    </row>
    <row r="1026" spans="1:29" x14ac:dyDescent="0.25">
      <c r="A1026" t="s">
        <v>3146</v>
      </c>
      <c r="B1026" t="s">
        <v>10</v>
      </c>
      <c r="C1026" t="s">
        <v>68</v>
      </c>
      <c r="D1026" t="s">
        <v>3619</v>
      </c>
      <c r="E1026" t="s">
        <v>3612</v>
      </c>
      <c r="F1026" t="str">
        <f>_xlfn.CONCAT(D1026:D1026,"-",E1026)</f>
        <v>Addis Ababa-Victoria</v>
      </c>
      <c r="G1026" s="1">
        <v>44701</v>
      </c>
      <c r="H1026" s="1">
        <v>44726</v>
      </c>
      <c r="I1026" s="8">
        <f>IF(H1026&lt;&gt;"",_xlfn.DAYS(H1026,G1026),"N/A")</f>
        <v>25</v>
      </c>
      <c r="J1026" s="1">
        <f>IF(H1026&lt;&gt;"",H1026,"N/A")</f>
        <v>44726</v>
      </c>
      <c r="K1026">
        <v>5</v>
      </c>
      <c r="L1026" t="s">
        <v>16</v>
      </c>
      <c r="M1026" t="str">
        <f>IF(L1026&lt;&gt;"",L1026,"N/A")</f>
        <v>Paid</v>
      </c>
      <c r="N1026" t="s">
        <v>12</v>
      </c>
      <c r="O1026" t="str">
        <f>IF(N1026&lt;&gt;"",N1026,"N/A")</f>
        <v>Invoiced</v>
      </c>
      <c r="P1026" t="s">
        <v>13</v>
      </c>
      <c r="Q1026" s="9">
        <v>29.058</v>
      </c>
      <c r="R1026" t="str">
        <f t="shared" si="15"/>
        <v>20-30</v>
      </c>
      <c r="S1026">
        <v>600</v>
      </c>
      <c r="T1026" t="s">
        <v>14</v>
      </c>
      <c r="U1026">
        <f>IF(T1026="USD",S1026,S1026*0.055)</f>
        <v>600</v>
      </c>
      <c r="V1026">
        <v>300</v>
      </c>
      <c r="W1026" t="s">
        <v>14</v>
      </c>
      <c r="X1026">
        <f>IF(W1026="USD",V1026,V1026*0.054)</f>
        <v>300</v>
      </c>
      <c r="Y1026">
        <v>1</v>
      </c>
      <c r="Z1026">
        <v>3.75</v>
      </c>
      <c r="AA1026" s="9">
        <v>2.5</v>
      </c>
      <c r="AB1026">
        <v>3.125</v>
      </c>
      <c r="AC1026">
        <v>2.5</v>
      </c>
    </row>
    <row r="1027" spans="1:29" x14ac:dyDescent="0.25">
      <c r="A1027" t="s">
        <v>1618</v>
      </c>
      <c r="B1027" t="s">
        <v>10</v>
      </c>
      <c r="C1027" t="s">
        <v>68</v>
      </c>
      <c r="D1027" t="s">
        <v>3611</v>
      </c>
      <c r="E1027" t="s">
        <v>3618</v>
      </c>
      <c r="F1027" t="str">
        <f>_xlfn.CONCAT(D1027:D1027,"-",E1027)</f>
        <v>Mogadishu-Tripoli</v>
      </c>
      <c r="G1027" s="1">
        <v>44715</v>
      </c>
      <c r="H1027" s="1">
        <v>44740</v>
      </c>
      <c r="I1027" s="8">
        <f>IF(H1027&lt;&gt;"",_xlfn.DAYS(H1027,G1027),"N/A")</f>
        <v>25</v>
      </c>
      <c r="J1027" s="1">
        <f>IF(H1027&lt;&gt;"",H1027,"N/A")</f>
        <v>44740</v>
      </c>
      <c r="K1027">
        <v>6</v>
      </c>
      <c r="L1027" t="s">
        <v>12</v>
      </c>
      <c r="M1027" t="str">
        <f>IF(L1027&lt;&gt;"",L1027,"N/A")</f>
        <v>Invoiced</v>
      </c>
      <c r="O1027" t="str">
        <f>IF(N1027&lt;&gt;"",N1027,"N/A")</f>
        <v>N/A</v>
      </c>
      <c r="P1027" t="s">
        <v>69</v>
      </c>
      <c r="Q1027" s="9">
        <v>28.765000000000001</v>
      </c>
      <c r="R1027" t="str">
        <f t="shared" ref="R1027:R1090" si="16">IF(Q1027&lt;=10,"1-10",IF(Q1027&lt;=20,"10-20",IF(Q1027&lt;=30,"20-30",IF(Q1027&lt;=40,"30+"))))</f>
        <v>20-30</v>
      </c>
      <c r="S1027">
        <v>20</v>
      </c>
      <c r="T1027" t="s">
        <v>14</v>
      </c>
      <c r="U1027">
        <f>IF(T1027="USD",S1027,S1027*0.055)</f>
        <v>20</v>
      </c>
      <c r="V1027">
        <v>10</v>
      </c>
      <c r="W1027" t="s">
        <v>14</v>
      </c>
      <c r="X1027">
        <f>IF(W1027="USD",V1027,V1027*0.054)</f>
        <v>10</v>
      </c>
      <c r="Y1027">
        <v>1</v>
      </c>
      <c r="Z1027">
        <v>3.75</v>
      </c>
      <c r="AA1027" s="9">
        <v>2.5</v>
      </c>
      <c r="AB1027">
        <v>3.125</v>
      </c>
      <c r="AC1027">
        <v>2.5</v>
      </c>
    </row>
    <row r="1028" spans="1:29" x14ac:dyDescent="0.25">
      <c r="A1028" t="s">
        <v>1677</v>
      </c>
      <c r="B1028" t="s">
        <v>10</v>
      </c>
      <c r="C1028" t="s">
        <v>68</v>
      </c>
      <c r="D1028" t="s">
        <v>3619</v>
      </c>
      <c r="E1028" t="s">
        <v>3614</v>
      </c>
      <c r="F1028" t="str">
        <f>_xlfn.CONCAT(D1028:D1028,"-",E1028)</f>
        <v>Addis Ababa-Alger</v>
      </c>
      <c r="G1028" s="1">
        <v>44715</v>
      </c>
      <c r="H1028" s="1">
        <v>44740</v>
      </c>
      <c r="I1028" s="8">
        <f>IF(H1028&lt;&gt;"",_xlfn.DAYS(H1028,G1028),"N/A")</f>
        <v>25</v>
      </c>
      <c r="J1028" s="1">
        <f>IF(H1028&lt;&gt;"",H1028,"N/A")</f>
        <v>44740</v>
      </c>
      <c r="K1028">
        <v>6</v>
      </c>
      <c r="L1028" t="s">
        <v>12</v>
      </c>
      <c r="M1028" t="str">
        <f>IF(L1028&lt;&gt;"",L1028,"N/A")</f>
        <v>Invoiced</v>
      </c>
      <c r="N1028" t="s">
        <v>12</v>
      </c>
      <c r="O1028" t="str">
        <f>IF(N1028&lt;&gt;"",N1028,"N/A")</f>
        <v>Invoiced</v>
      </c>
      <c r="P1028" t="s">
        <v>13</v>
      </c>
      <c r="Q1028" s="9">
        <v>28.765000000000001</v>
      </c>
      <c r="R1028" t="str">
        <f t="shared" si="16"/>
        <v>20-30</v>
      </c>
      <c r="S1028">
        <v>600</v>
      </c>
      <c r="T1028" t="s">
        <v>14</v>
      </c>
      <c r="U1028">
        <f>IF(T1028="USD",S1028,S1028*0.055)</f>
        <v>600</v>
      </c>
      <c r="V1028">
        <v>300</v>
      </c>
      <c r="W1028" t="s">
        <v>14</v>
      </c>
      <c r="X1028">
        <f>IF(W1028="USD",V1028,V1028*0.054)</f>
        <v>300</v>
      </c>
      <c r="Y1028">
        <v>1</v>
      </c>
      <c r="Z1028">
        <v>3.75</v>
      </c>
      <c r="AA1028" s="9">
        <v>2.5</v>
      </c>
      <c r="AB1028">
        <v>3.125</v>
      </c>
      <c r="AC1028">
        <v>2.5</v>
      </c>
    </row>
    <row r="1029" spans="1:29" x14ac:dyDescent="0.25">
      <c r="A1029" t="s">
        <v>1720</v>
      </c>
      <c r="B1029" t="s">
        <v>10</v>
      </c>
      <c r="C1029" t="s">
        <v>68</v>
      </c>
      <c r="D1029" t="s">
        <v>3616</v>
      </c>
      <c r="E1029" t="s">
        <v>3617</v>
      </c>
      <c r="F1029" t="str">
        <f>_xlfn.CONCAT(D1029:D1029,"-",E1029)</f>
        <v>Marrakech-Lagos</v>
      </c>
      <c r="G1029" s="1">
        <v>44744</v>
      </c>
      <c r="H1029" s="1">
        <v>44769</v>
      </c>
      <c r="I1029" s="8">
        <f>IF(H1029&lt;&gt;"",_xlfn.DAYS(H1029,G1029),"N/A")</f>
        <v>25</v>
      </c>
      <c r="J1029" s="1">
        <f>IF(H1029&lt;&gt;"",H1029,"N/A")</f>
        <v>44769</v>
      </c>
      <c r="K1029">
        <v>7</v>
      </c>
      <c r="L1029" t="s">
        <v>12</v>
      </c>
      <c r="M1029" t="str">
        <f>IF(L1029&lt;&gt;"",L1029,"N/A")</f>
        <v>Invoiced</v>
      </c>
      <c r="N1029" t="s">
        <v>12</v>
      </c>
      <c r="O1029" t="str">
        <f>IF(N1029&lt;&gt;"",N1029,"N/A")</f>
        <v>Invoiced</v>
      </c>
      <c r="P1029" t="s">
        <v>13</v>
      </c>
      <c r="Q1029" s="9">
        <v>28.678999999999998</v>
      </c>
      <c r="R1029" t="str">
        <f t="shared" si="16"/>
        <v>20-30</v>
      </c>
      <c r="S1029">
        <v>600</v>
      </c>
      <c r="T1029" t="s">
        <v>14</v>
      </c>
      <c r="U1029">
        <f>IF(T1029="USD",S1029,S1029*0.055)</f>
        <v>600</v>
      </c>
      <c r="V1029">
        <v>300</v>
      </c>
      <c r="W1029" t="s">
        <v>14</v>
      </c>
      <c r="X1029">
        <f>IF(W1029="USD",V1029,V1029*0.054)</f>
        <v>300</v>
      </c>
      <c r="Y1029">
        <v>1</v>
      </c>
      <c r="Z1029">
        <v>3.75</v>
      </c>
      <c r="AA1029" s="9">
        <v>2.5</v>
      </c>
      <c r="AB1029">
        <v>3.125</v>
      </c>
      <c r="AC1029">
        <v>2.5</v>
      </c>
    </row>
    <row r="1030" spans="1:29" x14ac:dyDescent="0.25">
      <c r="A1030" t="s">
        <v>2915</v>
      </c>
      <c r="B1030" t="s">
        <v>10</v>
      </c>
      <c r="C1030" t="s">
        <v>68</v>
      </c>
      <c r="D1030" t="s">
        <v>3619</v>
      </c>
      <c r="E1030" t="s">
        <v>3618</v>
      </c>
      <c r="F1030" t="str">
        <f>_xlfn.CONCAT(D1030:D1030,"-",E1030)</f>
        <v>Addis Ababa-Tripoli</v>
      </c>
      <c r="G1030" s="1">
        <v>44764</v>
      </c>
      <c r="H1030" s="1">
        <v>44789</v>
      </c>
      <c r="I1030" s="8">
        <f>IF(H1030&lt;&gt;"",_xlfn.DAYS(H1030,G1030),"N/A")</f>
        <v>25</v>
      </c>
      <c r="J1030" s="1">
        <f>IF(H1030&lt;&gt;"",H1030,"N/A")</f>
        <v>44789</v>
      </c>
      <c r="K1030">
        <v>7</v>
      </c>
      <c r="L1030" t="s">
        <v>12</v>
      </c>
      <c r="M1030" t="str">
        <f>IF(L1030&lt;&gt;"",L1030,"N/A")</f>
        <v>Invoiced</v>
      </c>
      <c r="N1030" t="s">
        <v>12</v>
      </c>
      <c r="O1030" t="str">
        <f>IF(N1030&lt;&gt;"",N1030,"N/A")</f>
        <v>Invoiced</v>
      </c>
      <c r="P1030" t="s">
        <v>13</v>
      </c>
      <c r="Q1030" s="9">
        <v>28.655200000000001</v>
      </c>
      <c r="R1030" t="str">
        <f t="shared" si="16"/>
        <v>20-30</v>
      </c>
      <c r="S1030">
        <v>600</v>
      </c>
      <c r="T1030" t="s">
        <v>14</v>
      </c>
      <c r="U1030">
        <f>IF(T1030="USD",S1030,S1030*0.055)</f>
        <v>600</v>
      </c>
      <c r="V1030">
        <v>300</v>
      </c>
      <c r="W1030" t="s">
        <v>14</v>
      </c>
      <c r="X1030">
        <f>IF(W1030="USD",V1030,V1030*0.054)</f>
        <v>300</v>
      </c>
      <c r="Y1030">
        <v>1</v>
      </c>
      <c r="Z1030">
        <v>3.75</v>
      </c>
      <c r="AA1030" s="9">
        <v>2.5</v>
      </c>
      <c r="AB1030">
        <v>3.125</v>
      </c>
      <c r="AC1030">
        <v>2.5</v>
      </c>
    </row>
    <row r="1031" spans="1:29" x14ac:dyDescent="0.25">
      <c r="A1031" t="s">
        <v>1613</v>
      </c>
      <c r="B1031" t="s">
        <v>10</v>
      </c>
      <c r="C1031" t="s">
        <v>68</v>
      </c>
      <c r="D1031" t="s">
        <v>3615</v>
      </c>
      <c r="E1031" t="s">
        <v>3614</v>
      </c>
      <c r="F1031" t="str">
        <f>_xlfn.CONCAT(D1031:D1031,"-",E1031)</f>
        <v>Mombasa-Alger</v>
      </c>
      <c r="G1031" s="1">
        <v>44715</v>
      </c>
      <c r="H1031" s="1">
        <v>44740</v>
      </c>
      <c r="I1031" s="8">
        <f>IF(H1031&lt;&gt;"",_xlfn.DAYS(H1031,G1031),"N/A")</f>
        <v>25</v>
      </c>
      <c r="J1031" s="1">
        <f>IF(H1031&lt;&gt;"",H1031,"N/A")</f>
        <v>44740</v>
      </c>
      <c r="K1031">
        <v>6</v>
      </c>
      <c r="L1031" t="s">
        <v>12</v>
      </c>
      <c r="M1031" t="str">
        <f>IF(L1031&lt;&gt;"",L1031,"N/A")</f>
        <v>Invoiced</v>
      </c>
      <c r="O1031" t="str">
        <f>IF(N1031&lt;&gt;"",N1031,"N/A")</f>
        <v>N/A</v>
      </c>
      <c r="P1031" t="s">
        <v>69</v>
      </c>
      <c r="Q1031" s="9">
        <v>28.59</v>
      </c>
      <c r="R1031" t="str">
        <f t="shared" si="16"/>
        <v>20-30</v>
      </c>
      <c r="S1031">
        <v>20</v>
      </c>
      <c r="T1031" t="s">
        <v>14</v>
      </c>
      <c r="U1031">
        <f>IF(T1031="USD",S1031,S1031*0.055)</f>
        <v>20</v>
      </c>
      <c r="V1031">
        <v>10</v>
      </c>
      <c r="W1031" t="s">
        <v>14</v>
      </c>
      <c r="X1031">
        <f>IF(W1031="USD",V1031,V1031*0.054)</f>
        <v>10</v>
      </c>
      <c r="Y1031">
        <v>1</v>
      </c>
      <c r="Z1031">
        <v>3.75</v>
      </c>
      <c r="AA1031" s="9">
        <v>2.5</v>
      </c>
      <c r="AB1031">
        <v>3.125</v>
      </c>
      <c r="AC1031">
        <v>2.5</v>
      </c>
    </row>
    <row r="1032" spans="1:29" x14ac:dyDescent="0.25">
      <c r="A1032" t="s">
        <v>1672</v>
      </c>
      <c r="B1032" t="s">
        <v>10</v>
      </c>
      <c r="C1032" t="s">
        <v>68</v>
      </c>
      <c r="D1032" t="s">
        <v>3620</v>
      </c>
      <c r="E1032" t="s">
        <v>3618</v>
      </c>
      <c r="F1032" t="str">
        <f>_xlfn.CONCAT(D1032:D1032,"-",E1032)</f>
        <v>Zanzibar-Tripoli</v>
      </c>
      <c r="G1032" s="1">
        <v>44715</v>
      </c>
      <c r="H1032" s="1">
        <v>44740</v>
      </c>
      <c r="I1032" s="8">
        <f>IF(H1032&lt;&gt;"",_xlfn.DAYS(H1032,G1032),"N/A")</f>
        <v>25</v>
      </c>
      <c r="J1032" s="1">
        <f>IF(H1032&lt;&gt;"",H1032,"N/A")</f>
        <v>44740</v>
      </c>
      <c r="K1032">
        <v>6</v>
      </c>
      <c r="L1032" t="s">
        <v>12</v>
      </c>
      <c r="M1032" t="str">
        <f>IF(L1032&lt;&gt;"",L1032,"N/A")</f>
        <v>Invoiced</v>
      </c>
      <c r="N1032" t="s">
        <v>12</v>
      </c>
      <c r="O1032" t="str">
        <f>IF(N1032&lt;&gt;"",N1032,"N/A")</f>
        <v>Invoiced</v>
      </c>
      <c r="P1032" t="s">
        <v>13</v>
      </c>
      <c r="Q1032" s="9">
        <v>28.59</v>
      </c>
      <c r="R1032" t="str">
        <f t="shared" si="16"/>
        <v>20-30</v>
      </c>
      <c r="S1032">
        <v>600</v>
      </c>
      <c r="T1032" t="s">
        <v>14</v>
      </c>
      <c r="U1032">
        <f>IF(T1032="USD",S1032,S1032*0.055)</f>
        <v>600</v>
      </c>
      <c r="V1032">
        <v>300</v>
      </c>
      <c r="W1032" t="s">
        <v>14</v>
      </c>
      <c r="X1032">
        <f>IF(W1032="USD",V1032,V1032*0.054)</f>
        <v>300</v>
      </c>
      <c r="Y1032">
        <v>1</v>
      </c>
      <c r="Z1032">
        <v>3.75</v>
      </c>
      <c r="AA1032" s="9">
        <v>2.5</v>
      </c>
      <c r="AB1032">
        <v>3.125</v>
      </c>
      <c r="AC1032">
        <v>2.5</v>
      </c>
    </row>
    <row r="1033" spans="1:29" x14ac:dyDescent="0.25">
      <c r="A1033" t="s">
        <v>1916</v>
      </c>
      <c r="B1033" t="s">
        <v>10</v>
      </c>
      <c r="C1033" t="s">
        <v>68</v>
      </c>
      <c r="D1033" t="s">
        <v>3611</v>
      </c>
      <c r="E1033" t="s">
        <v>3614</v>
      </c>
      <c r="F1033" t="str">
        <f>_xlfn.CONCAT(D1033:D1033,"-",E1033)</f>
        <v>Mogadishu-Alger</v>
      </c>
      <c r="G1033" s="1">
        <v>44750</v>
      </c>
      <c r="H1033" s="1">
        <v>44775</v>
      </c>
      <c r="I1033" s="8">
        <f>IF(H1033&lt;&gt;"",_xlfn.DAYS(H1033,G1033),"N/A")</f>
        <v>25</v>
      </c>
      <c r="J1033" s="1">
        <f>IF(H1033&lt;&gt;"",H1033,"N/A")</f>
        <v>44775</v>
      </c>
      <c r="K1033">
        <v>7</v>
      </c>
      <c r="L1033" t="s">
        <v>12</v>
      </c>
      <c r="M1033" t="str">
        <f>IF(L1033&lt;&gt;"",L1033,"N/A")</f>
        <v>Invoiced</v>
      </c>
      <c r="N1033" t="s">
        <v>12</v>
      </c>
      <c r="O1033" t="str">
        <f>IF(N1033&lt;&gt;"",N1033,"N/A")</f>
        <v>Invoiced</v>
      </c>
      <c r="P1033" t="s">
        <v>13</v>
      </c>
      <c r="Q1033" s="9">
        <v>28.515999999999998</v>
      </c>
      <c r="R1033" t="str">
        <f t="shared" si="16"/>
        <v>20-30</v>
      </c>
      <c r="S1033">
        <v>600</v>
      </c>
      <c r="T1033" t="s">
        <v>14</v>
      </c>
      <c r="U1033">
        <f>IF(T1033="USD",S1033,S1033*0.055)</f>
        <v>600</v>
      </c>
      <c r="V1033">
        <v>300</v>
      </c>
      <c r="W1033" t="s">
        <v>14</v>
      </c>
      <c r="X1033">
        <f>IF(W1033="USD",V1033,V1033*0.054)</f>
        <v>300</v>
      </c>
      <c r="Y1033">
        <v>1</v>
      </c>
      <c r="Z1033">
        <v>3.75</v>
      </c>
      <c r="AA1033" s="9">
        <v>2.5</v>
      </c>
      <c r="AB1033">
        <v>3.125</v>
      </c>
      <c r="AC1033">
        <v>2.5</v>
      </c>
    </row>
    <row r="1034" spans="1:29" x14ac:dyDescent="0.25">
      <c r="A1034" t="s">
        <v>1776</v>
      </c>
      <c r="B1034" t="s">
        <v>10</v>
      </c>
      <c r="C1034" t="s">
        <v>68</v>
      </c>
      <c r="D1034" t="s">
        <v>3615</v>
      </c>
      <c r="E1034" t="s">
        <v>3617</v>
      </c>
      <c r="F1034" t="str">
        <f>_xlfn.CONCAT(D1034:D1034,"-",E1034)</f>
        <v>Mombasa-Lagos</v>
      </c>
      <c r="G1034" s="1">
        <v>44735</v>
      </c>
      <c r="H1034" s="1">
        <v>44760</v>
      </c>
      <c r="I1034" s="8">
        <f>IF(H1034&lt;&gt;"",_xlfn.DAYS(H1034,G1034),"N/A")</f>
        <v>25</v>
      </c>
      <c r="J1034" s="1">
        <f>IF(H1034&lt;&gt;"",H1034,"N/A")</f>
        <v>44760</v>
      </c>
      <c r="K1034">
        <v>6</v>
      </c>
      <c r="L1034" t="s">
        <v>12</v>
      </c>
      <c r="M1034" t="str">
        <f>IF(L1034&lt;&gt;"",L1034,"N/A")</f>
        <v>Invoiced</v>
      </c>
      <c r="N1034" t="s">
        <v>12</v>
      </c>
      <c r="O1034" t="str">
        <f>IF(N1034&lt;&gt;"",N1034,"N/A")</f>
        <v>Invoiced</v>
      </c>
      <c r="P1034" t="s">
        <v>13</v>
      </c>
      <c r="Q1034" s="9">
        <v>28.507000000000001</v>
      </c>
      <c r="R1034" t="str">
        <f t="shared" si="16"/>
        <v>20-30</v>
      </c>
      <c r="S1034">
        <v>600</v>
      </c>
      <c r="T1034" t="s">
        <v>14</v>
      </c>
      <c r="U1034">
        <f>IF(T1034="USD",S1034,S1034*0.055)</f>
        <v>600</v>
      </c>
      <c r="V1034">
        <v>300</v>
      </c>
      <c r="W1034" t="s">
        <v>14</v>
      </c>
      <c r="X1034">
        <f>IF(W1034="USD",V1034,V1034*0.054)</f>
        <v>300</v>
      </c>
      <c r="Y1034">
        <v>1</v>
      </c>
      <c r="Z1034">
        <v>3.75</v>
      </c>
      <c r="AA1034" s="9">
        <v>2.5</v>
      </c>
      <c r="AB1034">
        <v>3.125</v>
      </c>
      <c r="AC1034">
        <v>2.5</v>
      </c>
    </row>
    <row r="1035" spans="1:29" x14ac:dyDescent="0.25">
      <c r="A1035" t="s">
        <v>3027</v>
      </c>
      <c r="B1035" t="s">
        <v>10</v>
      </c>
      <c r="C1035" t="s">
        <v>68</v>
      </c>
      <c r="D1035" t="s">
        <v>3620</v>
      </c>
      <c r="E1035" t="s">
        <v>3614</v>
      </c>
      <c r="F1035" t="str">
        <f>_xlfn.CONCAT(D1035:D1035,"-",E1035)</f>
        <v>Zanzibar-Alger</v>
      </c>
      <c r="G1035" s="1">
        <v>44792</v>
      </c>
      <c r="H1035" s="1">
        <v>44817</v>
      </c>
      <c r="I1035" s="8">
        <f>IF(H1035&lt;&gt;"",_xlfn.DAYS(H1035,G1035),"N/A")</f>
        <v>25</v>
      </c>
      <c r="J1035" s="1">
        <f>IF(H1035&lt;&gt;"",H1035,"N/A")</f>
        <v>44817</v>
      </c>
      <c r="K1035">
        <v>8</v>
      </c>
      <c r="M1035" t="str">
        <f>IF(L1035&lt;&gt;"",L1035,"N/A")</f>
        <v>N/A</v>
      </c>
      <c r="O1035" t="str">
        <f>IF(N1035&lt;&gt;"",N1035,"N/A")</f>
        <v>N/A</v>
      </c>
      <c r="P1035" t="s">
        <v>13</v>
      </c>
      <c r="Q1035" s="9">
        <v>28.480560000000001</v>
      </c>
      <c r="R1035" t="str">
        <f t="shared" si="16"/>
        <v>20-30</v>
      </c>
      <c r="S1035">
        <v>600</v>
      </c>
      <c r="T1035" t="s">
        <v>14</v>
      </c>
      <c r="U1035">
        <f>IF(T1035="USD",S1035,S1035*0.055)</f>
        <v>600</v>
      </c>
      <c r="V1035">
        <v>300</v>
      </c>
      <c r="W1035" t="s">
        <v>14</v>
      </c>
      <c r="X1035">
        <f>IF(W1035="USD",V1035,V1035*0.054)</f>
        <v>300</v>
      </c>
      <c r="Y1035">
        <v>1</v>
      </c>
      <c r="Z1035">
        <v>3.75</v>
      </c>
      <c r="AA1035" s="9">
        <v>2.5</v>
      </c>
      <c r="AB1035">
        <v>3.125</v>
      </c>
      <c r="AC1035">
        <v>2.5</v>
      </c>
    </row>
    <row r="1036" spans="1:29" x14ac:dyDescent="0.25">
      <c r="A1036" t="s">
        <v>2934</v>
      </c>
      <c r="B1036" t="s">
        <v>10</v>
      </c>
      <c r="C1036" t="s">
        <v>68</v>
      </c>
      <c r="D1036" t="s">
        <v>3611</v>
      </c>
      <c r="E1036" t="s">
        <v>3618</v>
      </c>
      <c r="F1036" t="str">
        <f>_xlfn.CONCAT(D1036:D1036,"-",E1036)</f>
        <v>Mogadishu-Tripoli</v>
      </c>
      <c r="G1036" s="1">
        <v>44771</v>
      </c>
      <c r="H1036" s="1">
        <v>44796</v>
      </c>
      <c r="I1036" s="8">
        <f>IF(H1036&lt;&gt;"",_xlfn.DAYS(H1036,G1036),"N/A")</f>
        <v>25</v>
      </c>
      <c r="J1036" s="1">
        <f>IF(H1036&lt;&gt;"",H1036,"N/A")</f>
        <v>44796</v>
      </c>
      <c r="K1036">
        <v>7</v>
      </c>
      <c r="L1036" t="s">
        <v>12</v>
      </c>
      <c r="M1036" t="str">
        <f>IF(L1036&lt;&gt;"",L1036,"N/A")</f>
        <v>Invoiced</v>
      </c>
      <c r="N1036" t="s">
        <v>12</v>
      </c>
      <c r="O1036" t="str">
        <f>IF(N1036&lt;&gt;"",N1036,"N/A")</f>
        <v>Invoiced</v>
      </c>
      <c r="P1036" t="s">
        <v>13</v>
      </c>
      <c r="Q1036" s="9">
        <v>28.41</v>
      </c>
      <c r="R1036" t="str">
        <f t="shared" si="16"/>
        <v>20-30</v>
      </c>
      <c r="S1036">
        <v>600</v>
      </c>
      <c r="T1036" t="s">
        <v>14</v>
      </c>
      <c r="U1036">
        <f>IF(T1036="USD",S1036,S1036*0.055)</f>
        <v>600</v>
      </c>
      <c r="V1036">
        <v>300</v>
      </c>
      <c r="W1036" t="s">
        <v>14</v>
      </c>
      <c r="X1036">
        <f>IF(W1036="USD",V1036,V1036*0.054)</f>
        <v>300</v>
      </c>
      <c r="Y1036">
        <v>0</v>
      </c>
      <c r="Z1036">
        <v>3.75</v>
      </c>
      <c r="AA1036" s="9">
        <v>2.5</v>
      </c>
      <c r="AB1036">
        <v>3.125</v>
      </c>
      <c r="AC1036">
        <v>2.5</v>
      </c>
    </row>
    <row r="1037" spans="1:29" x14ac:dyDescent="0.25">
      <c r="A1037" t="s">
        <v>1763</v>
      </c>
      <c r="B1037" t="s">
        <v>10</v>
      </c>
      <c r="C1037" t="s">
        <v>68</v>
      </c>
      <c r="D1037" t="s">
        <v>3620</v>
      </c>
      <c r="E1037" t="s">
        <v>3617</v>
      </c>
      <c r="F1037" t="str">
        <f>_xlfn.CONCAT(D1037:D1037,"-",E1037)</f>
        <v>Zanzibar-Lagos</v>
      </c>
      <c r="G1037" s="1">
        <v>44744</v>
      </c>
      <c r="H1037" s="1">
        <v>44769</v>
      </c>
      <c r="I1037" s="8">
        <f>IF(H1037&lt;&gt;"",_xlfn.DAYS(H1037,G1037),"N/A")</f>
        <v>25</v>
      </c>
      <c r="J1037" s="1">
        <f>IF(H1037&lt;&gt;"",H1037,"N/A")</f>
        <v>44769</v>
      </c>
      <c r="K1037">
        <v>7</v>
      </c>
      <c r="L1037" t="s">
        <v>12</v>
      </c>
      <c r="M1037" t="str">
        <f>IF(L1037&lt;&gt;"",L1037,"N/A")</f>
        <v>Invoiced</v>
      </c>
      <c r="N1037" t="s">
        <v>12</v>
      </c>
      <c r="O1037" t="str">
        <f>IF(N1037&lt;&gt;"",N1037,"N/A")</f>
        <v>Invoiced</v>
      </c>
      <c r="P1037" t="s">
        <v>13</v>
      </c>
      <c r="Q1037" s="9">
        <v>28.111999999999998</v>
      </c>
      <c r="R1037" t="str">
        <f t="shared" si="16"/>
        <v>20-30</v>
      </c>
      <c r="S1037">
        <v>600</v>
      </c>
      <c r="T1037" t="s">
        <v>14</v>
      </c>
      <c r="U1037">
        <f>IF(T1037="USD",S1037,S1037*0.055)</f>
        <v>600</v>
      </c>
      <c r="V1037">
        <v>300</v>
      </c>
      <c r="W1037" t="s">
        <v>14</v>
      </c>
      <c r="X1037">
        <f>IF(W1037="USD",V1037,V1037*0.054)</f>
        <v>300</v>
      </c>
      <c r="Y1037">
        <v>1</v>
      </c>
      <c r="Z1037">
        <v>3.75</v>
      </c>
      <c r="AA1037" s="9">
        <v>2.5</v>
      </c>
      <c r="AB1037">
        <v>3.125</v>
      </c>
      <c r="AC1037">
        <v>2.5</v>
      </c>
    </row>
    <row r="1038" spans="1:29" x14ac:dyDescent="0.25">
      <c r="A1038" t="s">
        <v>1352</v>
      </c>
      <c r="B1038" t="s">
        <v>10</v>
      </c>
      <c r="C1038" t="s">
        <v>68</v>
      </c>
      <c r="D1038" t="s">
        <v>3616</v>
      </c>
      <c r="E1038" t="s">
        <v>3612</v>
      </c>
      <c r="F1038" t="str">
        <f>_xlfn.CONCAT(D1038:D1038,"-",E1038)</f>
        <v>Marrakech-Victoria</v>
      </c>
      <c r="G1038" s="1">
        <v>44672</v>
      </c>
      <c r="H1038" s="1">
        <v>44697</v>
      </c>
      <c r="I1038" s="8">
        <f>IF(H1038&lt;&gt;"",_xlfn.DAYS(H1038,G1038),"N/A")</f>
        <v>25</v>
      </c>
      <c r="J1038" s="1">
        <f>IF(H1038&lt;&gt;"",H1038,"N/A")</f>
        <v>44697</v>
      </c>
      <c r="K1038">
        <v>4</v>
      </c>
      <c r="L1038" t="s">
        <v>12</v>
      </c>
      <c r="M1038" t="str">
        <f>IF(L1038&lt;&gt;"",L1038,"N/A")</f>
        <v>Invoiced</v>
      </c>
      <c r="O1038" t="str">
        <f>IF(N1038&lt;&gt;"",N1038,"N/A")</f>
        <v>N/A</v>
      </c>
      <c r="P1038" t="s">
        <v>69</v>
      </c>
      <c r="Q1038" s="9">
        <v>28.104199999999999</v>
      </c>
      <c r="R1038" t="str">
        <f t="shared" si="16"/>
        <v>20-30</v>
      </c>
      <c r="S1038">
        <v>20</v>
      </c>
      <c r="T1038" t="s">
        <v>14</v>
      </c>
      <c r="U1038">
        <f>IF(T1038="USD",S1038,S1038*0.055)</f>
        <v>20</v>
      </c>
      <c r="V1038">
        <v>10</v>
      </c>
      <c r="W1038" t="s">
        <v>14</v>
      </c>
      <c r="X1038">
        <f>IF(W1038="USD",V1038,V1038*0.054)</f>
        <v>10</v>
      </c>
      <c r="Y1038">
        <v>1</v>
      </c>
      <c r="Z1038">
        <v>3.75</v>
      </c>
      <c r="AA1038" s="9">
        <v>2.5</v>
      </c>
      <c r="AB1038">
        <v>3.125</v>
      </c>
      <c r="AC1038">
        <v>2.5</v>
      </c>
    </row>
    <row r="1039" spans="1:29" x14ac:dyDescent="0.25">
      <c r="A1039" t="s">
        <v>1342</v>
      </c>
      <c r="B1039" t="s">
        <v>10</v>
      </c>
      <c r="C1039" t="s">
        <v>68</v>
      </c>
      <c r="D1039" t="s">
        <v>3616</v>
      </c>
      <c r="E1039" t="s">
        <v>3618</v>
      </c>
      <c r="F1039" t="str">
        <f>_xlfn.CONCAT(D1039:D1039,"-",E1039)</f>
        <v>Marrakech-Tripoli</v>
      </c>
      <c r="G1039" s="1">
        <v>44672</v>
      </c>
      <c r="H1039" s="1">
        <v>44697</v>
      </c>
      <c r="I1039" s="8">
        <f>IF(H1039&lt;&gt;"",_xlfn.DAYS(H1039,G1039),"N/A")</f>
        <v>25</v>
      </c>
      <c r="J1039" s="1">
        <f>IF(H1039&lt;&gt;"",H1039,"N/A")</f>
        <v>44697</v>
      </c>
      <c r="K1039">
        <v>4</v>
      </c>
      <c r="L1039" t="s">
        <v>12</v>
      </c>
      <c r="M1039" t="str">
        <f>IF(L1039&lt;&gt;"",L1039,"N/A")</f>
        <v>Invoiced</v>
      </c>
      <c r="N1039" t="s">
        <v>16</v>
      </c>
      <c r="O1039" t="str">
        <f>IF(N1039&lt;&gt;"",N1039,"N/A")</f>
        <v>Paid</v>
      </c>
      <c r="P1039" t="s">
        <v>13</v>
      </c>
      <c r="Q1039" s="9">
        <v>28.104199999999999</v>
      </c>
      <c r="R1039" t="str">
        <f t="shared" si="16"/>
        <v>20-30</v>
      </c>
      <c r="S1039">
        <v>600</v>
      </c>
      <c r="T1039" t="s">
        <v>14</v>
      </c>
      <c r="U1039">
        <f>IF(T1039="USD",S1039,S1039*0.055)</f>
        <v>600</v>
      </c>
      <c r="V1039">
        <v>300</v>
      </c>
      <c r="W1039" t="s">
        <v>14</v>
      </c>
      <c r="X1039">
        <f>IF(W1039="USD",V1039,V1039*0.054)</f>
        <v>300</v>
      </c>
      <c r="Y1039">
        <v>1</v>
      </c>
      <c r="Z1039">
        <v>3.75</v>
      </c>
      <c r="AA1039" s="9">
        <v>2.5</v>
      </c>
      <c r="AB1039">
        <v>3.125</v>
      </c>
      <c r="AC1039">
        <v>2.5</v>
      </c>
    </row>
    <row r="1040" spans="1:29" x14ac:dyDescent="0.25">
      <c r="A1040" t="s">
        <v>1719</v>
      </c>
      <c r="B1040" t="s">
        <v>10</v>
      </c>
      <c r="C1040" t="s">
        <v>68</v>
      </c>
      <c r="D1040" t="s">
        <v>3611</v>
      </c>
      <c r="E1040" t="s">
        <v>3613</v>
      </c>
      <c r="F1040" t="str">
        <f>_xlfn.CONCAT(D1040:D1040,"-",E1040)</f>
        <v>Mogadishu-Sanaa</v>
      </c>
      <c r="G1040" s="1">
        <v>44739</v>
      </c>
      <c r="H1040" s="1">
        <v>44764</v>
      </c>
      <c r="I1040" s="8">
        <f>IF(H1040&lt;&gt;"",_xlfn.DAYS(H1040,G1040),"N/A")</f>
        <v>25</v>
      </c>
      <c r="J1040" s="1">
        <f>IF(H1040&lt;&gt;"",H1040,"N/A")</f>
        <v>44764</v>
      </c>
      <c r="K1040">
        <v>6</v>
      </c>
      <c r="L1040" t="s">
        <v>12</v>
      </c>
      <c r="M1040" t="str">
        <f>IF(L1040&lt;&gt;"",L1040,"N/A")</f>
        <v>Invoiced</v>
      </c>
      <c r="N1040" t="s">
        <v>12</v>
      </c>
      <c r="O1040" t="str">
        <f>IF(N1040&lt;&gt;"",N1040,"N/A")</f>
        <v>Invoiced</v>
      </c>
      <c r="P1040" t="s">
        <v>13</v>
      </c>
      <c r="Q1040" s="9">
        <v>28.073</v>
      </c>
      <c r="R1040" t="str">
        <f t="shared" si="16"/>
        <v>20-30</v>
      </c>
      <c r="S1040">
        <v>600</v>
      </c>
      <c r="T1040" t="s">
        <v>14</v>
      </c>
      <c r="U1040">
        <f>IF(T1040="USD",S1040,S1040*0.055)</f>
        <v>600</v>
      </c>
      <c r="V1040">
        <v>300</v>
      </c>
      <c r="W1040" t="s">
        <v>14</v>
      </c>
      <c r="X1040">
        <f>IF(W1040="USD",V1040,V1040*0.054)</f>
        <v>300</v>
      </c>
      <c r="Y1040">
        <v>1</v>
      </c>
      <c r="Z1040">
        <v>3.75</v>
      </c>
      <c r="AA1040" s="9">
        <v>2.5</v>
      </c>
      <c r="AB1040">
        <v>3.125</v>
      </c>
      <c r="AC1040">
        <v>2.5</v>
      </c>
    </row>
    <row r="1041" spans="1:29" x14ac:dyDescent="0.25">
      <c r="A1041" t="s">
        <v>1828</v>
      </c>
      <c r="B1041" t="s">
        <v>10</v>
      </c>
      <c r="C1041" t="s">
        <v>68</v>
      </c>
      <c r="D1041" t="s">
        <v>3615</v>
      </c>
      <c r="E1041" t="s">
        <v>3617</v>
      </c>
      <c r="F1041" t="str">
        <f>_xlfn.CONCAT(D1041:D1041,"-",E1041)</f>
        <v>Mombasa-Lagos</v>
      </c>
      <c r="G1041" s="1">
        <v>44740</v>
      </c>
      <c r="H1041" s="1">
        <v>44765</v>
      </c>
      <c r="I1041" s="8">
        <f>IF(H1041&lt;&gt;"",_xlfn.DAYS(H1041,G1041),"N/A")</f>
        <v>25</v>
      </c>
      <c r="J1041" s="1">
        <f>IF(H1041&lt;&gt;"",H1041,"N/A")</f>
        <v>44765</v>
      </c>
      <c r="K1041">
        <v>6</v>
      </c>
      <c r="L1041" t="s">
        <v>12</v>
      </c>
      <c r="M1041" t="str">
        <f>IF(L1041&lt;&gt;"",L1041,"N/A")</f>
        <v>Invoiced</v>
      </c>
      <c r="N1041" t="s">
        <v>12</v>
      </c>
      <c r="O1041" t="str">
        <f>IF(N1041&lt;&gt;"",N1041,"N/A")</f>
        <v>Invoiced</v>
      </c>
      <c r="P1041" t="s">
        <v>13</v>
      </c>
      <c r="Q1041" s="9">
        <v>28.016400000000001</v>
      </c>
      <c r="R1041" t="str">
        <f t="shared" si="16"/>
        <v>20-30</v>
      </c>
      <c r="S1041">
        <v>600</v>
      </c>
      <c r="T1041" t="s">
        <v>14</v>
      </c>
      <c r="U1041">
        <f>IF(T1041="USD",S1041,S1041*0.055)</f>
        <v>600</v>
      </c>
      <c r="V1041">
        <v>300</v>
      </c>
      <c r="W1041" t="s">
        <v>14</v>
      </c>
      <c r="X1041">
        <f>IF(W1041="USD",V1041,V1041*0.054)</f>
        <v>300</v>
      </c>
      <c r="Y1041">
        <v>1</v>
      </c>
      <c r="Z1041">
        <v>3.75</v>
      </c>
      <c r="AA1041" s="9">
        <v>2.5</v>
      </c>
      <c r="AB1041">
        <v>3.125</v>
      </c>
      <c r="AC1041">
        <v>2.5</v>
      </c>
    </row>
    <row r="1042" spans="1:29" x14ac:dyDescent="0.25">
      <c r="A1042" t="s">
        <v>2816</v>
      </c>
      <c r="B1042" t="s">
        <v>10</v>
      </c>
      <c r="C1042" t="s">
        <v>68</v>
      </c>
      <c r="D1042" t="s">
        <v>3611</v>
      </c>
      <c r="E1042" t="s">
        <v>3617</v>
      </c>
      <c r="F1042" t="str">
        <f>_xlfn.CONCAT(D1042:D1042,"-",E1042)</f>
        <v>Mogadishu-Lagos</v>
      </c>
      <c r="G1042" s="1">
        <v>44694</v>
      </c>
      <c r="H1042" s="1">
        <v>44719</v>
      </c>
      <c r="I1042" s="8">
        <f>IF(H1042&lt;&gt;"",_xlfn.DAYS(H1042,G1042),"N/A")</f>
        <v>25</v>
      </c>
      <c r="J1042" s="1">
        <f>IF(H1042&lt;&gt;"",H1042,"N/A")</f>
        <v>44719</v>
      </c>
      <c r="K1042">
        <v>5</v>
      </c>
      <c r="L1042" t="s">
        <v>16</v>
      </c>
      <c r="M1042" t="str">
        <f>IF(L1042&lt;&gt;"",L1042,"N/A")</f>
        <v>Paid</v>
      </c>
      <c r="N1042" t="s">
        <v>12</v>
      </c>
      <c r="O1042" t="str">
        <f>IF(N1042&lt;&gt;"",N1042,"N/A")</f>
        <v>Invoiced</v>
      </c>
      <c r="P1042" t="s">
        <v>13</v>
      </c>
      <c r="Q1042" s="9">
        <v>28.003299999999999</v>
      </c>
      <c r="R1042" t="str">
        <f t="shared" si="16"/>
        <v>20-30</v>
      </c>
      <c r="S1042">
        <v>600</v>
      </c>
      <c r="T1042" t="s">
        <v>14</v>
      </c>
      <c r="U1042">
        <f>IF(T1042="USD",S1042,S1042*0.055)</f>
        <v>600</v>
      </c>
      <c r="V1042">
        <v>300</v>
      </c>
      <c r="W1042" t="s">
        <v>14</v>
      </c>
      <c r="X1042">
        <f>IF(W1042="USD",V1042,V1042*0.054)</f>
        <v>300</v>
      </c>
      <c r="Y1042">
        <v>1</v>
      </c>
      <c r="Z1042">
        <v>3.75</v>
      </c>
      <c r="AA1042" s="9">
        <v>2.5</v>
      </c>
      <c r="AB1042">
        <v>3.125</v>
      </c>
      <c r="AC1042">
        <v>2.5</v>
      </c>
    </row>
    <row r="1043" spans="1:29" x14ac:dyDescent="0.25">
      <c r="A1043" t="s">
        <v>1751</v>
      </c>
      <c r="B1043" t="s">
        <v>10</v>
      </c>
      <c r="C1043" t="s">
        <v>68</v>
      </c>
      <c r="D1043" t="s">
        <v>3615</v>
      </c>
      <c r="E1043" t="s">
        <v>3612</v>
      </c>
      <c r="F1043" t="str">
        <f>_xlfn.CONCAT(D1043:D1043,"-",E1043)</f>
        <v>Mombasa-Victoria</v>
      </c>
      <c r="G1043" s="1">
        <v>44726</v>
      </c>
      <c r="H1043" s="1">
        <v>44751</v>
      </c>
      <c r="I1043" s="8">
        <f>IF(H1043&lt;&gt;"",_xlfn.DAYS(H1043,G1043),"N/A")</f>
        <v>25</v>
      </c>
      <c r="J1043" s="1">
        <f>IF(H1043&lt;&gt;"",H1043,"N/A")</f>
        <v>44751</v>
      </c>
      <c r="K1043">
        <v>6</v>
      </c>
      <c r="L1043" t="s">
        <v>12</v>
      </c>
      <c r="M1043" t="str">
        <f>IF(L1043&lt;&gt;"",L1043,"N/A")</f>
        <v>Invoiced</v>
      </c>
      <c r="N1043" t="s">
        <v>12</v>
      </c>
      <c r="O1043" t="str">
        <f>IF(N1043&lt;&gt;"",N1043,"N/A")</f>
        <v>Invoiced</v>
      </c>
      <c r="P1043" t="s">
        <v>13</v>
      </c>
      <c r="Q1043" s="9">
        <v>27.867000000000001</v>
      </c>
      <c r="R1043" t="str">
        <f t="shared" si="16"/>
        <v>20-30</v>
      </c>
      <c r="S1043">
        <v>600</v>
      </c>
      <c r="T1043" t="s">
        <v>14</v>
      </c>
      <c r="U1043">
        <f>IF(T1043="USD",S1043,S1043*0.055)</f>
        <v>600</v>
      </c>
      <c r="V1043">
        <v>300</v>
      </c>
      <c r="W1043" t="s">
        <v>14</v>
      </c>
      <c r="X1043">
        <f>IF(W1043="USD",V1043,V1043*0.054)</f>
        <v>300</v>
      </c>
      <c r="Y1043">
        <v>1</v>
      </c>
      <c r="Z1043">
        <v>3.75</v>
      </c>
      <c r="AA1043" s="9">
        <v>2.5</v>
      </c>
      <c r="AB1043">
        <v>3.125</v>
      </c>
      <c r="AC1043">
        <v>2.5</v>
      </c>
    </row>
    <row r="1044" spans="1:29" x14ac:dyDescent="0.25">
      <c r="A1044" t="s">
        <v>1417</v>
      </c>
      <c r="B1044" t="s">
        <v>10</v>
      </c>
      <c r="C1044" t="s">
        <v>68</v>
      </c>
      <c r="D1044" t="s">
        <v>3611</v>
      </c>
      <c r="E1044" t="s">
        <v>3617</v>
      </c>
      <c r="F1044" t="str">
        <f>_xlfn.CONCAT(D1044:D1044,"-",E1044)</f>
        <v>Mogadishu-Lagos</v>
      </c>
      <c r="G1044" s="1">
        <v>44662</v>
      </c>
      <c r="H1044" s="1">
        <v>44687</v>
      </c>
      <c r="I1044" s="8">
        <f>IF(H1044&lt;&gt;"",_xlfn.DAYS(H1044,G1044),"N/A")</f>
        <v>25</v>
      </c>
      <c r="J1044" s="1">
        <f>IF(H1044&lt;&gt;"",H1044,"N/A")</f>
        <v>44687</v>
      </c>
      <c r="K1044">
        <v>4</v>
      </c>
      <c r="M1044" t="str">
        <f>IF(L1044&lt;&gt;"",L1044,"N/A")</f>
        <v>N/A</v>
      </c>
      <c r="O1044" t="str">
        <f>IF(N1044&lt;&gt;"",N1044,"N/A")</f>
        <v>N/A</v>
      </c>
      <c r="P1044" t="s">
        <v>69</v>
      </c>
      <c r="Q1044" s="9">
        <v>27.693999999999999</v>
      </c>
      <c r="R1044" t="str">
        <f t="shared" si="16"/>
        <v>20-30</v>
      </c>
      <c r="S1044">
        <v>20</v>
      </c>
      <c r="T1044" t="s">
        <v>14</v>
      </c>
      <c r="U1044">
        <f>IF(T1044="USD",S1044,S1044*0.055)</f>
        <v>20</v>
      </c>
      <c r="V1044">
        <v>10</v>
      </c>
      <c r="W1044" t="s">
        <v>14</v>
      </c>
      <c r="X1044">
        <f>IF(W1044="USD",V1044,V1044*0.054)</f>
        <v>10</v>
      </c>
      <c r="Y1044">
        <v>1</v>
      </c>
      <c r="Z1044">
        <v>3.75</v>
      </c>
      <c r="AA1044" s="9">
        <v>2.5</v>
      </c>
      <c r="AB1044">
        <v>3.125</v>
      </c>
      <c r="AC1044">
        <v>2.5</v>
      </c>
    </row>
    <row r="1045" spans="1:29" x14ac:dyDescent="0.25">
      <c r="A1045" t="s">
        <v>1386</v>
      </c>
      <c r="B1045" t="s">
        <v>10</v>
      </c>
      <c r="C1045" t="s">
        <v>68</v>
      </c>
      <c r="D1045" t="s">
        <v>3611</v>
      </c>
      <c r="E1045" t="s">
        <v>3613</v>
      </c>
      <c r="F1045" t="str">
        <f>_xlfn.CONCAT(D1045:D1045,"-",E1045)</f>
        <v>Mogadishu-Sanaa</v>
      </c>
      <c r="G1045" s="1">
        <v>44662</v>
      </c>
      <c r="H1045" s="1">
        <v>44687</v>
      </c>
      <c r="I1045" s="8">
        <f>IF(H1045&lt;&gt;"",_xlfn.DAYS(H1045,G1045),"N/A")</f>
        <v>25</v>
      </c>
      <c r="J1045" s="1">
        <f>IF(H1045&lt;&gt;"",H1045,"N/A")</f>
        <v>44687</v>
      </c>
      <c r="K1045">
        <v>4</v>
      </c>
      <c r="M1045" t="str">
        <f>IF(L1045&lt;&gt;"",L1045,"N/A")</f>
        <v>N/A</v>
      </c>
      <c r="N1045" t="s">
        <v>12</v>
      </c>
      <c r="O1045" t="str">
        <f>IF(N1045&lt;&gt;"",N1045,"N/A")</f>
        <v>Invoiced</v>
      </c>
      <c r="P1045" t="s">
        <v>13</v>
      </c>
      <c r="Q1045" s="9">
        <v>27.693999999999999</v>
      </c>
      <c r="R1045" t="str">
        <f t="shared" si="16"/>
        <v>20-30</v>
      </c>
      <c r="S1045">
        <v>600</v>
      </c>
      <c r="T1045" t="s">
        <v>14</v>
      </c>
      <c r="U1045">
        <f>IF(T1045="USD",S1045,S1045*0.055)</f>
        <v>600</v>
      </c>
      <c r="V1045">
        <v>300</v>
      </c>
      <c r="W1045" t="s">
        <v>14</v>
      </c>
      <c r="X1045">
        <f>IF(W1045="USD",V1045,V1045*0.054)</f>
        <v>300</v>
      </c>
      <c r="Y1045">
        <v>1</v>
      </c>
      <c r="Z1045">
        <v>3.75</v>
      </c>
      <c r="AA1045" s="9">
        <v>2.5</v>
      </c>
      <c r="AB1045">
        <v>3.125</v>
      </c>
      <c r="AC1045">
        <v>2.5</v>
      </c>
    </row>
    <row r="1046" spans="1:29" x14ac:dyDescent="0.25">
      <c r="A1046" t="s">
        <v>3008</v>
      </c>
      <c r="B1046" t="s">
        <v>10</v>
      </c>
      <c r="C1046" t="s">
        <v>68</v>
      </c>
      <c r="D1046" t="s">
        <v>3619</v>
      </c>
      <c r="E1046" t="s">
        <v>3614</v>
      </c>
      <c r="F1046" t="str">
        <f>_xlfn.CONCAT(D1046:D1046,"-",E1046)</f>
        <v>Addis Ababa-Alger</v>
      </c>
      <c r="G1046" s="1">
        <v>44787</v>
      </c>
      <c r="H1046" s="1">
        <v>44812</v>
      </c>
      <c r="I1046" s="8">
        <f>IF(H1046&lt;&gt;"",_xlfn.DAYS(H1046,G1046),"N/A")</f>
        <v>25</v>
      </c>
      <c r="J1046" s="1">
        <f>IF(H1046&lt;&gt;"",H1046,"N/A")</f>
        <v>44812</v>
      </c>
      <c r="K1046">
        <v>8</v>
      </c>
      <c r="M1046" t="str">
        <f>IF(L1046&lt;&gt;"",L1046,"N/A")</f>
        <v>N/A</v>
      </c>
      <c r="N1046" t="s">
        <v>583</v>
      </c>
      <c r="O1046" t="str">
        <f>IF(N1046&lt;&gt;"",N1046,"N/A")</f>
        <v>Approval Pending</v>
      </c>
      <c r="P1046" t="s">
        <v>13</v>
      </c>
      <c r="Q1046" s="9">
        <v>27.593430000000001</v>
      </c>
      <c r="R1046" t="str">
        <f t="shared" si="16"/>
        <v>20-30</v>
      </c>
      <c r="S1046">
        <v>600</v>
      </c>
      <c r="T1046" t="s">
        <v>14</v>
      </c>
      <c r="U1046">
        <f>IF(T1046="USD",S1046,S1046*0.055)</f>
        <v>600</v>
      </c>
      <c r="V1046">
        <v>300</v>
      </c>
      <c r="W1046" t="s">
        <v>14</v>
      </c>
      <c r="X1046">
        <f>IF(W1046="USD",V1046,V1046*0.054)</f>
        <v>300</v>
      </c>
      <c r="Y1046">
        <v>0</v>
      </c>
      <c r="Z1046">
        <v>3.75</v>
      </c>
      <c r="AA1046" s="9">
        <v>2.5</v>
      </c>
      <c r="AB1046">
        <v>3.125</v>
      </c>
      <c r="AC1046">
        <v>2.5</v>
      </c>
    </row>
    <row r="1047" spans="1:29" x14ac:dyDescent="0.25">
      <c r="A1047" t="s">
        <v>3019</v>
      </c>
      <c r="B1047" t="s">
        <v>10</v>
      </c>
      <c r="C1047" t="s">
        <v>68</v>
      </c>
      <c r="D1047" t="s">
        <v>3615</v>
      </c>
      <c r="E1047" t="s">
        <v>3612</v>
      </c>
      <c r="F1047" t="str">
        <f>_xlfn.CONCAT(D1047:D1047,"-",E1047)</f>
        <v>Mombasa-Victoria</v>
      </c>
      <c r="G1047" s="1">
        <v>44789</v>
      </c>
      <c r="H1047" s="1">
        <v>44814</v>
      </c>
      <c r="I1047" s="8">
        <f>IF(H1047&lt;&gt;"",_xlfn.DAYS(H1047,G1047),"N/A")</f>
        <v>25</v>
      </c>
      <c r="J1047" s="1">
        <f>IF(H1047&lt;&gt;"",H1047,"N/A")</f>
        <v>44814</v>
      </c>
      <c r="K1047">
        <v>8</v>
      </c>
      <c r="M1047" t="str">
        <f>IF(L1047&lt;&gt;"",L1047,"N/A")</f>
        <v>N/A</v>
      </c>
      <c r="N1047" t="s">
        <v>583</v>
      </c>
      <c r="O1047" t="str">
        <f>IF(N1047&lt;&gt;"",N1047,"N/A")</f>
        <v>Approval Pending</v>
      </c>
      <c r="P1047" t="s">
        <v>13</v>
      </c>
      <c r="Q1047" s="9">
        <v>27.261040000000001</v>
      </c>
      <c r="R1047" t="str">
        <f t="shared" si="16"/>
        <v>20-30</v>
      </c>
      <c r="S1047">
        <v>600</v>
      </c>
      <c r="T1047" t="s">
        <v>14</v>
      </c>
      <c r="U1047">
        <f>IF(T1047="USD",S1047,S1047*0.055)</f>
        <v>600</v>
      </c>
      <c r="V1047">
        <v>300</v>
      </c>
      <c r="W1047" t="s">
        <v>14</v>
      </c>
      <c r="X1047">
        <f>IF(W1047="USD",V1047,V1047*0.054)</f>
        <v>300</v>
      </c>
      <c r="Y1047">
        <v>0</v>
      </c>
      <c r="Z1047">
        <v>3.75</v>
      </c>
      <c r="AA1047" s="9">
        <v>2.5</v>
      </c>
      <c r="AB1047">
        <v>3.125</v>
      </c>
      <c r="AC1047">
        <v>2.5</v>
      </c>
    </row>
    <row r="1048" spans="1:29" x14ac:dyDescent="0.25">
      <c r="A1048" t="s">
        <v>2903</v>
      </c>
      <c r="B1048" t="s">
        <v>10</v>
      </c>
      <c r="C1048" t="s">
        <v>68</v>
      </c>
      <c r="D1048" t="s">
        <v>3620</v>
      </c>
      <c r="E1048" t="s">
        <v>3614</v>
      </c>
      <c r="F1048" t="str">
        <f>_xlfn.CONCAT(D1048:D1048,"-",E1048)</f>
        <v>Zanzibar-Alger</v>
      </c>
      <c r="G1048" s="1">
        <v>44751</v>
      </c>
      <c r="H1048" s="1">
        <v>44776</v>
      </c>
      <c r="I1048" s="8">
        <f>IF(H1048&lt;&gt;"",_xlfn.DAYS(H1048,G1048),"N/A")</f>
        <v>25</v>
      </c>
      <c r="J1048" s="1">
        <f>IF(H1048&lt;&gt;"",H1048,"N/A")</f>
        <v>44776</v>
      </c>
      <c r="K1048">
        <v>7</v>
      </c>
      <c r="L1048" t="s">
        <v>12</v>
      </c>
      <c r="M1048" t="str">
        <f>IF(L1048&lt;&gt;"",L1048,"N/A")</f>
        <v>Invoiced</v>
      </c>
      <c r="N1048" t="s">
        <v>12</v>
      </c>
      <c r="O1048" t="str">
        <f>IF(N1048&lt;&gt;"",N1048,"N/A")</f>
        <v>Invoiced</v>
      </c>
      <c r="P1048" t="s">
        <v>13</v>
      </c>
      <c r="Q1048" s="9">
        <v>26.963999999999999</v>
      </c>
      <c r="R1048" t="str">
        <f t="shared" si="16"/>
        <v>20-30</v>
      </c>
      <c r="S1048">
        <v>600</v>
      </c>
      <c r="T1048" t="s">
        <v>14</v>
      </c>
      <c r="U1048">
        <f>IF(T1048="USD",S1048,S1048*0.055)</f>
        <v>600</v>
      </c>
      <c r="V1048">
        <v>300</v>
      </c>
      <c r="W1048" t="s">
        <v>14</v>
      </c>
      <c r="X1048">
        <f>IF(W1048="USD",V1048,V1048*0.054)</f>
        <v>300</v>
      </c>
      <c r="Y1048">
        <v>1</v>
      </c>
      <c r="Z1048">
        <v>3.75</v>
      </c>
      <c r="AA1048" s="9">
        <v>2.5</v>
      </c>
      <c r="AB1048">
        <v>3.125</v>
      </c>
      <c r="AC1048">
        <v>2.5</v>
      </c>
    </row>
    <row r="1049" spans="1:29" x14ac:dyDescent="0.25">
      <c r="A1049" t="s">
        <v>3058</v>
      </c>
      <c r="B1049" t="s">
        <v>10</v>
      </c>
      <c r="C1049" t="s">
        <v>68</v>
      </c>
      <c r="D1049" t="s">
        <v>3619</v>
      </c>
      <c r="E1049" t="s">
        <v>3613</v>
      </c>
      <c r="F1049" t="str">
        <f>_xlfn.CONCAT(D1049:D1049,"-",E1049)</f>
        <v>Addis Ababa-Sanaa</v>
      </c>
      <c r="G1049" s="1">
        <v>44787</v>
      </c>
      <c r="H1049" s="1">
        <v>44812</v>
      </c>
      <c r="I1049" s="8">
        <f>IF(H1049&lt;&gt;"",_xlfn.DAYS(H1049,G1049),"N/A")</f>
        <v>25</v>
      </c>
      <c r="J1049" s="1">
        <f>IF(H1049&lt;&gt;"",H1049,"N/A")</f>
        <v>44812</v>
      </c>
      <c r="K1049">
        <v>8</v>
      </c>
      <c r="M1049" t="str">
        <f>IF(L1049&lt;&gt;"",L1049,"N/A")</f>
        <v>N/A</v>
      </c>
      <c r="N1049" t="s">
        <v>12</v>
      </c>
      <c r="O1049" t="str">
        <f>IF(N1049&lt;&gt;"",N1049,"N/A")</f>
        <v>Invoiced</v>
      </c>
      <c r="P1049" t="s">
        <v>13</v>
      </c>
      <c r="Q1049" s="9">
        <v>25.209140000000001</v>
      </c>
      <c r="R1049" t="str">
        <f t="shared" si="16"/>
        <v>20-30</v>
      </c>
      <c r="S1049">
        <v>600</v>
      </c>
      <c r="T1049" t="s">
        <v>14</v>
      </c>
      <c r="U1049">
        <f>IF(T1049="USD",S1049,S1049*0.055)</f>
        <v>600</v>
      </c>
      <c r="V1049">
        <v>300</v>
      </c>
      <c r="W1049" t="s">
        <v>14</v>
      </c>
      <c r="X1049">
        <f>IF(W1049="USD",V1049,V1049*0.054)</f>
        <v>300</v>
      </c>
      <c r="Y1049">
        <v>1</v>
      </c>
      <c r="Z1049">
        <v>3.75</v>
      </c>
      <c r="AA1049" s="9">
        <v>2.5</v>
      </c>
      <c r="AB1049">
        <v>3.125</v>
      </c>
      <c r="AC1049">
        <v>2.5</v>
      </c>
    </row>
    <row r="1050" spans="1:29" x14ac:dyDescent="0.25">
      <c r="A1050" t="s">
        <v>2704</v>
      </c>
      <c r="B1050" t="s">
        <v>10</v>
      </c>
      <c r="C1050" t="s">
        <v>11</v>
      </c>
      <c r="D1050" t="s">
        <v>3615</v>
      </c>
      <c r="E1050" t="s">
        <v>3617</v>
      </c>
      <c r="F1050" t="str">
        <f>_xlfn.CONCAT(D1050:D1050,"-",E1050)</f>
        <v>Mombasa-Lagos</v>
      </c>
      <c r="G1050" s="1">
        <v>44642</v>
      </c>
      <c r="H1050" s="1">
        <v>44667</v>
      </c>
      <c r="I1050" s="8">
        <f>IF(H1050&lt;&gt;"",_xlfn.DAYS(H1050,G1050),"N/A")</f>
        <v>25</v>
      </c>
      <c r="J1050" s="1">
        <f>IF(H1050&lt;&gt;"",H1050,"N/A")</f>
        <v>44667</v>
      </c>
      <c r="K1050">
        <v>3</v>
      </c>
      <c r="L1050" t="s">
        <v>16</v>
      </c>
      <c r="M1050" t="str">
        <f>IF(L1050&lt;&gt;"",L1050,"N/A")</f>
        <v>Paid</v>
      </c>
      <c r="N1050" t="s">
        <v>16</v>
      </c>
      <c r="O1050" t="str">
        <f>IF(N1050&lt;&gt;"",N1050,"N/A")</f>
        <v>Paid</v>
      </c>
      <c r="P1050" t="s">
        <v>13</v>
      </c>
      <c r="Q1050" s="9">
        <v>25.05</v>
      </c>
      <c r="R1050" t="str">
        <f t="shared" si="16"/>
        <v>20-30</v>
      </c>
      <c r="S1050">
        <v>600</v>
      </c>
      <c r="T1050" t="s">
        <v>14</v>
      </c>
      <c r="U1050">
        <f>IF(T1050="USD",S1050,S1050*0.055)</f>
        <v>600</v>
      </c>
      <c r="V1050">
        <v>300</v>
      </c>
      <c r="W1050" t="s">
        <v>14</v>
      </c>
      <c r="X1050">
        <f>IF(W1050="USD",V1050,V1050*0.054)</f>
        <v>300</v>
      </c>
      <c r="Y1050">
        <v>1</v>
      </c>
      <c r="Z1050">
        <v>3.75</v>
      </c>
      <c r="AA1050" s="9">
        <v>2.5</v>
      </c>
      <c r="AB1050">
        <v>3.125</v>
      </c>
      <c r="AC1050">
        <v>2.5</v>
      </c>
    </row>
    <row r="1051" spans="1:29" x14ac:dyDescent="0.25">
      <c r="A1051" t="s">
        <v>3009</v>
      </c>
      <c r="B1051" t="s">
        <v>10</v>
      </c>
      <c r="C1051" t="s">
        <v>68</v>
      </c>
      <c r="D1051" t="s">
        <v>3611</v>
      </c>
      <c r="E1051" t="s">
        <v>3613</v>
      </c>
      <c r="F1051" t="str">
        <f>_xlfn.CONCAT(D1051:D1051,"-",E1051)</f>
        <v>Mogadishu-Sanaa</v>
      </c>
      <c r="G1051" s="1">
        <v>44786</v>
      </c>
      <c r="H1051" s="1">
        <v>44811</v>
      </c>
      <c r="I1051" s="8">
        <f>IF(H1051&lt;&gt;"",_xlfn.DAYS(H1051,G1051),"N/A")</f>
        <v>25</v>
      </c>
      <c r="J1051" s="1">
        <f>IF(H1051&lt;&gt;"",H1051,"N/A")</f>
        <v>44811</v>
      </c>
      <c r="K1051">
        <v>8</v>
      </c>
      <c r="M1051" t="str">
        <f>IF(L1051&lt;&gt;"",L1051,"N/A")</f>
        <v>N/A</v>
      </c>
      <c r="N1051" t="s">
        <v>12</v>
      </c>
      <c r="O1051" t="str">
        <f>IF(N1051&lt;&gt;"",N1051,"N/A")</f>
        <v>Invoiced</v>
      </c>
      <c r="P1051" t="s">
        <v>13</v>
      </c>
      <c r="Q1051" s="9">
        <v>24.97062</v>
      </c>
      <c r="R1051" t="str">
        <f t="shared" si="16"/>
        <v>20-30</v>
      </c>
      <c r="S1051">
        <v>600</v>
      </c>
      <c r="T1051" t="s">
        <v>14</v>
      </c>
      <c r="U1051">
        <f>IF(T1051="USD",S1051,S1051*0.055)</f>
        <v>600</v>
      </c>
      <c r="V1051">
        <v>300</v>
      </c>
      <c r="W1051" t="s">
        <v>14</v>
      </c>
      <c r="X1051">
        <f>IF(W1051="USD",V1051,V1051*0.054)</f>
        <v>300</v>
      </c>
      <c r="Y1051">
        <v>1</v>
      </c>
      <c r="Z1051">
        <v>3.75</v>
      </c>
      <c r="AA1051" s="9">
        <v>2.5</v>
      </c>
      <c r="AB1051">
        <v>3.125</v>
      </c>
      <c r="AC1051">
        <v>2.5</v>
      </c>
    </row>
    <row r="1052" spans="1:29" x14ac:dyDescent="0.25">
      <c r="A1052" t="s">
        <v>2891</v>
      </c>
      <c r="B1052" t="s">
        <v>10</v>
      </c>
      <c r="C1052" t="s">
        <v>68</v>
      </c>
      <c r="D1052" t="s">
        <v>3616</v>
      </c>
      <c r="E1052" t="s">
        <v>3613</v>
      </c>
      <c r="F1052" t="str">
        <f>_xlfn.CONCAT(D1052:D1052,"-",E1052)</f>
        <v>Marrakech-Sanaa</v>
      </c>
      <c r="G1052" s="1">
        <v>44722</v>
      </c>
      <c r="H1052" s="1">
        <v>44747</v>
      </c>
      <c r="I1052" s="8">
        <f>IF(H1052&lt;&gt;"",_xlfn.DAYS(H1052,G1052),"N/A")</f>
        <v>25</v>
      </c>
      <c r="J1052" s="1">
        <f>IF(H1052&lt;&gt;"",H1052,"N/A")</f>
        <v>44747</v>
      </c>
      <c r="K1052">
        <v>6</v>
      </c>
      <c r="L1052" t="s">
        <v>12</v>
      </c>
      <c r="M1052" t="str">
        <f>IF(L1052&lt;&gt;"",L1052,"N/A")</f>
        <v>Invoiced</v>
      </c>
      <c r="N1052" t="s">
        <v>12</v>
      </c>
      <c r="O1052" t="str">
        <f>IF(N1052&lt;&gt;"",N1052,"N/A")</f>
        <v>Invoiced</v>
      </c>
      <c r="P1052" t="s">
        <v>13</v>
      </c>
      <c r="Q1052" s="9">
        <v>22.85</v>
      </c>
      <c r="R1052" t="str">
        <f t="shared" si="16"/>
        <v>20-30</v>
      </c>
      <c r="S1052">
        <v>600</v>
      </c>
      <c r="T1052" t="s">
        <v>14</v>
      </c>
      <c r="U1052">
        <f>IF(T1052="USD",S1052,S1052*0.055)</f>
        <v>600</v>
      </c>
      <c r="V1052">
        <v>300</v>
      </c>
      <c r="W1052" t="s">
        <v>14</v>
      </c>
      <c r="X1052">
        <f>IF(W1052="USD",V1052,V1052*0.054)</f>
        <v>300</v>
      </c>
      <c r="Y1052">
        <v>1</v>
      </c>
      <c r="Z1052">
        <v>3.75</v>
      </c>
      <c r="AA1052" s="9">
        <v>2.5</v>
      </c>
      <c r="AB1052">
        <v>3.125</v>
      </c>
      <c r="AC1052">
        <v>2.5</v>
      </c>
    </row>
    <row r="1053" spans="1:29" x14ac:dyDescent="0.25">
      <c r="A1053" t="s">
        <v>2958</v>
      </c>
      <c r="B1053" t="s">
        <v>10</v>
      </c>
      <c r="C1053" t="s">
        <v>68</v>
      </c>
      <c r="D1053" t="s">
        <v>3619</v>
      </c>
      <c r="E1053" t="s">
        <v>3612</v>
      </c>
      <c r="F1053" t="str">
        <f>_xlfn.CONCAT(D1053:D1053,"-",E1053)</f>
        <v>Addis Ababa-Victoria</v>
      </c>
      <c r="G1053" s="1">
        <v>44744</v>
      </c>
      <c r="H1053" s="1">
        <v>44769</v>
      </c>
      <c r="I1053" s="8">
        <f>IF(H1053&lt;&gt;"",_xlfn.DAYS(H1053,G1053),"N/A")</f>
        <v>25</v>
      </c>
      <c r="J1053" s="1">
        <f>IF(H1053&lt;&gt;"",H1053,"N/A")</f>
        <v>44769</v>
      </c>
      <c r="K1053">
        <v>7</v>
      </c>
      <c r="M1053" t="str">
        <f>IF(L1053&lt;&gt;"",L1053,"N/A")</f>
        <v>N/A</v>
      </c>
      <c r="N1053" t="s">
        <v>583</v>
      </c>
      <c r="O1053" t="str">
        <f>IF(N1053&lt;&gt;"",N1053,"N/A")</f>
        <v>Approval Pending</v>
      </c>
      <c r="P1053" t="s">
        <v>13</v>
      </c>
      <c r="Q1053" s="9">
        <v>21.190999999999999</v>
      </c>
      <c r="R1053" t="str">
        <f t="shared" si="16"/>
        <v>20-30</v>
      </c>
      <c r="S1053">
        <v>600</v>
      </c>
      <c r="T1053" t="s">
        <v>14</v>
      </c>
      <c r="U1053">
        <f>IF(T1053="USD",S1053,S1053*0.055)</f>
        <v>600</v>
      </c>
      <c r="V1053">
        <v>300</v>
      </c>
      <c r="W1053" t="s">
        <v>14</v>
      </c>
      <c r="X1053">
        <f>IF(W1053="USD",V1053,V1053*0.054)</f>
        <v>300</v>
      </c>
      <c r="Y1053">
        <v>1</v>
      </c>
      <c r="Z1053">
        <v>3.75</v>
      </c>
      <c r="AA1053" s="9">
        <v>2.5</v>
      </c>
      <c r="AB1053">
        <v>3.125</v>
      </c>
      <c r="AC1053">
        <v>2.5</v>
      </c>
    </row>
    <row r="1054" spans="1:29" x14ac:dyDescent="0.25">
      <c r="A1054" t="s">
        <v>2972</v>
      </c>
      <c r="B1054" t="s">
        <v>10</v>
      </c>
      <c r="C1054" t="s">
        <v>68</v>
      </c>
      <c r="D1054" t="s">
        <v>3611</v>
      </c>
      <c r="E1054" t="s">
        <v>3613</v>
      </c>
      <c r="F1054" t="str">
        <f>_xlfn.CONCAT(D1054:D1054,"-",E1054)</f>
        <v>Mogadishu-Sanaa</v>
      </c>
      <c r="G1054" s="1">
        <v>44744</v>
      </c>
      <c r="H1054" s="1">
        <v>44769</v>
      </c>
      <c r="I1054" s="8">
        <f>IF(H1054&lt;&gt;"",_xlfn.DAYS(H1054,G1054),"N/A")</f>
        <v>25</v>
      </c>
      <c r="J1054" s="1">
        <f>IF(H1054&lt;&gt;"",H1054,"N/A")</f>
        <v>44769</v>
      </c>
      <c r="K1054">
        <v>7</v>
      </c>
      <c r="M1054" t="str">
        <f>IF(L1054&lt;&gt;"",L1054,"N/A")</f>
        <v>N/A</v>
      </c>
      <c r="N1054" t="s">
        <v>583</v>
      </c>
      <c r="O1054" t="str">
        <f>IF(N1054&lt;&gt;"",N1054,"N/A")</f>
        <v>Approval Pending</v>
      </c>
      <c r="P1054" t="s">
        <v>13</v>
      </c>
      <c r="Q1054" s="9">
        <v>19.966000000000001</v>
      </c>
      <c r="R1054" t="str">
        <f t="shared" si="16"/>
        <v>10-20</v>
      </c>
      <c r="S1054">
        <v>600</v>
      </c>
      <c r="T1054" t="s">
        <v>14</v>
      </c>
      <c r="U1054">
        <f>IF(T1054="USD",S1054,S1054*0.055)</f>
        <v>600</v>
      </c>
      <c r="V1054">
        <v>300</v>
      </c>
      <c r="W1054" t="s">
        <v>14</v>
      </c>
      <c r="X1054">
        <f>IF(W1054="USD",V1054,V1054*0.054)</f>
        <v>300</v>
      </c>
      <c r="Y1054">
        <v>1</v>
      </c>
      <c r="Z1054">
        <v>3.75</v>
      </c>
      <c r="AA1054" s="9">
        <v>2.5</v>
      </c>
      <c r="AB1054">
        <v>3.125</v>
      </c>
      <c r="AC1054">
        <v>2.5</v>
      </c>
    </row>
    <row r="1055" spans="1:29" x14ac:dyDescent="0.25">
      <c r="A1055" t="s">
        <v>2968</v>
      </c>
      <c r="B1055" t="s">
        <v>10</v>
      </c>
      <c r="C1055" t="s">
        <v>68</v>
      </c>
      <c r="D1055" t="s">
        <v>3616</v>
      </c>
      <c r="E1055" t="s">
        <v>3612</v>
      </c>
      <c r="F1055" t="str">
        <f>_xlfn.CONCAT(D1055:D1055,"-",E1055)</f>
        <v>Marrakech-Victoria</v>
      </c>
      <c r="G1055" s="1">
        <v>44744</v>
      </c>
      <c r="H1055" s="1">
        <v>44769</v>
      </c>
      <c r="I1055" s="8">
        <f>IF(H1055&lt;&gt;"",_xlfn.DAYS(H1055,G1055),"N/A")</f>
        <v>25</v>
      </c>
      <c r="J1055" s="1">
        <f>IF(H1055&lt;&gt;"",H1055,"N/A")</f>
        <v>44769</v>
      </c>
      <c r="K1055">
        <v>7</v>
      </c>
      <c r="M1055" t="str">
        <f>IF(L1055&lt;&gt;"",L1055,"N/A")</f>
        <v>N/A</v>
      </c>
      <c r="N1055" t="s">
        <v>583</v>
      </c>
      <c r="O1055" t="str">
        <f>IF(N1055&lt;&gt;"",N1055,"N/A")</f>
        <v>Approval Pending</v>
      </c>
      <c r="P1055" t="s">
        <v>13</v>
      </c>
      <c r="Q1055" s="9">
        <v>16.436</v>
      </c>
      <c r="R1055" t="str">
        <f t="shared" si="16"/>
        <v>10-20</v>
      </c>
      <c r="S1055">
        <v>600</v>
      </c>
      <c r="T1055" t="s">
        <v>14</v>
      </c>
      <c r="U1055">
        <f>IF(T1055="USD",S1055,S1055*0.055)</f>
        <v>600</v>
      </c>
      <c r="V1055">
        <v>300</v>
      </c>
      <c r="W1055" t="s">
        <v>14</v>
      </c>
      <c r="X1055">
        <f>IF(W1055="USD",V1055,V1055*0.054)</f>
        <v>300</v>
      </c>
      <c r="Y1055">
        <v>1</v>
      </c>
      <c r="Z1055">
        <v>3.75</v>
      </c>
      <c r="AA1055" s="9">
        <v>2.5</v>
      </c>
      <c r="AB1055">
        <v>3.125</v>
      </c>
      <c r="AC1055">
        <v>2.5</v>
      </c>
    </row>
    <row r="1056" spans="1:29" x14ac:dyDescent="0.25">
      <c r="A1056" t="s">
        <v>2954</v>
      </c>
      <c r="B1056" t="s">
        <v>10</v>
      </c>
      <c r="C1056" t="s">
        <v>68</v>
      </c>
      <c r="D1056" t="s">
        <v>3615</v>
      </c>
      <c r="E1056" t="s">
        <v>3618</v>
      </c>
      <c r="F1056" t="str">
        <f>_xlfn.CONCAT(D1056:D1056,"-",E1056)</f>
        <v>Mombasa-Tripoli</v>
      </c>
      <c r="G1056" s="1">
        <v>44744</v>
      </c>
      <c r="H1056" s="1">
        <v>44769</v>
      </c>
      <c r="I1056" s="8">
        <f>IF(H1056&lt;&gt;"",_xlfn.DAYS(H1056,G1056),"N/A")</f>
        <v>25</v>
      </c>
      <c r="J1056" s="1">
        <f>IF(H1056&lt;&gt;"",H1056,"N/A")</f>
        <v>44769</v>
      </c>
      <c r="K1056">
        <v>7</v>
      </c>
      <c r="M1056" t="str">
        <f>IF(L1056&lt;&gt;"",L1056,"N/A")</f>
        <v>N/A</v>
      </c>
      <c r="N1056" t="s">
        <v>583</v>
      </c>
      <c r="O1056" t="str">
        <f>IF(N1056&lt;&gt;"",N1056,"N/A")</f>
        <v>Approval Pending</v>
      </c>
      <c r="P1056" t="s">
        <v>13</v>
      </c>
      <c r="Q1056" s="9">
        <v>15.006</v>
      </c>
      <c r="R1056" t="str">
        <f t="shared" si="16"/>
        <v>10-20</v>
      </c>
      <c r="S1056">
        <v>600</v>
      </c>
      <c r="T1056" t="s">
        <v>14</v>
      </c>
      <c r="U1056">
        <f>IF(T1056="USD",S1056,S1056*0.055)</f>
        <v>600</v>
      </c>
      <c r="V1056">
        <v>300</v>
      </c>
      <c r="W1056" t="s">
        <v>14</v>
      </c>
      <c r="X1056">
        <f>IF(W1056="USD",V1056,V1056*0.054)</f>
        <v>300</v>
      </c>
      <c r="Y1056">
        <v>1</v>
      </c>
      <c r="Z1056">
        <v>3.75</v>
      </c>
      <c r="AA1056" s="9">
        <v>2.5</v>
      </c>
      <c r="AB1056">
        <v>3.125</v>
      </c>
      <c r="AC1056">
        <v>2.5</v>
      </c>
    </row>
    <row r="1057" spans="1:29" x14ac:dyDescent="0.25">
      <c r="A1057" t="s">
        <v>2955</v>
      </c>
      <c r="B1057" t="s">
        <v>10</v>
      </c>
      <c r="C1057" t="s">
        <v>68</v>
      </c>
      <c r="D1057" t="s">
        <v>3619</v>
      </c>
      <c r="E1057" t="s">
        <v>3613</v>
      </c>
      <c r="F1057" t="str">
        <f>_xlfn.CONCAT(D1057:D1057,"-",E1057)</f>
        <v>Addis Ababa-Sanaa</v>
      </c>
      <c r="G1057" s="1">
        <v>44744</v>
      </c>
      <c r="H1057" s="1">
        <v>44769</v>
      </c>
      <c r="I1057" s="8">
        <f>IF(H1057&lt;&gt;"",_xlfn.DAYS(H1057,G1057),"N/A")</f>
        <v>25</v>
      </c>
      <c r="J1057" s="1">
        <f>IF(H1057&lt;&gt;"",H1057,"N/A")</f>
        <v>44769</v>
      </c>
      <c r="K1057">
        <v>7</v>
      </c>
      <c r="M1057" t="str">
        <f>IF(L1057&lt;&gt;"",L1057,"N/A")</f>
        <v>N/A</v>
      </c>
      <c r="N1057" t="s">
        <v>836</v>
      </c>
      <c r="O1057" t="str">
        <f>IF(N1057&lt;&gt;"",N1057,"N/A")</f>
        <v>Draft</v>
      </c>
      <c r="P1057" t="s">
        <v>13</v>
      </c>
      <c r="Q1057" s="9">
        <v>14.61</v>
      </c>
      <c r="R1057" t="str">
        <f t="shared" si="16"/>
        <v>10-20</v>
      </c>
      <c r="S1057">
        <v>600</v>
      </c>
      <c r="T1057" t="s">
        <v>14</v>
      </c>
      <c r="U1057">
        <f>IF(T1057="USD",S1057,S1057*0.055)</f>
        <v>600</v>
      </c>
      <c r="V1057">
        <v>300</v>
      </c>
      <c r="W1057" t="s">
        <v>14</v>
      </c>
      <c r="X1057">
        <f>IF(W1057="USD",V1057,V1057*0.054)</f>
        <v>300</v>
      </c>
      <c r="Y1057">
        <v>1</v>
      </c>
      <c r="Z1057">
        <v>3.75</v>
      </c>
      <c r="AA1057" s="9">
        <v>2.5</v>
      </c>
      <c r="AB1057">
        <v>3.125</v>
      </c>
      <c r="AC1057">
        <v>2.5</v>
      </c>
    </row>
    <row r="1058" spans="1:29" x14ac:dyDescent="0.25">
      <c r="A1058" t="s">
        <v>2754</v>
      </c>
      <c r="B1058" t="s">
        <v>10</v>
      </c>
      <c r="C1058" t="s">
        <v>68</v>
      </c>
      <c r="D1058" t="s">
        <v>3616</v>
      </c>
      <c r="E1058" t="s">
        <v>3612</v>
      </c>
      <c r="F1058" t="str">
        <f>_xlfn.CONCAT(D1058:D1058,"-",E1058)</f>
        <v>Marrakech-Victoria</v>
      </c>
      <c r="G1058" s="1">
        <v>44673</v>
      </c>
      <c r="H1058" s="1">
        <v>44698</v>
      </c>
      <c r="I1058" s="8">
        <f>IF(H1058&lt;&gt;"",_xlfn.DAYS(H1058,G1058),"N/A")</f>
        <v>25</v>
      </c>
      <c r="J1058" s="1">
        <f>IF(H1058&lt;&gt;"",H1058,"N/A")</f>
        <v>44698</v>
      </c>
      <c r="K1058">
        <v>4</v>
      </c>
      <c r="L1058" t="s">
        <v>16</v>
      </c>
      <c r="M1058" t="str">
        <f>IF(L1058&lt;&gt;"",L1058,"N/A")</f>
        <v>Paid</v>
      </c>
      <c r="N1058" t="s">
        <v>16</v>
      </c>
      <c r="O1058" t="str">
        <f>IF(N1058&lt;&gt;"",N1058,"N/A")</f>
        <v>Paid</v>
      </c>
      <c r="P1058" t="s">
        <v>13</v>
      </c>
      <c r="Q1058" s="9">
        <v>13.148999999999999</v>
      </c>
      <c r="R1058" t="str">
        <f t="shared" si="16"/>
        <v>10-20</v>
      </c>
      <c r="S1058">
        <v>600</v>
      </c>
      <c r="T1058" t="s">
        <v>14</v>
      </c>
      <c r="U1058">
        <f>IF(T1058="USD",S1058,S1058*0.055)</f>
        <v>600</v>
      </c>
      <c r="V1058">
        <v>300</v>
      </c>
      <c r="W1058" t="s">
        <v>14</v>
      </c>
      <c r="X1058">
        <f>IF(W1058="USD",V1058,V1058*0.054)</f>
        <v>300</v>
      </c>
      <c r="Y1058">
        <v>1</v>
      </c>
      <c r="Z1058">
        <v>3.75</v>
      </c>
      <c r="AA1058" s="9">
        <v>2.5</v>
      </c>
      <c r="AB1058">
        <v>3.125</v>
      </c>
      <c r="AC1058">
        <v>2.5</v>
      </c>
    </row>
    <row r="1059" spans="1:29" x14ac:dyDescent="0.25">
      <c r="A1059" t="s">
        <v>2770</v>
      </c>
      <c r="B1059" t="s">
        <v>10</v>
      </c>
      <c r="C1059" t="s">
        <v>68</v>
      </c>
      <c r="D1059" t="s">
        <v>3619</v>
      </c>
      <c r="E1059" t="s">
        <v>3613</v>
      </c>
      <c r="F1059" t="str">
        <f>_xlfn.CONCAT(D1059:D1059,"-",E1059)</f>
        <v>Addis Ababa-Sanaa</v>
      </c>
      <c r="G1059" s="1">
        <v>44692</v>
      </c>
      <c r="H1059" s="1">
        <v>44717</v>
      </c>
      <c r="I1059" s="8">
        <f>IF(H1059&lt;&gt;"",_xlfn.DAYS(H1059,G1059),"N/A")</f>
        <v>25</v>
      </c>
      <c r="J1059" s="1">
        <f>IF(H1059&lt;&gt;"",H1059,"N/A")</f>
        <v>44717</v>
      </c>
      <c r="K1059">
        <v>5</v>
      </c>
      <c r="L1059" t="s">
        <v>16</v>
      </c>
      <c r="M1059" t="str">
        <f>IF(L1059&lt;&gt;"",L1059,"N/A")</f>
        <v>Paid</v>
      </c>
      <c r="N1059" t="s">
        <v>12</v>
      </c>
      <c r="O1059" t="str">
        <f>IF(N1059&lt;&gt;"",N1059,"N/A")</f>
        <v>Invoiced</v>
      </c>
      <c r="P1059" t="s">
        <v>13</v>
      </c>
      <c r="Q1059" s="9">
        <v>12.345000000000001</v>
      </c>
      <c r="R1059" t="str">
        <f t="shared" si="16"/>
        <v>10-20</v>
      </c>
      <c r="S1059">
        <v>600</v>
      </c>
      <c r="T1059" t="s">
        <v>14</v>
      </c>
      <c r="U1059">
        <f>IF(T1059="USD",S1059,S1059*0.055)</f>
        <v>600</v>
      </c>
      <c r="V1059">
        <v>300</v>
      </c>
      <c r="W1059" t="s">
        <v>14</v>
      </c>
      <c r="X1059">
        <f>IF(W1059="USD",V1059,V1059*0.054)</f>
        <v>300</v>
      </c>
      <c r="Y1059">
        <v>1</v>
      </c>
      <c r="Z1059">
        <v>3.75</v>
      </c>
      <c r="AA1059" s="9">
        <v>2.5</v>
      </c>
      <c r="AB1059">
        <v>3.125</v>
      </c>
      <c r="AC1059">
        <v>2.5</v>
      </c>
    </row>
    <row r="1060" spans="1:29" x14ac:dyDescent="0.25">
      <c r="A1060" t="s">
        <v>2959</v>
      </c>
      <c r="B1060" t="s">
        <v>10</v>
      </c>
      <c r="C1060" t="s">
        <v>68</v>
      </c>
      <c r="D1060" t="s">
        <v>3619</v>
      </c>
      <c r="E1060" t="s">
        <v>3614</v>
      </c>
      <c r="F1060" t="str">
        <f>_xlfn.CONCAT(D1060:D1060,"-",E1060)</f>
        <v>Addis Ababa-Alger</v>
      </c>
      <c r="G1060" s="1">
        <v>44744</v>
      </c>
      <c r="H1060" s="1">
        <v>44769</v>
      </c>
      <c r="I1060" s="8">
        <f>IF(H1060&lt;&gt;"",_xlfn.DAYS(H1060,G1060),"N/A")</f>
        <v>25</v>
      </c>
      <c r="J1060" s="1">
        <f>IF(H1060&lt;&gt;"",H1060,"N/A")</f>
        <v>44769</v>
      </c>
      <c r="K1060">
        <v>7</v>
      </c>
      <c r="M1060" t="str">
        <f>IF(L1060&lt;&gt;"",L1060,"N/A")</f>
        <v>N/A</v>
      </c>
      <c r="N1060" t="s">
        <v>583</v>
      </c>
      <c r="O1060" t="str">
        <f>IF(N1060&lt;&gt;"",N1060,"N/A")</f>
        <v>Approval Pending</v>
      </c>
      <c r="P1060" t="s">
        <v>13</v>
      </c>
      <c r="Q1060" s="9">
        <v>7.2640000000000002</v>
      </c>
      <c r="R1060" t="str">
        <f t="shared" si="16"/>
        <v>1-10</v>
      </c>
      <c r="S1060">
        <v>600</v>
      </c>
      <c r="T1060" t="s">
        <v>14</v>
      </c>
      <c r="U1060">
        <f>IF(T1060="USD",S1060,S1060*0.055)</f>
        <v>600</v>
      </c>
      <c r="V1060">
        <v>300</v>
      </c>
      <c r="W1060" t="s">
        <v>14</v>
      </c>
      <c r="X1060">
        <f>IF(W1060="USD",V1060,V1060*0.054)</f>
        <v>300</v>
      </c>
      <c r="Y1060">
        <v>1</v>
      </c>
      <c r="Z1060">
        <v>3.75</v>
      </c>
      <c r="AA1060" s="9">
        <v>2.5</v>
      </c>
      <c r="AB1060">
        <v>3.125</v>
      </c>
      <c r="AC1060">
        <v>2.5</v>
      </c>
    </row>
    <row r="1061" spans="1:29" x14ac:dyDescent="0.25">
      <c r="A1061" t="s">
        <v>3002</v>
      </c>
      <c r="B1061" t="s">
        <v>10</v>
      </c>
      <c r="C1061" t="s">
        <v>56</v>
      </c>
      <c r="D1061" t="s">
        <v>3615</v>
      </c>
      <c r="E1061" t="s">
        <v>3613</v>
      </c>
      <c r="F1061" t="str">
        <f>_xlfn.CONCAT(D1061:D1061,"-",E1061)</f>
        <v>Mombasa-Sanaa</v>
      </c>
      <c r="G1061" s="1">
        <v>44792</v>
      </c>
      <c r="H1061" s="1">
        <v>44817</v>
      </c>
      <c r="I1061" s="8">
        <f>IF(H1061&lt;&gt;"",_xlfn.DAYS(H1061,G1061),"N/A")</f>
        <v>25</v>
      </c>
      <c r="J1061" s="1">
        <f>IF(H1061&lt;&gt;"",H1061,"N/A")</f>
        <v>44817</v>
      </c>
      <c r="K1061">
        <v>8</v>
      </c>
      <c r="M1061" t="str">
        <f>IF(L1061&lt;&gt;"",L1061,"N/A")</f>
        <v>N/A</v>
      </c>
      <c r="N1061" t="s">
        <v>12</v>
      </c>
      <c r="O1061" t="str">
        <f>IF(N1061&lt;&gt;"",N1061,"N/A")</f>
        <v>Invoiced</v>
      </c>
      <c r="P1061" t="s">
        <v>13</v>
      </c>
      <c r="Q1061" s="9">
        <v>5.2549999999999999</v>
      </c>
      <c r="R1061" t="str">
        <f t="shared" si="16"/>
        <v>1-10</v>
      </c>
      <c r="S1061">
        <v>600</v>
      </c>
      <c r="T1061" t="s">
        <v>14</v>
      </c>
      <c r="U1061">
        <f>IF(T1061="USD",S1061,S1061*0.055)</f>
        <v>600</v>
      </c>
      <c r="V1061">
        <v>300</v>
      </c>
      <c r="W1061" t="s">
        <v>14</v>
      </c>
      <c r="X1061">
        <f>IF(W1061="USD",V1061,V1061*0.054)</f>
        <v>300</v>
      </c>
      <c r="Y1061">
        <v>0</v>
      </c>
      <c r="Z1061">
        <v>3.75</v>
      </c>
      <c r="AA1061" s="9">
        <v>2.5</v>
      </c>
      <c r="AB1061">
        <v>3.125</v>
      </c>
      <c r="AC1061">
        <v>2.5</v>
      </c>
    </row>
    <row r="1062" spans="1:29" x14ac:dyDescent="0.25">
      <c r="A1062" t="s">
        <v>378</v>
      </c>
      <c r="B1062" t="s">
        <v>10</v>
      </c>
      <c r="C1062" t="s">
        <v>68</v>
      </c>
      <c r="D1062" t="s">
        <v>3616</v>
      </c>
      <c r="E1062" t="s">
        <v>3617</v>
      </c>
      <c r="F1062" t="str">
        <f>_xlfn.CONCAT(D1062:D1062,"-",E1062)</f>
        <v>Marrakech-Lagos</v>
      </c>
      <c r="G1062" s="1">
        <v>44636</v>
      </c>
      <c r="H1062" s="1">
        <v>44673</v>
      </c>
      <c r="I1062" s="8">
        <f>IF(H1062&lt;&gt;"",_xlfn.DAYS(H1062,G1062),"N/A")</f>
        <v>37</v>
      </c>
      <c r="J1062" s="1">
        <f>IF(H1062&lt;&gt;"",H1062,"N/A")</f>
        <v>44673</v>
      </c>
      <c r="K1062">
        <v>3</v>
      </c>
      <c r="L1062" t="s">
        <v>16</v>
      </c>
      <c r="M1062" t="str">
        <f>IF(L1062&lt;&gt;"",L1062,"N/A")</f>
        <v>Paid</v>
      </c>
      <c r="N1062" t="s">
        <v>16</v>
      </c>
      <c r="O1062" t="str">
        <f>IF(N1062&lt;&gt;"",N1062,"N/A")</f>
        <v>Paid</v>
      </c>
      <c r="P1062" t="s">
        <v>13</v>
      </c>
      <c r="Q1062" s="9">
        <v>34.26</v>
      </c>
      <c r="R1062" t="str">
        <f t="shared" si="16"/>
        <v>30+</v>
      </c>
      <c r="S1062">
        <v>600</v>
      </c>
      <c r="T1062" t="s">
        <v>14</v>
      </c>
      <c r="U1062">
        <f>IF(T1062="USD",S1062,S1062*0.055)</f>
        <v>600</v>
      </c>
      <c r="V1062">
        <v>300</v>
      </c>
      <c r="W1062" t="s">
        <v>14</v>
      </c>
      <c r="X1062">
        <f>IF(W1062="USD",V1062,V1062*0.054)</f>
        <v>300</v>
      </c>
      <c r="Y1062">
        <v>1</v>
      </c>
      <c r="Z1062">
        <v>3.7</v>
      </c>
      <c r="AA1062" s="9">
        <v>5.55</v>
      </c>
      <c r="AB1062">
        <v>4.625</v>
      </c>
    </row>
    <row r="1063" spans="1:29" x14ac:dyDescent="0.25">
      <c r="A1063" t="s">
        <v>406</v>
      </c>
      <c r="B1063" t="s">
        <v>10</v>
      </c>
      <c r="C1063" t="s">
        <v>68</v>
      </c>
      <c r="D1063" t="s">
        <v>3615</v>
      </c>
      <c r="E1063" t="s">
        <v>3612</v>
      </c>
      <c r="F1063" t="str">
        <f>_xlfn.CONCAT(D1063:D1063,"-",E1063)</f>
        <v>Mombasa-Victoria</v>
      </c>
      <c r="G1063" s="1">
        <v>44636</v>
      </c>
      <c r="H1063" s="1">
        <v>44673</v>
      </c>
      <c r="I1063" s="8">
        <f>IF(H1063&lt;&gt;"",_xlfn.DAYS(H1063,G1063),"N/A")</f>
        <v>37</v>
      </c>
      <c r="J1063" s="1">
        <f>IF(H1063&lt;&gt;"",H1063,"N/A")</f>
        <v>44673</v>
      </c>
      <c r="K1063">
        <v>3</v>
      </c>
      <c r="L1063" t="s">
        <v>16</v>
      </c>
      <c r="M1063" t="str">
        <f>IF(L1063&lt;&gt;"",L1063,"N/A")</f>
        <v>Paid</v>
      </c>
      <c r="O1063" t="str">
        <f>IF(N1063&lt;&gt;"",N1063,"N/A")</f>
        <v>N/A</v>
      </c>
      <c r="P1063" t="s">
        <v>69</v>
      </c>
      <c r="Q1063" s="9">
        <v>34.26</v>
      </c>
      <c r="R1063" t="str">
        <f t="shared" si="16"/>
        <v>30+</v>
      </c>
      <c r="S1063">
        <v>20</v>
      </c>
      <c r="T1063" t="s">
        <v>14</v>
      </c>
      <c r="U1063">
        <f>IF(T1063="USD",S1063,S1063*0.055)</f>
        <v>20</v>
      </c>
      <c r="V1063">
        <v>10</v>
      </c>
      <c r="W1063" t="s">
        <v>14</v>
      </c>
      <c r="X1063">
        <f>IF(W1063="USD",V1063,V1063*0.054)</f>
        <v>10</v>
      </c>
      <c r="Y1063">
        <v>1</v>
      </c>
      <c r="Z1063">
        <v>3.7</v>
      </c>
      <c r="AA1063" s="9">
        <v>5.55</v>
      </c>
      <c r="AB1063">
        <v>4.625</v>
      </c>
    </row>
    <row r="1064" spans="1:29" x14ac:dyDescent="0.25">
      <c r="A1064" t="s">
        <v>353</v>
      </c>
      <c r="B1064" t="s">
        <v>10</v>
      </c>
      <c r="C1064" t="s">
        <v>68</v>
      </c>
      <c r="D1064" t="s">
        <v>3619</v>
      </c>
      <c r="E1064" t="s">
        <v>3617</v>
      </c>
      <c r="F1064" t="str">
        <f>_xlfn.CONCAT(D1064:D1064,"-",E1064)</f>
        <v>Addis Ababa-Lagos</v>
      </c>
      <c r="G1064" s="1">
        <v>44631</v>
      </c>
      <c r="H1064" s="1">
        <v>44668</v>
      </c>
      <c r="I1064" s="8">
        <f>IF(H1064&lt;&gt;"",_xlfn.DAYS(H1064,G1064),"N/A")</f>
        <v>37</v>
      </c>
      <c r="J1064" s="1">
        <f>IF(H1064&lt;&gt;"",H1064,"N/A")</f>
        <v>44668</v>
      </c>
      <c r="K1064">
        <v>3</v>
      </c>
      <c r="L1064" t="s">
        <v>16</v>
      </c>
      <c r="M1064" t="str">
        <f>IF(L1064&lt;&gt;"",L1064,"N/A")</f>
        <v>Paid</v>
      </c>
      <c r="N1064" t="s">
        <v>16</v>
      </c>
      <c r="O1064" t="str">
        <f>IF(N1064&lt;&gt;"",N1064,"N/A")</f>
        <v>Paid</v>
      </c>
      <c r="P1064" t="s">
        <v>13</v>
      </c>
      <c r="Q1064" s="9">
        <v>29.998999999999999</v>
      </c>
      <c r="R1064" t="str">
        <f t="shared" si="16"/>
        <v>20-30</v>
      </c>
      <c r="S1064">
        <v>600</v>
      </c>
      <c r="T1064" t="s">
        <v>14</v>
      </c>
      <c r="U1064">
        <f>IF(T1064="USD",S1064,S1064*0.055)</f>
        <v>600</v>
      </c>
      <c r="V1064">
        <v>300</v>
      </c>
      <c r="W1064" t="s">
        <v>14</v>
      </c>
      <c r="X1064">
        <f>IF(W1064="USD",V1064,V1064*0.054)</f>
        <v>300</v>
      </c>
      <c r="Y1064">
        <v>1</v>
      </c>
      <c r="Z1064">
        <v>3.7</v>
      </c>
      <c r="AA1064" s="9">
        <v>5.55</v>
      </c>
      <c r="AB1064">
        <v>4.625</v>
      </c>
    </row>
    <row r="1065" spans="1:29" x14ac:dyDescent="0.25">
      <c r="A1065" t="s">
        <v>349</v>
      </c>
      <c r="B1065" t="s">
        <v>10</v>
      </c>
      <c r="C1065" t="s">
        <v>68</v>
      </c>
      <c r="D1065" t="s">
        <v>3615</v>
      </c>
      <c r="E1065" t="s">
        <v>3613</v>
      </c>
      <c r="F1065" t="str">
        <f>_xlfn.CONCAT(D1065:D1065,"-",E1065)</f>
        <v>Mombasa-Sanaa</v>
      </c>
      <c r="G1065" s="1">
        <v>44634</v>
      </c>
      <c r="H1065" s="1">
        <v>44671</v>
      </c>
      <c r="I1065" s="8">
        <f>IF(H1065&lt;&gt;"",_xlfn.DAYS(H1065,G1065),"N/A")</f>
        <v>37</v>
      </c>
      <c r="J1065" s="1">
        <f>IF(H1065&lt;&gt;"",H1065,"N/A")</f>
        <v>44671</v>
      </c>
      <c r="K1065">
        <v>3</v>
      </c>
      <c r="L1065" t="s">
        <v>16</v>
      </c>
      <c r="M1065" t="str">
        <f>IF(L1065&lt;&gt;"",L1065,"N/A")</f>
        <v>Paid</v>
      </c>
      <c r="N1065" t="s">
        <v>16</v>
      </c>
      <c r="O1065" t="str">
        <f>IF(N1065&lt;&gt;"",N1065,"N/A")</f>
        <v>Paid</v>
      </c>
      <c r="P1065" t="s">
        <v>13</v>
      </c>
      <c r="Q1065" s="9">
        <v>29.995000000000001</v>
      </c>
      <c r="R1065" t="str">
        <f t="shared" si="16"/>
        <v>20-30</v>
      </c>
      <c r="S1065">
        <v>600</v>
      </c>
      <c r="T1065" t="s">
        <v>14</v>
      </c>
      <c r="U1065">
        <f>IF(T1065="USD",S1065,S1065*0.055)</f>
        <v>600</v>
      </c>
      <c r="V1065">
        <v>300</v>
      </c>
      <c r="W1065" t="s">
        <v>14</v>
      </c>
      <c r="X1065">
        <f>IF(W1065="USD",V1065,V1065*0.054)</f>
        <v>300</v>
      </c>
      <c r="Y1065">
        <v>1</v>
      </c>
      <c r="Z1065">
        <v>3.7</v>
      </c>
      <c r="AA1065" s="9">
        <v>5.55</v>
      </c>
      <c r="AB1065">
        <v>4.625</v>
      </c>
    </row>
    <row r="1066" spans="1:29" x14ac:dyDescent="0.25">
      <c r="A1066" t="s">
        <v>338</v>
      </c>
      <c r="B1066" t="s">
        <v>10</v>
      </c>
      <c r="C1066" t="s">
        <v>68</v>
      </c>
      <c r="D1066" t="s">
        <v>3616</v>
      </c>
      <c r="E1066" t="s">
        <v>3612</v>
      </c>
      <c r="F1066" t="str">
        <f>_xlfn.CONCAT(D1066:D1066,"-",E1066)</f>
        <v>Marrakech-Victoria</v>
      </c>
      <c r="G1066" s="1">
        <v>44611</v>
      </c>
      <c r="H1066" s="1">
        <v>44648</v>
      </c>
      <c r="I1066" s="8">
        <f>IF(H1066&lt;&gt;"",_xlfn.DAYS(H1066,G1066),"N/A")</f>
        <v>37</v>
      </c>
      <c r="J1066" s="1">
        <f>IF(H1066&lt;&gt;"",H1066,"N/A")</f>
        <v>44648</v>
      </c>
      <c r="K1066">
        <v>2</v>
      </c>
      <c r="L1066" t="s">
        <v>16</v>
      </c>
      <c r="M1066" t="str">
        <f>IF(L1066&lt;&gt;"",L1066,"N/A")</f>
        <v>Paid</v>
      </c>
      <c r="N1066" t="s">
        <v>16</v>
      </c>
      <c r="O1066" t="str">
        <f>IF(N1066&lt;&gt;"",N1066,"N/A")</f>
        <v>Paid</v>
      </c>
      <c r="P1066" t="s">
        <v>13</v>
      </c>
      <c r="Q1066" s="9">
        <v>29.797000000000001</v>
      </c>
      <c r="R1066" t="str">
        <f t="shared" si="16"/>
        <v>20-30</v>
      </c>
      <c r="S1066">
        <v>600</v>
      </c>
      <c r="T1066" t="s">
        <v>14</v>
      </c>
      <c r="U1066">
        <f>IF(T1066="USD",S1066,S1066*0.055)</f>
        <v>600</v>
      </c>
      <c r="V1066">
        <v>300</v>
      </c>
      <c r="W1066" t="s">
        <v>14</v>
      </c>
      <c r="X1066">
        <f>IF(W1066="USD",V1066,V1066*0.054)</f>
        <v>300</v>
      </c>
      <c r="Y1066">
        <v>1</v>
      </c>
      <c r="Z1066">
        <v>3.7</v>
      </c>
      <c r="AA1066" s="9">
        <v>5.55</v>
      </c>
      <c r="AB1066">
        <v>4.625</v>
      </c>
    </row>
    <row r="1067" spans="1:29" x14ac:dyDescent="0.25">
      <c r="A1067" t="s">
        <v>437</v>
      </c>
      <c r="B1067" t="s">
        <v>10</v>
      </c>
      <c r="C1067" t="s">
        <v>68</v>
      </c>
      <c r="D1067" t="s">
        <v>3616</v>
      </c>
      <c r="E1067" t="s">
        <v>3617</v>
      </c>
      <c r="F1067" t="str">
        <f>_xlfn.CONCAT(D1067:D1067,"-",E1067)</f>
        <v>Marrakech-Lagos</v>
      </c>
      <c r="G1067" s="1">
        <v>44631</v>
      </c>
      <c r="H1067" s="1">
        <v>44668</v>
      </c>
      <c r="I1067" s="8">
        <f>IF(H1067&lt;&gt;"",_xlfn.DAYS(H1067,G1067),"N/A")</f>
        <v>37</v>
      </c>
      <c r="J1067" s="1">
        <f>IF(H1067&lt;&gt;"",H1067,"N/A")</f>
        <v>44668</v>
      </c>
      <c r="K1067">
        <v>3</v>
      </c>
      <c r="L1067" t="s">
        <v>12</v>
      </c>
      <c r="M1067" t="str">
        <f>IF(L1067&lt;&gt;"",L1067,"N/A")</f>
        <v>Invoiced</v>
      </c>
      <c r="N1067" t="s">
        <v>12</v>
      </c>
      <c r="O1067" t="str">
        <f>IF(N1067&lt;&gt;"",N1067,"N/A")</f>
        <v>Invoiced</v>
      </c>
      <c r="P1067" t="s">
        <v>13</v>
      </c>
      <c r="Q1067" s="9">
        <v>29.588000000000001</v>
      </c>
      <c r="R1067" t="str">
        <f t="shared" si="16"/>
        <v>20-30</v>
      </c>
      <c r="S1067">
        <v>600</v>
      </c>
      <c r="T1067" t="s">
        <v>14</v>
      </c>
      <c r="U1067">
        <f>IF(T1067="USD",S1067,S1067*0.055)</f>
        <v>600</v>
      </c>
      <c r="V1067">
        <v>300</v>
      </c>
      <c r="W1067" t="s">
        <v>14</v>
      </c>
      <c r="X1067">
        <f>IF(W1067="USD",V1067,V1067*0.054)</f>
        <v>300</v>
      </c>
      <c r="Y1067">
        <v>1</v>
      </c>
      <c r="Z1067">
        <v>3.7</v>
      </c>
      <c r="AA1067" s="9">
        <v>5.55</v>
      </c>
      <c r="AB1067">
        <v>4.625</v>
      </c>
    </row>
    <row r="1068" spans="1:29" x14ac:dyDescent="0.25">
      <c r="A1068" t="s">
        <v>340</v>
      </c>
      <c r="B1068" t="s">
        <v>10</v>
      </c>
      <c r="C1068" t="s">
        <v>68</v>
      </c>
      <c r="D1068" t="s">
        <v>3620</v>
      </c>
      <c r="E1068" t="s">
        <v>3612</v>
      </c>
      <c r="F1068" t="str">
        <f>_xlfn.CONCAT(D1068:D1068,"-",E1068)</f>
        <v>Zanzibar-Victoria</v>
      </c>
      <c r="G1068" s="1">
        <v>44614</v>
      </c>
      <c r="H1068" s="1">
        <v>44651</v>
      </c>
      <c r="I1068" s="8">
        <f>IF(H1068&lt;&gt;"",_xlfn.DAYS(H1068,G1068),"N/A")</f>
        <v>37</v>
      </c>
      <c r="J1068" s="1">
        <f>IF(H1068&lt;&gt;"",H1068,"N/A")</f>
        <v>44651</v>
      </c>
      <c r="K1068">
        <v>2</v>
      </c>
      <c r="L1068" t="s">
        <v>16</v>
      </c>
      <c r="M1068" t="str">
        <f>IF(L1068&lt;&gt;"",L1068,"N/A")</f>
        <v>Paid</v>
      </c>
      <c r="N1068" t="s">
        <v>16</v>
      </c>
      <c r="O1068" t="str">
        <f>IF(N1068&lt;&gt;"",N1068,"N/A")</f>
        <v>Paid</v>
      </c>
      <c r="P1068" t="s">
        <v>13</v>
      </c>
      <c r="Q1068" s="9">
        <v>29.536000000000001</v>
      </c>
      <c r="R1068" t="str">
        <f t="shared" si="16"/>
        <v>20-30</v>
      </c>
      <c r="S1068">
        <v>600</v>
      </c>
      <c r="T1068" t="s">
        <v>14</v>
      </c>
      <c r="U1068">
        <f>IF(T1068="USD",S1068,S1068*0.055)</f>
        <v>600</v>
      </c>
      <c r="V1068">
        <v>300</v>
      </c>
      <c r="W1068" t="s">
        <v>14</v>
      </c>
      <c r="X1068">
        <f>IF(W1068="USD",V1068,V1068*0.054)</f>
        <v>300</v>
      </c>
      <c r="Y1068">
        <v>1</v>
      </c>
      <c r="Z1068">
        <v>3.7</v>
      </c>
      <c r="AA1068" s="9">
        <v>5.55</v>
      </c>
      <c r="AB1068">
        <v>4.625</v>
      </c>
    </row>
    <row r="1069" spans="1:29" x14ac:dyDescent="0.25">
      <c r="A1069" t="s">
        <v>511</v>
      </c>
      <c r="B1069" t="s">
        <v>10</v>
      </c>
      <c r="C1069" t="s">
        <v>56</v>
      </c>
      <c r="D1069" t="s">
        <v>3616</v>
      </c>
      <c r="E1069" t="s">
        <v>3614</v>
      </c>
      <c r="F1069" t="str">
        <f>_xlfn.CONCAT(D1069:D1069,"-",E1069)</f>
        <v>Marrakech-Alger</v>
      </c>
      <c r="G1069" s="1">
        <v>44740</v>
      </c>
      <c r="H1069" s="1">
        <v>44776</v>
      </c>
      <c r="I1069" s="8">
        <f>IF(H1069&lt;&gt;"",_xlfn.DAYS(H1069,G1069),"N/A")</f>
        <v>36</v>
      </c>
      <c r="J1069" s="1">
        <f>IF(H1069&lt;&gt;"",H1069,"N/A")</f>
        <v>44776</v>
      </c>
      <c r="K1069">
        <v>6</v>
      </c>
      <c r="L1069" t="s">
        <v>12</v>
      </c>
      <c r="M1069" t="str">
        <f>IF(L1069&lt;&gt;"",L1069,"N/A")</f>
        <v>Invoiced</v>
      </c>
      <c r="N1069" t="s">
        <v>12</v>
      </c>
      <c r="O1069" t="str">
        <f>IF(N1069&lt;&gt;"",N1069,"N/A")</f>
        <v>Invoiced</v>
      </c>
      <c r="P1069" t="s">
        <v>13</v>
      </c>
      <c r="Q1069" s="9">
        <v>34.875999999999998</v>
      </c>
      <c r="R1069" t="str">
        <f t="shared" si="16"/>
        <v>30+</v>
      </c>
      <c r="S1069">
        <v>600</v>
      </c>
      <c r="T1069" t="s">
        <v>14</v>
      </c>
      <c r="U1069">
        <f>IF(T1069="USD",S1069,S1069*0.055)</f>
        <v>600</v>
      </c>
      <c r="V1069">
        <v>300</v>
      </c>
      <c r="W1069" t="s">
        <v>14</v>
      </c>
      <c r="X1069">
        <f>IF(W1069="USD",V1069,V1069*0.054)</f>
        <v>300</v>
      </c>
      <c r="Y1069">
        <v>1</v>
      </c>
      <c r="Z1069">
        <v>3.6</v>
      </c>
      <c r="AA1069" s="9">
        <v>5.3999999999999995</v>
      </c>
      <c r="AB1069">
        <v>4.5</v>
      </c>
    </row>
    <row r="1070" spans="1:29" x14ac:dyDescent="0.25">
      <c r="A1070" t="s">
        <v>366</v>
      </c>
      <c r="B1070" t="s">
        <v>10</v>
      </c>
      <c r="C1070" t="s">
        <v>68</v>
      </c>
      <c r="D1070" t="s">
        <v>3615</v>
      </c>
      <c r="E1070" t="s">
        <v>3618</v>
      </c>
      <c r="F1070" t="str">
        <f>_xlfn.CONCAT(D1070:D1070,"-",E1070)</f>
        <v>Mombasa-Tripoli</v>
      </c>
      <c r="G1070" s="1">
        <v>44621</v>
      </c>
      <c r="H1070" s="1">
        <v>44657</v>
      </c>
      <c r="I1070" s="8">
        <f>IF(H1070&lt;&gt;"",_xlfn.DAYS(H1070,G1070),"N/A")</f>
        <v>36</v>
      </c>
      <c r="J1070" s="1">
        <f>IF(H1070&lt;&gt;"",H1070,"N/A")</f>
        <v>44657</v>
      </c>
      <c r="K1070">
        <v>3</v>
      </c>
      <c r="L1070" t="s">
        <v>16</v>
      </c>
      <c r="M1070" t="str">
        <f>IF(L1070&lt;&gt;"",L1070,"N/A")</f>
        <v>Paid</v>
      </c>
      <c r="N1070" t="s">
        <v>16</v>
      </c>
      <c r="O1070" t="str">
        <f>IF(N1070&lt;&gt;"",N1070,"N/A")</f>
        <v>Paid</v>
      </c>
      <c r="P1070" t="s">
        <v>13</v>
      </c>
      <c r="Q1070" s="9">
        <v>32.04</v>
      </c>
      <c r="R1070" t="str">
        <f t="shared" si="16"/>
        <v>30+</v>
      </c>
      <c r="S1070">
        <v>600</v>
      </c>
      <c r="T1070" t="s">
        <v>14</v>
      </c>
      <c r="U1070">
        <f>IF(T1070="USD",S1070,S1070*0.055)</f>
        <v>600</v>
      </c>
      <c r="V1070">
        <v>300</v>
      </c>
      <c r="W1070" t="s">
        <v>14</v>
      </c>
      <c r="X1070">
        <f>IF(W1070="USD",V1070,V1070*0.054)</f>
        <v>300</v>
      </c>
      <c r="Y1070">
        <v>1</v>
      </c>
      <c r="Z1070">
        <v>3.6</v>
      </c>
      <c r="AA1070" s="9">
        <v>5.3999999999999995</v>
      </c>
      <c r="AB1070">
        <v>4.5</v>
      </c>
    </row>
    <row r="1071" spans="1:29" x14ac:dyDescent="0.25">
      <c r="A1071" t="s">
        <v>394</v>
      </c>
      <c r="B1071" t="s">
        <v>10</v>
      </c>
      <c r="C1071" t="s">
        <v>68</v>
      </c>
      <c r="D1071" t="s">
        <v>3615</v>
      </c>
      <c r="E1071" t="s">
        <v>3614</v>
      </c>
      <c r="F1071" t="str">
        <f>_xlfn.CONCAT(D1071:D1071,"-",E1071)</f>
        <v>Mombasa-Alger</v>
      </c>
      <c r="G1071" s="1">
        <v>44621</v>
      </c>
      <c r="H1071" s="1">
        <v>44657</v>
      </c>
      <c r="I1071" s="8">
        <f>IF(H1071&lt;&gt;"",_xlfn.DAYS(H1071,G1071),"N/A")</f>
        <v>36</v>
      </c>
      <c r="J1071" s="1">
        <f>IF(H1071&lt;&gt;"",H1071,"N/A")</f>
        <v>44657</v>
      </c>
      <c r="K1071">
        <v>3</v>
      </c>
      <c r="L1071" t="s">
        <v>16</v>
      </c>
      <c r="M1071" t="str">
        <f>IF(L1071&lt;&gt;"",L1071,"N/A")</f>
        <v>Paid</v>
      </c>
      <c r="O1071" t="str">
        <f>IF(N1071&lt;&gt;"",N1071,"N/A")</f>
        <v>N/A</v>
      </c>
      <c r="P1071" t="s">
        <v>69</v>
      </c>
      <c r="Q1071" s="9">
        <v>32.04</v>
      </c>
      <c r="R1071" t="str">
        <f t="shared" si="16"/>
        <v>30+</v>
      </c>
      <c r="S1071">
        <v>20</v>
      </c>
      <c r="T1071" t="s">
        <v>14</v>
      </c>
      <c r="U1071">
        <f>IF(T1071="USD",S1071,S1071*0.055)</f>
        <v>20</v>
      </c>
      <c r="V1071">
        <v>10</v>
      </c>
      <c r="W1071" t="s">
        <v>14</v>
      </c>
      <c r="X1071">
        <f>IF(W1071="USD",V1071,V1071*0.054)</f>
        <v>10</v>
      </c>
      <c r="Y1071">
        <v>1</v>
      </c>
      <c r="Z1071">
        <v>3.6</v>
      </c>
      <c r="AA1071" s="9">
        <v>5.3999999999999995</v>
      </c>
      <c r="AB1071">
        <v>4.5</v>
      </c>
    </row>
    <row r="1072" spans="1:29" x14ac:dyDescent="0.25">
      <c r="A1072" t="s">
        <v>314</v>
      </c>
      <c r="B1072" t="s">
        <v>10</v>
      </c>
      <c r="C1072" t="s">
        <v>68</v>
      </c>
      <c r="D1072" t="s">
        <v>3611</v>
      </c>
      <c r="E1072" t="s">
        <v>3612</v>
      </c>
      <c r="F1072" t="str">
        <f>_xlfn.CONCAT(D1072:D1072,"-",E1072)</f>
        <v>Mogadishu-Victoria</v>
      </c>
      <c r="G1072" s="1">
        <v>44616</v>
      </c>
      <c r="H1072" s="1">
        <v>44652</v>
      </c>
      <c r="I1072" s="8">
        <f>IF(H1072&lt;&gt;"",_xlfn.DAYS(H1072,G1072),"N/A")</f>
        <v>36</v>
      </c>
      <c r="J1072" s="1">
        <f>IF(H1072&lt;&gt;"",H1072,"N/A")</f>
        <v>44652</v>
      </c>
      <c r="K1072">
        <v>2</v>
      </c>
      <c r="L1072" t="s">
        <v>16</v>
      </c>
      <c r="M1072" t="str">
        <f>IF(L1072&lt;&gt;"",L1072,"N/A")</f>
        <v>Paid</v>
      </c>
      <c r="N1072" t="s">
        <v>16</v>
      </c>
      <c r="O1072" t="str">
        <f>IF(N1072&lt;&gt;"",N1072,"N/A")</f>
        <v>Paid</v>
      </c>
      <c r="P1072" t="s">
        <v>13</v>
      </c>
      <c r="Q1072" s="9">
        <v>30.12</v>
      </c>
      <c r="R1072" t="str">
        <f t="shared" si="16"/>
        <v>30+</v>
      </c>
      <c r="S1072">
        <v>600</v>
      </c>
      <c r="T1072" t="s">
        <v>14</v>
      </c>
      <c r="U1072">
        <f>IF(T1072="USD",S1072,S1072*0.055)</f>
        <v>600</v>
      </c>
      <c r="V1072">
        <v>300</v>
      </c>
      <c r="W1072" t="s">
        <v>14</v>
      </c>
      <c r="X1072">
        <f>IF(W1072="USD",V1072,V1072*0.054)</f>
        <v>300</v>
      </c>
      <c r="Y1072">
        <v>1</v>
      </c>
      <c r="Z1072">
        <v>3.6</v>
      </c>
      <c r="AA1072" s="9">
        <v>5.3999999999999995</v>
      </c>
      <c r="AB1072">
        <v>4.5</v>
      </c>
    </row>
    <row r="1073" spans="1:29" x14ac:dyDescent="0.25">
      <c r="A1073" t="s">
        <v>317</v>
      </c>
      <c r="B1073" t="s">
        <v>10</v>
      </c>
      <c r="C1073" t="s">
        <v>68</v>
      </c>
      <c r="D1073" t="s">
        <v>3620</v>
      </c>
      <c r="E1073" t="s">
        <v>3614</v>
      </c>
      <c r="F1073" t="str">
        <f>_xlfn.CONCAT(D1073:D1073,"-",E1073)</f>
        <v>Zanzibar-Alger</v>
      </c>
      <c r="G1073" s="1">
        <v>44616</v>
      </c>
      <c r="H1073" s="1">
        <v>44652</v>
      </c>
      <c r="I1073" s="8">
        <f>IF(H1073&lt;&gt;"",_xlfn.DAYS(H1073,G1073),"N/A")</f>
        <v>36</v>
      </c>
      <c r="J1073" s="1">
        <f>IF(H1073&lt;&gt;"",H1073,"N/A")</f>
        <v>44652</v>
      </c>
      <c r="K1073">
        <v>2</v>
      </c>
      <c r="L1073" t="s">
        <v>16</v>
      </c>
      <c r="M1073" t="str">
        <f>IF(L1073&lt;&gt;"",L1073,"N/A")</f>
        <v>Paid</v>
      </c>
      <c r="N1073" t="s">
        <v>16</v>
      </c>
      <c r="O1073" t="str">
        <f>IF(N1073&lt;&gt;"",N1073,"N/A")</f>
        <v>Paid</v>
      </c>
      <c r="P1073" t="s">
        <v>13</v>
      </c>
      <c r="Q1073" s="9">
        <v>30.1</v>
      </c>
      <c r="R1073" t="str">
        <f t="shared" si="16"/>
        <v>30+</v>
      </c>
      <c r="S1073">
        <v>600</v>
      </c>
      <c r="T1073" t="s">
        <v>14</v>
      </c>
      <c r="U1073">
        <f>IF(T1073="USD",S1073,S1073*0.055)</f>
        <v>600</v>
      </c>
      <c r="V1073">
        <v>300</v>
      </c>
      <c r="W1073" t="s">
        <v>14</v>
      </c>
      <c r="X1073">
        <f>IF(W1073="USD",V1073,V1073*0.054)</f>
        <v>300</v>
      </c>
      <c r="Y1073">
        <v>1</v>
      </c>
      <c r="Z1073">
        <v>3.6</v>
      </c>
      <c r="AA1073" s="9">
        <v>5.3999999999999995</v>
      </c>
      <c r="AB1073">
        <v>4.5</v>
      </c>
    </row>
    <row r="1074" spans="1:29" x14ac:dyDescent="0.25">
      <c r="A1074" t="s">
        <v>203</v>
      </c>
      <c r="B1074" t="s">
        <v>10</v>
      </c>
      <c r="C1074" t="s">
        <v>68</v>
      </c>
      <c r="D1074" t="s">
        <v>3619</v>
      </c>
      <c r="E1074" t="s">
        <v>3618</v>
      </c>
      <c r="F1074" t="str">
        <f>_xlfn.CONCAT(D1074:D1074,"-",E1074)</f>
        <v>Addis Ababa-Tripoli</v>
      </c>
      <c r="G1074" s="1">
        <v>44602</v>
      </c>
      <c r="H1074" s="1">
        <v>44638</v>
      </c>
      <c r="I1074" s="8">
        <f>IF(H1074&lt;&gt;"",_xlfn.DAYS(H1074,G1074),"N/A")</f>
        <v>36</v>
      </c>
      <c r="J1074" s="1">
        <f>IF(H1074&lt;&gt;"",H1074,"N/A")</f>
        <v>44638</v>
      </c>
      <c r="K1074">
        <v>2</v>
      </c>
      <c r="L1074" t="s">
        <v>16</v>
      </c>
      <c r="M1074" t="str">
        <f>IF(L1074&lt;&gt;"",L1074,"N/A")</f>
        <v>Paid</v>
      </c>
      <c r="O1074" t="str">
        <f>IF(N1074&lt;&gt;"",N1074,"N/A")</f>
        <v>N/A</v>
      </c>
      <c r="P1074" t="s">
        <v>69</v>
      </c>
      <c r="Q1074" s="9">
        <v>30.04</v>
      </c>
      <c r="R1074" t="str">
        <f t="shared" si="16"/>
        <v>30+</v>
      </c>
      <c r="S1074">
        <v>20</v>
      </c>
      <c r="T1074" t="s">
        <v>14</v>
      </c>
      <c r="U1074">
        <f>IF(T1074="USD",S1074,S1074*0.055)</f>
        <v>20</v>
      </c>
      <c r="V1074">
        <v>10</v>
      </c>
      <c r="W1074" t="s">
        <v>14</v>
      </c>
      <c r="X1074">
        <f>IF(W1074="USD",V1074,V1074*0.054)</f>
        <v>10</v>
      </c>
      <c r="Y1074">
        <v>1</v>
      </c>
      <c r="Z1074">
        <v>3.6</v>
      </c>
      <c r="AA1074" s="9">
        <v>5.3999999999999995</v>
      </c>
      <c r="AB1074">
        <v>4.5</v>
      </c>
    </row>
    <row r="1075" spans="1:29" x14ac:dyDescent="0.25">
      <c r="A1075" t="s">
        <v>146</v>
      </c>
      <c r="B1075" t="s">
        <v>10</v>
      </c>
      <c r="C1075" t="s">
        <v>68</v>
      </c>
      <c r="D1075" t="s">
        <v>3619</v>
      </c>
      <c r="E1075" t="s">
        <v>3618</v>
      </c>
      <c r="F1075" t="str">
        <f>_xlfn.CONCAT(D1075:D1075,"-",E1075)</f>
        <v>Addis Ababa-Tripoli</v>
      </c>
      <c r="G1075" s="1">
        <v>44602</v>
      </c>
      <c r="H1075" s="1">
        <v>44638</v>
      </c>
      <c r="I1075" s="8">
        <f>IF(H1075&lt;&gt;"",_xlfn.DAYS(H1075,G1075),"N/A")</f>
        <v>36</v>
      </c>
      <c r="J1075" s="1">
        <f>IF(H1075&lt;&gt;"",H1075,"N/A")</f>
        <v>44638</v>
      </c>
      <c r="K1075">
        <v>2</v>
      </c>
      <c r="L1075" t="s">
        <v>16</v>
      </c>
      <c r="M1075" t="str">
        <f>IF(L1075&lt;&gt;"",L1075,"N/A")</f>
        <v>Paid</v>
      </c>
      <c r="N1075" t="s">
        <v>16</v>
      </c>
      <c r="O1075" t="str">
        <f>IF(N1075&lt;&gt;"",N1075,"N/A")</f>
        <v>Paid</v>
      </c>
      <c r="P1075" t="s">
        <v>13</v>
      </c>
      <c r="Q1075" s="9">
        <v>30.04</v>
      </c>
      <c r="R1075" t="str">
        <f t="shared" si="16"/>
        <v>30+</v>
      </c>
      <c r="S1075">
        <v>600</v>
      </c>
      <c r="T1075" t="s">
        <v>14</v>
      </c>
      <c r="U1075">
        <f>IF(T1075="USD",S1075,S1075*0.055)</f>
        <v>600</v>
      </c>
      <c r="V1075">
        <v>300</v>
      </c>
      <c r="W1075" t="s">
        <v>14</v>
      </c>
      <c r="X1075">
        <f>IF(W1075="USD",V1075,V1075*0.054)</f>
        <v>300</v>
      </c>
      <c r="Y1075">
        <v>1</v>
      </c>
      <c r="Z1075">
        <v>3.6</v>
      </c>
      <c r="AA1075" s="9">
        <v>5.3999999999999995</v>
      </c>
      <c r="AB1075">
        <v>4.5</v>
      </c>
    </row>
    <row r="1076" spans="1:29" x14ac:dyDescent="0.25">
      <c r="A1076" t="s">
        <v>342</v>
      </c>
      <c r="B1076" t="s">
        <v>10</v>
      </c>
      <c r="C1076" t="s">
        <v>68</v>
      </c>
      <c r="D1076" t="s">
        <v>3615</v>
      </c>
      <c r="E1076" t="s">
        <v>3618</v>
      </c>
      <c r="F1076" t="str">
        <f>_xlfn.CONCAT(D1076:D1076,"-",E1076)</f>
        <v>Mombasa-Tripoli</v>
      </c>
      <c r="G1076" s="1">
        <v>44610</v>
      </c>
      <c r="H1076" s="1">
        <v>44646</v>
      </c>
      <c r="I1076" s="8">
        <f>IF(H1076&lt;&gt;"",_xlfn.DAYS(H1076,G1076),"N/A")</f>
        <v>36</v>
      </c>
      <c r="J1076" s="1">
        <f>IF(H1076&lt;&gt;"",H1076,"N/A")</f>
        <v>44646</v>
      </c>
      <c r="K1076">
        <v>2</v>
      </c>
      <c r="L1076" t="s">
        <v>16</v>
      </c>
      <c r="M1076" t="str">
        <f>IF(L1076&lt;&gt;"",L1076,"N/A")</f>
        <v>Paid</v>
      </c>
      <c r="N1076" t="s">
        <v>16</v>
      </c>
      <c r="O1076" t="str">
        <f>IF(N1076&lt;&gt;"",N1076,"N/A")</f>
        <v>Paid</v>
      </c>
      <c r="P1076" t="s">
        <v>13</v>
      </c>
      <c r="Q1076" s="9">
        <v>29.478999999999999</v>
      </c>
      <c r="R1076" t="str">
        <f t="shared" si="16"/>
        <v>20-30</v>
      </c>
      <c r="S1076">
        <v>600</v>
      </c>
      <c r="T1076" t="s">
        <v>14</v>
      </c>
      <c r="U1076">
        <f>IF(T1076="USD",S1076,S1076*0.055)</f>
        <v>600</v>
      </c>
      <c r="V1076">
        <v>300</v>
      </c>
      <c r="W1076" t="s">
        <v>14</v>
      </c>
      <c r="X1076">
        <f>IF(W1076="USD",V1076,V1076*0.054)</f>
        <v>300</v>
      </c>
      <c r="Y1076">
        <v>1</v>
      </c>
      <c r="Z1076">
        <v>3.6</v>
      </c>
      <c r="AA1076" s="9">
        <v>5.3999999999999995</v>
      </c>
      <c r="AB1076">
        <v>4.5</v>
      </c>
    </row>
    <row r="1077" spans="1:29" x14ac:dyDescent="0.25">
      <c r="A1077" t="s">
        <v>1841</v>
      </c>
      <c r="B1077" t="s">
        <v>10</v>
      </c>
      <c r="C1077" t="s">
        <v>56</v>
      </c>
      <c r="D1077" t="s">
        <v>3619</v>
      </c>
      <c r="E1077" t="s">
        <v>3614</v>
      </c>
      <c r="F1077" t="str">
        <f>_xlfn.CONCAT(D1077:D1077,"-",E1077)</f>
        <v>Addis Ababa-Alger</v>
      </c>
      <c r="G1077" s="1">
        <v>44740</v>
      </c>
      <c r="H1077" s="1">
        <v>44764</v>
      </c>
      <c r="I1077" s="8">
        <f>IF(H1077&lt;&gt;"",_xlfn.DAYS(H1077,G1077),"N/A")</f>
        <v>24</v>
      </c>
      <c r="J1077" s="1">
        <f>IF(H1077&lt;&gt;"",H1077,"N/A")</f>
        <v>44764</v>
      </c>
      <c r="K1077">
        <v>6</v>
      </c>
      <c r="L1077" t="s">
        <v>16</v>
      </c>
      <c r="M1077" t="str">
        <f>IF(L1077&lt;&gt;"",L1077,"N/A")</f>
        <v>Paid</v>
      </c>
      <c r="N1077" t="s">
        <v>12</v>
      </c>
      <c r="O1077" t="str">
        <f>IF(N1077&lt;&gt;"",N1077,"N/A")</f>
        <v>Invoiced</v>
      </c>
      <c r="P1077" t="s">
        <v>13</v>
      </c>
      <c r="Q1077" s="9">
        <v>36.302</v>
      </c>
      <c r="R1077" t="str">
        <f t="shared" si="16"/>
        <v>30+</v>
      </c>
      <c r="S1077">
        <v>600</v>
      </c>
      <c r="T1077" t="s">
        <v>14</v>
      </c>
      <c r="U1077">
        <f>IF(T1077="USD",S1077,S1077*0.055)</f>
        <v>600</v>
      </c>
      <c r="V1077">
        <v>300</v>
      </c>
      <c r="W1077" t="s">
        <v>14</v>
      </c>
      <c r="X1077">
        <f>IF(W1077="USD",V1077,V1077*0.054)</f>
        <v>300</v>
      </c>
      <c r="Y1077">
        <v>1</v>
      </c>
      <c r="Z1077">
        <v>3.5999999999999996</v>
      </c>
      <c r="AA1077" s="9">
        <v>2.4000000000000004</v>
      </c>
      <c r="AB1077">
        <v>3</v>
      </c>
      <c r="AC1077">
        <v>2.4000000000000004</v>
      </c>
    </row>
    <row r="1078" spans="1:29" x14ac:dyDescent="0.25">
      <c r="A1078" t="s">
        <v>1886</v>
      </c>
      <c r="B1078" t="s">
        <v>10</v>
      </c>
      <c r="C1078" t="s">
        <v>56</v>
      </c>
      <c r="D1078" t="s">
        <v>3611</v>
      </c>
      <c r="E1078" t="s">
        <v>3612</v>
      </c>
      <c r="F1078" t="str">
        <f>_xlfn.CONCAT(D1078:D1078,"-",E1078)</f>
        <v>Mogadishu-Victoria</v>
      </c>
      <c r="G1078" s="1">
        <v>44739</v>
      </c>
      <c r="H1078" s="1">
        <v>44763</v>
      </c>
      <c r="I1078" s="8">
        <f>IF(H1078&lt;&gt;"",_xlfn.DAYS(H1078,G1078),"N/A")</f>
        <v>24</v>
      </c>
      <c r="J1078" s="1">
        <f>IF(H1078&lt;&gt;"",H1078,"N/A")</f>
        <v>44763</v>
      </c>
      <c r="K1078">
        <v>6</v>
      </c>
      <c r="L1078" t="s">
        <v>12</v>
      </c>
      <c r="M1078" t="str">
        <f>IF(L1078&lt;&gt;"",L1078,"N/A")</f>
        <v>Invoiced</v>
      </c>
      <c r="N1078" t="s">
        <v>12</v>
      </c>
      <c r="O1078" t="str">
        <f>IF(N1078&lt;&gt;"",N1078,"N/A")</f>
        <v>Invoiced</v>
      </c>
      <c r="P1078" t="s">
        <v>13</v>
      </c>
      <c r="Q1078" s="9">
        <v>35.939</v>
      </c>
      <c r="R1078" t="str">
        <f t="shared" si="16"/>
        <v>30+</v>
      </c>
      <c r="S1078">
        <v>600</v>
      </c>
      <c r="T1078" t="s">
        <v>14</v>
      </c>
      <c r="U1078">
        <f>IF(T1078="USD",S1078,S1078*0.055)</f>
        <v>600</v>
      </c>
      <c r="V1078">
        <v>300</v>
      </c>
      <c r="W1078" t="s">
        <v>14</v>
      </c>
      <c r="X1078">
        <f>IF(W1078="USD",V1078,V1078*0.054)</f>
        <v>300</v>
      </c>
      <c r="Y1078">
        <v>1</v>
      </c>
      <c r="Z1078">
        <v>3.5999999999999996</v>
      </c>
      <c r="AA1078" s="9">
        <v>2.4000000000000004</v>
      </c>
      <c r="AB1078">
        <v>3</v>
      </c>
      <c r="AC1078">
        <v>2.4000000000000004</v>
      </c>
    </row>
    <row r="1079" spans="1:29" x14ac:dyDescent="0.25">
      <c r="A1079" t="s">
        <v>3401</v>
      </c>
      <c r="B1079" t="s">
        <v>10</v>
      </c>
      <c r="C1079" t="s">
        <v>56</v>
      </c>
      <c r="D1079" t="s">
        <v>3616</v>
      </c>
      <c r="E1079" t="s">
        <v>3613</v>
      </c>
      <c r="F1079" t="str">
        <f>_xlfn.CONCAT(D1079:D1079,"-",E1079)</f>
        <v>Marrakech-Sanaa</v>
      </c>
      <c r="G1079" s="1">
        <v>44680</v>
      </c>
      <c r="H1079" s="1">
        <v>44704</v>
      </c>
      <c r="I1079" s="8">
        <f>IF(H1079&lt;&gt;"",_xlfn.DAYS(H1079,G1079),"N/A")</f>
        <v>24</v>
      </c>
      <c r="J1079" s="1">
        <f>IF(H1079&lt;&gt;"",H1079,"N/A")</f>
        <v>44704</v>
      </c>
      <c r="K1079">
        <v>4</v>
      </c>
      <c r="L1079" t="s">
        <v>16</v>
      </c>
      <c r="M1079" t="str">
        <f>IF(L1079&lt;&gt;"",L1079,"N/A")</f>
        <v>Paid</v>
      </c>
      <c r="N1079" t="s">
        <v>12</v>
      </c>
      <c r="O1079" t="str">
        <f>IF(N1079&lt;&gt;"",N1079,"N/A")</f>
        <v>Invoiced</v>
      </c>
      <c r="P1079" t="s">
        <v>13</v>
      </c>
      <c r="Q1079" s="9">
        <v>35.5</v>
      </c>
      <c r="R1079" t="str">
        <f t="shared" si="16"/>
        <v>30+</v>
      </c>
      <c r="S1079">
        <v>600</v>
      </c>
      <c r="T1079" t="s">
        <v>14</v>
      </c>
      <c r="U1079">
        <f>IF(T1079="USD",S1079,S1079*0.055)</f>
        <v>600</v>
      </c>
      <c r="V1079">
        <v>300</v>
      </c>
      <c r="W1079" t="s">
        <v>14</v>
      </c>
      <c r="X1079">
        <f>IF(W1079="USD",V1079,V1079*0.054)</f>
        <v>300</v>
      </c>
      <c r="Y1079">
        <v>1</v>
      </c>
      <c r="Z1079">
        <v>3.5999999999999996</v>
      </c>
      <c r="AA1079" s="9">
        <v>2.4000000000000004</v>
      </c>
      <c r="AB1079">
        <v>3</v>
      </c>
      <c r="AC1079">
        <v>2.4000000000000004</v>
      </c>
    </row>
    <row r="1080" spans="1:29" x14ac:dyDescent="0.25">
      <c r="A1080" t="s">
        <v>1839</v>
      </c>
      <c r="B1080" t="s">
        <v>10</v>
      </c>
      <c r="C1080" t="s">
        <v>56</v>
      </c>
      <c r="D1080" t="s">
        <v>3620</v>
      </c>
      <c r="E1080" t="s">
        <v>3612</v>
      </c>
      <c r="F1080" t="str">
        <f>_xlfn.CONCAT(D1080:D1080,"-",E1080)</f>
        <v>Zanzibar-Victoria</v>
      </c>
      <c r="G1080" s="1">
        <v>44740</v>
      </c>
      <c r="H1080" s="1">
        <v>44764</v>
      </c>
      <c r="I1080" s="8">
        <f>IF(H1080&lt;&gt;"",_xlfn.DAYS(H1080,G1080),"N/A")</f>
        <v>24</v>
      </c>
      <c r="J1080" s="1">
        <f>IF(H1080&lt;&gt;"",H1080,"N/A")</f>
        <v>44764</v>
      </c>
      <c r="K1080">
        <v>6</v>
      </c>
      <c r="L1080" t="s">
        <v>16</v>
      </c>
      <c r="M1080" t="str">
        <f>IF(L1080&lt;&gt;"",L1080,"N/A")</f>
        <v>Paid</v>
      </c>
      <c r="N1080" t="s">
        <v>12</v>
      </c>
      <c r="O1080" t="str">
        <f>IF(N1080&lt;&gt;"",N1080,"N/A")</f>
        <v>Invoiced</v>
      </c>
      <c r="P1080" t="s">
        <v>13</v>
      </c>
      <c r="Q1080" s="9">
        <v>35.454999999999998</v>
      </c>
      <c r="R1080" t="str">
        <f t="shared" si="16"/>
        <v>30+</v>
      </c>
      <c r="S1080">
        <v>600</v>
      </c>
      <c r="T1080" t="s">
        <v>14</v>
      </c>
      <c r="U1080">
        <f>IF(T1080="USD",S1080,S1080*0.055)</f>
        <v>600</v>
      </c>
      <c r="V1080">
        <v>300</v>
      </c>
      <c r="W1080" t="s">
        <v>14</v>
      </c>
      <c r="X1080">
        <f>IF(W1080="USD",V1080,V1080*0.054)</f>
        <v>300</v>
      </c>
      <c r="Y1080">
        <v>1</v>
      </c>
      <c r="Z1080">
        <v>3.5999999999999996</v>
      </c>
      <c r="AA1080" s="9">
        <v>2.4000000000000004</v>
      </c>
      <c r="AB1080">
        <v>3</v>
      </c>
      <c r="AC1080">
        <v>2.4000000000000004</v>
      </c>
    </row>
    <row r="1081" spans="1:29" x14ac:dyDescent="0.25">
      <c r="A1081" t="s">
        <v>1902</v>
      </c>
      <c r="B1081" t="s">
        <v>10</v>
      </c>
      <c r="C1081" t="s">
        <v>56</v>
      </c>
      <c r="D1081" t="s">
        <v>3611</v>
      </c>
      <c r="E1081" t="s">
        <v>3618</v>
      </c>
      <c r="F1081" t="str">
        <f>_xlfn.CONCAT(D1081:D1081,"-",E1081)</f>
        <v>Mogadishu-Tripoli</v>
      </c>
      <c r="G1081" s="1">
        <v>44733</v>
      </c>
      <c r="H1081" s="1">
        <v>44757</v>
      </c>
      <c r="I1081" s="8">
        <f>IF(H1081&lt;&gt;"",_xlfn.DAYS(H1081,G1081),"N/A")</f>
        <v>24</v>
      </c>
      <c r="J1081" s="1">
        <f>IF(H1081&lt;&gt;"",H1081,"N/A")</f>
        <v>44757</v>
      </c>
      <c r="K1081">
        <v>6</v>
      </c>
      <c r="L1081" t="s">
        <v>16</v>
      </c>
      <c r="M1081" t="str">
        <f>IF(L1081&lt;&gt;"",L1081,"N/A")</f>
        <v>Paid</v>
      </c>
      <c r="N1081" t="s">
        <v>12</v>
      </c>
      <c r="O1081" t="str">
        <f>IF(N1081&lt;&gt;"",N1081,"N/A")</f>
        <v>Invoiced</v>
      </c>
      <c r="P1081" t="s">
        <v>13</v>
      </c>
      <c r="Q1081" s="9">
        <v>34.707999999999998</v>
      </c>
      <c r="R1081" t="str">
        <f t="shared" si="16"/>
        <v>30+</v>
      </c>
      <c r="S1081">
        <v>600</v>
      </c>
      <c r="T1081" t="s">
        <v>14</v>
      </c>
      <c r="U1081">
        <f>IF(T1081="USD",S1081,S1081*0.055)</f>
        <v>600</v>
      </c>
      <c r="V1081">
        <v>300</v>
      </c>
      <c r="W1081" t="s">
        <v>14</v>
      </c>
      <c r="X1081">
        <f>IF(W1081="USD",V1081,V1081*0.054)</f>
        <v>300</v>
      </c>
      <c r="Y1081">
        <v>1</v>
      </c>
      <c r="Z1081">
        <v>3.5999999999999996</v>
      </c>
      <c r="AA1081" s="9">
        <v>2.4000000000000004</v>
      </c>
      <c r="AB1081">
        <v>3</v>
      </c>
      <c r="AC1081">
        <v>2.4000000000000004</v>
      </c>
    </row>
    <row r="1082" spans="1:29" x14ac:dyDescent="0.25">
      <c r="A1082" t="s">
        <v>2987</v>
      </c>
      <c r="B1082" t="s">
        <v>10</v>
      </c>
      <c r="C1082" t="s">
        <v>68</v>
      </c>
      <c r="D1082" t="s">
        <v>3616</v>
      </c>
      <c r="E1082" t="s">
        <v>3613</v>
      </c>
      <c r="F1082" t="str">
        <f>_xlfn.CONCAT(D1082:D1082,"-",E1082)</f>
        <v>Marrakech-Sanaa</v>
      </c>
      <c r="G1082" s="1">
        <v>44777</v>
      </c>
      <c r="H1082" s="1">
        <v>44801</v>
      </c>
      <c r="I1082" s="8">
        <f>IF(H1082&lt;&gt;"",_xlfn.DAYS(H1082,G1082),"N/A")</f>
        <v>24</v>
      </c>
      <c r="J1082" s="1">
        <f>IF(H1082&lt;&gt;"",H1082,"N/A")</f>
        <v>44801</v>
      </c>
      <c r="K1082">
        <v>8</v>
      </c>
      <c r="L1082" t="s">
        <v>12</v>
      </c>
      <c r="M1082" t="str">
        <f>IF(L1082&lt;&gt;"",L1082,"N/A")</f>
        <v>Invoiced</v>
      </c>
      <c r="N1082" t="s">
        <v>12</v>
      </c>
      <c r="O1082" t="str">
        <f>IF(N1082&lt;&gt;"",N1082,"N/A")</f>
        <v>Invoiced</v>
      </c>
      <c r="P1082" t="s">
        <v>13</v>
      </c>
      <c r="Q1082" s="9">
        <v>34.402999999999999</v>
      </c>
      <c r="R1082" t="str">
        <f t="shared" si="16"/>
        <v>30+</v>
      </c>
      <c r="S1082">
        <v>600</v>
      </c>
      <c r="T1082" t="s">
        <v>14</v>
      </c>
      <c r="U1082">
        <f>IF(T1082="USD",S1082,S1082*0.055)</f>
        <v>600</v>
      </c>
      <c r="V1082">
        <v>300</v>
      </c>
      <c r="W1082" t="s">
        <v>14</v>
      </c>
      <c r="X1082">
        <f>IF(W1082="USD",V1082,V1082*0.054)</f>
        <v>300</v>
      </c>
      <c r="Y1082">
        <v>1</v>
      </c>
      <c r="Z1082">
        <v>3.5999999999999996</v>
      </c>
      <c r="AA1082" s="9">
        <v>2.4000000000000004</v>
      </c>
      <c r="AB1082">
        <v>3</v>
      </c>
      <c r="AC1082">
        <v>2.4000000000000004</v>
      </c>
    </row>
    <row r="1083" spans="1:29" x14ac:dyDescent="0.25">
      <c r="A1083" t="s">
        <v>3582</v>
      </c>
      <c r="B1083" t="s">
        <v>10</v>
      </c>
      <c r="C1083" t="s">
        <v>68</v>
      </c>
      <c r="D1083" t="s">
        <v>3615</v>
      </c>
      <c r="E1083" t="s">
        <v>3614</v>
      </c>
      <c r="F1083" t="str">
        <f>_xlfn.CONCAT(D1083:D1083,"-",E1083)</f>
        <v>Mombasa-Alger</v>
      </c>
      <c r="G1083" s="1">
        <v>44606</v>
      </c>
      <c r="H1083" s="1">
        <v>44630</v>
      </c>
      <c r="I1083" s="8">
        <f>IF(H1083&lt;&gt;"",_xlfn.DAYS(H1083,G1083),"N/A")</f>
        <v>24</v>
      </c>
      <c r="J1083" s="1">
        <f>IF(H1083&lt;&gt;"",H1083,"N/A")</f>
        <v>44630</v>
      </c>
      <c r="K1083">
        <v>2</v>
      </c>
      <c r="L1083" t="s">
        <v>16</v>
      </c>
      <c r="M1083" t="str">
        <f>IF(L1083&lt;&gt;"",L1083,"N/A")</f>
        <v>Paid</v>
      </c>
      <c r="N1083" t="s">
        <v>12</v>
      </c>
      <c r="O1083" t="str">
        <f>IF(N1083&lt;&gt;"",N1083,"N/A")</f>
        <v>Invoiced</v>
      </c>
      <c r="P1083" t="s">
        <v>13</v>
      </c>
      <c r="Q1083" s="9">
        <v>34.067999999999998</v>
      </c>
      <c r="R1083" t="str">
        <f t="shared" si="16"/>
        <v>30+</v>
      </c>
      <c r="S1083">
        <v>600</v>
      </c>
      <c r="T1083" t="s">
        <v>14</v>
      </c>
      <c r="U1083">
        <f>IF(T1083="USD",S1083,S1083*0.055)</f>
        <v>600</v>
      </c>
      <c r="V1083">
        <v>300</v>
      </c>
      <c r="W1083" t="s">
        <v>14</v>
      </c>
      <c r="X1083">
        <f>IF(W1083="USD",V1083,V1083*0.054)</f>
        <v>300</v>
      </c>
      <c r="Y1083">
        <v>1</v>
      </c>
      <c r="Z1083">
        <v>3.5999999999999996</v>
      </c>
      <c r="AA1083" s="9">
        <v>2.4000000000000004</v>
      </c>
      <c r="AB1083">
        <v>3</v>
      </c>
      <c r="AC1083">
        <v>2.4000000000000004</v>
      </c>
    </row>
    <row r="1084" spans="1:29" x14ac:dyDescent="0.25">
      <c r="A1084" t="s">
        <v>2184</v>
      </c>
      <c r="B1084" t="s">
        <v>10</v>
      </c>
      <c r="C1084" t="s">
        <v>68</v>
      </c>
      <c r="D1084" t="s">
        <v>3615</v>
      </c>
      <c r="E1084" t="s">
        <v>3617</v>
      </c>
      <c r="F1084" t="str">
        <f>_xlfn.CONCAT(D1084:D1084,"-",E1084)</f>
        <v>Mombasa-Lagos</v>
      </c>
      <c r="G1084" s="1">
        <v>44736</v>
      </c>
      <c r="H1084" s="1">
        <v>44760</v>
      </c>
      <c r="I1084" s="8">
        <f>IF(H1084&lt;&gt;"",_xlfn.DAYS(H1084,G1084),"N/A")</f>
        <v>24</v>
      </c>
      <c r="J1084" s="1">
        <f>IF(H1084&lt;&gt;"",H1084,"N/A")</f>
        <v>44760</v>
      </c>
      <c r="K1084">
        <v>6</v>
      </c>
      <c r="L1084" t="s">
        <v>16</v>
      </c>
      <c r="M1084" t="str">
        <f>IF(L1084&lt;&gt;"",L1084,"N/A")</f>
        <v>Paid</v>
      </c>
      <c r="N1084" t="s">
        <v>12</v>
      </c>
      <c r="O1084" t="str">
        <f>IF(N1084&lt;&gt;"",N1084,"N/A")</f>
        <v>Invoiced</v>
      </c>
      <c r="P1084" t="s">
        <v>13</v>
      </c>
      <c r="Q1084" s="9">
        <v>33.9788</v>
      </c>
      <c r="R1084" t="str">
        <f t="shared" si="16"/>
        <v>30+</v>
      </c>
      <c r="S1084">
        <v>600</v>
      </c>
      <c r="T1084" t="s">
        <v>14</v>
      </c>
      <c r="U1084">
        <f>IF(T1084="USD",S1084,S1084*0.055)</f>
        <v>600</v>
      </c>
      <c r="V1084">
        <v>300</v>
      </c>
      <c r="W1084" t="s">
        <v>14</v>
      </c>
      <c r="X1084">
        <f>IF(W1084="USD",V1084,V1084*0.054)</f>
        <v>300</v>
      </c>
      <c r="Y1084">
        <v>1</v>
      </c>
      <c r="Z1084">
        <v>3.5999999999999996</v>
      </c>
      <c r="AA1084" s="9">
        <v>2.4000000000000004</v>
      </c>
      <c r="AB1084">
        <v>3</v>
      </c>
      <c r="AC1084">
        <v>2.4000000000000004</v>
      </c>
    </row>
    <row r="1085" spans="1:29" x14ac:dyDescent="0.25">
      <c r="A1085" t="s">
        <v>3073</v>
      </c>
      <c r="B1085" t="s">
        <v>10</v>
      </c>
      <c r="C1085" t="s">
        <v>68</v>
      </c>
      <c r="D1085" t="s">
        <v>3616</v>
      </c>
      <c r="E1085" t="s">
        <v>3617</v>
      </c>
      <c r="F1085" t="str">
        <f>_xlfn.CONCAT(D1085:D1085,"-",E1085)</f>
        <v>Marrakech-Lagos</v>
      </c>
      <c r="G1085" s="1">
        <v>44783</v>
      </c>
      <c r="H1085" s="1">
        <v>44807</v>
      </c>
      <c r="I1085" s="8">
        <f>IF(H1085&lt;&gt;"",_xlfn.DAYS(H1085,G1085),"N/A")</f>
        <v>24</v>
      </c>
      <c r="J1085" s="1">
        <f>IF(H1085&lt;&gt;"",H1085,"N/A")</f>
        <v>44807</v>
      </c>
      <c r="K1085">
        <v>8</v>
      </c>
      <c r="M1085" t="str">
        <f>IF(L1085&lt;&gt;"",L1085,"N/A")</f>
        <v>N/A</v>
      </c>
      <c r="N1085" t="s">
        <v>583</v>
      </c>
      <c r="O1085" t="str">
        <f>IF(N1085&lt;&gt;"",N1085,"N/A")</f>
        <v>Approval Pending</v>
      </c>
      <c r="P1085" t="s">
        <v>13</v>
      </c>
      <c r="Q1085" s="9">
        <v>33.854599999999998</v>
      </c>
      <c r="R1085" t="str">
        <f t="shared" si="16"/>
        <v>30+</v>
      </c>
      <c r="S1085">
        <v>600</v>
      </c>
      <c r="T1085" t="s">
        <v>14</v>
      </c>
      <c r="U1085">
        <f>IF(T1085="USD",S1085,S1085*0.055)</f>
        <v>600</v>
      </c>
      <c r="V1085">
        <v>300</v>
      </c>
      <c r="W1085" t="s">
        <v>14</v>
      </c>
      <c r="X1085">
        <f>IF(W1085="USD",V1085,V1085*0.054)</f>
        <v>300</v>
      </c>
      <c r="Y1085">
        <v>1</v>
      </c>
      <c r="Z1085">
        <v>3.5999999999999996</v>
      </c>
      <c r="AA1085" s="9">
        <v>2.4000000000000004</v>
      </c>
      <c r="AB1085">
        <v>3</v>
      </c>
      <c r="AC1085">
        <v>2.4000000000000004</v>
      </c>
    </row>
    <row r="1086" spans="1:29" x14ac:dyDescent="0.25">
      <c r="A1086" t="s">
        <v>987</v>
      </c>
      <c r="B1086" t="s">
        <v>10</v>
      </c>
      <c r="C1086" t="s">
        <v>68</v>
      </c>
      <c r="D1086" t="s">
        <v>3619</v>
      </c>
      <c r="E1086" t="s">
        <v>3613</v>
      </c>
      <c r="F1086" t="str">
        <f>_xlfn.CONCAT(D1086:D1086,"-",E1086)</f>
        <v>Addis Ababa-Sanaa</v>
      </c>
      <c r="G1086" s="1">
        <v>44571</v>
      </c>
      <c r="H1086" s="1">
        <v>44595</v>
      </c>
      <c r="I1086" s="8">
        <f>IF(H1086&lt;&gt;"",_xlfn.DAYS(H1086,G1086),"N/A")</f>
        <v>24</v>
      </c>
      <c r="J1086" s="1">
        <f>IF(H1086&lt;&gt;"",H1086,"N/A")</f>
        <v>44595</v>
      </c>
      <c r="K1086">
        <v>1</v>
      </c>
      <c r="L1086" t="s">
        <v>16</v>
      </c>
      <c r="M1086" t="str">
        <f>IF(L1086&lt;&gt;"",L1086,"N/A")</f>
        <v>Paid</v>
      </c>
      <c r="N1086" t="s">
        <v>12</v>
      </c>
      <c r="O1086" t="str">
        <f>IF(N1086&lt;&gt;"",N1086,"N/A")</f>
        <v>Invoiced</v>
      </c>
      <c r="P1086" t="s">
        <v>69</v>
      </c>
      <c r="Q1086" s="9">
        <v>33.665599999999998</v>
      </c>
      <c r="R1086" t="str">
        <f t="shared" si="16"/>
        <v>30+</v>
      </c>
      <c r="S1086">
        <v>20</v>
      </c>
      <c r="T1086" t="s">
        <v>14</v>
      </c>
      <c r="U1086">
        <f>IF(T1086="USD",S1086,S1086*0.055)</f>
        <v>20</v>
      </c>
      <c r="V1086">
        <v>10</v>
      </c>
      <c r="W1086" t="s">
        <v>14</v>
      </c>
      <c r="X1086">
        <f>IF(W1086="USD",V1086,V1086*0.054)</f>
        <v>10</v>
      </c>
      <c r="Y1086">
        <v>1</v>
      </c>
      <c r="Z1086">
        <v>3.5999999999999996</v>
      </c>
      <c r="AA1086" s="9">
        <v>2.4000000000000004</v>
      </c>
      <c r="AB1086">
        <v>3</v>
      </c>
      <c r="AC1086">
        <v>2.4000000000000004</v>
      </c>
    </row>
    <row r="1087" spans="1:29" x14ac:dyDescent="0.25">
      <c r="A1087" t="s">
        <v>974</v>
      </c>
      <c r="B1087" t="s">
        <v>10</v>
      </c>
      <c r="C1087" t="s">
        <v>68</v>
      </c>
      <c r="D1087" t="s">
        <v>3616</v>
      </c>
      <c r="E1087" t="s">
        <v>3617</v>
      </c>
      <c r="F1087" t="str">
        <f>_xlfn.CONCAT(D1087:D1087,"-",E1087)</f>
        <v>Marrakech-Lagos</v>
      </c>
      <c r="G1087" s="1">
        <v>44571</v>
      </c>
      <c r="H1087" s="1">
        <v>44595</v>
      </c>
      <c r="I1087" s="8">
        <f>IF(H1087&lt;&gt;"",_xlfn.DAYS(H1087,G1087),"N/A")</f>
        <v>24</v>
      </c>
      <c r="J1087" s="1">
        <f>IF(H1087&lt;&gt;"",H1087,"N/A")</f>
        <v>44595</v>
      </c>
      <c r="K1087">
        <v>1</v>
      </c>
      <c r="L1087" t="s">
        <v>16</v>
      </c>
      <c r="M1087" t="str">
        <f>IF(L1087&lt;&gt;"",L1087,"N/A")</f>
        <v>Paid</v>
      </c>
      <c r="N1087" t="s">
        <v>16</v>
      </c>
      <c r="O1087" t="str">
        <f>IF(N1087&lt;&gt;"",N1087,"N/A")</f>
        <v>Paid</v>
      </c>
      <c r="P1087" t="s">
        <v>13</v>
      </c>
      <c r="Q1087" s="9">
        <v>33.665599999999998</v>
      </c>
      <c r="R1087" t="str">
        <f t="shared" si="16"/>
        <v>30+</v>
      </c>
      <c r="S1087">
        <v>600</v>
      </c>
      <c r="T1087" t="s">
        <v>14</v>
      </c>
      <c r="U1087">
        <f>IF(T1087="USD",S1087,S1087*0.055)</f>
        <v>600</v>
      </c>
      <c r="V1087">
        <v>300</v>
      </c>
      <c r="W1087" t="s">
        <v>14</v>
      </c>
      <c r="X1087">
        <f>IF(W1087="USD",V1087,V1087*0.054)</f>
        <v>300</v>
      </c>
      <c r="Y1087">
        <v>1</v>
      </c>
      <c r="Z1087">
        <v>3.5999999999999996</v>
      </c>
      <c r="AA1087" s="9">
        <v>2.4000000000000004</v>
      </c>
      <c r="AB1087">
        <v>3</v>
      </c>
      <c r="AC1087">
        <v>2.4000000000000004</v>
      </c>
    </row>
    <row r="1088" spans="1:29" x14ac:dyDescent="0.25">
      <c r="A1088" t="s">
        <v>1420</v>
      </c>
      <c r="B1088" t="s">
        <v>10</v>
      </c>
      <c r="C1088" t="s">
        <v>68</v>
      </c>
      <c r="D1088" t="s">
        <v>3616</v>
      </c>
      <c r="E1088" t="s">
        <v>3617</v>
      </c>
      <c r="F1088" t="str">
        <f>_xlfn.CONCAT(D1088:D1088,"-",E1088)</f>
        <v>Marrakech-Lagos</v>
      </c>
      <c r="G1088" s="1">
        <v>44664</v>
      </c>
      <c r="H1088" s="1">
        <v>44688</v>
      </c>
      <c r="I1088" s="8">
        <f>IF(H1088&lt;&gt;"",_xlfn.DAYS(H1088,G1088),"N/A")</f>
        <v>24</v>
      </c>
      <c r="J1088" s="1">
        <f>IF(H1088&lt;&gt;"",H1088,"N/A")</f>
        <v>44688</v>
      </c>
      <c r="K1088">
        <v>4</v>
      </c>
      <c r="M1088" t="str">
        <f>IF(L1088&lt;&gt;"",L1088,"N/A")</f>
        <v>N/A</v>
      </c>
      <c r="O1088" t="str">
        <f>IF(N1088&lt;&gt;"",N1088,"N/A")</f>
        <v>N/A</v>
      </c>
      <c r="P1088" t="s">
        <v>69</v>
      </c>
      <c r="Q1088" s="9">
        <v>33.177999999999997</v>
      </c>
      <c r="R1088" t="str">
        <f t="shared" si="16"/>
        <v>30+</v>
      </c>
      <c r="S1088">
        <v>20</v>
      </c>
      <c r="T1088" t="s">
        <v>14</v>
      </c>
      <c r="U1088">
        <f>IF(T1088="USD",S1088,S1088*0.055)</f>
        <v>20</v>
      </c>
      <c r="V1088">
        <v>10</v>
      </c>
      <c r="W1088" t="s">
        <v>14</v>
      </c>
      <c r="X1088">
        <f>IF(W1088="USD",V1088,V1088*0.054)</f>
        <v>10</v>
      </c>
      <c r="Y1088">
        <v>1</v>
      </c>
      <c r="Z1088">
        <v>3.5999999999999996</v>
      </c>
      <c r="AA1088" s="9">
        <v>2.4000000000000004</v>
      </c>
      <c r="AB1088">
        <v>3</v>
      </c>
      <c r="AC1088">
        <v>2.4000000000000004</v>
      </c>
    </row>
    <row r="1089" spans="1:29" x14ac:dyDescent="0.25">
      <c r="A1089" t="s">
        <v>1389</v>
      </c>
      <c r="B1089" t="s">
        <v>10</v>
      </c>
      <c r="C1089" t="s">
        <v>68</v>
      </c>
      <c r="D1089" t="s">
        <v>3619</v>
      </c>
      <c r="E1089" t="s">
        <v>3613</v>
      </c>
      <c r="F1089" t="str">
        <f>_xlfn.CONCAT(D1089:D1089,"-",E1089)</f>
        <v>Addis Ababa-Sanaa</v>
      </c>
      <c r="G1089" s="1">
        <v>44664</v>
      </c>
      <c r="H1089" s="1">
        <v>44688</v>
      </c>
      <c r="I1089" s="8">
        <f>IF(H1089&lt;&gt;"",_xlfn.DAYS(H1089,G1089),"N/A")</f>
        <v>24</v>
      </c>
      <c r="J1089" s="1">
        <f>IF(H1089&lt;&gt;"",H1089,"N/A")</f>
        <v>44688</v>
      </c>
      <c r="K1089">
        <v>4</v>
      </c>
      <c r="M1089" t="str">
        <f>IF(L1089&lt;&gt;"",L1089,"N/A")</f>
        <v>N/A</v>
      </c>
      <c r="N1089" t="s">
        <v>16</v>
      </c>
      <c r="O1089" t="str">
        <f>IF(N1089&lt;&gt;"",N1089,"N/A")</f>
        <v>Paid</v>
      </c>
      <c r="P1089" t="s">
        <v>13</v>
      </c>
      <c r="Q1089" s="9">
        <v>33.177999999999997</v>
      </c>
      <c r="R1089" t="str">
        <f t="shared" si="16"/>
        <v>30+</v>
      </c>
      <c r="S1089">
        <v>600</v>
      </c>
      <c r="T1089" t="s">
        <v>14</v>
      </c>
      <c r="U1089">
        <f>IF(T1089="USD",S1089,S1089*0.055)</f>
        <v>600</v>
      </c>
      <c r="V1089">
        <v>300</v>
      </c>
      <c r="W1089" t="s">
        <v>14</v>
      </c>
      <c r="X1089">
        <f>IF(W1089="USD",V1089,V1089*0.054)</f>
        <v>300</v>
      </c>
      <c r="Y1089">
        <v>1</v>
      </c>
      <c r="Z1089">
        <v>3.5999999999999996</v>
      </c>
      <c r="AA1089" s="9">
        <v>2.4000000000000004</v>
      </c>
      <c r="AB1089">
        <v>3</v>
      </c>
      <c r="AC1089">
        <v>2.4000000000000004</v>
      </c>
    </row>
    <row r="1090" spans="1:29" x14ac:dyDescent="0.25">
      <c r="A1090" t="s">
        <v>3078</v>
      </c>
      <c r="B1090" t="s">
        <v>10</v>
      </c>
      <c r="C1090" t="s">
        <v>68</v>
      </c>
      <c r="D1090" t="s">
        <v>3620</v>
      </c>
      <c r="E1090" t="s">
        <v>3618</v>
      </c>
      <c r="F1090" t="str">
        <f>_xlfn.CONCAT(D1090:D1090,"-",E1090)</f>
        <v>Zanzibar-Tripoli</v>
      </c>
      <c r="G1090" s="1">
        <v>44782</v>
      </c>
      <c r="H1090" s="1">
        <v>44806</v>
      </c>
      <c r="I1090" s="8">
        <f>IF(H1090&lt;&gt;"",_xlfn.DAYS(H1090,G1090),"N/A")</f>
        <v>24</v>
      </c>
      <c r="J1090" s="1">
        <f>IF(H1090&lt;&gt;"",H1090,"N/A")</f>
        <v>44806</v>
      </c>
      <c r="K1090">
        <v>8</v>
      </c>
      <c r="M1090" t="str">
        <f>IF(L1090&lt;&gt;"",L1090,"N/A")</f>
        <v>N/A</v>
      </c>
      <c r="N1090" t="s">
        <v>583</v>
      </c>
      <c r="O1090" t="str">
        <f>IF(N1090&lt;&gt;"",N1090,"N/A")</f>
        <v>Approval Pending</v>
      </c>
      <c r="P1090" t="s">
        <v>13</v>
      </c>
      <c r="Q1090" s="9">
        <v>33.069000000000003</v>
      </c>
      <c r="R1090" t="str">
        <f t="shared" si="16"/>
        <v>30+</v>
      </c>
      <c r="S1090">
        <v>600</v>
      </c>
      <c r="T1090" t="s">
        <v>14</v>
      </c>
      <c r="U1090">
        <f>IF(T1090="USD",S1090,S1090*0.055)</f>
        <v>600</v>
      </c>
      <c r="V1090">
        <v>300</v>
      </c>
      <c r="W1090" t="s">
        <v>14</v>
      </c>
      <c r="X1090">
        <f>IF(W1090="USD",V1090,V1090*0.054)</f>
        <v>300</v>
      </c>
      <c r="Y1090">
        <v>1</v>
      </c>
      <c r="Z1090">
        <v>3.5999999999999996</v>
      </c>
      <c r="AA1090" s="9">
        <v>2.4000000000000004</v>
      </c>
      <c r="AB1090">
        <v>3</v>
      </c>
      <c r="AC1090">
        <v>2.4000000000000004</v>
      </c>
    </row>
    <row r="1091" spans="1:29" x14ac:dyDescent="0.25">
      <c r="A1091" t="s">
        <v>3205</v>
      </c>
      <c r="B1091" t="s">
        <v>10</v>
      </c>
      <c r="C1091" t="s">
        <v>68</v>
      </c>
      <c r="D1091" t="s">
        <v>3616</v>
      </c>
      <c r="E1091" t="s">
        <v>3618</v>
      </c>
      <c r="F1091" t="str">
        <f>_xlfn.CONCAT(D1091:D1091,"-",E1091)</f>
        <v>Marrakech-Tripoli</v>
      </c>
      <c r="G1091" s="1">
        <v>44737</v>
      </c>
      <c r="H1091" s="1">
        <v>44761</v>
      </c>
      <c r="I1091" s="8">
        <f>IF(H1091&lt;&gt;"",_xlfn.DAYS(H1091,G1091),"N/A")</f>
        <v>24</v>
      </c>
      <c r="J1091" s="1">
        <f>IF(H1091&lt;&gt;"",H1091,"N/A")</f>
        <v>44761</v>
      </c>
      <c r="K1091">
        <v>6</v>
      </c>
      <c r="L1091" t="s">
        <v>12</v>
      </c>
      <c r="M1091" t="str">
        <f>IF(L1091&lt;&gt;"",L1091,"N/A")</f>
        <v>Invoiced</v>
      </c>
      <c r="N1091" t="s">
        <v>12</v>
      </c>
      <c r="O1091" t="str">
        <f>IF(N1091&lt;&gt;"",N1091,"N/A")</f>
        <v>Invoiced</v>
      </c>
      <c r="P1091" t="s">
        <v>13</v>
      </c>
      <c r="Q1091" s="9">
        <v>33.066000000000003</v>
      </c>
      <c r="R1091" t="str">
        <f t="shared" ref="R1091:R1154" si="17">IF(Q1091&lt;=10,"1-10",IF(Q1091&lt;=20,"10-20",IF(Q1091&lt;=30,"20-30",IF(Q1091&lt;=40,"30+"))))</f>
        <v>30+</v>
      </c>
      <c r="S1091">
        <v>600</v>
      </c>
      <c r="T1091" t="s">
        <v>14</v>
      </c>
      <c r="U1091">
        <f>IF(T1091="USD",S1091,S1091*0.055)</f>
        <v>600</v>
      </c>
      <c r="V1091">
        <v>300</v>
      </c>
      <c r="W1091" t="s">
        <v>14</v>
      </c>
      <c r="X1091">
        <f>IF(W1091="USD",V1091,V1091*0.054)</f>
        <v>300</v>
      </c>
      <c r="Y1091">
        <v>1</v>
      </c>
      <c r="Z1091">
        <v>3.5999999999999996</v>
      </c>
      <c r="AA1091" s="9">
        <v>2.4000000000000004</v>
      </c>
      <c r="AB1091">
        <v>3</v>
      </c>
      <c r="AC1091">
        <v>2.4000000000000004</v>
      </c>
    </row>
    <row r="1092" spans="1:29" x14ac:dyDescent="0.25">
      <c r="A1092" t="s">
        <v>3208</v>
      </c>
      <c r="B1092" t="s">
        <v>10</v>
      </c>
      <c r="C1092" t="s">
        <v>68</v>
      </c>
      <c r="D1092" t="s">
        <v>3616</v>
      </c>
      <c r="E1092" t="s">
        <v>3613</v>
      </c>
      <c r="F1092" t="str">
        <f>_xlfn.CONCAT(D1092:D1092,"-",E1092)</f>
        <v>Marrakech-Sanaa</v>
      </c>
      <c r="G1092" s="1">
        <v>44737</v>
      </c>
      <c r="H1092" s="1">
        <v>44761</v>
      </c>
      <c r="I1092" s="8">
        <f>IF(H1092&lt;&gt;"",_xlfn.DAYS(H1092,G1092),"N/A")</f>
        <v>24</v>
      </c>
      <c r="J1092" s="1">
        <f>IF(H1092&lt;&gt;"",H1092,"N/A")</f>
        <v>44761</v>
      </c>
      <c r="K1092">
        <v>6</v>
      </c>
      <c r="L1092" t="s">
        <v>12</v>
      </c>
      <c r="M1092" t="str">
        <f>IF(L1092&lt;&gt;"",L1092,"N/A")</f>
        <v>Invoiced</v>
      </c>
      <c r="N1092" t="s">
        <v>12</v>
      </c>
      <c r="O1092" t="str">
        <f>IF(N1092&lt;&gt;"",N1092,"N/A")</f>
        <v>Invoiced</v>
      </c>
      <c r="P1092" t="s">
        <v>13</v>
      </c>
      <c r="Q1092" s="9">
        <v>33.066000000000003</v>
      </c>
      <c r="R1092" t="str">
        <f t="shared" si="17"/>
        <v>30+</v>
      </c>
      <c r="S1092">
        <v>600</v>
      </c>
      <c r="T1092" t="s">
        <v>14</v>
      </c>
      <c r="U1092">
        <f>IF(T1092="USD",S1092,S1092*0.055)</f>
        <v>600</v>
      </c>
      <c r="V1092">
        <v>300</v>
      </c>
      <c r="W1092" t="s">
        <v>14</v>
      </c>
      <c r="X1092">
        <f>IF(W1092="USD",V1092,V1092*0.054)</f>
        <v>300</v>
      </c>
      <c r="Y1092">
        <v>1</v>
      </c>
      <c r="Z1092">
        <v>3.5999999999999996</v>
      </c>
      <c r="AA1092" s="9">
        <v>2.4000000000000004</v>
      </c>
      <c r="AB1092">
        <v>3</v>
      </c>
      <c r="AC1092">
        <v>2.4000000000000004</v>
      </c>
    </row>
    <row r="1093" spans="1:29" x14ac:dyDescent="0.25">
      <c r="A1093" t="s">
        <v>3382</v>
      </c>
      <c r="B1093" t="s">
        <v>10</v>
      </c>
      <c r="C1093" t="s">
        <v>68</v>
      </c>
      <c r="D1093" t="s">
        <v>3619</v>
      </c>
      <c r="E1093" t="s">
        <v>3614</v>
      </c>
      <c r="F1093" t="str">
        <f>_xlfn.CONCAT(D1093:D1093,"-",E1093)</f>
        <v>Addis Ababa-Alger</v>
      </c>
      <c r="G1093" s="1">
        <v>44680</v>
      </c>
      <c r="H1093" s="1">
        <v>44704</v>
      </c>
      <c r="I1093" s="8">
        <f>IF(H1093&lt;&gt;"",_xlfn.DAYS(H1093,G1093),"N/A")</f>
        <v>24</v>
      </c>
      <c r="J1093" s="1">
        <f>IF(H1093&lt;&gt;"",H1093,"N/A")</f>
        <v>44704</v>
      </c>
      <c r="K1093">
        <v>4</v>
      </c>
      <c r="L1093" t="s">
        <v>16</v>
      </c>
      <c r="M1093" t="str">
        <f>IF(L1093&lt;&gt;"",L1093,"N/A")</f>
        <v>Paid</v>
      </c>
      <c r="N1093" t="s">
        <v>12</v>
      </c>
      <c r="O1093" t="str">
        <f>IF(N1093&lt;&gt;"",N1093,"N/A")</f>
        <v>Invoiced</v>
      </c>
      <c r="P1093" t="s">
        <v>13</v>
      </c>
      <c r="Q1093" s="9">
        <v>33.066000000000003</v>
      </c>
      <c r="R1093" t="str">
        <f t="shared" si="17"/>
        <v>30+</v>
      </c>
      <c r="S1093">
        <v>600</v>
      </c>
      <c r="T1093" t="s">
        <v>14</v>
      </c>
      <c r="U1093">
        <f>IF(T1093="USD",S1093,S1093*0.055)</f>
        <v>600</v>
      </c>
      <c r="V1093">
        <v>300</v>
      </c>
      <c r="W1093" t="s">
        <v>14</v>
      </c>
      <c r="X1093">
        <f>IF(W1093="USD",V1093,V1093*0.054)</f>
        <v>300</v>
      </c>
      <c r="Y1093">
        <v>1</v>
      </c>
      <c r="Z1093">
        <v>3.5999999999999996</v>
      </c>
      <c r="AA1093" s="9">
        <v>2.4000000000000004</v>
      </c>
      <c r="AB1093">
        <v>3</v>
      </c>
      <c r="AC1093">
        <v>2.4000000000000004</v>
      </c>
    </row>
    <row r="1094" spans="1:29" x14ac:dyDescent="0.25">
      <c r="A1094" t="s">
        <v>3567</v>
      </c>
      <c r="B1094" t="s">
        <v>10</v>
      </c>
      <c r="C1094" t="s">
        <v>68</v>
      </c>
      <c r="D1094" t="s">
        <v>3611</v>
      </c>
      <c r="E1094" t="s">
        <v>3617</v>
      </c>
      <c r="F1094" t="str">
        <f>_xlfn.CONCAT(D1094:D1094,"-",E1094)</f>
        <v>Mogadishu-Lagos</v>
      </c>
      <c r="G1094" s="1">
        <v>44594</v>
      </c>
      <c r="H1094" s="1">
        <v>44618</v>
      </c>
      <c r="I1094" s="8">
        <f>IF(H1094&lt;&gt;"",_xlfn.DAYS(H1094,G1094),"N/A")</f>
        <v>24</v>
      </c>
      <c r="J1094" s="1">
        <f>IF(H1094&lt;&gt;"",H1094,"N/A")</f>
        <v>44618</v>
      </c>
      <c r="K1094">
        <v>2</v>
      </c>
      <c r="L1094" t="s">
        <v>16</v>
      </c>
      <c r="M1094" t="str">
        <f>IF(L1094&lt;&gt;"",L1094,"N/A")</f>
        <v>Paid</v>
      </c>
      <c r="N1094" t="s">
        <v>16</v>
      </c>
      <c r="O1094" t="str">
        <f>IF(N1094&lt;&gt;"",N1094,"N/A")</f>
        <v>Paid</v>
      </c>
      <c r="P1094" t="s">
        <v>13</v>
      </c>
      <c r="Q1094" s="9">
        <v>33.066000000000003</v>
      </c>
      <c r="R1094" t="str">
        <f t="shared" si="17"/>
        <v>30+</v>
      </c>
      <c r="S1094">
        <v>600</v>
      </c>
      <c r="T1094" t="s">
        <v>14</v>
      </c>
      <c r="U1094">
        <f>IF(T1094="USD",S1094,S1094*0.055)</f>
        <v>600</v>
      </c>
      <c r="V1094">
        <v>300</v>
      </c>
      <c r="W1094" t="s">
        <v>14</v>
      </c>
      <c r="X1094">
        <f>IF(W1094="USD",V1094,V1094*0.054)</f>
        <v>300</v>
      </c>
      <c r="Y1094">
        <v>1</v>
      </c>
      <c r="Z1094">
        <v>3.5999999999999996</v>
      </c>
      <c r="AA1094" s="9">
        <v>2.4000000000000004</v>
      </c>
      <c r="AB1094">
        <v>3</v>
      </c>
      <c r="AC1094">
        <v>2.4000000000000004</v>
      </c>
    </row>
    <row r="1095" spans="1:29" x14ac:dyDescent="0.25">
      <c r="A1095" t="s">
        <v>1012</v>
      </c>
      <c r="B1095" t="s">
        <v>10</v>
      </c>
      <c r="C1095" t="s">
        <v>68</v>
      </c>
      <c r="D1095" t="s">
        <v>3615</v>
      </c>
      <c r="E1095" t="s">
        <v>3612</v>
      </c>
      <c r="F1095" t="str">
        <f>_xlfn.CONCAT(D1095:D1095,"-",E1095)</f>
        <v>Mombasa-Victoria</v>
      </c>
      <c r="G1095" s="1">
        <v>44573</v>
      </c>
      <c r="H1095" s="1">
        <v>44597</v>
      </c>
      <c r="I1095" s="8">
        <f>IF(H1095&lt;&gt;"",_xlfn.DAYS(H1095,G1095),"N/A")</f>
        <v>24</v>
      </c>
      <c r="J1095" s="1">
        <f>IF(H1095&lt;&gt;"",H1095,"N/A")</f>
        <v>44597</v>
      </c>
      <c r="K1095">
        <v>1</v>
      </c>
      <c r="L1095" t="s">
        <v>16</v>
      </c>
      <c r="M1095" t="str">
        <f>IF(L1095&lt;&gt;"",L1095,"N/A")</f>
        <v>Paid</v>
      </c>
      <c r="O1095" t="str">
        <f>IF(N1095&lt;&gt;"",N1095,"N/A")</f>
        <v>N/A</v>
      </c>
      <c r="P1095" t="s">
        <v>69</v>
      </c>
      <c r="Q1095" s="9">
        <v>32.099299999999999</v>
      </c>
      <c r="R1095" t="str">
        <f t="shared" si="17"/>
        <v>30+</v>
      </c>
      <c r="S1095">
        <v>20</v>
      </c>
      <c r="T1095" t="s">
        <v>14</v>
      </c>
      <c r="U1095">
        <f>IF(T1095="USD",S1095,S1095*0.055)</f>
        <v>20</v>
      </c>
      <c r="V1095">
        <v>10</v>
      </c>
      <c r="W1095" t="s">
        <v>14</v>
      </c>
      <c r="X1095">
        <f>IF(W1095="USD",V1095,V1095*0.054)</f>
        <v>10</v>
      </c>
      <c r="Y1095">
        <v>1</v>
      </c>
      <c r="Z1095">
        <v>3.5999999999999996</v>
      </c>
      <c r="AA1095" s="9">
        <v>2.4000000000000004</v>
      </c>
      <c r="AB1095">
        <v>3</v>
      </c>
      <c r="AC1095">
        <v>2.4000000000000004</v>
      </c>
    </row>
    <row r="1096" spans="1:29" x14ac:dyDescent="0.25">
      <c r="A1096" t="s">
        <v>1001</v>
      </c>
      <c r="B1096" t="s">
        <v>10</v>
      </c>
      <c r="C1096" t="s">
        <v>68</v>
      </c>
      <c r="D1096" t="s">
        <v>3615</v>
      </c>
      <c r="E1096" t="s">
        <v>3613</v>
      </c>
      <c r="F1096" t="str">
        <f>_xlfn.CONCAT(D1096:D1096,"-",E1096)</f>
        <v>Mombasa-Sanaa</v>
      </c>
      <c r="G1096" s="1">
        <v>44573</v>
      </c>
      <c r="H1096" s="1">
        <v>44597</v>
      </c>
      <c r="I1096" s="8">
        <f>IF(H1096&lt;&gt;"",_xlfn.DAYS(H1096,G1096),"N/A")</f>
        <v>24</v>
      </c>
      <c r="J1096" s="1">
        <f>IF(H1096&lt;&gt;"",H1096,"N/A")</f>
        <v>44597</v>
      </c>
      <c r="K1096">
        <v>1</v>
      </c>
      <c r="L1096" t="s">
        <v>16</v>
      </c>
      <c r="M1096" t="str">
        <f>IF(L1096&lt;&gt;"",L1096,"N/A")</f>
        <v>Paid</v>
      </c>
      <c r="N1096" t="s">
        <v>16</v>
      </c>
      <c r="O1096" t="str">
        <f>IF(N1096&lt;&gt;"",N1096,"N/A")</f>
        <v>Paid</v>
      </c>
      <c r="P1096" t="s">
        <v>13</v>
      </c>
      <c r="Q1096" s="9">
        <v>32.099299999999999</v>
      </c>
      <c r="R1096" t="str">
        <f t="shared" si="17"/>
        <v>30+</v>
      </c>
      <c r="S1096">
        <v>600</v>
      </c>
      <c r="T1096" t="s">
        <v>14</v>
      </c>
      <c r="U1096">
        <f>IF(T1096="USD",S1096,S1096*0.055)</f>
        <v>600</v>
      </c>
      <c r="V1096">
        <v>300</v>
      </c>
      <c r="W1096" t="s">
        <v>14</v>
      </c>
      <c r="X1096">
        <f>IF(W1096="USD",V1096,V1096*0.054)</f>
        <v>300</v>
      </c>
      <c r="Y1096">
        <v>1</v>
      </c>
      <c r="Z1096">
        <v>3.5999999999999996</v>
      </c>
      <c r="AA1096" s="9">
        <v>2.4000000000000004</v>
      </c>
      <c r="AB1096">
        <v>3</v>
      </c>
      <c r="AC1096">
        <v>2.4000000000000004</v>
      </c>
    </row>
    <row r="1097" spans="1:29" x14ac:dyDescent="0.25">
      <c r="A1097" t="s">
        <v>2660</v>
      </c>
      <c r="B1097" t="s">
        <v>10</v>
      </c>
      <c r="C1097" t="s">
        <v>68</v>
      </c>
      <c r="D1097" t="s">
        <v>3616</v>
      </c>
      <c r="E1097" t="s">
        <v>3612</v>
      </c>
      <c r="F1097" t="str">
        <f>_xlfn.CONCAT(D1097:D1097,"-",E1097)</f>
        <v>Marrakech-Victoria</v>
      </c>
      <c r="G1097" s="1">
        <v>44568</v>
      </c>
      <c r="H1097" s="1">
        <v>44592</v>
      </c>
      <c r="I1097" s="8">
        <f>IF(H1097&lt;&gt;"",_xlfn.DAYS(H1097,G1097),"N/A")</f>
        <v>24</v>
      </c>
      <c r="J1097" s="1">
        <f>IF(H1097&lt;&gt;"",H1097,"N/A")</f>
        <v>44592</v>
      </c>
      <c r="K1097">
        <v>1</v>
      </c>
      <c r="L1097" t="s">
        <v>16</v>
      </c>
      <c r="M1097" t="str">
        <f>IF(L1097&lt;&gt;"",L1097,"N/A")</f>
        <v>Paid</v>
      </c>
      <c r="N1097" t="s">
        <v>16</v>
      </c>
      <c r="O1097" t="str">
        <f>IF(N1097&lt;&gt;"",N1097,"N/A")</f>
        <v>Paid</v>
      </c>
      <c r="P1097" t="s">
        <v>13</v>
      </c>
      <c r="Q1097" s="9">
        <v>32.064</v>
      </c>
      <c r="R1097" t="str">
        <f t="shared" si="17"/>
        <v>30+</v>
      </c>
      <c r="S1097">
        <v>600</v>
      </c>
      <c r="T1097" t="s">
        <v>14</v>
      </c>
      <c r="U1097">
        <f>IF(T1097="USD",S1097,S1097*0.055)</f>
        <v>600</v>
      </c>
      <c r="V1097">
        <v>300</v>
      </c>
      <c r="W1097" t="s">
        <v>14</v>
      </c>
      <c r="X1097">
        <f>IF(W1097="USD",V1097,V1097*0.054)</f>
        <v>300</v>
      </c>
      <c r="Y1097">
        <v>1</v>
      </c>
      <c r="Z1097">
        <v>3.5999999999999996</v>
      </c>
      <c r="AA1097" s="9">
        <v>2.4000000000000004</v>
      </c>
      <c r="AB1097">
        <v>3</v>
      </c>
      <c r="AC1097">
        <v>2.4000000000000004</v>
      </c>
    </row>
    <row r="1098" spans="1:29" x14ac:dyDescent="0.25">
      <c r="A1098" t="s">
        <v>2189</v>
      </c>
      <c r="B1098" t="s">
        <v>10</v>
      </c>
      <c r="C1098" t="s">
        <v>68</v>
      </c>
      <c r="D1098" t="s">
        <v>3616</v>
      </c>
      <c r="E1098" t="s">
        <v>3613</v>
      </c>
      <c r="F1098" t="str">
        <f>_xlfn.CONCAT(D1098:D1098,"-",E1098)</f>
        <v>Marrakech-Sanaa</v>
      </c>
      <c r="G1098" s="1">
        <v>44729</v>
      </c>
      <c r="H1098" s="1">
        <v>44753</v>
      </c>
      <c r="I1098" s="8">
        <f>IF(H1098&lt;&gt;"",_xlfn.DAYS(H1098,G1098),"N/A")</f>
        <v>24</v>
      </c>
      <c r="J1098" s="1">
        <f>IF(H1098&lt;&gt;"",H1098,"N/A")</f>
        <v>44753</v>
      </c>
      <c r="K1098">
        <v>6</v>
      </c>
      <c r="L1098" t="s">
        <v>16</v>
      </c>
      <c r="M1098" t="str">
        <f>IF(L1098&lt;&gt;"",L1098,"N/A")</f>
        <v>Paid</v>
      </c>
      <c r="N1098" t="s">
        <v>12</v>
      </c>
      <c r="O1098" t="str">
        <f>IF(N1098&lt;&gt;"",N1098,"N/A")</f>
        <v>Invoiced</v>
      </c>
      <c r="P1098" t="s">
        <v>13</v>
      </c>
      <c r="Q1098" s="9">
        <v>32.0548</v>
      </c>
      <c r="R1098" t="str">
        <f t="shared" si="17"/>
        <v>30+</v>
      </c>
      <c r="S1098">
        <v>600</v>
      </c>
      <c r="T1098" t="s">
        <v>14</v>
      </c>
      <c r="U1098">
        <f>IF(T1098="USD",S1098,S1098*0.055)</f>
        <v>600</v>
      </c>
      <c r="V1098">
        <v>300</v>
      </c>
      <c r="W1098" t="s">
        <v>14</v>
      </c>
      <c r="X1098">
        <f>IF(W1098="USD",V1098,V1098*0.054)</f>
        <v>300</v>
      </c>
      <c r="Y1098">
        <v>1</v>
      </c>
      <c r="Z1098">
        <v>3.5999999999999996</v>
      </c>
      <c r="AA1098" s="9">
        <v>2.4000000000000004</v>
      </c>
      <c r="AB1098">
        <v>3</v>
      </c>
      <c r="AC1098">
        <v>2.4000000000000004</v>
      </c>
    </row>
    <row r="1099" spans="1:29" x14ac:dyDescent="0.25">
      <c r="A1099" t="s">
        <v>950</v>
      </c>
      <c r="B1099" t="s">
        <v>10</v>
      </c>
      <c r="C1099" t="s">
        <v>68</v>
      </c>
      <c r="D1099" t="s">
        <v>3615</v>
      </c>
      <c r="E1099" t="s">
        <v>3618</v>
      </c>
      <c r="F1099" t="str">
        <f>_xlfn.CONCAT(D1099:D1099,"-",E1099)</f>
        <v>Mombasa-Tripoli</v>
      </c>
      <c r="G1099" s="1">
        <v>44565</v>
      </c>
      <c r="H1099" s="1">
        <v>44589</v>
      </c>
      <c r="I1099" s="8">
        <f>IF(H1099&lt;&gt;"",_xlfn.DAYS(H1099,G1099),"N/A")</f>
        <v>24</v>
      </c>
      <c r="J1099" s="1">
        <f>IF(H1099&lt;&gt;"",H1099,"N/A")</f>
        <v>44589</v>
      </c>
      <c r="K1099">
        <v>1</v>
      </c>
      <c r="L1099" t="s">
        <v>16</v>
      </c>
      <c r="M1099" t="str">
        <f>IF(L1099&lt;&gt;"",L1099,"N/A")</f>
        <v>Paid</v>
      </c>
      <c r="N1099" t="s">
        <v>12</v>
      </c>
      <c r="O1099" t="str">
        <f>IF(N1099&lt;&gt;"",N1099,"N/A")</f>
        <v>Invoiced</v>
      </c>
      <c r="P1099" t="s">
        <v>69</v>
      </c>
      <c r="Q1099" s="9">
        <v>31.795999999999999</v>
      </c>
      <c r="R1099" t="str">
        <f t="shared" si="17"/>
        <v>30+</v>
      </c>
      <c r="S1099">
        <v>20</v>
      </c>
      <c r="T1099" t="s">
        <v>14</v>
      </c>
      <c r="U1099">
        <f>IF(T1099="USD",S1099,S1099*0.055)</f>
        <v>20</v>
      </c>
      <c r="V1099">
        <v>10</v>
      </c>
      <c r="W1099" t="s">
        <v>14</v>
      </c>
      <c r="X1099">
        <f>IF(W1099="USD",V1099,V1099*0.054)</f>
        <v>10</v>
      </c>
      <c r="Y1099">
        <v>1</v>
      </c>
      <c r="Z1099">
        <v>3.5999999999999996</v>
      </c>
      <c r="AA1099" s="9">
        <v>2.4000000000000004</v>
      </c>
      <c r="AB1099">
        <v>3</v>
      </c>
      <c r="AC1099">
        <v>2.4000000000000004</v>
      </c>
    </row>
    <row r="1100" spans="1:29" x14ac:dyDescent="0.25">
      <c r="A1100" t="s">
        <v>949</v>
      </c>
      <c r="B1100" t="s">
        <v>10</v>
      </c>
      <c r="C1100" t="s">
        <v>68</v>
      </c>
      <c r="D1100" t="s">
        <v>3620</v>
      </c>
      <c r="E1100" t="s">
        <v>3617</v>
      </c>
      <c r="F1100" t="str">
        <f>_xlfn.CONCAT(D1100:D1100,"-",E1100)</f>
        <v>Zanzibar-Lagos</v>
      </c>
      <c r="G1100" s="1">
        <v>44565</v>
      </c>
      <c r="H1100" s="1">
        <v>44589</v>
      </c>
      <c r="I1100" s="8">
        <f>IF(H1100&lt;&gt;"",_xlfn.DAYS(H1100,G1100),"N/A")</f>
        <v>24</v>
      </c>
      <c r="J1100" s="1">
        <f>IF(H1100&lt;&gt;"",H1100,"N/A")</f>
        <v>44589</v>
      </c>
      <c r="K1100">
        <v>1</v>
      </c>
      <c r="L1100" t="s">
        <v>16</v>
      </c>
      <c r="M1100" t="str">
        <f>IF(L1100&lt;&gt;"",L1100,"N/A")</f>
        <v>Paid</v>
      </c>
      <c r="N1100" t="s">
        <v>12</v>
      </c>
      <c r="O1100" t="str">
        <f>IF(N1100&lt;&gt;"",N1100,"N/A")</f>
        <v>Invoiced</v>
      </c>
      <c r="P1100" t="s">
        <v>13</v>
      </c>
      <c r="Q1100" s="9">
        <v>31.795999999999999</v>
      </c>
      <c r="R1100" t="str">
        <f t="shared" si="17"/>
        <v>30+</v>
      </c>
      <c r="S1100">
        <v>600</v>
      </c>
      <c r="T1100" t="s">
        <v>14</v>
      </c>
      <c r="U1100">
        <f>IF(T1100="USD",S1100,S1100*0.055)</f>
        <v>600</v>
      </c>
      <c r="V1100">
        <v>300</v>
      </c>
      <c r="W1100" t="s">
        <v>14</v>
      </c>
      <c r="X1100">
        <f>IF(W1100="USD",V1100,V1100*0.054)</f>
        <v>300</v>
      </c>
      <c r="Y1100">
        <v>1</v>
      </c>
      <c r="Z1100">
        <v>3.5999999999999996</v>
      </c>
      <c r="AA1100" s="9">
        <v>2.4000000000000004</v>
      </c>
      <c r="AB1100">
        <v>3</v>
      </c>
      <c r="AC1100">
        <v>2.4000000000000004</v>
      </c>
    </row>
    <row r="1101" spans="1:29" x14ac:dyDescent="0.25">
      <c r="A1101" t="s">
        <v>1628</v>
      </c>
      <c r="B1101" t="s">
        <v>10</v>
      </c>
      <c r="C1101" t="s">
        <v>68</v>
      </c>
      <c r="D1101" t="s">
        <v>3611</v>
      </c>
      <c r="E1101" t="s">
        <v>3612</v>
      </c>
      <c r="F1101" t="str">
        <f>_xlfn.CONCAT(D1101:D1101,"-",E1101)</f>
        <v>Mogadishu-Victoria</v>
      </c>
      <c r="G1101" s="1">
        <v>44715</v>
      </c>
      <c r="H1101" s="1">
        <v>44739</v>
      </c>
      <c r="I1101" s="8">
        <f>IF(H1101&lt;&gt;"",_xlfn.DAYS(H1101,G1101),"N/A")</f>
        <v>24</v>
      </c>
      <c r="J1101" s="1">
        <f>IF(H1101&lt;&gt;"",H1101,"N/A")</f>
        <v>44739</v>
      </c>
      <c r="K1101">
        <v>6</v>
      </c>
      <c r="L1101" t="s">
        <v>12</v>
      </c>
      <c r="M1101" t="str">
        <f>IF(L1101&lt;&gt;"",L1101,"N/A")</f>
        <v>Invoiced</v>
      </c>
      <c r="O1101" t="str">
        <f>IF(N1101&lt;&gt;"",N1101,"N/A")</f>
        <v>N/A</v>
      </c>
      <c r="P1101" t="s">
        <v>69</v>
      </c>
      <c r="Q1101" s="9">
        <v>30.443000000000001</v>
      </c>
      <c r="R1101" t="str">
        <f t="shared" si="17"/>
        <v>30+</v>
      </c>
      <c r="S1101">
        <v>20</v>
      </c>
      <c r="T1101" t="s">
        <v>14</v>
      </c>
      <c r="U1101">
        <f>IF(T1101="USD",S1101,S1101*0.055)</f>
        <v>20</v>
      </c>
      <c r="V1101">
        <v>10</v>
      </c>
      <c r="W1101" t="s">
        <v>14</v>
      </c>
      <c r="X1101">
        <f>IF(W1101="USD",V1101,V1101*0.054)</f>
        <v>10</v>
      </c>
      <c r="Y1101">
        <v>1</v>
      </c>
      <c r="Z1101">
        <v>3.5999999999999996</v>
      </c>
      <c r="AA1101" s="9">
        <v>2.4000000000000004</v>
      </c>
      <c r="AB1101">
        <v>3</v>
      </c>
      <c r="AC1101">
        <v>2.4000000000000004</v>
      </c>
    </row>
    <row r="1102" spans="1:29" x14ac:dyDescent="0.25">
      <c r="A1102" t="s">
        <v>1687</v>
      </c>
      <c r="B1102" t="s">
        <v>10</v>
      </c>
      <c r="C1102" t="s">
        <v>68</v>
      </c>
      <c r="D1102" t="s">
        <v>3619</v>
      </c>
      <c r="E1102" t="s">
        <v>3618</v>
      </c>
      <c r="F1102" t="str">
        <f>_xlfn.CONCAT(D1102:D1102,"-",E1102)</f>
        <v>Addis Ababa-Tripoli</v>
      </c>
      <c r="G1102" s="1">
        <v>44715</v>
      </c>
      <c r="H1102" s="1">
        <v>44739</v>
      </c>
      <c r="I1102" s="8">
        <f>IF(H1102&lt;&gt;"",_xlfn.DAYS(H1102,G1102),"N/A")</f>
        <v>24</v>
      </c>
      <c r="J1102" s="1">
        <f>IF(H1102&lt;&gt;"",H1102,"N/A")</f>
        <v>44739</v>
      </c>
      <c r="K1102">
        <v>6</v>
      </c>
      <c r="L1102" t="s">
        <v>12</v>
      </c>
      <c r="M1102" t="str">
        <f>IF(L1102&lt;&gt;"",L1102,"N/A")</f>
        <v>Invoiced</v>
      </c>
      <c r="N1102" t="s">
        <v>12</v>
      </c>
      <c r="O1102" t="str">
        <f>IF(N1102&lt;&gt;"",N1102,"N/A")</f>
        <v>Invoiced</v>
      </c>
      <c r="P1102" t="s">
        <v>13</v>
      </c>
      <c r="Q1102" s="9">
        <v>30.443000000000001</v>
      </c>
      <c r="R1102" t="str">
        <f t="shared" si="17"/>
        <v>30+</v>
      </c>
      <c r="S1102">
        <v>600</v>
      </c>
      <c r="T1102" t="s">
        <v>14</v>
      </c>
      <c r="U1102">
        <f>IF(T1102="USD",S1102,S1102*0.055)</f>
        <v>600</v>
      </c>
      <c r="V1102">
        <v>300</v>
      </c>
      <c r="W1102" t="s">
        <v>14</v>
      </c>
      <c r="X1102">
        <f>IF(W1102="USD",V1102,V1102*0.054)</f>
        <v>300</v>
      </c>
      <c r="Y1102">
        <v>1</v>
      </c>
      <c r="Z1102">
        <v>3.5999999999999996</v>
      </c>
      <c r="AA1102" s="9">
        <v>2.4000000000000004</v>
      </c>
      <c r="AB1102">
        <v>3</v>
      </c>
      <c r="AC1102">
        <v>2.4000000000000004</v>
      </c>
    </row>
    <row r="1103" spans="1:29" x14ac:dyDescent="0.25">
      <c r="A1103" t="s">
        <v>1743</v>
      </c>
      <c r="B1103" t="s">
        <v>10</v>
      </c>
      <c r="C1103" t="s">
        <v>68</v>
      </c>
      <c r="D1103" t="s">
        <v>3615</v>
      </c>
      <c r="E1103" t="s">
        <v>3612</v>
      </c>
      <c r="F1103" t="str">
        <f>_xlfn.CONCAT(D1103:D1103,"-",E1103)</f>
        <v>Mombasa-Victoria</v>
      </c>
      <c r="G1103" s="1">
        <v>44718</v>
      </c>
      <c r="H1103" s="1">
        <v>44742</v>
      </c>
      <c r="I1103" s="8">
        <f>IF(H1103&lt;&gt;"",_xlfn.DAYS(H1103,G1103),"N/A")</f>
        <v>24</v>
      </c>
      <c r="J1103" s="1">
        <f>IF(H1103&lt;&gt;"",H1103,"N/A")</f>
        <v>44742</v>
      </c>
      <c r="K1103">
        <v>6</v>
      </c>
      <c r="L1103" t="s">
        <v>12</v>
      </c>
      <c r="M1103" t="str">
        <f>IF(L1103&lt;&gt;"",L1103,"N/A")</f>
        <v>Invoiced</v>
      </c>
      <c r="N1103" t="s">
        <v>12</v>
      </c>
      <c r="O1103" t="str">
        <f>IF(N1103&lt;&gt;"",N1103,"N/A")</f>
        <v>Invoiced</v>
      </c>
      <c r="P1103" t="s">
        <v>13</v>
      </c>
      <c r="Q1103" s="9">
        <v>30.434000000000001</v>
      </c>
      <c r="R1103" t="str">
        <f t="shared" si="17"/>
        <v>30+</v>
      </c>
      <c r="S1103">
        <v>600</v>
      </c>
      <c r="T1103" t="s">
        <v>14</v>
      </c>
      <c r="U1103">
        <f>IF(T1103="USD",S1103,S1103*0.055)</f>
        <v>600</v>
      </c>
      <c r="V1103">
        <v>300</v>
      </c>
      <c r="W1103" t="s">
        <v>14</v>
      </c>
      <c r="X1103">
        <f>IF(W1103="USD",V1103,V1103*0.054)</f>
        <v>300</v>
      </c>
      <c r="Y1103">
        <v>1</v>
      </c>
      <c r="Z1103">
        <v>3.5999999999999996</v>
      </c>
      <c r="AA1103" s="9">
        <v>2.4000000000000004</v>
      </c>
      <c r="AB1103">
        <v>3</v>
      </c>
      <c r="AC1103">
        <v>2.4000000000000004</v>
      </c>
    </row>
    <row r="1104" spans="1:29" x14ac:dyDescent="0.25">
      <c r="A1104" t="s">
        <v>1632</v>
      </c>
      <c r="B1104" t="s">
        <v>10</v>
      </c>
      <c r="C1104" t="s">
        <v>68</v>
      </c>
      <c r="D1104" t="s">
        <v>3611</v>
      </c>
      <c r="E1104" t="s">
        <v>3614</v>
      </c>
      <c r="F1104" t="str">
        <f>_xlfn.CONCAT(D1104:D1104,"-",E1104)</f>
        <v>Mogadishu-Alger</v>
      </c>
      <c r="G1104" s="1">
        <v>44720</v>
      </c>
      <c r="H1104" s="1">
        <v>44744</v>
      </c>
      <c r="I1104" s="8">
        <f>IF(H1104&lt;&gt;"",_xlfn.DAYS(H1104,G1104),"N/A")</f>
        <v>24</v>
      </c>
      <c r="J1104" s="1">
        <f>IF(H1104&lt;&gt;"",H1104,"N/A")</f>
        <v>44744</v>
      </c>
      <c r="K1104">
        <v>6</v>
      </c>
      <c r="L1104" t="s">
        <v>12</v>
      </c>
      <c r="M1104" t="str">
        <f>IF(L1104&lt;&gt;"",L1104,"N/A")</f>
        <v>Invoiced</v>
      </c>
      <c r="O1104" t="str">
        <f>IF(N1104&lt;&gt;"",N1104,"N/A")</f>
        <v>N/A</v>
      </c>
      <c r="P1104" t="s">
        <v>69</v>
      </c>
      <c r="Q1104" s="9">
        <v>30.187000000000001</v>
      </c>
      <c r="R1104" t="str">
        <f t="shared" si="17"/>
        <v>30+</v>
      </c>
      <c r="S1104">
        <v>20</v>
      </c>
      <c r="T1104" t="s">
        <v>14</v>
      </c>
      <c r="U1104">
        <f>IF(T1104="USD",S1104,S1104*0.055)</f>
        <v>20</v>
      </c>
      <c r="V1104">
        <v>10</v>
      </c>
      <c r="W1104" t="s">
        <v>14</v>
      </c>
      <c r="X1104">
        <f>IF(W1104="USD",V1104,V1104*0.054)</f>
        <v>10</v>
      </c>
      <c r="Y1104">
        <v>1</v>
      </c>
      <c r="Z1104">
        <v>3.5999999999999996</v>
      </c>
      <c r="AA1104" s="9">
        <v>2.4000000000000004</v>
      </c>
      <c r="AB1104">
        <v>3</v>
      </c>
      <c r="AC1104">
        <v>2.4000000000000004</v>
      </c>
    </row>
    <row r="1105" spans="1:29" x14ac:dyDescent="0.25">
      <c r="A1105" t="s">
        <v>1691</v>
      </c>
      <c r="B1105" t="s">
        <v>10</v>
      </c>
      <c r="C1105" t="s">
        <v>68</v>
      </c>
      <c r="D1105" t="s">
        <v>3619</v>
      </c>
      <c r="E1105" t="s">
        <v>3617</v>
      </c>
      <c r="F1105" t="str">
        <f>_xlfn.CONCAT(D1105:D1105,"-",E1105)</f>
        <v>Addis Ababa-Lagos</v>
      </c>
      <c r="G1105" s="1">
        <v>44720</v>
      </c>
      <c r="H1105" s="1">
        <v>44744</v>
      </c>
      <c r="I1105" s="8">
        <f>IF(H1105&lt;&gt;"",_xlfn.DAYS(H1105,G1105),"N/A")</f>
        <v>24</v>
      </c>
      <c r="J1105" s="1">
        <f>IF(H1105&lt;&gt;"",H1105,"N/A")</f>
        <v>44744</v>
      </c>
      <c r="K1105">
        <v>6</v>
      </c>
      <c r="L1105" t="s">
        <v>12</v>
      </c>
      <c r="M1105" t="str">
        <f>IF(L1105&lt;&gt;"",L1105,"N/A")</f>
        <v>Invoiced</v>
      </c>
      <c r="N1105" t="s">
        <v>12</v>
      </c>
      <c r="O1105" t="str">
        <f>IF(N1105&lt;&gt;"",N1105,"N/A")</f>
        <v>Invoiced</v>
      </c>
      <c r="P1105" t="s">
        <v>13</v>
      </c>
      <c r="Q1105" s="9">
        <v>30.187000000000001</v>
      </c>
      <c r="R1105" t="str">
        <f t="shared" si="17"/>
        <v>30+</v>
      </c>
      <c r="S1105">
        <v>600</v>
      </c>
      <c r="T1105" t="s">
        <v>14</v>
      </c>
      <c r="U1105">
        <f>IF(T1105="USD",S1105,S1105*0.055)</f>
        <v>600</v>
      </c>
      <c r="V1105">
        <v>300</v>
      </c>
      <c r="W1105" t="s">
        <v>14</v>
      </c>
      <c r="X1105">
        <f>IF(W1105="USD",V1105,V1105*0.054)</f>
        <v>300</v>
      </c>
      <c r="Y1105">
        <v>1</v>
      </c>
      <c r="Z1105">
        <v>3.5999999999999996</v>
      </c>
      <c r="AA1105" s="9">
        <v>2.4000000000000004</v>
      </c>
      <c r="AB1105">
        <v>3</v>
      </c>
      <c r="AC1105">
        <v>2.4000000000000004</v>
      </c>
    </row>
    <row r="1106" spans="1:29" x14ac:dyDescent="0.25">
      <c r="A1106" t="s">
        <v>1794</v>
      </c>
      <c r="B1106" t="s">
        <v>10</v>
      </c>
      <c r="C1106" t="s">
        <v>68</v>
      </c>
      <c r="D1106" t="s">
        <v>3611</v>
      </c>
      <c r="E1106" t="s">
        <v>3617</v>
      </c>
      <c r="F1106" t="str">
        <f>_xlfn.CONCAT(D1106:D1106,"-",E1106)</f>
        <v>Mogadishu-Lagos</v>
      </c>
      <c r="G1106" s="1">
        <v>44739</v>
      </c>
      <c r="H1106" s="1">
        <v>44763</v>
      </c>
      <c r="I1106" s="8">
        <f>IF(H1106&lt;&gt;"",_xlfn.DAYS(H1106,G1106),"N/A")</f>
        <v>24</v>
      </c>
      <c r="J1106" s="1">
        <f>IF(H1106&lt;&gt;"",H1106,"N/A")</f>
        <v>44763</v>
      </c>
      <c r="K1106">
        <v>6</v>
      </c>
      <c r="L1106" t="s">
        <v>12</v>
      </c>
      <c r="M1106" t="str">
        <f>IF(L1106&lt;&gt;"",L1106,"N/A")</f>
        <v>Invoiced</v>
      </c>
      <c r="N1106" t="s">
        <v>12</v>
      </c>
      <c r="O1106" t="str">
        <f>IF(N1106&lt;&gt;"",N1106,"N/A")</f>
        <v>Invoiced</v>
      </c>
      <c r="P1106" t="s">
        <v>13</v>
      </c>
      <c r="Q1106" s="9">
        <v>30.181000000000001</v>
      </c>
      <c r="R1106" t="str">
        <f t="shared" si="17"/>
        <v>30+</v>
      </c>
      <c r="S1106">
        <v>600</v>
      </c>
      <c r="T1106" t="s">
        <v>14</v>
      </c>
      <c r="U1106">
        <f>IF(T1106="USD",S1106,S1106*0.055)</f>
        <v>600</v>
      </c>
      <c r="V1106">
        <v>300</v>
      </c>
      <c r="W1106" t="s">
        <v>14</v>
      </c>
      <c r="X1106">
        <f>IF(W1106="USD",V1106,V1106*0.054)</f>
        <v>300</v>
      </c>
      <c r="Y1106">
        <v>1</v>
      </c>
      <c r="Z1106">
        <v>3.5999999999999996</v>
      </c>
      <c r="AA1106" s="9">
        <v>2.4000000000000004</v>
      </c>
      <c r="AB1106">
        <v>3</v>
      </c>
      <c r="AC1106">
        <v>2.4000000000000004</v>
      </c>
    </row>
    <row r="1107" spans="1:29" x14ac:dyDescent="0.25">
      <c r="A1107" t="s">
        <v>1762</v>
      </c>
      <c r="B1107" t="s">
        <v>10</v>
      </c>
      <c r="C1107" t="s">
        <v>68</v>
      </c>
      <c r="D1107" t="s">
        <v>3615</v>
      </c>
      <c r="E1107" t="s">
        <v>3617</v>
      </c>
      <c r="F1107" t="str">
        <f>_xlfn.CONCAT(D1107:D1107,"-",E1107)</f>
        <v>Mombasa-Lagos</v>
      </c>
      <c r="G1107" s="1">
        <v>44726</v>
      </c>
      <c r="H1107" s="1">
        <v>44750</v>
      </c>
      <c r="I1107" s="8">
        <f>IF(H1107&lt;&gt;"",_xlfn.DAYS(H1107,G1107),"N/A")</f>
        <v>24</v>
      </c>
      <c r="J1107" s="1">
        <f>IF(H1107&lt;&gt;"",H1107,"N/A")</f>
        <v>44750</v>
      </c>
      <c r="K1107">
        <v>6</v>
      </c>
      <c r="L1107" t="s">
        <v>12</v>
      </c>
      <c r="M1107" t="str">
        <f>IF(L1107&lt;&gt;"",L1107,"N/A")</f>
        <v>Invoiced</v>
      </c>
      <c r="N1107" t="s">
        <v>12</v>
      </c>
      <c r="O1107" t="str">
        <f>IF(N1107&lt;&gt;"",N1107,"N/A")</f>
        <v>Invoiced</v>
      </c>
      <c r="P1107" t="s">
        <v>13</v>
      </c>
      <c r="Q1107" s="9">
        <v>30.161999999999999</v>
      </c>
      <c r="R1107" t="str">
        <f t="shared" si="17"/>
        <v>30+</v>
      </c>
      <c r="S1107">
        <v>600</v>
      </c>
      <c r="T1107" t="s">
        <v>14</v>
      </c>
      <c r="U1107">
        <f>IF(T1107="USD",S1107,S1107*0.055)</f>
        <v>600</v>
      </c>
      <c r="V1107">
        <v>300</v>
      </c>
      <c r="W1107" t="s">
        <v>14</v>
      </c>
      <c r="X1107">
        <f>IF(W1107="USD",V1107,V1107*0.054)</f>
        <v>300</v>
      </c>
      <c r="Y1107">
        <v>1</v>
      </c>
      <c r="Z1107">
        <v>3.5999999999999996</v>
      </c>
      <c r="AA1107" s="9">
        <v>2.4000000000000004</v>
      </c>
      <c r="AB1107">
        <v>3</v>
      </c>
      <c r="AC1107">
        <v>2.4000000000000004</v>
      </c>
    </row>
    <row r="1108" spans="1:29" x14ac:dyDescent="0.25">
      <c r="A1108" t="s">
        <v>1308</v>
      </c>
      <c r="B1108" t="s">
        <v>10</v>
      </c>
      <c r="C1108" t="s">
        <v>68</v>
      </c>
      <c r="D1108" t="s">
        <v>3615</v>
      </c>
      <c r="E1108" t="s">
        <v>3617</v>
      </c>
      <c r="F1108" t="str">
        <f>_xlfn.CONCAT(D1108:D1108,"-",E1108)</f>
        <v>Mombasa-Lagos</v>
      </c>
      <c r="G1108" s="1">
        <v>44688</v>
      </c>
      <c r="H1108" s="1">
        <v>44712</v>
      </c>
      <c r="I1108" s="8">
        <f>IF(H1108&lt;&gt;"",_xlfn.DAYS(H1108,G1108),"N/A")</f>
        <v>24</v>
      </c>
      <c r="J1108" s="1">
        <f>IF(H1108&lt;&gt;"",H1108,"N/A")</f>
        <v>44712</v>
      </c>
      <c r="K1108">
        <v>5</v>
      </c>
      <c r="L1108" t="s">
        <v>16</v>
      </c>
      <c r="M1108" t="str">
        <f>IF(L1108&lt;&gt;"",L1108,"N/A")</f>
        <v>Paid</v>
      </c>
      <c r="N1108" t="s">
        <v>12</v>
      </c>
      <c r="O1108" t="str">
        <f>IF(N1108&lt;&gt;"",N1108,"N/A")</f>
        <v>Invoiced</v>
      </c>
      <c r="P1108" t="s">
        <v>69</v>
      </c>
      <c r="Q1108" s="9">
        <v>30.152899999999999</v>
      </c>
      <c r="R1108" t="str">
        <f t="shared" si="17"/>
        <v>30+</v>
      </c>
      <c r="S1108">
        <v>20</v>
      </c>
      <c r="T1108" t="s">
        <v>14</v>
      </c>
      <c r="U1108">
        <f>IF(T1108="USD",S1108,S1108*0.055)</f>
        <v>20</v>
      </c>
      <c r="V1108">
        <v>10</v>
      </c>
      <c r="W1108" t="s">
        <v>14</v>
      </c>
      <c r="X1108">
        <f>IF(W1108="USD",V1108,V1108*0.054)</f>
        <v>10</v>
      </c>
      <c r="Y1108">
        <v>1</v>
      </c>
      <c r="Z1108">
        <v>3.5999999999999996</v>
      </c>
      <c r="AA1108" s="9">
        <v>2.4000000000000004</v>
      </c>
      <c r="AB1108">
        <v>3</v>
      </c>
      <c r="AC1108">
        <v>2.4000000000000004</v>
      </c>
    </row>
    <row r="1109" spans="1:29" x14ac:dyDescent="0.25">
      <c r="A1109" t="s">
        <v>1309</v>
      </c>
      <c r="B1109" t="s">
        <v>10</v>
      </c>
      <c r="C1109" t="s">
        <v>68</v>
      </c>
      <c r="D1109" t="s">
        <v>3615</v>
      </c>
      <c r="E1109" t="s">
        <v>3612</v>
      </c>
      <c r="F1109" t="str">
        <f>_xlfn.CONCAT(D1109:D1109,"-",E1109)</f>
        <v>Mombasa-Victoria</v>
      </c>
      <c r="G1109" s="1">
        <v>44688</v>
      </c>
      <c r="H1109" s="1">
        <v>44712</v>
      </c>
      <c r="I1109" s="8">
        <f>IF(H1109&lt;&gt;"",_xlfn.DAYS(H1109,G1109),"N/A")</f>
        <v>24</v>
      </c>
      <c r="J1109" s="1">
        <f>IF(H1109&lt;&gt;"",H1109,"N/A")</f>
        <v>44712</v>
      </c>
      <c r="K1109">
        <v>5</v>
      </c>
      <c r="L1109" t="s">
        <v>16</v>
      </c>
      <c r="M1109" t="str">
        <f>IF(L1109&lt;&gt;"",L1109,"N/A")</f>
        <v>Paid</v>
      </c>
      <c r="N1109" t="s">
        <v>12</v>
      </c>
      <c r="O1109" t="str">
        <f>IF(N1109&lt;&gt;"",N1109,"N/A")</f>
        <v>Invoiced</v>
      </c>
      <c r="P1109" t="s">
        <v>13</v>
      </c>
      <c r="Q1109" s="9">
        <v>30.152899999999999</v>
      </c>
      <c r="R1109" t="str">
        <f t="shared" si="17"/>
        <v>30+</v>
      </c>
      <c r="S1109">
        <v>600</v>
      </c>
      <c r="T1109" t="s">
        <v>14</v>
      </c>
      <c r="U1109">
        <f>IF(T1109="USD",S1109,S1109*0.055)</f>
        <v>600</v>
      </c>
      <c r="V1109">
        <v>300</v>
      </c>
      <c r="W1109" t="s">
        <v>14</v>
      </c>
      <c r="X1109">
        <f>IF(W1109="USD",V1109,V1109*0.054)</f>
        <v>300</v>
      </c>
      <c r="Y1109">
        <v>1</v>
      </c>
      <c r="Z1109">
        <v>3.5999999999999996</v>
      </c>
      <c r="AA1109" s="9">
        <v>2.4000000000000004</v>
      </c>
      <c r="AB1109">
        <v>3</v>
      </c>
      <c r="AC1109">
        <v>2.4000000000000004</v>
      </c>
    </row>
    <row r="1110" spans="1:29" x14ac:dyDescent="0.25">
      <c r="A1110" t="s">
        <v>1312</v>
      </c>
      <c r="B1110" t="s">
        <v>10</v>
      </c>
      <c r="C1110" t="s">
        <v>68</v>
      </c>
      <c r="D1110" t="s">
        <v>3615</v>
      </c>
      <c r="E1110" t="s">
        <v>3612</v>
      </c>
      <c r="F1110" t="str">
        <f>_xlfn.CONCAT(D1110:D1110,"-",E1110)</f>
        <v>Mombasa-Victoria</v>
      </c>
      <c r="G1110" s="1">
        <v>44692</v>
      </c>
      <c r="H1110" s="1">
        <v>44716</v>
      </c>
      <c r="I1110" s="8">
        <f>IF(H1110&lt;&gt;"",_xlfn.DAYS(H1110,G1110),"N/A")</f>
        <v>24</v>
      </c>
      <c r="J1110" s="1">
        <f>IF(H1110&lt;&gt;"",H1110,"N/A")</f>
        <v>44716</v>
      </c>
      <c r="K1110">
        <v>5</v>
      </c>
      <c r="L1110" t="s">
        <v>16</v>
      </c>
      <c r="M1110" t="str">
        <f>IF(L1110&lt;&gt;"",L1110,"N/A")</f>
        <v>Paid</v>
      </c>
      <c r="N1110" t="s">
        <v>12</v>
      </c>
      <c r="O1110" t="str">
        <f>IF(N1110&lt;&gt;"",N1110,"N/A")</f>
        <v>Invoiced</v>
      </c>
      <c r="P1110" t="s">
        <v>69</v>
      </c>
      <c r="Q1110" s="9">
        <v>30.1416</v>
      </c>
      <c r="R1110" t="str">
        <f t="shared" si="17"/>
        <v>30+</v>
      </c>
      <c r="S1110">
        <v>20</v>
      </c>
      <c r="T1110" t="s">
        <v>14</v>
      </c>
      <c r="U1110">
        <f>IF(T1110="USD",S1110,S1110*0.055)</f>
        <v>20</v>
      </c>
      <c r="V1110">
        <v>10</v>
      </c>
      <c r="W1110" t="s">
        <v>14</v>
      </c>
      <c r="X1110">
        <f>IF(W1110="USD",V1110,V1110*0.054)</f>
        <v>10</v>
      </c>
      <c r="Y1110">
        <v>1</v>
      </c>
      <c r="Z1110">
        <v>3.5999999999999996</v>
      </c>
      <c r="AA1110" s="9">
        <v>2.4000000000000004</v>
      </c>
      <c r="AB1110">
        <v>3</v>
      </c>
      <c r="AC1110">
        <v>2.4000000000000004</v>
      </c>
    </row>
    <row r="1111" spans="1:29" x14ac:dyDescent="0.25">
      <c r="A1111" t="s">
        <v>1313</v>
      </c>
      <c r="B1111" t="s">
        <v>10</v>
      </c>
      <c r="C1111" t="s">
        <v>68</v>
      </c>
      <c r="D1111" t="s">
        <v>3620</v>
      </c>
      <c r="E1111" t="s">
        <v>3617</v>
      </c>
      <c r="F1111" t="str">
        <f>_xlfn.CONCAT(D1111:D1111,"-",E1111)</f>
        <v>Zanzibar-Lagos</v>
      </c>
      <c r="G1111" s="1">
        <v>44692</v>
      </c>
      <c r="H1111" s="1">
        <v>44716</v>
      </c>
      <c r="I1111" s="8">
        <f>IF(H1111&lt;&gt;"",_xlfn.DAYS(H1111,G1111),"N/A")</f>
        <v>24</v>
      </c>
      <c r="J1111" s="1">
        <f>IF(H1111&lt;&gt;"",H1111,"N/A")</f>
        <v>44716</v>
      </c>
      <c r="K1111">
        <v>5</v>
      </c>
      <c r="L1111" t="s">
        <v>16</v>
      </c>
      <c r="M1111" t="str">
        <f>IF(L1111&lt;&gt;"",L1111,"N/A")</f>
        <v>Paid</v>
      </c>
      <c r="N1111" t="s">
        <v>12</v>
      </c>
      <c r="O1111" t="str">
        <f>IF(N1111&lt;&gt;"",N1111,"N/A")</f>
        <v>Invoiced</v>
      </c>
      <c r="P1111" t="s">
        <v>13</v>
      </c>
      <c r="Q1111" s="9">
        <v>30.1416</v>
      </c>
      <c r="R1111" t="str">
        <f t="shared" si="17"/>
        <v>30+</v>
      </c>
      <c r="S1111">
        <v>600</v>
      </c>
      <c r="T1111" t="s">
        <v>14</v>
      </c>
      <c r="U1111">
        <f>IF(T1111="USD",S1111,S1111*0.055)</f>
        <v>600</v>
      </c>
      <c r="V1111">
        <v>300</v>
      </c>
      <c r="W1111" t="s">
        <v>14</v>
      </c>
      <c r="X1111">
        <f>IF(W1111="USD",V1111,V1111*0.054)</f>
        <v>300</v>
      </c>
      <c r="Y1111">
        <v>1</v>
      </c>
      <c r="Z1111">
        <v>3.5999999999999996</v>
      </c>
      <c r="AA1111" s="9">
        <v>2.4000000000000004</v>
      </c>
      <c r="AB1111">
        <v>3</v>
      </c>
      <c r="AC1111">
        <v>2.4000000000000004</v>
      </c>
    </row>
    <row r="1112" spans="1:29" x14ac:dyDescent="0.25">
      <c r="A1112" t="s">
        <v>1335</v>
      </c>
      <c r="B1112" t="s">
        <v>10</v>
      </c>
      <c r="C1112" t="s">
        <v>68</v>
      </c>
      <c r="D1112" t="s">
        <v>3615</v>
      </c>
      <c r="E1112" t="s">
        <v>3618</v>
      </c>
      <c r="F1112" t="str">
        <f>_xlfn.CONCAT(D1112:D1112,"-",E1112)</f>
        <v>Mombasa-Tripoli</v>
      </c>
      <c r="G1112" s="1">
        <v>44666</v>
      </c>
      <c r="H1112" s="1">
        <v>44690</v>
      </c>
      <c r="I1112" s="8">
        <f>IF(H1112&lt;&gt;"",_xlfn.DAYS(H1112,G1112),"N/A")</f>
        <v>24</v>
      </c>
      <c r="J1112" s="1">
        <f>IF(H1112&lt;&gt;"",H1112,"N/A")</f>
        <v>44690</v>
      </c>
      <c r="K1112">
        <v>4</v>
      </c>
      <c r="L1112" t="s">
        <v>16</v>
      </c>
      <c r="M1112" t="str">
        <f>IF(L1112&lt;&gt;"",L1112,"N/A")</f>
        <v>Paid</v>
      </c>
      <c r="N1112" t="s">
        <v>16</v>
      </c>
      <c r="O1112" t="str">
        <f>IF(N1112&lt;&gt;"",N1112,"N/A")</f>
        <v>Paid</v>
      </c>
      <c r="P1112" t="s">
        <v>13</v>
      </c>
      <c r="Q1112" s="9">
        <v>30.140999999999998</v>
      </c>
      <c r="R1112" t="str">
        <f t="shared" si="17"/>
        <v>30+</v>
      </c>
      <c r="S1112">
        <v>600</v>
      </c>
      <c r="T1112" t="s">
        <v>14</v>
      </c>
      <c r="U1112">
        <f>IF(T1112="USD",S1112,S1112*0.055)</f>
        <v>600</v>
      </c>
      <c r="V1112">
        <v>300</v>
      </c>
      <c r="W1112" t="s">
        <v>14</v>
      </c>
      <c r="X1112">
        <f>IF(W1112="USD",V1112,V1112*0.054)</f>
        <v>300</v>
      </c>
      <c r="Y1112">
        <v>1</v>
      </c>
      <c r="Z1112">
        <v>3.5999999999999996</v>
      </c>
      <c r="AA1112" s="9">
        <v>2.4000000000000004</v>
      </c>
      <c r="AB1112">
        <v>3</v>
      </c>
      <c r="AC1112">
        <v>2.4000000000000004</v>
      </c>
    </row>
    <row r="1113" spans="1:29" x14ac:dyDescent="0.25">
      <c r="A1113" t="s">
        <v>1406</v>
      </c>
      <c r="B1113" t="s">
        <v>10</v>
      </c>
      <c r="C1113" t="s">
        <v>68</v>
      </c>
      <c r="D1113" t="s">
        <v>3615</v>
      </c>
      <c r="E1113" t="s">
        <v>3614</v>
      </c>
      <c r="F1113" t="str">
        <f>_xlfn.CONCAT(D1113:D1113,"-",E1113)</f>
        <v>Mombasa-Alger</v>
      </c>
      <c r="G1113" s="1">
        <v>44662</v>
      </c>
      <c r="H1113" s="1">
        <v>44686</v>
      </c>
      <c r="I1113" s="8">
        <f>IF(H1113&lt;&gt;"",_xlfn.DAYS(H1113,G1113),"N/A")</f>
        <v>24</v>
      </c>
      <c r="J1113" s="1">
        <f>IF(H1113&lt;&gt;"",H1113,"N/A")</f>
        <v>44686</v>
      </c>
      <c r="K1113">
        <v>4</v>
      </c>
      <c r="M1113" t="str">
        <f>IF(L1113&lt;&gt;"",L1113,"N/A")</f>
        <v>N/A</v>
      </c>
      <c r="O1113" t="str">
        <f>IF(N1113&lt;&gt;"",N1113,"N/A")</f>
        <v>N/A</v>
      </c>
      <c r="P1113" t="s">
        <v>69</v>
      </c>
      <c r="Q1113" s="9">
        <v>30.135999999999999</v>
      </c>
      <c r="R1113" t="str">
        <f t="shared" si="17"/>
        <v>30+</v>
      </c>
      <c r="S1113">
        <v>20</v>
      </c>
      <c r="T1113" t="s">
        <v>14</v>
      </c>
      <c r="U1113">
        <f>IF(T1113="USD",S1113,S1113*0.055)</f>
        <v>20</v>
      </c>
      <c r="V1113">
        <v>10</v>
      </c>
      <c r="W1113" t="s">
        <v>14</v>
      </c>
      <c r="X1113">
        <f>IF(W1113="USD",V1113,V1113*0.054)</f>
        <v>10</v>
      </c>
      <c r="Y1113">
        <v>1</v>
      </c>
      <c r="Z1113">
        <v>3.5999999999999996</v>
      </c>
      <c r="AA1113" s="9">
        <v>2.4000000000000004</v>
      </c>
      <c r="AB1113">
        <v>3</v>
      </c>
      <c r="AC1113">
        <v>2.4000000000000004</v>
      </c>
    </row>
    <row r="1114" spans="1:29" x14ac:dyDescent="0.25">
      <c r="A1114" t="s">
        <v>1375</v>
      </c>
      <c r="B1114" t="s">
        <v>10</v>
      </c>
      <c r="C1114" t="s">
        <v>68</v>
      </c>
      <c r="D1114" t="s">
        <v>3620</v>
      </c>
      <c r="E1114" t="s">
        <v>3613</v>
      </c>
      <c r="F1114" t="str">
        <f>_xlfn.CONCAT(D1114:D1114,"-",E1114)</f>
        <v>Zanzibar-Sanaa</v>
      </c>
      <c r="G1114" s="1">
        <v>44662</v>
      </c>
      <c r="H1114" s="1">
        <v>44686</v>
      </c>
      <c r="I1114" s="8">
        <f>IF(H1114&lt;&gt;"",_xlfn.DAYS(H1114,G1114),"N/A")</f>
        <v>24</v>
      </c>
      <c r="J1114" s="1">
        <f>IF(H1114&lt;&gt;"",H1114,"N/A")</f>
        <v>44686</v>
      </c>
      <c r="K1114">
        <v>4</v>
      </c>
      <c r="M1114" t="str">
        <f>IF(L1114&lt;&gt;"",L1114,"N/A")</f>
        <v>N/A</v>
      </c>
      <c r="N1114" t="s">
        <v>12</v>
      </c>
      <c r="O1114" t="str">
        <f>IF(N1114&lt;&gt;"",N1114,"N/A")</f>
        <v>Invoiced</v>
      </c>
      <c r="P1114" t="s">
        <v>13</v>
      </c>
      <c r="Q1114" s="9">
        <v>30.135999999999999</v>
      </c>
      <c r="R1114" t="str">
        <f t="shared" si="17"/>
        <v>30+</v>
      </c>
      <c r="S1114">
        <v>600</v>
      </c>
      <c r="T1114" t="s">
        <v>14</v>
      </c>
      <c r="U1114">
        <f>IF(T1114="USD",S1114,S1114*0.055)</f>
        <v>600</v>
      </c>
      <c r="V1114">
        <v>300</v>
      </c>
      <c r="W1114" t="s">
        <v>14</v>
      </c>
      <c r="X1114">
        <f>IF(W1114="USD",V1114,V1114*0.054)</f>
        <v>300</v>
      </c>
      <c r="Y1114">
        <v>1</v>
      </c>
      <c r="Z1114">
        <v>3.5999999999999996</v>
      </c>
      <c r="AA1114" s="9">
        <v>2.4000000000000004</v>
      </c>
      <c r="AB1114">
        <v>3</v>
      </c>
      <c r="AC1114">
        <v>2.4000000000000004</v>
      </c>
    </row>
    <row r="1115" spans="1:29" x14ac:dyDescent="0.25">
      <c r="A1115" t="s">
        <v>1227</v>
      </c>
      <c r="B1115" t="s">
        <v>10</v>
      </c>
      <c r="C1115" t="s">
        <v>68</v>
      </c>
      <c r="D1115" t="s">
        <v>3616</v>
      </c>
      <c r="E1115" t="s">
        <v>3614</v>
      </c>
      <c r="F1115" t="str">
        <f>_xlfn.CONCAT(D1115:D1115,"-",E1115)</f>
        <v>Marrakech-Alger</v>
      </c>
      <c r="G1115" s="1">
        <v>44690</v>
      </c>
      <c r="H1115" s="1">
        <v>44714</v>
      </c>
      <c r="I1115" s="8">
        <f>IF(H1115&lt;&gt;"",_xlfn.DAYS(H1115,G1115),"N/A")</f>
        <v>24</v>
      </c>
      <c r="J1115" s="1">
        <f>IF(H1115&lt;&gt;"",H1115,"N/A")</f>
        <v>44714</v>
      </c>
      <c r="K1115">
        <v>5</v>
      </c>
      <c r="M1115" t="str">
        <f>IF(L1115&lt;&gt;"",L1115,"N/A")</f>
        <v>N/A</v>
      </c>
      <c r="N1115" t="s">
        <v>12</v>
      </c>
      <c r="O1115" t="str">
        <f>IF(N1115&lt;&gt;"",N1115,"N/A")</f>
        <v>Invoiced</v>
      </c>
      <c r="P1115" t="s">
        <v>69</v>
      </c>
      <c r="Q1115" s="9">
        <v>30.090299999999999</v>
      </c>
      <c r="R1115" t="str">
        <f t="shared" si="17"/>
        <v>30+</v>
      </c>
      <c r="S1115">
        <v>20</v>
      </c>
      <c r="T1115" t="s">
        <v>14</v>
      </c>
      <c r="U1115">
        <f>IF(T1115="USD",S1115,S1115*0.055)</f>
        <v>20</v>
      </c>
      <c r="V1115">
        <v>10</v>
      </c>
      <c r="W1115" t="s">
        <v>14</v>
      </c>
      <c r="X1115">
        <f>IF(W1115="USD",V1115,V1115*0.054)</f>
        <v>10</v>
      </c>
      <c r="Y1115">
        <v>1</v>
      </c>
      <c r="Z1115">
        <v>3.5999999999999996</v>
      </c>
      <c r="AA1115" s="9">
        <v>2.4000000000000004</v>
      </c>
      <c r="AB1115">
        <v>3</v>
      </c>
      <c r="AC1115">
        <v>2.4000000000000004</v>
      </c>
    </row>
    <row r="1116" spans="1:29" x14ac:dyDescent="0.25">
      <c r="A1116" t="s">
        <v>1244</v>
      </c>
      <c r="B1116" t="s">
        <v>10</v>
      </c>
      <c r="C1116" t="s">
        <v>68</v>
      </c>
      <c r="D1116" t="s">
        <v>3611</v>
      </c>
      <c r="E1116" t="s">
        <v>3617</v>
      </c>
      <c r="F1116" t="str">
        <f>_xlfn.CONCAT(D1116:D1116,"-",E1116)</f>
        <v>Mogadishu-Lagos</v>
      </c>
      <c r="G1116" s="1">
        <v>44690</v>
      </c>
      <c r="H1116" s="1">
        <v>44714</v>
      </c>
      <c r="I1116" s="8">
        <f>IF(H1116&lt;&gt;"",_xlfn.DAYS(H1116,G1116),"N/A")</f>
        <v>24</v>
      </c>
      <c r="J1116" s="1">
        <f>IF(H1116&lt;&gt;"",H1116,"N/A")</f>
        <v>44714</v>
      </c>
      <c r="K1116">
        <v>5</v>
      </c>
      <c r="M1116" t="str">
        <f>IF(L1116&lt;&gt;"",L1116,"N/A")</f>
        <v>N/A</v>
      </c>
      <c r="N1116" t="s">
        <v>12</v>
      </c>
      <c r="O1116" t="str">
        <f>IF(N1116&lt;&gt;"",N1116,"N/A")</f>
        <v>Invoiced</v>
      </c>
      <c r="P1116" t="s">
        <v>13</v>
      </c>
      <c r="Q1116" s="9">
        <v>30.090299999999999</v>
      </c>
      <c r="R1116" t="str">
        <f t="shared" si="17"/>
        <v>30+</v>
      </c>
      <c r="S1116">
        <v>600</v>
      </c>
      <c r="T1116" t="s">
        <v>14</v>
      </c>
      <c r="U1116">
        <f>IF(T1116="USD",S1116,S1116*0.055)</f>
        <v>600</v>
      </c>
      <c r="V1116">
        <v>300</v>
      </c>
      <c r="W1116" t="s">
        <v>14</v>
      </c>
      <c r="X1116">
        <f>IF(W1116="USD",V1116,V1116*0.054)</f>
        <v>300</v>
      </c>
      <c r="Y1116">
        <v>1</v>
      </c>
      <c r="Z1116">
        <v>3.5999999999999996</v>
      </c>
      <c r="AA1116" s="9">
        <v>2.4000000000000004</v>
      </c>
      <c r="AB1116">
        <v>3</v>
      </c>
      <c r="AC1116">
        <v>2.4000000000000004</v>
      </c>
    </row>
    <row r="1117" spans="1:29" x14ac:dyDescent="0.25">
      <c r="A1117" t="s">
        <v>1767</v>
      </c>
      <c r="B1117" t="s">
        <v>10</v>
      </c>
      <c r="C1117" t="s">
        <v>68</v>
      </c>
      <c r="D1117" t="s">
        <v>3619</v>
      </c>
      <c r="E1117" t="s">
        <v>3618</v>
      </c>
      <c r="F1117" t="str">
        <f>_xlfn.CONCAT(D1117:D1117,"-",E1117)</f>
        <v>Addis Ababa-Tripoli</v>
      </c>
      <c r="G1117" s="1">
        <v>44743</v>
      </c>
      <c r="H1117" s="1">
        <v>44767</v>
      </c>
      <c r="I1117" s="8">
        <f>IF(H1117&lt;&gt;"",_xlfn.DAYS(H1117,G1117),"N/A")</f>
        <v>24</v>
      </c>
      <c r="J1117" s="1">
        <f>IF(H1117&lt;&gt;"",H1117,"N/A")</f>
        <v>44767</v>
      </c>
      <c r="K1117">
        <v>7</v>
      </c>
      <c r="L1117" t="s">
        <v>12</v>
      </c>
      <c r="M1117" t="str">
        <f>IF(L1117&lt;&gt;"",L1117,"N/A")</f>
        <v>Invoiced</v>
      </c>
      <c r="N1117" t="s">
        <v>12</v>
      </c>
      <c r="O1117" t="str">
        <f>IF(N1117&lt;&gt;"",N1117,"N/A")</f>
        <v>Invoiced</v>
      </c>
      <c r="P1117" t="s">
        <v>13</v>
      </c>
      <c r="Q1117" s="9">
        <v>30.079000000000001</v>
      </c>
      <c r="R1117" t="str">
        <f t="shared" si="17"/>
        <v>30+</v>
      </c>
      <c r="S1117">
        <v>600</v>
      </c>
      <c r="T1117" t="s">
        <v>14</v>
      </c>
      <c r="U1117">
        <f>IF(T1117="USD",S1117,S1117*0.055)</f>
        <v>600</v>
      </c>
      <c r="V1117">
        <v>300</v>
      </c>
      <c r="W1117" t="s">
        <v>14</v>
      </c>
      <c r="X1117">
        <f>IF(W1117="USD",V1117,V1117*0.054)</f>
        <v>300</v>
      </c>
      <c r="Y1117">
        <v>1</v>
      </c>
      <c r="Z1117">
        <v>3.5999999999999996</v>
      </c>
      <c r="AA1117" s="9">
        <v>2.4000000000000004</v>
      </c>
      <c r="AB1117">
        <v>3</v>
      </c>
      <c r="AC1117">
        <v>2.4000000000000004</v>
      </c>
    </row>
    <row r="1118" spans="1:29" x14ac:dyDescent="0.25">
      <c r="A1118" t="s">
        <v>1008</v>
      </c>
      <c r="B1118" t="s">
        <v>10</v>
      </c>
      <c r="C1118" t="s">
        <v>68</v>
      </c>
      <c r="D1118" t="s">
        <v>3611</v>
      </c>
      <c r="E1118" t="s">
        <v>3612</v>
      </c>
      <c r="F1118" t="str">
        <f>_xlfn.CONCAT(D1118:D1118,"-",E1118)</f>
        <v>Mogadishu-Victoria</v>
      </c>
      <c r="G1118" s="1">
        <v>44573</v>
      </c>
      <c r="H1118" s="1">
        <v>44597</v>
      </c>
      <c r="I1118" s="8">
        <f>IF(H1118&lt;&gt;"",_xlfn.DAYS(H1118,G1118),"N/A")</f>
        <v>24</v>
      </c>
      <c r="J1118" s="1">
        <f>IF(H1118&lt;&gt;"",H1118,"N/A")</f>
        <v>44597</v>
      </c>
      <c r="K1118">
        <v>1</v>
      </c>
      <c r="L1118" t="s">
        <v>16</v>
      </c>
      <c r="M1118" t="str">
        <f>IF(L1118&lt;&gt;"",L1118,"N/A")</f>
        <v>Paid</v>
      </c>
      <c r="N1118" t="s">
        <v>12</v>
      </c>
      <c r="O1118" t="str">
        <f>IF(N1118&lt;&gt;"",N1118,"N/A")</f>
        <v>Invoiced</v>
      </c>
      <c r="P1118" t="s">
        <v>69</v>
      </c>
      <c r="Q1118" s="9">
        <v>30.065799999999999</v>
      </c>
      <c r="R1118" t="str">
        <f t="shared" si="17"/>
        <v>30+</v>
      </c>
      <c r="S1118">
        <v>20</v>
      </c>
      <c r="T1118" t="s">
        <v>14</v>
      </c>
      <c r="U1118">
        <f>IF(T1118="USD",S1118,S1118*0.055)</f>
        <v>20</v>
      </c>
      <c r="V1118">
        <v>10</v>
      </c>
      <c r="W1118" t="s">
        <v>14</v>
      </c>
      <c r="X1118">
        <f>IF(W1118="USD",V1118,V1118*0.054)</f>
        <v>10</v>
      </c>
      <c r="Y1118">
        <v>1</v>
      </c>
      <c r="Z1118">
        <v>3.5999999999999996</v>
      </c>
      <c r="AA1118" s="9">
        <v>2.4000000000000004</v>
      </c>
      <c r="AB1118">
        <v>3</v>
      </c>
      <c r="AC1118">
        <v>2.4000000000000004</v>
      </c>
    </row>
    <row r="1119" spans="1:29" x14ac:dyDescent="0.25">
      <c r="A1119" t="s">
        <v>997</v>
      </c>
      <c r="B1119" t="s">
        <v>10</v>
      </c>
      <c r="C1119" t="s">
        <v>68</v>
      </c>
      <c r="D1119" t="s">
        <v>3616</v>
      </c>
      <c r="E1119" t="s">
        <v>3612</v>
      </c>
      <c r="F1119" t="str">
        <f>_xlfn.CONCAT(D1119:D1119,"-",E1119)</f>
        <v>Marrakech-Victoria</v>
      </c>
      <c r="G1119" s="1">
        <v>44573</v>
      </c>
      <c r="H1119" s="1">
        <v>44597</v>
      </c>
      <c r="I1119" s="8">
        <f>IF(H1119&lt;&gt;"",_xlfn.DAYS(H1119,G1119),"N/A")</f>
        <v>24</v>
      </c>
      <c r="J1119" s="1">
        <f>IF(H1119&lt;&gt;"",H1119,"N/A")</f>
        <v>44597</v>
      </c>
      <c r="K1119">
        <v>1</v>
      </c>
      <c r="L1119" t="s">
        <v>16</v>
      </c>
      <c r="M1119" t="str">
        <f>IF(L1119&lt;&gt;"",L1119,"N/A")</f>
        <v>Paid</v>
      </c>
      <c r="N1119" t="s">
        <v>16</v>
      </c>
      <c r="O1119" t="str">
        <f>IF(N1119&lt;&gt;"",N1119,"N/A")</f>
        <v>Paid</v>
      </c>
      <c r="P1119" t="s">
        <v>13</v>
      </c>
      <c r="Q1119" s="9">
        <v>30.065799999999999</v>
      </c>
      <c r="R1119" t="str">
        <f t="shared" si="17"/>
        <v>30+</v>
      </c>
      <c r="S1119">
        <v>600</v>
      </c>
      <c r="T1119" t="s">
        <v>14</v>
      </c>
      <c r="U1119">
        <f>IF(T1119="USD",S1119,S1119*0.055)</f>
        <v>600</v>
      </c>
      <c r="V1119">
        <v>300</v>
      </c>
      <c r="W1119" t="s">
        <v>14</v>
      </c>
      <c r="X1119">
        <f>IF(W1119="USD",V1119,V1119*0.054)</f>
        <v>300</v>
      </c>
      <c r="Y1119">
        <v>1</v>
      </c>
      <c r="Z1119">
        <v>3.5999999999999996</v>
      </c>
      <c r="AA1119" s="9">
        <v>2.4000000000000004</v>
      </c>
      <c r="AB1119">
        <v>3</v>
      </c>
      <c r="AC1119">
        <v>2.4000000000000004</v>
      </c>
    </row>
    <row r="1120" spans="1:29" x14ac:dyDescent="0.25">
      <c r="A1120" t="s">
        <v>2672</v>
      </c>
      <c r="B1120" t="s">
        <v>10</v>
      </c>
      <c r="C1120" t="s">
        <v>68</v>
      </c>
      <c r="D1120" t="s">
        <v>3620</v>
      </c>
      <c r="E1120" t="s">
        <v>3617</v>
      </c>
      <c r="F1120" t="str">
        <f>_xlfn.CONCAT(D1120:D1120,"-",E1120)</f>
        <v>Zanzibar-Lagos</v>
      </c>
      <c r="G1120" s="1">
        <v>44573</v>
      </c>
      <c r="H1120" s="1">
        <v>44597</v>
      </c>
      <c r="I1120" s="8">
        <f>IF(H1120&lt;&gt;"",_xlfn.DAYS(H1120,G1120),"N/A")</f>
        <v>24</v>
      </c>
      <c r="J1120" s="1">
        <f>IF(H1120&lt;&gt;"",H1120,"N/A")</f>
        <v>44597</v>
      </c>
      <c r="K1120">
        <v>1</v>
      </c>
      <c r="L1120" t="s">
        <v>16</v>
      </c>
      <c r="M1120" t="str">
        <f>IF(L1120&lt;&gt;"",L1120,"N/A")</f>
        <v>Paid</v>
      </c>
      <c r="N1120" t="s">
        <v>16</v>
      </c>
      <c r="O1120" t="str">
        <f>IF(N1120&lt;&gt;"",N1120,"N/A")</f>
        <v>Paid</v>
      </c>
      <c r="P1120" t="s">
        <v>13</v>
      </c>
      <c r="Q1120" s="9">
        <v>30.06</v>
      </c>
      <c r="R1120" t="str">
        <f t="shared" si="17"/>
        <v>30+</v>
      </c>
      <c r="S1120">
        <v>600</v>
      </c>
      <c r="T1120" t="s">
        <v>14</v>
      </c>
      <c r="U1120">
        <f>IF(T1120="USD",S1120,S1120*0.055)</f>
        <v>600</v>
      </c>
      <c r="V1120">
        <v>300</v>
      </c>
      <c r="W1120" t="s">
        <v>14</v>
      </c>
      <c r="X1120">
        <f>IF(W1120="USD",V1120,V1120*0.054)</f>
        <v>300</v>
      </c>
      <c r="Y1120">
        <v>1</v>
      </c>
      <c r="Z1120">
        <v>3.5999999999999996</v>
      </c>
      <c r="AA1120" s="9">
        <v>2.4000000000000004</v>
      </c>
      <c r="AB1120">
        <v>3</v>
      </c>
      <c r="AC1120">
        <v>2.4000000000000004</v>
      </c>
    </row>
    <row r="1121" spans="1:29" x14ac:dyDescent="0.25">
      <c r="A1121" t="s">
        <v>2677</v>
      </c>
      <c r="B1121" t="s">
        <v>10</v>
      </c>
      <c r="C1121" t="s">
        <v>68</v>
      </c>
      <c r="D1121" t="s">
        <v>3616</v>
      </c>
      <c r="E1121" t="s">
        <v>3618</v>
      </c>
      <c r="F1121" t="str">
        <f>_xlfn.CONCAT(D1121:D1121,"-",E1121)</f>
        <v>Marrakech-Tripoli</v>
      </c>
      <c r="G1121" s="1">
        <v>44566</v>
      </c>
      <c r="H1121" s="1">
        <v>44590</v>
      </c>
      <c r="I1121" s="8">
        <f>IF(H1121&lt;&gt;"",_xlfn.DAYS(H1121,G1121),"N/A")</f>
        <v>24</v>
      </c>
      <c r="J1121" s="1">
        <f>IF(H1121&lt;&gt;"",H1121,"N/A")</f>
        <v>44590</v>
      </c>
      <c r="K1121">
        <v>1</v>
      </c>
      <c r="L1121" t="s">
        <v>16</v>
      </c>
      <c r="M1121" t="str">
        <f>IF(L1121&lt;&gt;"",L1121,"N/A")</f>
        <v>Paid</v>
      </c>
      <c r="N1121" t="s">
        <v>16</v>
      </c>
      <c r="O1121" t="str">
        <f>IF(N1121&lt;&gt;"",N1121,"N/A")</f>
        <v>Paid</v>
      </c>
      <c r="P1121" t="s">
        <v>13</v>
      </c>
      <c r="Q1121" s="9">
        <v>30.06</v>
      </c>
      <c r="R1121" t="str">
        <f t="shared" si="17"/>
        <v>30+</v>
      </c>
      <c r="S1121">
        <v>600</v>
      </c>
      <c r="T1121" t="s">
        <v>14</v>
      </c>
      <c r="U1121">
        <f>IF(T1121="USD",S1121,S1121*0.055)</f>
        <v>600</v>
      </c>
      <c r="V1121">
        <v>300</v>
      </c>
      <c r="W1121" t="s">
        <v>14</v>
      </c>
      <c r="X1121">
        <f>IF(W1121="USD",V1121,V1121*0.054)</f>
        <v>300</v>
      </c>
      <c r="Y1121">
        <v>1</v>
      </c>
      <c r="Z1121">
        <v>3.5999999999999996</v>
      </c>
      <c r="AA1121" s="9">
        <v>2.4000000000000004</v>
      </c>
      <c r="AB1121">
        <v>3</v>
      </c>
      <c r="AC1121">
        <v>2.4000000000000004</v>
      </c>
    </row>
    <row r="1122" spans="1:29" x14ac:dyDescent="0.25">
      <c r="A1122" t="s">
        <v>2679</v>
      </c>
      <c r="B1122" t="s">
        <v>10</v>
      </c>
      <c r="C1122" t="s">
        <v>68</v>
      </c>
      <c r="D1122" t="s">
        <v>3620</v>
      </c>
      <c r="E1122" t="s">
        <v>3612</v>
      </c>
      <c r="F1122" t="str">
        <f>_xlfn.CONCAT(D1122:D1122,"-",E1122)</f>
        <v>Zanzibar-Victoria</v>
      </c>
      <c r="G1122" s="1">
        <v>44571</v>
      </c>
      <c r="H1122" s="1">
        <v>44595</v>
      </c>
      <c r="I1122" s="8">
        <f>IF(H1122&lt;&gt;"",_xlfn.DAYS(H1122,G1122),"N/A")</f>
        <v>24</v>
      </c>
      <c r="J1122" s="1">
        <f>IF(H1122&lt;&gt;"",H1122,"N/A")</f>
        <v>44595</v>
      </c>
      <c r="K1122">
        <v>1</v>
      </c>
      <c r="L1122" t="s">
        <v>16</v>
      </c>
      <c r="M1122" t="str">
        <f>IF(L1122&lt;&gt;"",L1122,"N/A")</f>
        <v>Paid</v>
      </c>
      <c r="N1122" t="s">
        <v>16</v>
      </c>
      <c r="O1122" t="str">
        <f>IF(N1122&lt;&gt;"",N1122,"N/A")</f>
        <v>Paid</v>
      </c>
      <c r="P1122" t="s">
        <v>13</v>
      </c>
      <c r="Q1122" s="9">
        <v>30.06</v>
      </c>
      <c r="R1122" t="str">
        <f t="shared" si="17"/>
        <v>30+</v>
      </c>
      <c r="S1122">
        <v>600</v>
      </c>
      <c r="T1122" t="s">
        <v>14</v>
      </c>
      <c r="U1122">
        <f>IF(T1122="USD",S1122,S1122*0.055)</f>
        <v>600</v>
      </c>
      <c r="V1122">
        <v>300</v>
      </c>
      <c r="W1122" t="s">
        <v>14</v>
      </c>
      <c r="X1122">
        <f>IF(W1122="USD",V1122,V1122*0.054)</f>
        <v>300</v>
      </c>
      <c r="Y1122">
        <v>1</v>
      </c>
      <c r="Z1122">
        <v>3.5999999999999996</v>
      </c>
      <c r="AA1122" s="9">
        <v>2.4000000000000004</v>
      </c>
      <c r="AB1122">
        <v>3</v>
      </c>
      <c r="AC1122">
        <v>2.4000000000000004</v>
      </c>
    </row>
    <row r="1123" spans="1:29" x14ac:dyDescent="0.25">
      <c r="A1123" t="s">
        <v>2683</v>
      </c>
      <c r="B1123" t="s">
        <v>10</v>
      </c>
      <c r="C1123" t="s">
        <v>68</v>
      </c>
      <c r="D1123" t="s">
        <v>3620</v>
      </c>
      <c r="E1123" t="s">
        <v>3617</v>
      </c>
      <c r="F1123" t="str">
        <f>_xlfn.CONCAT(D1123:D1123,"-",E1123)</f>
        <v>Zanzibar-Lagos</v>
      </c>
      <c r="G1123" s="1">
        <v>44568</v>
      </c>
      <c r="H1123" s="1">
        <v>44592</v>
      </c>
      <c r="I1123" s="8">
        <f>IF(H1123&lt;&gt;"",_xlfn.DAYS(H1123,G1123),"N/A")</f>
        <v>24</v>
      </c>
      <c r="J1123" s="1">
        <f>IF(H1123&lt;&gt;"",H1123,"N/A")</f>
        <v>44592</v>
      </c>
      <c r="K1123">
        <v>1</v>
      </c>
      <c r="L1123" t="s">
        <v>16</v>
      </c>
      <c r="M1123" t="str">
        <f>IF(L1123&lt;&gt;"",L1123,"N/A")</f>
        <v>Paid</v>
      </c>
      <c r="N1123" t="s">
        <v>16</v>
      </c>
      <c r="O1123" t="str">
        <f>IF(N1123&lt;&gt;"",N1123,"N/A")</f>
        <v>Paid</v>
      </c>
      <c r="P1123" t="s">
        <v>13</v>
      </c>
      <c r="Q1123" s="9">
        <v>30.06</v>
      </c>
      <c r="R1123" t="str">
        <f t="shared" si="17"/>
        <v>30+</v>
      </c>
      <c r="S1123">
        <v>600</v>
      </c>
      <c r="T1123" t="s">
        <v>14</v>
      </c>
      <c r="U1123">
        <f>IF(T1123="USD",S1123,S1123*0.055)</f>
        <v>600</v>
      </c>
      <c r="V1123">
        <v>300</v>
      </c>
      <c r="W1123" t="s">
        <v>14</v>
      </c>
      <c r="X1123">
        <f>IF(W1123="USD",V1123,V1123*0.054)</f>
        <v>300</v>
      </c>
      <c r="Y1123">
        <v>1</v>
      </c>
      <c r="Z1123">
        <v>3.5999999999999996</v>
      </c>
      <c r="AA1123" s="9">
        <v>2.4000000000000004</v>
      </c>
      <c r="AB1123">
        <v>3</v>
      </c>
      <c r="AC1123">
        <v>2.4000000000000004</v>
      </c>
    </row>
    <row r="1124" spans="1:29" x14ac:dyDescent="0.25">
      <c r="A1124" t="s">
        <v>2689</v>
      </c>
      <c r="B1124" t="s">
        <v>10</v>
      </c>
      <c r="C1124" t="s">
        <v>68</v>
      </c>
      <c r="D1124" t="s">
        <v>3620</v>
      </c>
      <c r="E1124" t="s">
        <v>3614</v>
      </c>
      <c r="F1124" t="str">
        <f>_xlfn.CONCAT(D1124:D1124,"-",E1124)</f>
        <v>Zanzibar-Alger</v>
      </c>
      <c r="G1124" s="1">
        <v>44572</v>
      </c>
      <c r="H1124" s="1">
        <v>44596</v>
      </c>
      <c r="I1124" s="8">
        <f>IF(H1124&lt;&gt;"",_xlfn.DAYS(H1124,G1124),"N/A")</f>
        <v>24</v>
      </c>
      <c r="J1124" s="1">
        <f>IF(H1124&lt;&gt;"",H1124,"N/A")</f>
        <v>44596</v>
      </c>
      <c r="K1124">
        <v>1</v>
      </c>
      <c r="L1124" t="s">
        <v>16</v>
      </c>
      <c r="M1124" t="str">
        <f>IF(L1124&lt;&gt;"",L1124,"N/A")</f>
        <v>Paid</v>
      </c>
      <c r="N1124" t="s">
        <v>16</v>
      </c>
      <c r="O1124" t="str">
        <f>IF(N1124&lt;&gt;"",N1124,"N/A")</f>
        <v>Paid</v>
      </c>
      <c r="P1124" t="s">
        <v>13</v>
      </c>
      <c r="Q1124" s="9">
        <v>30.06</v>
      </c>
      <c r="R1124" t="str">
        <f t="shared" si="17"/>
        <v>30+</v>
      </c>
      <c r="S1124">
        <v>600</v>
      </c>
      <c r="T1124" t="s">
        <v>14</v>
      </c>
      <c r="U1124">
        <f>IF(T1124="USD",S1124,S1124*0.055)</f>
        <v>600</v>
      </c>
      <c r="V1124">
        <v>300</v>
      </c>
      <c r="W1124" t="s">
        <v>14</v>
      </c>
      <c r="X1124">
        <f>IF(W1124="USD",V1124,V1124*0.054)</f>
        <v>300</v>
      </c>
      <c r="Y1124">
        <v>1</v>
      </c>
      <c r="Z1124">
        <v>3.5999999999999996</v>
      </c>
      <c r="AA1124" s="9">
        <v>2.4000000000000004</v>
      </c>
      <c r="AB1124">
        <v>3</v>
      </c>
      <c r="AC1124">
        <v>2.4000000000000004</v>
      </c>
    </row>
    <row r="1125" spans="1:29" x14ac:dyDescent="0.25">
      <c r="A1125" t="s">
        <v>3530</v>
      </c>
      <c r="B1125" t="s">
        <v>10</v>
      </c>
      <c r="C1125" t="s">
        <v>68</v>
      </c>
      <c r="D1125" t="s">
        <v>3615</v>
      </c>
      <c r="E1125" t="s">
        <v>3617</v>
      </c>
      <c r="F1125" t="str">
        <f>_xlfn.CONCAT(D1125:D1125,"-",E1125)</f>
        <v>Mombasa-Lagos</v>
      </c>
      <c r="G1125" s="1">
        <v>44576</v>
      </c>
      <c r="H1125" s="1">
        <v>44600</v>
      </c>
      <c r="I1125" s="8">
        <f>IF(H1125&lt;&gt;"",_xlfn.DAYS(H1125,G1125),"N/A")</f>
        <v>24</v>
      </c>
      <c r="J1125" s="1">
        <f>IF(H1125&lt;&gt;"",H1125,"N/A")</f>
        <v>44600</v>
      </c>
      <c r="K1125">
        <v>1</v>
      </c>
      <c r="L1125" t="s">
        <v>16</v>
      </c>
      <c r="M1125" t="str">
        <f>IF(L1125&lt;&gt;"",L1125,"N/A")</f>
        <v>Paid</v>
      </c>
      <c r="N1125" t="s">
        <v>16</v>
      </c>
      <c r="O1125" t="str">
        <f>IF(N1125&lt;&gt;"",N1125,"N/A")</f>
        <v>Paid</v>
      </c>
      <c r="P1125" t="s">
        <v>13</v>
      </c>
      <c r="Q1125" s="9">
        <v>30.06</v>
      </c>
      <c r="R1125" t="str">
        <f t="shared" si="17"/>
        <v>30+</v>
      </c>
      <c r="S1125">
        <v>600</v>
      </c>
      <c r="T1125" t="s">
        <v>14</v>
      </c>
      <c r="U1125">
        <f>IF(T1125="USD",S1125,S1125*0.055)</f>
        <v>600</v>
      </c>
      <c r="V1125">
        <v>300</v>
      </c>
      <c r="W1125" t="s">
        <v>14</v>
      </c>
      <c r="X1125">
        <f>IF(W1125="USD",V1125,V1125*0.054)</f>
        <v>300</v>
      </c>
      <c r="Y1125">
        <v>1</v>
      </c>
      <c r="Z1125">
        <v>3.5999999999999996</v>
      </c>
      <c r="AA1125" s="9">
        <v>2.4000000000000004</v>
      </c>
      <c r="AB1125">
        <v>3</v>
      </c>
      <c r="AC1125">
        <v>2.4000000000000004</v>
      </c>
    </row>
    <row r="1126" spans="1:29" x14ac:dyDescent="0.25">
      <c r="A1126" t="s">
        <v>3553</v>
      </c>
      <c r="B1126" t="s">
        <v>10</v>
      </c>
      <c r="C1126" t="s">
        <v>68</v>
      </c>
      <c r="D1126" t="s">
        <v>3611</v>
      </c>
      <c r="E1126" t="s">
        <v>3614</v>
      </c>
      <c r="F1126" t="str">
        <f>_xlfn.CONCAT(D1126:D1126,"-",E1126)</f>
        <v>Mogadishu-Alger</v>
      </c>
      <c r="G1126" s="1">
        <v>44576</v>
      </c>
      <c r="H1126" s="1">
        <v>44600</v>
      </c>
      <c r="I1126" s="8">
        <f>IF(H1126&lt;&gt;"",_xlfn.DAYS(H1126,G1126),"N/A")</f>
        <v>24</v>
      </c>
      <c r="J1126" s="1">
        <f>IF(H1126&lt;&gt;"",H1126,"N/A")</f>
        <v>44600</v>
      </c>
      <c r="K1126">
        <v>1</v>
      </c>
      <c r="L1126" t="s">
        <v>16</v>
      </c>
      <c r="M1126" t="str">
        <f>IF(L1126&lt;&gt;"",L1126,"N/A")</f>
        <v>Paid</v>
      </c>
      <c r="N1126" t="s">
        <v>12</v>
      </c>
      <c r="O1126" t="str">
        <f>IF(N1126&lt;&gt;"",N1126,"N/A")</f>
        <v>Invoiced</v>
      </c>
      <c r="P1126" t="s">
        <v>13</v>
      </c>
      <c r="Q1126" s="9">
        <v>30.06</v>
      </c>
      <c r="R1126" t="str">
        <f t="shared" si="17"/>
        <v>30+</v>
      </c>
      <c r="S1126">
        <v>600</v>
      </c>
      <c r="T1126" t="s">
        <v>14</v>
      </c>
      <c r="U1126">
        <f>IF(T1126="USD",S1126,S1126*0.055)</f>
        <v>600</v>
      </c>
      <c r="V1126">
        <v>300</v>
      </c>
      <c r="W1126" t="s">
        <v>14</v>
      </c>
      <c r="X1126">
        <f>IF(W1126="USD",V1126,V1126*0.054)</f>
        <v>300</v>
      </c>
      <c r="Y1126">
        <v>1</v>
      </c>
      <c r="Z1126">
        <v>3.5999999999999996</v>
      </c>
      <c r="AA1126" s="9">
        <v>2.4000000000000004</v>
      </c>
      <c r="AB1126">
        <v>3</v>
      </c>
      <c r="AC1126">
        <v>2.4000000000000004</v>
      </c>
    </row>
    <row r="1127" spans="1:29" x14ac:dyDescent="0.25">
      <c r="A1127" t="s">
        <v>3556</v>
      </c>
      <c r="B1127" t="s">
        <v>10</v>
      </c>
      <c r="C1127" t="s">
        <v>68</v>
      </c>
      <c r="D1127" t="s">
        <v>3619</v>
      </c>
      <c r="E1127" t="s">
        <v>3617</v>
      </c>
      <c r="F1127" t="str">
        <f>_xlfn.CONCAT(D1127:D1127,"-",E1127)</f>
        <v>Addis Ababa-Lagos</v>
      </c>
      <c r="G1127" s="1">
        <v>44590</v>
      </c>
      <c r="H1127" s="1">
        <v>44614</v>
      </c>
      <c r="I1127" s="8">
        <f>IF(H1127&lt;&gt;"",_xlfn.DAYS(H1127,G1127),"N/A")</f>
        <v>24</v>
      </c>
      <c r="J1127" s="1">
        <f>IF(H1127&lt;&gt;"",H1127,"N/A")</f>
        <v>44614</v>
      </c>
      <c r="K1127">
        <v>1</v>
      </c>
      <c r="L1127" t="s">
        <v>16</v>
      </c>
      <c r="M1127" t="str">
        <f>IF(L1127&lt;&gt;"",L1127,"N/A")</f>
        <v>Paid</v>
      </c>
      <c r="N1127" t="s">
        <v>12</v>
      </c>
      <c r="O1127" t="str">
        <f>IF(N1127&lt;&gt;"",N1127,"N/A")</f>
        <v>Invoiced</v>
      </c>
      <c r="P1127" t="s">
        <v>13</v>
      </c>
      <c r="Q1127" s="9">
        <v>30.06</v>
      </c>
      <c r="R1127" t="str">
        <f t="shared" si="17"/>
        <v>30+</v>
      </c>
      <c r="S1127">
        <v>600</v>
      </c>
      <c r="T1127" t="s">
        <v>14</v>
      </c>
      <c r="U1127">
        <f>IF(T1127="USD",S1127,S1127*0.055)</f>
        <v>600</v>
      </c>
      <c r="V1127">
        <v>300</v>
      </c>
      <c r="W1127" t="s">
        <v>14</v>
      </c>
      <c r="X1127">
        <f>IF(W1127="USD",V1127,V1127*0.054)</f>
        <v>300</v>
      </c>
      <c r="Y1127">
        <v>1</v>
      </c>
      <c r="Z1127">
        <v>3.5999999999999996</v>
      </c>
      <c r="AA1127" s="9">
        <v>2.4000000000000004</v>
      </c>
      <c r="AB1127">
        <v>3</v>
      </c>
      <c r="AC1127">
        <v>2.4000000000000004</v>
      </c>
    </row>
    <row r="1128" spans="1:29" x14ac:dyDescent="0.25">
      <c r="A1128" t="s">
        <v>3564</v>
      </c>
      <c r="B1128" t="s">
        <v>10</v>
      </c>
      <c r="C1128" t="s">
        <v>68</v>
      </c>
      <c r="D1128" t="s">
        <v>3620</v>
      </c>
      <c r="E1128" t="s">
        <v>3613</v>
      </c>
      <c r="F1128" t="str">
        <f>_xlfn.CONCAT(D1128:D1128,"-",E1128)</f>
        <v>Zanzibar-Sanaa</v>
      </c>
      <c r="G1128" s="1">
        <v>44594</v>
      </c>
      <c r="H1128" s="1">
        <v>44618</v>
      </c>
      <c r="I1128" s="8">
        <f>IF(H1128&lt;&gt;"",_xlfn.DAYS(H1128,G1128),"N/A")</f>
        <v>24</v>
      </c>
      <c r="J1128" s="1">
        <f>IF(H1128&lt;&gt;"",H1128,"N/A")</f>
        <v>44618</v>
      </c>
      <c r="K1128">
        <v>2</v>
      </c>
      <c r="L1128" t="s">
        <v>16</v>
      </c>
      <c r="M1128" t="str">
        <f>IF(L1128&lt;&gt;"",L1128,"N/A")</f>
        <v>Paid</v>
      </c>
      <c r="N1128" t="s">
        <v>16</v>
      </c>
      <c r="O1128" t="str">
        <f>IF(N1128&lt;&gt;"",N1128,"N/A")</f>
        <v>Paid</v>
      </c>
      <c r="P1128" t="s">
        <v>13</v>
      </c>
      <c r="Q1128" s="9">
        <v>30.06</v>
      </c>
      <c r="R1128" t="str">
        <f t="shared" si="17"/>
        <v>30+</v>
      </c>
      <c r="S1128">
        <v>600</v>
      </c>
      <c r="T1128" t="s">
        <v>14</v>
      </c>
      <c r="U1128">
        <f>IF(T1128="USD",S1128,S1128*0.055)</f>
        <v>600</v>
      </c>
      <c r="V1128">
        <v>300</v>
      </c>
      <c r="W1128" t="s">
        <v>14</v>
      </c>
      <c r="X1128">
        <f>IF(W1128="USD",V1128,V1128*0.054)</f>
        <v>300</v>
      </c>
      <c r="Y1128">
        <v>1</v>
      </c>
      <c r="Z1128">
        <v>3.5999999999999996</v>
      </c>
      <c r="AA1128" s="9">
        <v>2.4000000000000004</v>
      </c>
      <c r="AB1128">
        <v>3</v>
      </c>
      <c r="AC1128">
        <v>2.4000000000000004</v>
      </c>
    </row>
    <row r="1129" spans="1:29" x14ac:dyDescent="0.25">
      <c r="A1129" t="s">
        <v>926</v>
      </c>
      <c r="B1129" t="s">
        <v>10</v>
      </c>
      <c r="C1129" t="s">
        <v>68</v>
      </c>
      <c r="D1129" t="s">
        <v>3620</v>
      </c>
      <c r="E1129" t="s">
        <v>3614</v>
      </c>
      <c r="F1129" t="str">
        <f>_xlfn.CONCAT(D1129:D1129,"-",E1129)</f>
        <v>Zanzibar-Alger</v>
      </c>
      <c r="G1129" s="1">
        <v>44573</v>
      </c>
      <c r="H1129" s="1">
        <v>44597</v>
      </c>
      <c r="I1129" s="8">
        <f>IF(H1129&lt;&gt;"",_xlfn.DAYS(H1129,G1129),"N/A")</f>
        <v>24</v>
      </c>
      <c r="J1129" s="1">
        <f>IF(H1129&lt;&gt;"",H1129,"N/A")</f>
        <v>44597</v>
      </c>
      <c r="K1129">
        <v>1</v>
      </c>
      <c r="L1129" t="s">
        <v>16</v>
      </c>
      <c r="M1129" t="str">
        <f>IF(L1129&lt;&gt;"",L1129,"N/A")</f>
        <v>Paid</v>
      </c>
      <c r="O1129" t="str">
        <f>IF(N1129&lt;&gt;"",N1129,"N/A")</f>
        <v>N/A</v>
      </c>
      <c r="P1129" t="s">
        <v>69</v>
      </c>
      <c r="Q1129" s="9">
        <v>30.0564</v>
      </c>
      <c r="R1129" t="str">
        <f t="shared" si="17"/>
        <v>30+</v>
      </c>
      <c r="S1129">
        <v>20</v>
      </c>
      <c r="T1129" t="s">
        <v>14</v>
      </c>
      <c r="U1129">
        <f>IF(T1129="USD",S1129,S1129*0.055)</f>
        <v>20</v>
      </c>
      <c r="V1129">
        <v>10</v>
      </c>
      <c r="W1129" t="s">
        <v>14</v>
      </c>
      <c r="X1129">
        <f>IF(W1129="USD",V1129,V1129*0.054)</f>
        <v>10</v>
      </c>
      <c r="Y1129">
        <v>1</v>
      </c>
      <c r="Z1129">
        <v>3.5999999999999996</v>
      </c>
      <c r="AA1129" s="9">
        <v>2.4000000000000004</v>
      </c>
      <c r="AB1129">
        <v>3</v>
      </c>
      <c r="AC1129">
        <v>2.4000000000000004</v>
      </c>
    </row>
    <row r="1130" spans="1:29" x14ac:dyDescent="0.25">
      <c r="A1130" t="s">
        <v>920</v>
      </c>
      <c r="B1130" t="s">
        <v>10</v>
      </c>
      <c r="C1130" t="s">
        <v>68</v>
      </c>
      <c r="D1130" t="s">
        <v>3611</v>
      </c>
      <c r="E1130" t="s">
        <v>3613</v>
      </c>
      <c r="F1130" t="str">
        <f>_xlfn.CONCAT(D1130:D1130,"-",E1130)</f>
        <v>Mogadishu-Sanaa</v>
      </c>
      <c r="G1130" s="1">
        <v>44573</v>
      </c>
      <c r="H1130" s="1">
        <v>44597</v>
      </c>
      <c r="I1130" s="8">
        <f>IF(H1130&lt;&gt;"",_xlfn.DAYS(H1130,G1130),"N/A")</f>
        <v>24</v>
      </c>
      <c r="J1130" s="1">
        <f>IF(H1130&lt;&gt;"",H1130,"N/A")</f>
        <v>44597</v>
      </c>
      <c r="K1130">
        <v>1</v>
      </c>
      <c r="L1130" t="s">
        <v>16</v>
      </c>
      <c r="M1130" t="str">
        <f>IF(L1130&lt;&gt;"",L1130,"N/A")</f>
        <v>Paid</v>
      </c>
      <c r="N1130" t="s">
        <v>16</v>
      </c>
      <c r="O1130" t="str">
        <f>IF(N1130&lt;&gt;"",N1130,"N/A")</f>
        <v>Paid</v>
      </c>
      <c r="P1130" t="s">
        <v>13</v>
      </c>
      <c r="Q1130" s="9">
        <v>30.0564</v>
      </c>
      <c r="R1130" t="str">
        <f t="shared" si="17"/>
        <v>30+</v>
      </c>
      <c r="S1130">
        <v>600</v>
      </c>
      <c r="T1130" t="s">
        <v>14</v>
      </c>
      <c r="U1130">
        <f>IF(T1130="USD",S1130,S1130*0.055)</f>
        <v>600</v>
      </c>
      <c r="V1130">
        <v>300</v>
      </c>
      <c r="W1130" t="s">
        <v>14</v>
      </c>
      <c r="X1130">
        <f>IF(W1130="USD",V1130,V1130*0.054)</f>
        <v>300</v>
      </c>
      <c r="Y1130">
        <v>1</v>
      </c>
      <c r="Z1130">
        <v>3.5999999999999996</v>
      </c>
      <c r="AA1130" s="9">
        <v>2.4000000000000004</v>
      </c>
      <c r="AB1130">
        <v>3</v>
      </c>
      <c r="AC1130">
        <v>2.4000000000000004</v>
      </c>
    </row>
    <row r="1131" spans="1:29" x14ac:dyDescent="0.25">
      <c r="A1131" t="s">
        <v>1407</v>
      </c>
      <c r="B1131" t="s">
        <v>10</v>
      </c>
      <c r="C1131" t="s">
        <v>68</v>
      </c>
      <c r="D1131" t="s">
        <v>3619</v>
      </c>
      <c r="E1131" t="s">
        <v>3617</v>
      </c>
      <c r="F1131" t="str">
        <f>_xlfn.CONCAT(D1131:D1131,"-",E1131)</f>
        <v>Addis Ababa-Lagos</v>
      </c>
      <c r="G1131" s="1">
        <v>44662</v>
      </c>
      <c r="H1131" s="1">
        <v>44686</v>
      </c>
      <c r="I1131" s="8">
        <f>IF(H1131&lt;&gt;"",_xlfn.DAYS(H1131,G1131),"N/A")</f>
        <v>24</v>
      </c>
      <c r="J1131" s="1">
        <f>IF(H1131&lt;&gt;"",H1131,"N/A")</f>
        <v>44686</v>
      </c>
      <c r="K1131">
        <v>4</v>
      </c>
      <c r="M1131" t="str">
        <f>IF(L1131&lt;&gt;"",L1131,"N/A")</f>
        <v>N/A</v>
      </c>
      <c r="O1131" t="str">
        <f>IF(N1131&lt;&gt;"",N1131,"N/A")</f>
        <v>N/A</v>
      </c>
      <c r="P1131" t="s">
        <v>69</v>
      </c>
      <c r="Q1131" s="9">
        <v>30.048999999999999</v>
      </c>
      <c r="R1131" t="str">
        <f t="shared" si="17"/>
        <v>30+</v>
      </c>
      <c r="S1131">
        <v>20</v>
      </c>
      <c r="T1131" t="s">
        <v>14</v>
      </c>
      <c r="U1131">
        <f>IF(T1131="USD",S1131,S1131*0.055)</f>
        <v>20</v>
      </c>
      <c r="V1131">
        <v>10</v>
      </c>
      <c r="W1131" t="s">
        <v>14</v>
      </c>
      <c r="X1131">
        <f>IF(W1131="USD",V1131,V1131*0.054)</f>
        <v>10</v>
      </c>
      <c r="Y1131">
        <v>1</v>
      </c>
      <c r="Z1131">
        <v>3.5999999999999996</v>
      </c>
      <c r="AA1131" s="9">
        <v>2.4000000000000004</v>
      </c>
      <c r="AB1131">
        <v>3</v>
      </c>
      <c r="AC1131">
        <v>2.4000000000000004</v>
      </c>
    </row>
    <row r="1132" spans="1:29" x14ac:dyDescent="0.25">
      <c r="A1132" t="s">
        <v>1376</v>
      </c>
      <c r="B1132" t="s">
        <v>10</v>
      </c>
      <c r="C1132" t="s">
        <v>68</v>
      </c>
      <c r="D1132" t="s">
        <v>3611</v>
      </c>
      <c r="E1132" t="s">
        <v>3618</v>
      </c>
      <c r="F1132" t="str">
        <f>_xlfn.CONCAT(D1132:D1132,"-",E1132)</f>
        <v>Mogadishu-Tripoli</v>
      </c>
      <c r="G1132" s="1">
        <v>44662</v>
      </c>
      <c r="H1132" s="1">
        <v>44686</v>
      </c>
      <c r="I1132" s="8">
        <f>IF(H1132&lt;&gt;"",_xlfn.DAYS(H1132,G1132),"N/A")</f>
        <v>24</v>
      </c>
      <c r="J1132" s="1">
        <f>IF(H1132&lt;&gt;"",H1132,"N/A")</f>
        <v>44686</v>
      </c>
      <c r="K1132">
        <v>4</v>
      </c>
      <c r="M1132" t="str">
        <f>IF(L1132&lt;&gt;"",L1132,"N/A")</f>
        <v>N/A</v>
      </c>
      <c r="N1132" t="s">
        <v>12</v>
      </c>
      <c r="O1132" t="str">
        <f>IF(N1132&lt;&gt;"",N1132,"N/A")</f>
        <v>Invoiced</v>
      </c>
      <c r="P1132" t="s">
        <v>13</v>
      </c>
      <c r="Q1132" s="9">
        <v>30.048999999999999</v>
      </c>
      <c r="R1132" t="str">
        <f t="shared" si="17"/>
        <v>30+</v>
      </c>
      <c r="S1132">
        <v>600</v>
      </c>
      <c r="T1132" t="s">
        <v>14</v>
      </c>
      <c r="U1132">
        <f>IF(T1132="USD",S1132,S1132*0.055)</f>
        <v>600</v>
      </c>
      <c r="V1132">
        <v>300</v>
      </c>
      <c r="W1132" t="s">
        <v>14</v>
      </c>
      <c r="X1132">
        <f>IF(W1132="USD",V1132,V1132*0.054)</f>
        <v>300</v>
      </c>
      <c r="Y1132">
        <v>1</v>
      </c>
      <c r="Z1132">
        <v>3.5999999999999996</v>
      </c>
      <c r="AA1132" s="9">
        <v>2.4000000000000004</v>
      </c>
      <c r="AB1132">
        <v>3</v>
      </c>
      <c r="AC1132">
        <v>2.4000000000000004</v>
      </c>
    </row>
    <row r="1133" spans="1:29" x14ac:dyDescent="0.25">
      <c r="A1133" t="s">
        <v>925</v>
      </c>
      <c r="B1133" t="s">
        <v>10</v>
      </c>
      <c r="C1133" t="s">
        <v>68</v>
      </c>
      <c r="D1133" t="s">
        <v>3619</v>
      </c>
      <c r="E1133" t="s">
        <v>3614</v>
      </c>
      <c r="F1133" t="str">
        <f>_xlfn.CONCAT(D1133:D1133,"-",E1133)</f>
        <v>Addis Ababa-Alger</v>
      </c>
      <c r="G1133" s="1">
        <v>44571</v>
      </c>
      <c r="H1133" s="1">
        <v>44595</v>
      </c>
      <c r="I1133" s="8">
        <f>IF(H1133&lt;&gt;"",_xlfn.DAYS(H1133,G1133),"N/A")</f>
        <v>24</v>
      </c>
      <c r="J1133" s="1">
        <f>IF(H1133&lt;&gt;"",H1133,"N/A")</f>
        <v>44595</v>
      </c>
      <c r="K1133">
        <v>1</v>
      </c>
      <c r="L1133" t="s">
        <v>16</v>
      </c>
      <c r="M1133" t="str">
        <f>IF(L1133&lt;&gt;"",L1133,"N/A")</f>
        <v>Paid</v>
      </c>
      <c r="N1133" t="s">
        <v>12</v>
      </c>
      <c r="O1133" t="str">
        <f>IF(N1133&lt;&gt;"",N1133,"N/A")</f>
        <v>Invoiced</v>
      </c>
      <c r="P1133" t="s">
        <v>69</v>
      </c>
      <c r="Q1133" s="9">
        <v>29.992000000000001</v>
      </c>
      <c r="R1133" t="str">
        <f t="shared" si="17"/>
        <v>20-30</v>
      </c>
      <c r="S1133">
        <v>20</v>
      </c>
      <c r="T1133" t="s">
        <v>14</v>
      </c>
      <c r="U1133">
        <f>IF(T1133="USD",S1133,S1133*0.055)</f>
        <v>20</v>
      </c>
      <c r="V1133">
        <v>10</v>
      </c>
      <c r="W1133" t="s">
        <v>14</v>
      </c>
      <c r="X1133">
        <f>IF(W1133="USD",V1133,V1133*0.054)</f>
        <v>10</v>
      </c>
      <c r="Y1133">
        <v>1</v>
      </c>
      <c r="Z1133">
        <v>3.5999999999999996</v>
      </c>
      <c r="AA1133" s="9">
        <v>2.4000000000000004</v>
      </c>
      <c r="AB1133">
        <v>3</v>
      </c>
      <c r="AC1133">
        <v>2.4000000000000004</v>
      </c>
    </row>
    <row r="1134" spans="1:29" x14ac:dyDescent="0.25">
      <c r="A1134" t="s">
        <v>919</v>
      </c>
      <c r="B1134" t="s">
        <v>10</v>
      </c>
      <c r="C1134" t="s">
        <v>68</v>
      </c>
      <c r="D1134" t="s">
        <v>3611</v>
      </c>
      <c r="E1134" t="s">
        <v>3613</v>
      </c>
      <c r="F1134" t="str">
        <f>_xlfn.CONCAT(D1134:D1134,"-",E1134)</f>
        <v>Mogadishu-Sanaa</v>
      </c>
      <c r="G1134" s="1">
        <v>44571</v>
      </c>
      <c r="H1134" s="1">
        <v>44595</v>
      </c>
      <c r="I1134" s="8">
        <f>IF(H1134&lt;&gt;"",_xlfn.DAYS(H1134,G1134),"N/A")</f>
        <v>24</v>
      </c>
      <c r="J1134" s="1">
        <f>IF(H1134&lt;&gt;"",H1134,"N/A")</f>
        <v>44595</v>
      </c>
      <c r="K1134">
        <v>1</v>
      </c>
      <c r="L1134" t="s">
        <v>16</v>
      </c>
      <c r="M1134" t="str">
        <f>IF(L1134&lt;&gt;"",L1134,"N/A")</f>
        <v>Paid</v>
      </c>
      <c r="N1134" t="s">
        <v>16</v>
      </c>
      <c r="O1134" t="str">
        <f>IF(N1134&lt;&gt;"",N1134,"N/A")</f>
        <v>Paid</v>
      </c>
      <c r="P1134" t="s">
        <v>13</v>
      </c>
      <c r="Q1134" s="9">
        <v>29.992000000000001</v>
      </c>
      <c r="R1134" t="str">
        <f t="shared" si="17"/>
        <v>20-30</v>
      </c>
      <c r="S1134">
        <v>600</v>
      </c>
      <c r="T1134" t="s">
        <v>14</v>
      </c>
      <c r="U1134">
        <f>IF(T1134="USD",S1134,S1134*0.055)</f>
        <v>600</v>
      </c>
      <c r="V1134">
        <v>300</v>
      </c>
      <c r="W1134" t="s">
        <v>14</v>
      </c>
      <c r="X1134">
        <f>IF(W1134="USD",V1134,V1134*0.054)</f>
        <v>300</v>
      </c>
      <c r="Y1134">
        <v>1</v>
      </c>
      <c r="Z1134">
        <v>3.5999999999999996</v>
      </c>
      <c r="AA1134" s="9">
        <v>2.4000000000000004</v>
      </c>
      <c r="AB1134">
        <v>3</v>
      </c>
      <c r="AC1134">
        <v>2.4000000000000004</v>
      </c>
    </row>
    <row r="1135" spans="1:29" x14ac:dyDescent="0.25">
      <c r="A1135" t="s">
        <v>1279</v>
      </c>
      <c r="B1135" t="s">
        <v>10</v>
      </c>
      <c r="C1135" t="s">
        <v>68</v>
      </c>
      <c r="D1135" t="s">
        <v>3611</v>
      </c>
      <c r="E1135" t="s">
        <v>3614</v>
      </c>
      <c r="F1135" t="str">
        <f>_xlfn.CONCAT(D1135:D1135,"-",E1135)</f>
        <v>Mogadishu-Alger</v>
      </c>
      <c r="G1135" s="1">
        <v>44685</v>
      </c>
      <c r="H1135" s="1">
        <v>44709</v>
      </c>
      <c r="I1135" s="8">
        <f>IF(H1135&lt;&gt;"",_xlfn.DAYS(H1135,G1135),"N/A")</f>
        <v>24</v>
      </c>
      <c r="J1135" s="1">
        <f>IF(H1135&lt;&gt;"",H1135,"N/A")</f>
        <v>44709</v>
      </c>
      <c r="K1135">
        <v>5</v>
      </c>
      <c r="L1135" t="s">
        <v>16</v>
      </c>
      <c r="M1135" t="str">
        <f>IF(L1135&lt;&gt;"",L1135,"N/A")</f>
        <v>Paid</v>
      </c>
      <c r="N1135" t="s">
        <v>12</v>
      </c>
      <c r="O1135" t="str">
        <f>IF(N1135&lt;&gt;"",N1135,"N/A")</f>
        <v>Invoiced</v>
      </c>
      <c r="P1135" t="s">
        <v>69</v>
      </c>
      <c r="Q1135" s="9">
        <v>29.9468</v>
      </c>
      <c r="R1135" t="str">
        <f t="shared" si="17"/>
        <v>20-30</v>
      </c>
      <c r="S1135">
        <v>20</v>
      </c>
      <c r="T1135" t="s">
        <v>14</v>
      </c>
      <c r="U1135">
        <f>IF(T1135="USD",S1135,S1135*0.055)</f>
        <v>20</v>
      </c>
      <c r="V1135">
        <v>10</v>
      </c>
      <c r="W1135" t="s">
        <v>14</v>
      </c>
      <c r="X1135">
        <f>IF(W1135="USD",V1135,V1135*0.054)</f>
        <v>10</v>
      </c>
      <c r="Y1135">
        <v>1</v>
      </c>
      <c r="Z1135">
        <v>3.5999999999999996</v>
      </c>
      <c r="AA1135" s="9">
        <v>2.4000000000000004</v>
      </c>
      <c r="AB1135">
        <v>3</v>
      </c>
      <c r="AC1135">
        <v>2.4000000000000004</v>
      </c>
    </row>
    <row r="1136" spans="1:29" x14ac:dyDescent="0.25">
      <c r="A1136" t="s">
        <v>1292</v>
      </c>
      <c r="B1136" t="s">
        <v>10</v>
      </c>
      <c r="C1136" t="s">
        <v>68</v>
      </c>
      <c r="D1136" t="s">
        <v>3616</v>
      </c>
      <c r="E1136" t="s">
        <v>3612</v>
      </c>
      <c r="F1136" t="str">
        <f>_xlfn.CONCAT(D1136:D1136,"-",E1136)</f>
        <v>Marrakech-Victoria</v>
      </c>
      <c r="G1136" s="1">
        <v>44685</v>
      </c>
      <c r="H1136" s="1">
        <v>44709</v>
      </c>
      <c r="I1136" s="8">
        <f>IF(H1136&lt;&gt;"",_xlfn.DAYS(H1136,G1136),"N/A")</f>
        <v>24</v>
      </c>
      <c r="J1136" s="1">
        <f>IF(H1136&lt;&gt;"",H1136,"N/A")</f>
        <v>44709</v>
      </c>
      <c r="K1136">
        <v>5</v>
      </c>
      <c r="L1136" t="s">
        <v>16</v>
      </c>
      <c r="M1136" t="str">
        <f>IF(L1136&lt;&gt;"",L1136,"N/A")</f>
        <v>Paid</v>
      </c>
      <c r="N1136" t="s">
        <v>12</v>
      </c>
      <c r="O1136" t="str">
        <f>IF(N1136&lt;&gt;"",N1136,"N/A")</f>
        <v>Invoiced</v>
      </c>
      <c r="P1136" t="s">
        <v>13</v>
      </c>
      <c r="Q1136" s="9">
        <v>29.9468</v>
      </c>
      <c r="R1136" t="str">
        <f t="shared" si="17"/>
        <v>20-30</v>
      </c>
      <c r="S1136">
        <v>600</v>
      </c>
      <c r="T1136" t="s">
        <v>14</v>
      </c>
      <c r="U1136">
        <f>IF(T1136="USD",S1136,S1136*0.055)</f>
        <v>600</v>
      </c>
      <c r="V1136">
        <v>300</v>
      </c>
      <c r="W1136" t="s">
        <v>14</v>
      </c>
      <c r="X1136">
        <f>IF(W1136="USD",V1136,V1136*0.054)</f>
        <v>300</v>
      </c>
      <c r="Y1136">
        <v>1</v>
      </c>
      <c r="Z1136">
        <v>3.5999999999999996</v>
      </c>
      <c r="AA1136" s="9">
        <v>2.4000000000000004</v>
      </c>
      <c r="AB1136">
        <v>3</v>
      </c>
      <c r="AC1136">
        <v>2.4000000000000004</v>
      </c>
    </row>
    <row r="1137" spans="1:29" x14ac:dyDescent="0.25">
      <c r="A1137" t="s">
        <v>1409</v>
      </c>
      <c r="B1137" t="s">
        <v>10</v>
      </c>
      <c r="C1137" t="s">
        <v>68</v>
      </c>
      <c r="D1137" t="s">
        <v>3620</v>
      </c>
      <c r="E1137" t="s">
        <v>3614</v>
      </c>
      <c r="F1137" t="str">
        <f>_xlfn.CONCAT(D1137:D1137,"-",E1137)</f>
        <v>Zanzibar-Alger</v>
      </c>
      <c r="G1137" s="1">
        <v>44662</v>
      </c>
      <c r="H1137" s="1">
        <v>44686</v>
      </c>
      <c r="I1137" s="8">
        <f>IF(H1137&lt;&gt;"",_xlfn.DAYS(H1137,G1137),"N/A")</f>
        <v>24</v>
      </c>
      <c r="J1137" s="1">
        <f>IF(H1137&lt;&gt;"",H1137,"N/A")</f>
        <v>44686</v>
      </c>
      <c r="K1137">
        <v>4</v>
      </c>
      <c r="M1137" t="str">
        <f>IF(L1137&lt;&gt;"",L1137,"N/A")</f>
        <v>N/A</v>
      </c>
      <c r="O1137" t="str">
        <f>IF(N1137&lt;&gt;"",N1137,"N/A")</f>
        <v>N/A</v>
      </c>
      <c r="P1137" t="s">
        <v>69</v>
      </c>
      <c r="Q1137" s="9">
        <v>29.943000000000001</v>
      </c>
      <c r="R1137" t="str">
        <f t="shared" si="17"/>
        <v>20-30</v>
      </c>
      <c r="S1137">
        <v>20</v>
      </c>
      <c r="T1137" t="s">
        <v>14</v>
      </c>
      <c r="U1137">
        <f>IF(T1137="USD",S1137,S1137*0.055)</f>
        <v>20</v>
      </c>
      <c r="V1137">
        <v>10</v>
      </c>
      <c r="W1137" t="s">
        <v>14</v>
      </c>
      <c r="X1137">
        <f>IF(W1137="USD",V1137,V1137*0.054)</f>
        <v>10</v>
      </c>
      <c r="Y1137">
        <v>1</v>
      </c>
      <c r="Z1137">
        <v>3.5999999999999996</v>
      </c>
      <c r="AA1137" s="9">
        <v>2.4000000000000004</v>
      </c>
      <c r="AB1137">
        <v>3</v>
      </c>
      <c r="AC1137">
        <v>2.4000000000000004</v>
      </c>
    </row>
    <row r="1138" spans="1:29" x14ac:dyDescent="0.25">
      <c r="A1138" t="s">
        <v>1378</v>
      </c>
      <c r="B1138" t="s">
        <v>10</v>
      </c>
      <c r="C1138" t="s">
        <v>68</v>
      </c>
      <c r="D1138" t="s">
        <v>3620</v>
      </c>
      <c r="E1138" t="s">
        <v>3614</v>
      </c>
      <c r="F1138" t="str">
        <f>_xlfn.CONCAT(D1138:D1138,"-",E1138)</f>
        <v>Zanzibar-Alger</v>
      </c>
      <c r="G1138" s="1">
        <v>44662</v>
      </c>
      <c r="H1138" s="1">
        <v>44686</v>
      </c>
      <c r="I1138" s="8">
        <f>IF(H1138&lt;&gt;"",_xlfn.DAYS(H1138,G1138),"N/A")</f>
        <v>24</v>
      </c>
      <c r="J1138" s="1">
        <f>IF(H1138&lt;&gt;"",H1138,"N/A")</f>
        <v>44686</v>
      </c>
      <c r="K1138">
        <v>4</v>
      </c>
      <c r="M1138" t="str">
        <f>IF(L1138&lt;&gt;"",L1138,"N/A")</f>
        <v>N/A</v>
      </c>
      <c r="N1138" t="s">
        <v>12</v>
      </c>
      <c r="O1138" t="str">
        <f>IF(N1138&lt;&gt;"",N1138,"N/A")</f>
        <v>Invoiced</v>
      </c>
      <c r="P1138" t="s">
        <v>13</v>
      </c>
      <c r="Q1138" s="9">
        <v>29.943000000000001</v>
      </c>
      <c r="R1138" t="str">
        <f t="shared" si="17"/>
        <v>20-30</v>
      </c>
      <c r="S1138">
        <v>600</v>
      </c>
      <c r="T1138" t="s">
        <v>14</v>
      </c>
      <c r="U1138">
        <f>IF(T1138="USD",S1138,S1138*0.055)</f>
        <v>600</v>
      </c>
      <c r="V1138">
        <v>300</v>
      </c>
      <c r="W1138" t="s">
        <v>14</v>
      </c>
      <c r="X1138">
        <f>IF(W1138="USD",V1138,V1138*0.054)</f>
        <v>300</v>
      </c>
      <c r="Y1138">
        <v>1</v>
      </c>
      <c r="Z1138">
        <v>3.5999999999999996</v>
      </c>
      <c r="AA1138" s="9">
        <v>2.4000000000000004</v>
      </c>
      <c r="AB1138">
        <v>3</v>
      </c>
      <c r="AC1138">
        <v>2.4000000000000004</v>
      </c>
    </row>
    <row r="1139" spans="1:29" x14ac:dyDescent="0.25">
      <c r="A1139" t="s">
        <v>2172</v>
      </c>
      <c r="B1139" t="s">
        <v>10</v>
      </c>
      <c r="C1139" t="s">
        <v>68</v>
      </c>
      <c r="D1139" t="s">
        <v>3619</v>
      </c>
      <c r="E1139" t="s">
        <v>3613</v>
      </c>
      <c r="F1139" t="str">
        <f>_xlfn.CONCAT(D1139:D1139,"-",E1139)</f>
        <v>Addis Ababa-Sanaa</v>
      </c>
      <c r="G1139" s="1">
        <v>44662</v>
      </c>
      <c r="H1139" s="1">
        <v>44686</v>
      </c>
      <c r="I1139" s="8">
        <f>IF(H1139&lt;&gt;"",_xlfn.DAYS(H1139,G1139),"N/A")</f>
        <v>24</v>
      </c>
      <c r="J1139" s="1">
        <f>IF(H1139&lt;&gt;"",H1139,"N/A")</f>
        <v>44686</v>
      </c>
      <c r="K1139">
        <v>4</v>
      </c>
      <c r="L1139" t="s">
        <v>16</v>
      </c>
      <c r="M1139" t="str">
        <f>IF(L1139&lt;&gt;"",L1139,"N/A")</f>
        <v>Paid</v>
      </c>
      <c r="N1139" t="s">
        <v>12</v>
      </c>
      <c r="O1139" t="str">
        <f>IF(N1139&lt;&gt;"",N1139,"N/A")</f>
        <v>Invoiced</v>
      </c>
      <c r="P1139" t="s">
        <v>13</v>
      </c>
      <c r="Q1139" s="9">
        <v>29.94</v>
      </c>
      <c r="R1139" t="str">
        <f t="shared" si="17"/>
        <v>20-30</v>
      </c>
      <c r="S1139">
        <v>600</v>
      </c>
      <c r="T1139" t="s">
        <v>14</v>
      </c>
      <c r="U1139">
        <f>IF(T1139="USD",S1139,S1139*0.055)</f>
        <v>600</v>
      </c>
      <c r="V1139">
        <v>300</v>
      </c>
      <c r="W1139" t="s">
        <v>14</v>
      </c>
      <c r="X1139">
        <f>IF(W1139="USD",V1139,V1139*0.054)</f>
        <v>300</v>
      </c>
      <c r="Y1139">
        <v>1</v>
      </c>
      <c r="Z1139">
        <v>3.5999999999999996</v>
      </c>
      <c r="AA1139" s="9">
        <v>2.4000000000000004</v>
      </c>
      <c r="AB1139">
        <v>3</v>
      </c>
      <c r="AC1139">
        <v>2.4000000000000004</v>
      </c>
    </row>
    <row r="1140" spans="1:29" x14ac:dyDescent="0.25">
      <c r="A1140" t="s">
        <v>1801</v>
      </c>
      <c r="B1140" t="s">
        <v>10</v>
      </c>
      <c r="C1140" t="s">
        <v>68</v>
      </c>
      <c r="D1140" t="s">
        <v>3616</v>
      </c>
      <c r="E1140" t="s">
        <v>3618</v>
      </c>
      <c r="F1140" t="str">
        <f>_xlfn.CONCAT(D1140:D1140,"-",E1140)</f>
        <v>Marrakech-Tripoli</v>
      </c>
      <c r="G1140" s="1">
        <v>44739</v>
      </c>
      <c r="H1140" s="1">
        <v>44763</v>
      </c>
      <c r="I1140" s="8">
        <f>IF(H1140&lt;&gt;"",_xlfn.DAYS(H1140,G1140),"N/A")</f>
        <v>24</v>
      </c>
      <c r="J1140" s="1">
        <f>IF(H1140&lt;&gt;"",H1140,"N/A")</f>
        <v>44763</v>
      </c>
      <c r="K1140">
        <v>6</v>
      </c>
      <c r="L1140" t="s">
        <v>12</v>
      </c>
      <c r="M1140" t="str">
        <f>IF(L1140&lt;&gt;"",L1140,"N/A")</f>
        <v>Invoiced</v>
      </c>
      <c r="N1140" t="s">
        <v>12</v>
      </c>
      <c r="O1140" t="str">
        <f>IF(N1140&lt;&gt;"",N1140,"N/A")</f>
        <v>Invoiced</v>
      </c>
      <c r="P1140" t="s">
        <v>13</v>
      </c>
      <c r="Q1140" s="9">
        <v>29.89</v>
      </c>
      <c r="R1140" t="str">
        <f t="shared" si="17"/>
        <v>20-30</v>
      </c>
      <c r="S1140">
        <v>600</v>
      </c>
      <c r="T1140" t="s">
        <v>14</v>
      </c>
      <c r="U1140">
        <f>IF(T1140="USD",S1140,S1140*0.055)</f>
        <v>600</v>
      </c>
      <c r="V1140">
        <v>300</v>
      </c>
      <c r="W1140" t="s">
        <v>14</v>
      </c>
      <c r="X1140">
        <f>IF(W1140="USD",V1140,V1140*0.054)</f>
        <v>300</v>
      </c>
      <c r="Y1140">
        <v>1</v>
      </c>
      <c r="Z1140">
        <v>3.5999999999999996</v>
      </c>
      <c r="AA1140" s="9">
        <v>2.4000000000000004</v>
      </c>
      <c r="AB1140">
        <v>3</v>
      </c>
      <c r="AC1140">
        <v>2.4000000000000004</v>
      </c>
    </row>
    <row r="1141" spans="1:29" x14ac:dyDescent="0.25">
      <c r="A1141" t="s">
        <v>2156</v>
      </c>
      <c r="B1141" t="s">
        <v>10</v>
      </c>
      <c r="C1141" t="s">
        <v>68</v>
      </c>
      <c r="D1141" t="s">
        <v>3619</v>
      </c>
      <c r="E1141" t="s">
        <v>3614</v>
      </c>
      <c r="F1141" t="str">
        <f>_xlfn.CONCAT(D1141:D1141,"-",E1141)</f>
        <v>Addis Ababa-Alger</v>
      </c>
      <c r="G1141" s="1">
        <v>44663</v>
      </c>
      <c r="H1141" s="1">
        <v>44687</v>
      </c>
      <c r="I1141" s="8">
        <f>IF(H1141&lt;&gt;"",_xlfn.DAYS(H1141,G1141),"N/A")</f>
        <v>24</v>
      </c>
      <c r="J1141" s="1">
        <f>IF(H1141&lt;&gt;"",H1141,"N/A")</f>
        <v>44687</v>
      </c>
      <c r="K1141">
        <v>4</v>
      </c>
      <c r="L1141" t="s">
        <v>16</v>
      </c>
      <c r="M1141" t="str">
        <f>IF(L1141&lt;&gt;"",L1141,"N/A")</f>
        <v>Paid</v>
      </c>
      <c r="N1141" t="s">
        <v>12</v>
      </c>
      <c r="O1141" t="str">
        <f>IF(N1141&lt;&gt;"",N1141,"N/A")</f>
        <v>Invoiced</v>
      </c>
      <c r="P1141" t="s">
        <v>13</v>
      </c>
      <c r="Q1141" s="9">
        <v>29.84</v>
      </c>
      <c r="R1141" t="str">
        <f t="shared" si="17"/>
        <v>20-30</v>
      </c>
      <c r="S1141">
        <v>600</v>
      </c>
      <c r="T1141" t="s">
        <v>14</v>
      </c>
      <c r="U1141">
        <f>IF(T1141="USD",S1141,S1141*0.055)</f>
        <v>600</v>
      </c>
      <c r="V1141">
        <v>300</v>
      </c>
      <c r="W1141" t="s">
        <v>14</v>
      </c>
      <c r="X1141">
        <f>IF(W1141="USD",V1141,V1141*0.054)</f>
        <v>300</v>
      </c>
      <c r="Y1141">
        <v>1</v>
      </c>
      <c r="Z1141">
        <v>3.5999999999999996</v>
      </c>
      <c r="AA1141" s="9">
        <v>2.4000000000000004</v>
      </c>
      <c r="AB1141">
        <v>3</v>
      </c>
      <c r="AC1141">
        <v>2.4000000000000004</v>
      </c>
    </row>
    <row r="1142" spans="1:29" x14ac:dyDescent="0.25">
      <c r="A1142" t="s">
        <v>1750</v>
      </c>
      <c r="B1142" t="s">
        <v>10</v>
      </c>
      <c r="C1142" t="s">
        <v>68</v>
      </c>
      <c r="D1142" t="s">
        <v>3615</v>
      </c>
      <c r="E1142" t="s">
        <v>3618</v>
      </c>
      <c r="F1142" t="str">
        <f>_xlfn.CONCAT(D1142:D1142,"-",E1142)</f>
        <v>Mombasa-Tripoli</v>
      </c>
      <c r="G1142" s="1">
        <v>44726</v>
      </c>
      <c r="H1142" s="1">
        <v>44750</v>
      </c>
      <c r="I1142" s="8">
        <f>IF(H1142&lt;&gt;"",_xlfn.DAYS(H1142,G1142),"N/A")</f>
        <v>24</v>
      </c>
      <c r="J1142" s="1">
        <f>IF(H1142&lt;&gt;"",H1142,"N/A")</f>
        <v>44750</v>
      </c>
      <c r="K1142">
        <v>6</v>
      </c>
      <c r="L1142" t="s">
        <v>12</v>
      </c>
      <c r="M1142" t="str">
        <f>IF(L1142&lt;&gt;"",L1142,"N/A")</f>
        <v>Invoiced</v>
      </c>
      <c r="N1142" t="s">
        <v>12</v>
      </c>
      <c r="O1142" t="str">
        <f>IF(N1142&lt;&gt;"",N1142,"N/A")</f>
        <v>Invoiced</v>
      </c>
      <c r="P1142" t="s">
        <v>13</v>
      </c>
      <c r="Q1142" s="9">
        <v>29.803000000000001</v>
      </c>
      <c r="R1142" t="str">
        <f t="shared" si="17"/>
        <v>20-30</v>
      </c>
      <c r="S1142">
        <v>600</v>
      </c>
      <c r="T1142" t="s">
        <v>14</v>
      </c>
      <c r="U1142">
        <f>IF(T1142="USD",S1142,S1142*0.055)</f>
        <v>600</v>
      </c>
      <c r="V1142">
        <v>300</v>
      </c>
      <c r="W1142" t="s">
        <v>14</v>
      </c>
      <c r="X1142">
        <f>IF(W1142="USD",V1142,V1142*0.054)</f>
        <v>300</v>
      </c>
      <c r="Y1142">
        <v>1</v>
      </c>
      <c r="Z1142">
        <v>3.5999999999999996</v>
      </c>
      <c r="AA1142" s="9">
        <v>2.4000000000000004</v>
      </c>
      <c r="AB1142">
        <v>3</v>
      </c>
      <c r="AC1142">
        <v>2.4000000000000004</v>
      </c>
    </row>
    <row r="1143" spans="1:29" x14ac:dyDescent="0.25">
      <c r="A1143" t="s">
        <v>2157</v>
      </c>
      <c r="B1143" t="s">
        <v>10</v>
      </c>
      <c r="C1143" t="s">
        <v>68</v>
      </c>
      <c r="D1143" t="s">
        <v>3611</v>
      </c>
      <c r="E1143" t="s">
        <v>3614</v>
      </c>
      <c r="F1143" t="str">
        <f>_xlfn.CONCAT(D1143:D1143,"-",E1143)</f>
        <v>Mogadishu-Alger</v>
      </c>
      <c r="G1143" s="1">
        <v>44663</v>
      </c>
      <c r="H1143" s="1">
        <v>44687</v>
      </c>
      <c r="I1143" s="8">
        <f>IF(H1143&lt;&gt;"",_xlfn.DAYS(H1143,G1143),"N/A")</f>
        <v>24</v>
      </c>
      <c r="J1143" s="1">
        <f>IF(H1143&lt;&gt;"",H1143,"N/A")</f>
        <v>44687</v>
      </c>
      <c r="K1143">
        <v>4</v>
      </c>
      <c r="L1143" t="s">
        <v>16</v>
      </c>
      <c r="M1143" t="str">
        <f>IF(L1143&lt;&gt;"",L1143,"N/A")</f>
        <v>Paid</v>
      </c>
      <c r="N1143" t="s">
        <v>12</v>
      </c>
      <c r="O1143" t="str">
        <f>IF(N1143&lt;&gt;"",N1143,"N/A")</f>
        <v>Invoiced</v>
      </c>
      <c r="P1143" t="s">
        <v>13</v>
      </c>
      <c r="Q1143" s="9">
        <v>29.72</v>
      </c>
      <c r="R1143" t="str">
        <f t="shared" si="17"/>
        <v>20-30</v>
      </c>
      <c r="S1143">
        <v>600</v>
      </c>
      <c r="T1143" t="s">
        <v>14</v>
      </c>
      <c r="U1143">
        <f>IF(T1143="USD",S1143,S1143*0.055)</f>
        <v>600</v>
      </c>
      <c r="V1143">
        <v>300</v>
      </c>
      <c r="W1143" t="s">
        <v>14</v>
      </c>
      <c r="X1143">
        <f>IF(W1143="USD",V1143,V1143*0.054)</f>
        <v>300</v>
      </c>
      <c r="Y1143">
        <v>1</v>
      </c>
      <c r="Z1143">
        <v>3.5999999999999996</v>
      </c>
      <c r="AA1143" s="9">
        <v>2.4000000000000004</v>
      </c>
      <c r="AB1143">
        <v>3</v>
      </c>
      <c r="AC1143">
        <v>2.4000000000000004</v>
      </c>
    </row>
    <row r="1144" spans="1:29" x14ac:dyDescent="0.25">
      <c r="A1144" t="s">
        <v>1753</v>
      </c>
      <c r="B1144" t="s">
        <v>10</v>
      </c>
      <c r="C1144" t="s">
        <v>68</v>
      </c>
      <c r="D1144" t="s">
        <v>3616</v>
      </c>
      <c r="E1144" t="s">
        <v>3614</v>
      </c>
      <c r="F1144" t="str">
        <f>_xlfn.CONCAT(D1144:D1144,"-",E1144)</f>
        <v>Marrakech-Alger</v>
      </c>
      <c r="G1144" s="1">
        <v>44727</v>
      </c>
      <c r="H1144" s="1">
        <v>44751</v>
      </c>
      <c r="I1144" s="8">
        <f>IF(H1144&lt;&gt;"",_xlfn.DAYS(H1144,G1144),"N/A")</f>
        <v>24</v>
      </c>
      <c r="J1144" s="1">
        <f>IF(H1144&lt;&gt;"",H1144,"N/A")</f>
        <v>44751</v>
      </c>
      <c r="K1144">
        <v>6</v>
      </c>
      <c r="L1144" t="s">
        <v>12</v>
      </c>
      <c r="M1144" t="str">
        <f>IF(L1144&lt;&gt;"",L1144,"N/A")</f>
        <v>Invoiced</v>
      </c>
      <c r="N1144" t="s">
        <v>12</v>
      </c>
      <c r="O1144" t="str">
        <f>IF(N1144&lt;&gt;"",N1144,"N/A")</f>
        <v>Invoiced</v>
      </c>
      <c r="P1144" t="s">
        <v>13</v>
      </c>
      <c r="Q1144" s="9">
        <v>29.655000000000001</v>
      </c>
      <c r="R1144" t="str">
        <f t="shared" si="17"/>
        <v>20-30</v>
      </c>
      <c r="S1144">
        <v>600</v>
      </c>
      <c r="T1144" t="s">
        <v>14</v>
      </c>
      <c r="U1144">
        <f>IF(T1144="USD",S1144,S1144*0.055)</f>
        <v>600</v>
      </c>
      <c r="V1144">
        <v>300</v>
      </c>
      <c r="W1144" t="s">
        <v>14</v>
      </c>
      <c r="X1144">
        <f>IF(W1144="USD",V1144,V1144*0.054)</f>
        <v>300</v>
      </c>
      <c r="Y1144">
        <v>1</v>
      </c>
      <c r="Z1144">
        <v>3.5999999999999996</v>
      </c>
      <c r="AA1144" s="9">
        <v>2.4000000000000004</v>
      </c>
      <c r="AB1144">
        <v>3</v>
      </c>
      <c r="AC1144">
        <v>2.4000000000000004</v>
      </c>
    </row>
    <row r="1145" spans="1:29" x14ac:dyDescent="0.25">
      <c r="A1145" t="s">
        <v>1631</v>
      </c>
      <c r="B1145" t="s">
        <v>10</v>
      </c>
      <c r="C1145" t="s">
        <v>68</v>
      </c>
      <c r="D1145" t="s">
        <v>3616</v>
      </c>
      <c r="E1145" t="s">
        <v>3612</v>
      </c>
      <c r="F1145" t="str">
        <f>_xlfn.CONCAT(D1145:D1145,"-",E1145)</f>
        <v>Marrakech-Victoria</v>
      </c>
      <c r="G1145" s="1">
        <v>44720</v>
      </c>
      <c r="H1145" s="1">
        <v>44744</v>
      </c>
      <c r="I1145" s="8">
        <f>IF(H1145&lt;&gt;"",_xlfn.DAYS(H1145,G1145),"N/A")</f>
        <v>24</v>
      </c>
      <c r="J1145" s="1">
        <f>IF(H1145&lt;&gt;"",H1145,"N/A")</f>
        <v>44744</v>
      </c>
      <c r="K1145">
        <v>6</v>
      </c>
      <c r="L1145" t="s">
        <v>12</v>
      </c>
      <c r="M1145" t="str">
        <f>IF(L1145&lt;&gt;"",L1145,"N/A")</f>
        <v>Invoiced</v>
      </c>
      <c r="O1145" t="str">
        <f>IF(N1145&lt;&gt;"",N1145,"N/A")</f>
        <v>N/A</v>
      </c>
      <c r="P1145" t="s">
        <v>69</v>
      </c>
      <c r="Q1145" s="9">
        <v>29.632999999999999</v>
      </c>
      <c r="R1145" t="str">
        <f t="shared" si="17"/>
        <v>20-30</v>
      </c>
      <c r="S1145">
        <v>20</v>
      </c>
      <c r="T1145" t="s">
        <v>14</v>
      </c>
      <c r="U1145">
        <f>IF(T1145="USD",S1145,S1145*0.055)</f>
        <v>20</v>
      </c>
      <c r="V1145">
        <v>10</v>
      </c>
      <c r="W1145" t="s">
        <v>14</v>
      </c>
      <c r="X1145">
        <f>IF(W1145="USD",V1145,V1145*0.054)</f>
        <v>10</v>
      </c>
      <c r="Y1145">
        <v>1</v>
      </c>
      <c r="Z1145">
        <v>3.5999999999999996</v>
      </c>
      <c r="AA1145" s="9">
        <v>2.4000000000000004</v>
      </c>
      <c r="AB1145">
        <v>3</v>
      </c>
      <c r="AC1145">
        <v>2.4000000000000004</v>
      </c>
    </row>
    <row r="1146" spans="1:29" x14ac:dyDescent="0.25">
      <c r="A1146" t="s">
        <v>1690</v>
      </c>
      <c r="B1146" t="s">
        <v>10</v>
      </c>
      <c r="C1146" t="s">
        <v>68</v>
      </c>
      <c r="D1146" t="s">
        <v>3616</v>
      </c>
      <c r="E1146" t="s">
        <v>3613</v>
      </c>
      <c r="F1146" t="str">
        <f>_xlfn.CONCAT(D1146:D1146,"-",E1146)</f>
        <v>Marrakech-Sanaa</v>
      </c>
      <c r="G1146" s="1">
        <v>44720</v>
      </c>
      <c r="H1146" s="1">
        <v>44744</v>
      </c>
      <c r="I1146" s="8">
        <f>IF(H1146&lt;&gt;"",_xlfn.DAYS(H1146,G1146),"N/A")</f>
        <v>24</v>
      </c>
      <c r="J1146" s="1">
        <f>IF(H1146&lt;&gt;"",H1146,"N/A")</f>
        <v>44744</v>
      </c>
      <c r="K1146">
        <v>6</v>
      </c>
      <c r="L1146" t="s">
        <v>12</v>
      </c>
      <c r="M1146" t="str">
        <f>IF(L1146&lt;&gt;"",L1146,"N/A")</f>
        <v>Invoiced</v>
      </c>
      <c r="N1146" t="s">
        <v>12</v>
      </c>
      <c r="O1146" t="str">
        <f>IF(N1146&lt;&gt;"",N1146,"N/A")</f>
        <v>Invoiced</v>
      </c>
      <c r="P1146" t="s">
        <v>13</v>
      </c>
      <c r="Q1146" s="9">
        <v>29.632999999999999</v>
      </c>
      <c r="R1146" t="str">
        <f t="shared" si="17"/>
        <v>20-30</v>
      </c>
      <c r="S1146">
        <v>600</v>
      </c>
      <c r="T1146" t="s">
        <v>14</v>
      </c>
      <c r="U1146">
        <f>IF(T1146="USD",S1146,S1146*0.055)</f>
        <v>600</v>
      </c>
      <c r="V1146">
        <v>300</v>
      </c>
      <c r="W1146" t="s">
        <v>14</v>
      </c>
      <c r="X1146">
        <f>IF(W1146="USD",V1146,V1146*0.054)</f>
        <v>300</v>
      </c>
      <c r="Y1146">
        <v>1</v>
      </c>
      <c r="Z1146">
        <v>3.5999999999999996</v>
      </c>
      <c r="AA1146" s="9">
        <v>2.4000000000000004</v>
      </c>
      <c r="AB1146">
        <v>3</v>
      </c>
      <c r="AC1146">
        <v>2.4000000000000004</v>
      </c>
    </row>
    <row r="1147" spans="1:29" x14ac:dyDescent="0.25">
      <c r="A1147" t="s">
        <v>1620</v>
      </c>
      <c r="B1147" t="s">
        <v>10</v>
      </c>
      <c r="C1147" t="s">
        <v>68</v>
      </c>
      <c r="D1147" t="s">
        <v>3615</v>
      </c>
      <c r="E1147" t="s">
        <v>3614</v>
      </c>
      <c r="F1147" t="str">
        <f>_xlfn.CONCAT(D1147:D1147,"-",E1147)</f>
        <v>Mombasa-Alger</v>
      </c>
      <c r="G1147" s="1">
        <v>44720</v>
      </c>
      <c r="H1147" s="1">
        <v>44744</v>
      </c>
      <c r="I1147" s="8">
        <f>IF(H1147&lt;&gt;"",_xlfn.DAYS(H1147,G1147),"N/A")</f>
        <v>24</v>
      </c>
      <c r="J1147" s="1">
        <f>IF(H1147&lt;&gt;"",H1147,"N/A")</f>
        <v>44744</v>
      </c>
      <c r="K1147">
        <v>6</v>
      </c>
      <c r="L1147" t="s">
        <v>12</v>
      </c>
      <c r="M1147" t="str">
        <f>IF(L1147&lt;&gt;"",L1147,"N/A")</f>
        <v>Invoiced</v>
      </c>
      <c r="O1147" t="str">
        <f>IF(N1147&lt;&gt;"",N1147,"N/A")</f>
        <v>N/A</v>
      </c>
      <c r="P1147" t="s">
        <v>69</v>
      </c>
      <c r="Q1147" s="9">
        <v>29.614000000000001</v>
      </c>
      <c r="R1147" t="str">
        <f t="shared" si="17"/>
        <v>20-30</v>
      </c>
      <c r="S1147">
        <v>20</v>
      </c>
      <c r="T1147" t="s">
        <v>14</v>
      </c>
      <c r="U1147">
        <f>IF(T1147="USD",S1147,S1147*0.055)</f>
        <v>20</v>
      </c>
      <c r="V1147">
        <v>10</v>
      </c>
      <c r="W1147" t="s">
        <v>14</v>
      </c>
      <c r="X1147">
        <f>IF(W1147="USD",V1147,V1147*0.054)</f>
        <v>10</v>
      </c>
      <c r="Y1147">
        <v>1</v>
      </c>
      <c r="Z1147">
        <v>3.5999999999999996</v>
      </c>
      <c r="AA1147" s="9">
        <v>2.4000000000000004</v>
      </c>
      <c r="AB1147">
        <v>3</v>
      </c>
      <c r="AC1147">
        <v>2.4000000000000004</v>
      </c>
    </row>
    <row r="1148" spans="1:29" x14ac:dyDescent="0.25">
      <c r="A1148" t="s">
        <v>1679</v>
      </c>
      <c r="B1148" t="s">
        <v>10</v>
      </c>
      <c r="C1148" t="s">
        <v>68</v>
      </c>
      <c r="D1148" t="s">
        <v>3615</v>
      </c>
      <c r="E1148" t="s">
        <v>3617</v>
      </c>
      <c r="F1148" t="str">
        <f>_xlfn.CONCAT(D1148:D1148,"-",E1148)</f>
        <v>Mombasa-Lagos</v>
      </c>
      <c r="G1148" s="1">
        <v>44720</v>
      </c>
      <c r="H1148" s="1">
        <v>44744</v>
      </c>
      <c r="I1148" s="8">
        <f>IF(H1148&lt;&gt;"",_xlfn.DAYS(H1148,G1148),"N/A")</f>
        <v>24</v>
      </c>
      <c r="J1148" s="1">
        <f>IF(H1148&lt;&gt;"",H1148,"N/A")</f>
        <v>44744</v>
      </c>
      <c r="K1148">
        <v>6</v>
      </c>
      <c r="L1148" t="s">
        <v>12</v>
      </c>
      <c r="M1148" t="str">
        <f>IF(L1148&lt;&gt;"",L1148,"N/A")</f>
        <v>Invoiced</v>
      </c>
      <c r="N1148" t="s">
        <v>12</v>
      </c>
      <c r="O1148" t="str">
        <f>IF(N1148&lt;&gt;"",N1148,"N/A")</f>
        <v>Invoiced</v>
      </c>
      <c r="P1148" t="s">
        <v>13</v>
      </c>
      <c r="Q1148" s="9">
        <v>29.614000000000001</v>
      </c>
      <c r="R1148" t="str">
        <f t="shared" si="17"/>
        <v>20-30</v>
      </c>
      <c r="S1148">
        <v>600</v>
      </c>
      <c r="T1148" t="s">
        <v>14</v>
      </c>
      <c r="U1148">
        <f>IF(T1148="USD",S1148,S1148*0.055)</f>
        <v>600</v>
      </c>
      <c r="V1148">
        <v>300</v>
      </c>
      <c r="W1148" t="s">
        <v>14</v>
      </c>
      <c r="X1148">
        <f>IF(W1148="USD",V1148,V1148*0.054)</f>
        <v>300</v>
      </c>
      <c r="Y1148">
        <v>1</v>
      </c>
      <c r="Z1148">
        <v>3.5999999999999996</v>
      </c>
      <c r="AA1148" s="9">
        <v>2.4000000000000004</v>
      </c>
      <c r="AB1148">
        <v>3</v>
      </c>
      <c r="AC1148">
        <v>2.4000000000000004</v>
      </c>
    </row>
    <row r="1149" spans="1:29" x14ac:dyDescent="0.25">
      <c r="A1149" t="s">
        <v>2928</v>
      </c>
      <c r="B1149" t="s">
        <v>10</v>
      </c>
      <c r="C1149" t="s">
        <v>68</v>
      </c>
      <c r="D1149" t="s">
        <v>3619</v>
      </c>
      <c r="E1149" t="s">
        <v>3617</v>
      </c>
      <c r="F1149" t="str">
        <f>_xlfn.CONCAT(D1149:D1149,"-",E1149)</f>
        <v>Addis Ababa-Lagos</v>
      </c>
      <c r="G1149" s="1">
        <v>44757</v>
      </c>
      <c r="H1149" s="1">
        <v>44781</v>
      </c>
      <c r="I1149" s="8">
        <f>IF(H1149&lt;&gt;"",_xlfn.DAYS(H1149,G1149),"N/A")</f>
        <v>24</v>
      </c>
      <c r="J1149" s="1">
        <f>IF(H1149&lt;&gt;"",H1149,"N/A")</f>
        <v>44781</v>
      </c>
      <c r="K1149">
        <v>7</v>
      </c>
      <c r="L1149" t="s">
        <v>12</v>
      </c>
      <c r="M1149" t="str">
        <f>IF(L1149&lt;&gt;"",L1149,"N/A")</f>
        <v>Invoiced</v>
      </c>
      <c r="N1149" t="s">
        <v>12</v>
      </c>
      <c r="O1149" t="str">
        <f>IF(N1149&lt;&gt;"",N1149,"N/A")</f>
        <v>Invoiced</v>
      </c>
      <c r="P1149" t="s">
        <v>13</v>
      </c>
      <c r="Q1149" s="9">
        <v>29.52</v>
      </c>
      <c r="R1149" t="str">
        <f t="shared" si="17"/>
        <v>20-30</v>
      </c>
      <c r="S1149">
        <v>600</v>
      </c>
      <c r="T1149" t="s">
        <v>14</v>
      </c>
      <c r="U1149">
        <f>IF(T1149="USD",S1149,S1149*0.055)</f>
        <v>600</v>
      </c>
      <c r="V1149">
        <v>300</v>
      </c>
      <c r="W1149" t="s">
        <v>14</v>
      </c>
      <c r="X1149">
        <f>IF(W1149="USD",V1149,V1149*0.054)</f>
        <v>300</v>
      </c>
      <c r="Y1149">
        <v>1</v>
      </c>
      <c r="Z1149">
        <v>3.5999999999999996</v>
      </c>
      <c r="AA1149" s="9">
        <v>2.4000000000000004</v>
      </c>
      <c r="AB1149">
        <v>3</v>
      </c>
      <c r="AC1149">
        <v>2.4000000000000004</v>
      </c>
    </row>
    <row r="1150" spans="1:29" x14ac:dyDescent="0.25">
      <c r="A1150" t="s">
        <v>890</v>
      </c>
      <c r="B1150" t="s">
        <v>10</v>
      </c>
      <c r="C1150" t="s">
        <v>68</v>
      </c>
      <c r="D1150" t="s">
        <v>3619</v>
      </c>
      <c r="E1150" t="s">
        <v>3612</v>
      </c>
      <c r="F1150" t="str">
        <f>_xlfn.CONCAT(D1150:D1150,"-",E1150)</f>
        <v>Addis Ababa-Victoria</v>
      </c>
      <c r="G1150" s="1">
        <v>44630</v>
      </c>
      <c r="H1150" s="1">
        <v>44654</v>
      </c>
      <c r="I1150" s="8">
        <f>IF(H1150&lt;&gt;"",_xlfn.DAYS(H1150,G1150),"N/A")</f>
        <v>24</v>
      </c>
      <c r="J1150" s="1">
        <f>IF(H1150&lt;&gt;"",H1150,"N/A")</f>
        <v>44654</v>
      </c>
      <c r="K1150">
        <v>3</v>
      </c>
      <c r="L1150" t="s">
        <v>16</v>
      </c>
      <c r="M1150" t="str">
        <f>IF(L1150&lt;&gt;"",L1150,"N/A")</f>
        <v>Paid</v>
      </c>
      <c r="N1150" t="s">
        <v>16</v>
      </c>
      <c r="O1150" t="str">
        <f>IF(N1150&lt;&gt;"",N1150,"N/A")</f>
        <v>Paid</v>
      </c>
      <c r="P1150" t="s">
        <v>13</v>
      </c>
      <c r="Q1150" s="9">
        <v>29.318999999999999</v>
      </c>
      <c r="R1150" t="str">
        <f t="shared" si="17"/>
        <v>20-30</v>
      </c>
      <c r="S1150">
        <v>600</v>
      </c>
      <c r="T1150" t="s">
        <v>14</v>
      </c>
      <c r="U1150">
        <f>IF(T1150="USD",S1150,S1150*0.055)</f>
        <v>600</v>
      </c>
      <c r="V1150">
        <v>300</v>
      </c>
      <c r="W1150" t="s">
        <v>14</v>
      </c>
      <c r="X1150">
        <f>IF(W1150="USD",V1150,V1150*0.054)</f>
        <v>300</v>
      </c>
      <c r="Y1150">
        <v>1</v>
      </c>
      <c r="Z1150">
        <v>3.5999999999999996</v>
      </c>
      <c r="AA1150" s="9">
        <v>2.4000000000000004</v>
      </c>
      <c r="AB1150">
        <v>3</v>
      </c>
      <c r="AC1150">
        <v>2.4000000000000004</v>
      </c>
    </row>
    <row r="1151" spans="1:29" x14ac:dyDescent="0.25">
      <c r="A1151" t="s">
        <v>1604</v>
      </c>
      <c r="B1151" t="s">
        <v>10</v>
      </c>
      <c r="C1151" t="s">
        <v>68</v>
      </c>
      <c r="D1151" t="s">
        <v>3616</v>
      </c>
      <c r="E1151" t="s">
        <v>3612</v>
      </c>
      <c r="F1151" t="str">
        <f>_xlfn.CONCAT(D1151:D1151,"-",E1151)</f>
        <v>Marrakech-Victoria</v>
      </c>
      <c r="G1151" s="1">
        <v>44715</v>
      </c>
      <c r="H1151" s="1">
        <v>44739</v>
      </c>
      <c r="I1151" s="8">
        <f>IF(H1151&lt;&gt;"",_xlfn.DAYS(H1151,G1151),"N/A")</f>
        <v>24</v>
      </c>
      <c r="J1151" s="1">
        <f>IF(H1151&lt;&gt;"",H1151,"N/A")</f>
        <v>44739</v>
      </c>
      <c r="K1151">
        <v>6</v>
      </c>
      <c r="L1151" t="s">
        <v>12</v>
      </c>
      <c r="M1151" t="str">
        <f>IF(L1151&lt;&gt;"",L1151,"N/A")</f>
        <v>Invoiced</v>
      </c>
      <c r="O1151" t="str">
        <f>IF(N1151&lt;&gt;"",N1151,"N/A")</f>
        <v>N/A</v>
      </c>
      <c r="P1151" t="s">
        <v>69</v>
      </c>
      <c r="Q1151" s="9">
        <v>28.84</v>
      </c>
      <c r="R1151" t="str">
        <f t="shared" si="17"/>
        <v>20-30</v>
      </c>
      <c r="S1151">
        <v>20</v>
      </c>
      <c r="T1151" t="s">
        <v>14</v>
      </c>
      <c r="U1151">
        <f>IF(T1151="USD",S1151,S1151*0.055)</f>
        <v>20</v>
      </c>
      <c r="V1151">
        <v>10</v>
      </c>
      <c r="W1151" t="s">
        <v>14</v>
      </c>
      <c r="X1151">
        <f>IF(W1151="USD",V1151,V1151*0.054)</f>
        <v>10</v>
      </c>
      <c r="Y1151">
        <v>1</v>
      </c>
      <c r="Z1151">
        <v>3.5999999999999996</v>
      </c>
      <c r="AA1151" s="9">
        <v>2.4000000000000004</v>
      </c>
      <c r="AB1151">
        <v>3</v>
      </c>
      <c r="AC1151">
        <v>2.4000000000000004</v>
      </c>
    </row>
    <row r="1152" spans="1:29" x14ac:dyDescent="0.25">
      <c r="A1152" t="s">
        <v>1663</v>
      </c>
      <c r="B1152" t="s">
        <v>10</v>
      </c>
      <c r="C1152" t="s">
        <v>68</v>
      </c>
      <c r="D1152" t="s">
        <v>3620</v>
      </c>
      <c r="E1152" t="s">
        <v>3614</v>
      </c>
      <c r="F1152" t="str">
        <f>_xlfn.CONCAT(D1152:D1152,"-",E1152)</f>
        <v>Zanzibar-Alger</v>
      </c>
      <c r="G1152" s="1">
        <v>44715</v>
      </c>
      <c r="H1152" s="1">
        <v>44739</v>
      </c>
      <c r="I1152" s="8">
        <f>IF(H1152&lt;&gt;"",_xlfn.DAYS(H1152,G1152),"N/A")</f>
        <v>24</v>
      </c>
      <c r="J1152" s="1">
        <f>IF(H1152&lt;&gt;"",H1152,"N/A")</f>
        <v>44739</v>
      </c>
      <c r="K1152">
        <v>6</v>
      </c>
      <c r="L1152" t="s">
        <v>12</v>
      </c>
      <c r="M1152" t="str">
        <f>IF(L1152&lt;&gt;"",L1152,"N/A")</f>
        <v>Invoiced</v>
      </c>
      <c r="N1152" t="s">
        <v>12</v>
      </c>
      <c r="O1152" t="str">
        <f>IF(N1152&lt;&gt;"",N1152,"N/A")</f>
        <v>Invoiced</v>
      </c>
      <c r="P1152" t="s">
        <v>13</v>
      </c>
      <c r="Q1152" s="9">
        <v>28.84</v>
      </c>
      <c r="R1152" t="str">
        <f t="shared" si="17"/>
        <v>20-30</v>
      </c>
      <c r="S1152">
        <v>600</v>
      </c>
      <c r="T1152" t="s">
        <v>14</v>
      </c>
      <c r="U1152">
        <f>IF(T1152="USD",S1152,S1152*0.055)</f>
        <v>600</v>
      </c>
      <c r="V1152">
        <v>300</v>
      </c>
      <c r="W1152" t="s">
        <v>14</v>
      </c>
      <c r="X1152">
        <f>IF(W1152="USD",V1152,V1152*0.054)</f>
        <v>300</v>
      </c>
      <c r="Y1152">
        <v>1</v>
      </c>
      <c r="Z1152">
        <v>3.5999999999999996</v>
      </c>
      <c r="AA1152" s="9">
        <v>2.4000000000000004</v>
      </c>
      <c r="AB1152">
        <v>3</v>
      </c>
      <c r="AC1152">
        <v>2.4000000000000004</v>
      </c>
    </row>
    <row r="1153" spans="1:29" x14ac:dyDescent="0.25">
      <c r="A1153" t="s">
        <v>1600</v>
      </c>
      <c r="B1153" t="s">
        <v>10</v>
      </c>
      <c r="C1153" t="s">
        <v>68</v>
      </c>
      <c r="D1153" t="s">
        <v>3615</v>
      </c>
      <c r="E1153" t="s">
        <v>3617</v>
      </c>
      <c r="F1153" t="str">
        <f>_xlfn.CONCAT(D1153:D1153,"-",E1153)</f>
        <v>Mombasa-Lagos</v>
      </c>
      <c r="G1153" s="1">
        <v>44715</v>
      </c>
      <c r="H1153" s="1">
        <v>44739</v>
      </c>
      <c r="I1153" s="8">
        <f>IF(H1153&lt;&gt;"",_xlfn.DAYS(H1153,G1153),"N/A")</f>
        <v>24</v>
      </c>
      <c r="J1153" s="1">
        <f>IF(H1153&lt;&gt;"",H1153,"N/A")</f>
        <v>44739</v>
      </c>
      <c r="K1153">
        <v>6</v>
      </c>
      <c r="L1153" t="s">
        <v>12</v>
      </c>
      <c r="M1153" t="str">
        <f>IF(L1153&lt;&gt;"",L1153,"N/A")</f>
        <v>Invoiced</v>
      </c>
      <c r="O1153" t="str">
        <f>IF(N1153&lt;&gt;"",N1153,"N/A")</f>
        <v>N/A</v>
      </c>
      <c r="P1153" t="s">
        <v>69</v>
      </c>
      <c r="Q1153" s="9">
        <v>28.7</v>
      </c>
      <c r="R1153" t="str">
        <f t="shared" si="17"/>
        <v>20-30</v>
      </c>
      <c r="S1153">
        <v>20</v>
      </c>
      <c r="T1153" t="s">
        <v>14</v>
      </c>
      <c r="U1153">
        <f>IF(T1153="USD",S1153,S1153*0.055)</f>
        <v>20</v>
      </c>
      <c r="V1153">
        <v>10</v>
      </c>
      <c r="W1153" t="s">
        <v>14</v>
      </c>
      <c r="X1153">
        <f>IF(W1153="USD",V1153,V1153*0.054)</f>
        <v>10</v>
      </c>
      <c r="Y1153">
        <v>1</v>
      </c>
      <c r="Z1153">
        <v>3.5999999999999996</v>
      </c>
      <c r="AA1153" s="9">
        <v>2.4000000000000004</v>
      </c>
      <c r="AB1153">
        <v>3</v>
      </c>
      <c r="AC1153">
        <v>2.4000000000000004</v>
      </c>
    </row>
    <row r="1154" spans="1:29" x14ac:dyDescent="0.25">
      <c r="A1154" t="s">
        <v>1659</v>
      </c>
      <c r="B1154" t="s">
        <v>10</v>
      </c>
      <c r="C1154" t="s">
        <v>68</v>
      </c>
      <c r="D1154" t="s">
        <v>3611</v>
      </c>
      <c r="E1154" t="s">
        <v>3612</v>
      </c>
      <c r="F1154" t="str">
        <f>_xlfn.CONCAT(D1154:D1154,"-",E1154)</f>
        <v>Mogadishu-Victoria</v>
      </c>
      <c r="G1154" s="1">
        <v>44715</v>
      </c>
      <c r="H1154" s="1">
        <v>44739</v>
      </c>
      <c r="I1154" s="8">
        <f>IF(H1154&lt;&gt;"",_xlfn.DAYS(H1154,G1154),"N/A")</f>
        <v>24</v>
      </c>
      <c r="J1154" s="1">
        <f>IF(H1154&lt;&gt;"",H1154,"N/A")</f>
        <v>44739</v>
      </c>
      <c r="K1154">
        <v>6</v>
      </c>
      <c r="L1154" t="s">
        <v>12</v>
      </c>
      <c r="M1154" t="str">
        <f>IF(L1154&lt;&gt;"",L1154,"N/A")</f>
        <v>Invoiced</v>
      </c>
      <c r="N1154" t="s">
        <v>12</v>
      </c>
      <c r="O1154" t="str">
        <f>IF(N1154&lt;&gt;"",N1154,"N/A")</f>
        <v>Invoiced</v>
      </c>
      <c r="P1154" t="s">
        <v>13</v>
      </c>
      <c r="Q1154" s="9">
        <v>28.7</v>
      </c>
      <c r="R1154" t="str">
        <f t="shared" si="17"/>
        <v>20-30</v>
      </c>
      <c r="S1154">
        <v>600</v>
      </c>
      <c r="T1154" t="s">
        <v>14</v>
      </c>
      <c r="U1154">
        <f>IF(T1154="USD",S1154,S1154*0.055)</f>
        <v>600</v>
      </c>
      <c r="V1154">
        <v>300</v>
      </c>
      <c r="W1154" t="s">
        <v>14</v>
      </c>
      <c r="X1154">
        <f>IF(W1154="USD",V1154,V1154*0.054)</f>
        <v>300</v>
      </c>
      <c r="Y1154">
        <v>1</v>
      </c>
      <c r="Z1154">
        <v>3.5999999999999996</v>
      </c>
      <c r="AA1154" s="9">
        <v>2.4000000000000004</v>
      </c>
      <c r="AB1154">
        <v>3</v>
      </c>
      <c r="AC1154">
        <v>2.4000000000000004</v>
      </c>
    </row>
    <row r="1155" spans="1:29" x14ac:dyDescent="0.25">
      <c r="A1155" t="s">
        <v>1603</v>
      </c>
      <c r="B1155" t="s">
        <v>10</v>
      </c>
      <c r="C1155" t="s">
        <v>68</v>
      </c>
      <c r="D1155" t="s">
        <v>3619</v>
      </c>
      <c r="E1155" t="s">
        <v>3613</v>
      </c>
      <c r="F1155" t="str">
        <f>_xlfn.CONCAT(D1155:D1155,"-",E1155)</f>
        <v>Addis Ababa-Sanaa</v>
      </c>
      <c r="G1155" s="1">
        <v>44719</v>
      </c>
      <c r="H1155" s="1">
        <v>44743</v>
      </c>
      <c r="I1155" s="8">
        <f>IF(H1155&lt;&gt;"",_xlfn.DAYS(H1155,G1155),"N/A")</f>
        <v>24</v>
      </c>
      <c r="J1155" s="1">
        <f>IF(H1155&lt;&gt;"",H1155,"N/A")</f>
        <v>44743</v>
      </c>
      <c r="K1155">
        <v>6</v>
      </c>
      <c r="L1155" t="s">
        <v>12</v>
      </c>
      <c r="M1155" t="str">
        <f>IF(L1155&lt;&gt;"",L1155,"N/A")</f>
        <v>Invoiced</v>
      </c>
      <c r="O1155" t="str">
        <f>IF(N1155&lt;&gt;"",N1155,"N/A")</f>
        <v>N/A</v>
      </c>
      <c r="P1155" t="s">
        <v>69</v>
      </c>
      <c r="Q1155" s="9">
        <v>28.436</v>
      </c>
      <c r="R1155" t="str">
        <f t="shared" ref="R1155:R1218" si="18">IF(Q1155&lt;=10,"1-10",IF(Q1155&lt;=20,"10-20",IF(Q1155&lt;=30,"20-30",IF(Q1155&lt;=40,"30+"))))</f>
        <v>20-30</v>
      </c>
      <c r="S1155">
        <v>20</v>
      </c>
      <c r="T1155" t="s">
        <v>14</v>
      </c>
      <c r="U1155">
        <f>IF(T1155="USD",S1155,S1155*0.055)</f>
        <v>20</v>
      </c>
      <c r="V1155">
        <v>10</v>
      </c>
      <c r="W1155" t="s">
        <v>14</v>
      </c>
      <c r="X1155">
        <f>IF(W1155="USD",V1155,V1155*0.054)</f>
        <v>10</v>
      </c>
      <c r="Y1155">
        <v>1</v>
      </c>
      <c r="Z1155">
        <v>3.5999999999999996</v>
      </c>
      <c r="AA1155" s="9">
        <v>2.4000000000000004</v>
      </c>
      <c r="AB1155">
        <v>3</v>
      </c>
      <c r="AC1155">
        <v>2.4000000000000004</v>
      </c>
    </row>
    <row r="1156" spans="1:29" x14ac:dyDescent="0.25">
      <c r="A1156" t="s">
        <v>1662</v>
      </c>
      <c r="B1156" t="s">
        <v>10</v>
      </c>
      <c r="C1156" t="s">
        <v>68</v>
      </c>
      <c r="D1156" t="s">
        <v>3619</v>
      </c>
      <c r="E1156" t="s">
        <v>3613</v>
      </c>
      <c r="F1156" t="str">
        <f>_xlfn.CONCAT(D1156:D1156,"-",E1156)</f>
        <v>Addis Ababa-Sanaa</v>
      </c>
      <c r="G1156" s="1">
        <v>44719</v>
      </c>
      <c r="H1156" s="1">
        <v>44743</v>
      </c>
      <c r="I1156" s="8">
        <f>IF(H1156&lt;&gt;"",_xlfn.DAYS(H1156,G1156),"N/A")</f>
        <v>24</v>
      </c>
      <c r="J1156" s="1">
        <f>IF(H1156&lt;&gt;"",H1156,"N/A")</f>
        <v>44743</v>
      </c>
      <c r="K1156">
        <v>6</v>
      </c>
      <c r="L1156" t="s">
        <v>12</v>
      </c>
      <c r="M1156" t="str">
        <f>IF(L1156&lt;&gt;"",L1156,"N/A")</f>
        <v>Invoiced</v>
      </c>
      <c r="N1156" t="s">
        <v>12</v>
      </c>
      <c r="O1156" t="str">
        <f>IF(N1156&lt;&gt;"",N1156,"N/A")</f>
        <v>Invoiced</v>
      </c>
      <c r="P1156" t="s">
        <v>13</v>
      </c>
      <c r="Q1156" s="9">
        <v>28.436</v>
      </c>
      <c r="R1156" t="str">
        <f t="shared" si="18"/>
        <v>20-30</v>
      </c>
      <c r="S1156">
        <v>600</v>
      </c>
      <c r="T1156" t="s">
        <v>14</v>
      </c>
      <c r="U1156">
        <f>IF(T1156="USD",S1156,S1156*0.055)</f>
        <v>600</v>
      </c>
      <c r="V1156">
        <v>300</v>
      </c>
      <c r="W1156" t="s">
        <v>14</v>
      </c>
      <c r="X1156">
        <f>IF(W1156="USD",V1156,V1156*0.054)</f>
        <v>300</v>
      </c>
      <c r="Y1156">
        <v>1</v>
      </c>
      <c r="Z1156">
        <v>3.5999999999999996</v>
      </c>
      <c r="AA1156" s="9">
        <v>2.4000000000000004</v>
      </c>
      <c r="AB1156">
        <v>3</v>
      </c>
      <c r="AC1156">
        <v>2.4000000000000004</v>
      </c>
    </row>
    <row r="1157" spans="1:29" x14ac:dyDescent="0.25">
      <c r="A1157" t="s">
        <v>1732</v>
      </c>
      <c r="B1157" t="s">
        <v>10</v>
      </c>
      <c r="C1157" t="s">
        <v>68</v>
      </c>
      <c r="D1157" t="s">
        <v>3611</v>
      </c>
      <c r="E1157" t="s">
        <v>3612</v>
      </c>
      <c r="F1157" t="str">
        <f>_xlfn.CONCAT(D1157:D1157,"-",E1157)</f>
        <v>Mogadishu-Victoria</v>
      </c>
      <c r="G1157" s="1">
        <v>44740</v>
      </c>
      <c r="H1157" s="1">
        <v>44764</v>
      </c>
      <c r="I1157" s="8">
        <f>IF(H1157&lt;&gt;"",_xlfn.DAYS(H1157,G1157),"N/A")</f>
        <v>24</v>
      </c>
      <c r="J1157" s="1">
        <f>IF(H1157&lt;&gt;"",H1157,"N/A")</f>
        <v>44764</v>
      </c>
      <c r="K1157">
        <v>6</v>
      </c>
      <c r="L1157" t="s">
        <v>12</v>
      </c>
      <c r="M1157" t="str">
        <f>IF(L1157&lt;&gt;"",L1157,"N/A")</f>
        <v>Invoiced</v>
      </c>
      <c r="N1157" t="s">
        <v>12</v>
      </c>
      <c r="O1157" t="str">
        <f>IF(N1157&lt;&gt;"",N1157,"N/A")</f>
        <v>Invoiced</v>
      </c>
      <c r="P1157" t="s">
        <v>13</v>
      </c>
      <c r="Q1157" s="9">
        <v>28.341999999999999</v>
      </c>
      <c r="R1157" t="str">
        <f t="shared" si="18"/>
        <v>20-30</v>
      </c>
      <c r="S1157">
        <v>600</v>
      </c>
      <c r="T1157" t="s">
        <v>14</v>
      </c>
      <c r="U1157">
        <f>IF(T1157="USD",S1157,S1157*0.055)</f>
        <v>600</v>
      </c>
      <c r="V1157">
        <v>300</v>
      </c>
      <c r="W1157" t="s">
        <v>14</v>
      </c>
      <c r="X1157">
        <f>IF(W1157="USD",V1157,V1157*0.054)</f>
        <v>300</v>
      </c>
      <c r="Y1157">
        <v>1</v>
      </c>
      <c r="Z1157">
        <v>3.5999999999999996</v>
      </c>
      <c r="AA1157" s="9">
        <v>2.4000000000000004</v>
      </c>
      <c r="AB1157">
        <v>3</v>
      </c>
      <c r="AC1157">
        <v>2.4000000000000004</v>
      </c>
    </row>
    <row r="1158" spans="1:29" x14ac:dyDescent="0.25">
      <c r="A1158" t="s">
        <v>1422</v>
      </c>
      <c r="B1158" t="s">
        <v>10</v>
      </c>
      <c r="C1158" t="s">
        <v>68</v>
      </c>
      <c r="D1158" t="s">
        <v>3616</v>
      </c>
      <c r="E1158" t="s">
        <v>3617</v>
      </c>
      <c r="F1158" t="str">
        <f>_xlfn.CONCAT(D1158:D1158,"-",E1158)</f>
        <v>Marrakech-Lagos</v>
      </c>
      <c r="G1158" s="1">
        <v>44662</v>
      </c>
      <c r="H1158" s="1">
        <v>44686</v>
      </c>
      <c r="I1158" s="8">
        <f>IF(H1158&lt;&gt;"",_xlfn.DAYS(H1158,G1158),"N/A")</f>
        <v>24</v>
      </c>
      <c r="J1158" s="1">
        <f>IF(H1158&lt;&gt;"",H1158,"N/A")</f>
        <v>44686</v>
      </c>
      <c r="K1158">
        <v>4</v>
      </c>
      <c r="M1158" t="str">
        <f>IF(L1158&lt;&gt;"",L1158,"N/A")</f>
        <v>N/A</v>
      </c>
      <c r="O1158" t="str">
        <f>IF(N1158&lt;&gt;"",N1158,"N/A")</f>
        <v>N/A</v>
      </c>
      <c r="P1158" t="s">
        <v>69</v>
      </c>
      <c r="Q1158" s="9">
        <v>28.19</v>
      </c>
      <c r="R1158" t="str">
        <f t="shared" si="18"/>
        <v>20-30</v>
      </c>
      <c r="S1158">
        <v>20</v>
      </c>
      <c r="T1158" t="s">
        <v>14</v>
      </c>
      <c r="U1158">
        <f>IF(T1158="USD",S1158,S1158*0.055)</f>
        <v>20</v>
      </c>
      <c r="V1158">
        <v>10</v>
      </c>
      <c r="W1158" t="s">
        <v>14</v>
      </c>
      <c r="X1158">
        <f>IF(W1158="USD",V1158,V1158*0.054)</f>
        <v>10</v>
      </c>
      <c r="Y1158">
        <v>1</v>
      </c>
      <c r="Z1158">
        <v>3.5999999999999996</v>
      </c>
      <c r="AA1158" s="9">
        <v>2.4000000000000004</v>
      </c>
      <c r="AB1158">
        <v>3</v>
      </c>
      <c r="AC1158">
        <v>2.4000000000000004</v>
      </c>
    </row>
    <row r="1159" spans="1:29" x14ac:dyDescent="0.25">
      <c r="A1159" t="s">
        <v>1391</v>
      </c>
      <c r="B1159" t="s">
        <v>10</v>
      </c>
      <c r="C1159" t="s">
        <v>68</v>
      </c>
      <c r="D1159" t="s">
        <v>3619</v>
      </c>
      <c r="E1159" t="s">
        <v>3618</v>
      </c>
      <c r="F1159" t="str">
        <f>_xlfn.CONCAT(D1159:D1159,"-",E1159)</f>
        <v>Addis Ababa-Tripoli</v>
      </c>
      <c r="G1159" s="1">
        <v>44662</v>
      </c>
      <c r="H1159" s="1">
        <v>44686</v>
      </c>
      <c r="I1159" s="8">
        <f>IF(H1159&lt;&gt;"",_xlfn.DAYS(H1159,G1159),"N/A")</f>
        <v>24</v>
      </c>
      <c r="J1159" s="1">
        <f>IF(H1159&lt;&gt;"",H1159,"N/A")</f>
        <v>44686</v>
      </c>
      <c r="K1159">
        <v>4</v>
      </c>
      <c r="M1159" t="str">
        <f>IF(L1159&lt;&gt;"",L1159,"N/A")</f>
        <v>N/A</v>
      </c>
      <c r="N1159" t="s">
        <v>12</v>
      </c>
      <c r="O1159" t="str">
        <f>IF(N1159&lt;&gt;"",N1159,"N/A")</f>
        <v>Invoiced</v>
      </c>
      <c r="P1159" t="s">
        <v>13</v>
      </c>
      <c r="Q1159" s="9">
        <v>28.19</v>
      </c>
      <c r="R1159" t="str">
        <f t="shared" si="18"/>
        <v>20-30</v>
      </c>
      <c r="S1159">
        <v>600</v>
      </c>
      <c r="T1159" t="s">
        <v>14</v>
      </c>
      <c r="U1159">
        <f>IF(T1159="USD",S1159,S1159*0.055)</f>
        <v>600</v>
      </c>
      <c r="V1159">
        <v>300</v>
      </c>
      <c r="W1159" t="s">
        <v>14</v>
      </c>
      <c r="X1159">
        <f>IF(W1159="USD",V1159,V1159*0.054)</f>
        <v>300</v>
      </c>
      <c r="Y1159">
        <v>1</v>
      </c>
      <c r="Z1159">
        <v>3.5999999999999996</v>
      </c>
      <c r="AA1159" s="9">
        <v>2.4000000000000004</v>
      </c>
      <c r="AB1159">
        <v>3</v>
      </c>
      <c r="AC1159">
        <v>2.4000000000000004</v>
      </c>
    </row>
    <row r="1160" spans="1:29" x14ac:dyDescent="0.25">
      <c r="A1160" t="s">
        <v>1264</v>
      </c>
      <c r="B1160" t="s">
        <v>10</v>
      </c>
      <c r="C1160" t="s">
        <v>68</v>
      </c>
      <c r="D1160" t="s">
        <v>3615</v>
      </c>
      <c r="E1160" t="s">
        <v>3613</v>
      </c>
      <c r="F1160" t="str">
        <f>_xlfn.CONCAT(D1160:D1160,"-",E1160)</f>
        <v>Mombasa-Sanaa</v>
      </c>
      <c r="G1160" s="1">
        <v>44684</v>
      </c>
      <c r="H1160" s="1">
        <v>44708</v>
      </c>
      <c r="I1160" s="8">
        <f>IF(H1160&lt;&gt;"",_xlfn.DAYS(H1160,G1160),"N/A")</f>
        <v>24</v>
      </c>
      <c r="J1160" s="1">
        <f>IF(H1160&lt;&gt;"",H1160,"N/A")</f>
        <v>44708</v>
      </c>
      <c r="K1160">
        <v>5</v>
      </c>
      <c r="M1160" t="str">
        <f>IF(L1160&lt;&gt;"",L1160,"N/A")</f>
        <v>N/A</v>
      </c>
      <c r="O1160" t="str">
        <f>IF(N1160&lt;&gt;"",N1160,"N/A")</f>
        <v>N/A</v>
      </c>
      <c r="P1160" t="s">
        <v>69</v>
      </c>
      <c r="Q1160" s="9">
        <v>28.180299999999999</v>
      </c>
      <c r="R1160" t="str">
        <f t="shared" si="18"/>
        <v>20-30</v>
      </c>
      <c r="S1160">
        <v>20</v>
      </c>
      <c r="T1160" t="s">
        <v>14</v>
      </c>
      <c r="U1160">
        <f>IF(T1160="USD",S1160,S1160*0.055)</f>
        <v>20</v>
      </c>
      <c r="V1160">
        <v>10</v>
      </c>
      <c r="W1160" t="s">
        <v>14</v>
      </c>
      <c r="X1160">
        <f>IF(W1160="USD",V1160,V1160*0.054)</f>
        <v>10</v>
      </c>
      <c r="Y1160">
        <v>1</v>
      </c>
      <c r="Z1160">
        <v>3.5999999999999996</v>
      </c>
      <c r="AA1160" s="9">
        <v>2.4000000000000004</v>
      </c>
      <c r="AB1160">
        <v>3</v>
      </c>
      <c r="AC1160">
        <v>2.4000000000000004</v>
      </c>
    </row>
    <row r="1161" spans="1:29" x14ac:dyDescent="0.25">
      <c r="A1161" t="s">
        <v>1257</v>
      </c>
      <c r="B1161" t="s">
        <v>10</v>
      </c>
      <c r="C1161" t="s">
        <v>68</v>
      </c>
      <c r="D1161" t="s">
        <v>3616</v>
      </c>
      <c r="E1161" t="s">
        <v>3613</v>
      </c>
      <c r="F1161" t="str">
        <f>_xlfn.CONCAT(D1161:D1161,"-",E1161)</f>
        <v>Marrakech-Sanaa</v>
      </c>
      <c r="G1161" s="1">
        <v>44684</v>
      </c>
      <c r="H1161" s="1">
        <v>44708</v>
      </c>
      <c r="I1161" s="8">
        <f>IF(H1161&lt;&gt;"",_xlfn.DAYS(H1161,G1161),"N/A")</f>
        <v>24</v>
      </c>
      <c r="J1161" s="1">
        <f>IF(H1161&lt;&gt;"",H1161,"N/A")</f>
        <v>44708</v>
      </c>
      <c r="K1161">
        <v>5</v>
      </c>
      <c r="M1161" t="str">
        <f>IF(L1161&lt;&gt;"",L1161,"N/A")</f>
        <v>N/A</v>
      </c>
      <c r="N1161" t="s">
        <v>12</v>
      </c>
      <c r="O1161" t="str">
        <f>IF(N1161&lt;&gt;"",N1161,"N/A")</f>
        <v>Invoiced</v>
      </c>
      <c r="P1161" t="s">
        <v>13</v>
      </c>
      <c r="Q1161" s="9">
        <v>28.180299999999999</v>
      </c>
      <c r="R1161" t="str">
        <f t="shared" si="18"/>
        <v>20-30</v>
      </c>
      <c r="S1161">
        <v>600</v>
      </c>
      <c r="T1161" t="s">
        <v>14</v>
      </c>
      <c r="U1161">
        <f>IF(T1161="USD",S1161,S1161*0.055)</f>
        <v>600</v>
      </c>
      <c r="V1161">
        <v>300</v>
      </c>
      <c r="W1161" t="s">
        <v>14</v>
      </c>
      <c r="X1161">
        <f>IF(W1161="USD",V1161,V1161*0.054)</f>
        <v>300</v>
      </c>
      <c r="Y1161">
        <v>1</v>
      </c>
      <c r="Z1161">
        <v>3.5999999999999996</v>
      </c>
      <c r="AA1161" s="9">
        <v>2.4000000000000004</v>
      </c>
      <c r="AB1161">
        <v>3</v>
      </c>
      <c r="AC1161">
        <v>2.4000000000000004</v>
      </c>
    </row>
    <row r="1162" spans="1:29" x14ac:dyDescent="0.25">
      <c r="A1162" t="s">
        <v>1275</v>
      </c>
      <c r="B1162" t="s">
        <v>10</v>
      </c>
      <c r="C1162" t="s">
        <v>68</v>
      </c>
      <c r="D1162" t="s">
        <v>3611</v>
      </c>
      <c r="E1162" t="s">
        <v>3617</v>
      </c>
      <c r="F1162" t="str">
        <f>_xlfn.CONCAT(D1162:D1162,"-",E1162)</f>
        <v>Mogadishu-Lagos</v>
      </c>
      <c r="G1162" s="1">
        <v>44684</v>
      </c>
      <c r="H1162" s="1">
        <v>44708</v>
      </c>
      <c r="I1162" s="8">
        <f>IF(H1162&lt;&gt;"",_xlfn.DAYS(H1162,G1162),"N/A")</f>
        <v>24</v>
      </c>
      <c r="J1162" s="1">
        <f>IF(H1162&lt;&gt;"",H1162,"N/A")</f>
        <v>44708</v>
      </c>
      <c r="K1162">
        <v>5</v>
      </c>
      <c r="L1162" t="s">
        <v>16</v>
      </c>
      <c r="M1162" t="str">
        <f>IF(L1162&lt;&gt;"",L1162,"N/A")</f>
        <v>Paid</v>
      </c>
      <c r="O1162" t="str">
        <f>IF(N1162&lt;&gt;"",N1162,"N/A")</f>
        <v>N/A</v>
      </c>
      <c r="P1162" t="s">
        <v>69</v>
      </c>
      <c r="Q1162" s="9">
        <v>28.100899999999999</v>
      </c>
      <c r="R1162" t="str">
        <f t="shared" si="18"/>
        <v>20-30</v>
      </c>
      <c r="S1162">
        <v>20</v>
      </c>
      <c r="T1162" t="s">
        <v>14</v>
      </c>
      <c r="U1162">
        <f>IF(T1162="USD",S1162,S1162*0.055)</f>
        <v>20</v>
      </c>
      <c r="V1162">
        <v>10</v>
      </c>
      <c r="W1162" t="s">
        <v>14</v>
      </c>
      <c r="X1162">
        <f>IF(W1162="USD",V1162,V1162*0.054)</f>
        <v>10</v>
      </c>
      <c r="Y1162">
        <v>1</v>
      </c>
      <c r="Z1162">
        <v>3.5999999999999996</v>
      </c>
      <c r="AA1162" s="9">
        <v>2.4000000000000004</v>
      </c>
      <c r="AB1162">
        <v>3</v>
      </c>
      <c r="AC1162">
        <v>2.4000000000000004</v>
      </c>
    </row>
    <row r="1163" spans="1:29" x14ac:dyDescent="0.25">
      <c r="A1163" t="s">
        <v>1269</v>
      </c>
      <c r="B1163" t="s">
        <v>10</v>
      </c>
      <c r="C1163" t="s">
        <v>68</v>
      </c>
      <c r="D1163" t="s">
        <v>3620</v>
      </c>
      <c r="E1163" t="s">
        <v>3618</v>
      </c>
      <c r="F1163" t="str">
        <f>_xlfn.CONCAT(D1163:D1163,"-",E1163)</f>
        <v>Zanzibar-Tripoli</v>
      </c>
      <c r="G1163" s="1">
        <v>44684</v>
      </c>
      <c r="H1163" s="1">
        <v>44708</v>
      </c>
      <c r="I1163" s="8">
        <f>IF(H1163&lt;&gt;"",_xlfn.DAYS(H1163,G1163),"N/A")</f>
        <v>24</v>
      </c>
      <c r="J1163" s="1">
        <f>IF(H1163&lt;&gt;"",H1163,"N/A")</f>
        <v>44708</v>
      </c>
      <c r="K1163">
        <v>5</v>
      </c>
      <c r="L1163" t="s">
        <v>16</v>
      </c>
      <c r="M1163" t="str">
        <f>IF(L1163&lt;&gt;"",L1163,"N/A")</f>
        <v>Paid</v>
      </c>
      <c r="N1163" t="s">
        <v>12</v>
      </c>
      <c r="O1163" t="str">
        <f>IF(N1163&lt;&gt;"",N1163,"N/A")</f>
        <v>Invoiced</v>
      </c>
      <c r="P1163" t="s">
        <v>13</v>
      </c>
      <c r="Q1163" s="9">
        <v>28.100899999999999</v>
      </c>
      <c r="R1163" t="str">
        <f t="shared" si="18"/>
        <v>20-30</v>
      </c>
      <c r="S1163">
        <v>600</v>
      </c>
      <c r="T1163" t="s">
        <v>14</v>
      </c>
      <c r="U1163">
        <f>IF(T1163="USD",S1163,S1163*0.055)</f>
        <v>600</v>
      </c>
      <c r="V1163">
        <v>300</v>
      </c>
      <c r="W1163" t="s">
        <v>14</v>
      </c>
      <c r="X1163">
        <f>IF(W1163="USD",V1163,V1163*0.054)</f>
        <v>300</v>
      </c>
      <c r="Y1163">
        <v>1</v>
      </c>
      <c r="Z1163">
        <v>3.5999999999999996</v>
      </c>
      <c r="AA1163" s="9">
        <v>2.4000000000000004</v>
      </c>
      <c r="AB1163">
        <v>3</v>
      </c>
      <c r="AC1163">
        <v>2.4000000000000004</v>
      </c>
    </row>
    <row r="1164" spans="1:29" x14ac:dyDescent="0.25">
      <c r="A1164" t="s">
        <v>1754</v>
      </c>
      <c r="B1164" t="s">
        <v>10</v>
      </c>
      <c r="C1164" t="s">
        <v>68</v>
      </c>
      <c r="D1164" t="s">
        <v>3620</v>
      </c>
      <c r="E1164" t="s">
        <v>3618</v>
      </c>
      <c r="F1164" t="str">
        <f>_xlfn.CONCAT(D1164:D1164,"-",E1164)</f>
        <v>Zanzibar-Tripoli</v>
      </c>
      <c r="G1164" s="1">
        <v>44726</v>
      </c>
      <c r="H1164" s="1">
        <v>44750</v>
      </c>
      <c r="I1164" s="8">
        <f>IF(H1164&lt;&gt;"",_xlfn.DAYS(H1164,G1164),"N/A")</f>
        <v>24</v>
      </c>
      <c r="J1164" s="1">
        <f>IF(H1164&lt;&gt;"",H1164,"N/A")</f>
        <v>44750</v>
      </c>
      <c r="K1164">
        <v>6</v>
      </c>
      <c r="L1164" t="s">
        <v>12</v>
      </c>
      <c r="M1164" t="str">
        <f>IF(L1164&lt;&gt;"",L1164,"N/A")</f>
        <v>Invoiced</v>
      </c>
      <c r="N1164" t="s">
        <v>12</v>
      </c>
      <c r="O1164" t="str">
        <f>IF(N1164&lt;&gt;"",N1164,"N/A")</f>
        <v>Invoiced</v>
      </c>
      <c r="P1164" t="s">
        <v>13</v>
      </c>
      <c r="Q1164" s="9">
        <v>28.024000000000001</v>
      </c>
      <c r="R1164" t="str">
        <f t="shared" si="18"/>
        <v>20-30</v>
      </c>
      <c r="S1164">
        <v>600</v>
      </c>
      <c r="T1164" t="s">
        <v>14</v>
      </c>
      <c r="U1164">
        <f>IF(T1164="USD",S1164,S1164*0.055)</f>
        <v>600</v>
      </c>
      <c r="V1164">
        <v>300</v>
      </c>
      <c r="W1164" t="s">
        <v>14</v>
      </c>
      <c r="X1164">
        <f>IF(W1164="USD",V1164,V1164*0.054)</f>
        <v>300</v>
      </c>
      <c r="Y1164">
        <v>1</v>
      </c>
      <c r="Z1164">
        <v>3.5999999999999996</v>
      </c>
      <c r="AA1164" s="9">
        <v>2.4000000000000004</v>
      </c>
      <c r="AB1164">
        <v>3</v>
      </c>
      <c r="AC1164">
        <v>2.4000000000000004</v>
      </c>
    </row>
    <row r="1165" spans="1:29" x14ac:dyDescent="0.25">
      <c r="A1165" t="s">
        <v>3026</v>
      </c>
      <c r="B1165" t="s">
        <v>10</v>
      </c>
      <c r="C1165" t="s">
        <v>68</v>
      </c>
      <c r="D1165" t="s">
        <v>3620</v>
      </c>
      <c r="E1165" t="s">
        <v>3614</v>
      </c>
      <c r="F1165" t="str">
        <f>_xlfn.CONCAT(D1165:D1165,"-",E1165)</f>
        <v>Zanzibar-Alger</v>
      </c>
      <c r="G1165" s="1">
        <v>44789</v>
      </c>
      <c r="H1165" s="1">
        <v>44813</v>
      </c>
      <c r="I1165" s="8">
        <f>IF(H1165&lt;&gt;"",_xlfn.DAYS(H1165,G1165),"N/A")</f>
        <v>24</v>
      </c>
      <c r="J1165" s="1">
        <f>IF(H1165&lt;&gt;"",H1165,"N/A")</f>
        <v>44813</v>
      </c>
      <c r="K1165">
        <v>8</v>
      </c>
      <c r="M1165" t="str">
        <f>IF(L1165&lt;&gt;"",L1165,"N/A")</f>
        <v>N/A</v>
      </c>
      <c r="N1165" t="s">
        <v>583</v>
      </c>
      <c r="O1165" t="str">
        <f>IF(N1165&lt;&gt;"",N1165,"N/A")</f>
        <v>Approval Pending</v>
      </c>
      <c r="P1165" t="s">
        <v>13</v>
      </c>
      <c r="Q1165" s="9">
        <v>27.988099999999999</v>
      </c>
      <c r="R1165" t="str">
        <f t="shared" si="18"/>
        <v>20-30</v>
      </c>
      <c r="S1165">
        <v>600</v>
      </c>
      <c r="T1165" t="s">
        <v>14</v>
      </c>
      <c r="U1165">
        <f>IF(T1165="USD",S1165,S1165*0.055)</f>
        <v>600</v>
      </c>
      <c r="V1165">
        <v>300</v>
      </c>
      <c r="W1165" t="s">
        <v>14</v>
      </c>
      <c r="X1165">
        <f>IF(W1165="USD",V1165,V1165*0.054)</f>
        <v>300</v>
      </c>
      <c r="Y1165">
        <v>0</v>
      </c>
      <c r="Z1165">
        <v>3.5999999999999996</v>
      </c>
      <c r="AA1165" s="9">
        <v>2.4000000000000004</v>
      </c>
      <c r="AB1165">
        <v>3</v>
      </c>
      <c r="AC1165">
        <v>2.4000000000000004</v>
      </c>
    </row>
    <row r="1166" spans="1:29" x14ac:dyDescent="0.25">
      <c r="A1166" t="s">
        <v>1718</v>
      </c>
      <c r="B1166" t="s">
        <v>10</v>
      </c>
      <c r="C1166" t="s">
        <v>68</v>
      </c>
      <c r="D1166" t="s">
        <v>3616</v>
      </c>
      <c r="E1166" t="s">
        <v>3613</v>
      </c>
      <c r="F1166" t="str">
        <f>_xlfn.CONCAT(D1166:D1166,"-",E1166)</f>
        <v>Marrakech-Sanaa</v>
      </c>
      <c r="G1166" s="1">
        <v>44739</v>
      </c>
      <c r="H1166" s="1">
        <v>44763</v>
      </c>
      <c r="I1166" s="8">
        <f>IF(H1166&lt;&gt;"",_xlfn.DAYS(H1166,G1166),"N/A")</f>
        <v>24</v>
      </c>
      <c r="J1166" s="1">
        <f>IF(H1166&lt;&gt;"",H1166,"N/A")</f>
        <v>44763</v>
      </c>
      <c r="K1166">
        <v>6</v>
      </c>
      <c r="L1166" t="s">
        <v>12</v>
      </c>
      <c r="M1166" t="str">
        <f>IF(L1166&lt;&gt;"",L1166,"N/A")</f>
        <v>Invoiced</v>
      </c>
      <c r="N1166" t="s">
        <v>12</v>
      </c>
      <c r="O1166" t="str">
        <f>IF(N1166&lt;&gt;"",N1166,"N/A")</f>
        <v>Invoiced</v>
      </c>
      <c r="P1166" t="s">
        <v>13</v>
      </c>
      <c r="Q1166" s="9">
        <v>27.986999999999998</v>
      </c>
      <c r="R1166" t="str">
        <f t="shared" si="18"/>
        <v>20-30</v>
      </c>
      <c r="S1166">
        <v>600</v>
      </c>
      <c r="T1166" t="s">
        <v>14</v>
      </c>
      <c r="U1166">
        <f>IF(T1166="USD",S1166,S1166*0.055)</f>
        <v>600</v>
      </c>
      <c r="V1166">
        <v>300</v>
      </c>
      <c r="W1166" t="s">
        <v>14</v>
      </c>
      <c r="X1166">
        <f>IF(W1166="USD",V1166,V1166*0.054)</f>
        <v>300</v>
      </c>
      <c r="Y1166">
        <v>1</v>
      </c>
      <c r="Z1166">
        <v>3.5999999999999996</v>
      </c>
      <c r="AA1166" s="9">
        <v>2.4000000000000004</v>
      </c>
      <c r="AB1166">
        <v>3</v>
      </c>
      <c r="AC1166">
        <v>2.4000000000000004</v>
      </c>
    </row>
    <row r="1167" spans="1:29" x14ac:dyDescent="0.25">
      <c r="A1167" t="s">
        <v>1824</v>
      </c>
      <c r="B1167" t="s">
        <v>10</v>
      </c>
      <c r="C1167" t="s">
        <v>68</v>
      </c>
      <c r="D1167" t="s">
        <v>3615</v>
      </c>
      <c r="E1167" t="s">
        <v>3612</v>
      </c>
      <c r="F1167" t="str">
        <f>_xlfn.CONCAT(D1167:D1167,"-",E1167)</f>
        <v>Mombasa-Victoria</v>
      </c>
      <c r="G1167" s="1">
        <v>44730</v>
      </c>
      <c r="H1167" s="1">
        <v>44754</v>
      </c>
      <c r="I1167" s="8">
        <f>IF(H1167&lt;&gt;"",_xlfn.DAYS(H1167,G1167),"N/A")</f>
        <v>24</v>
      </c>
      <c r="J1167" s="1">
        <f>IF(H1167&lt;&gt;"",H1167,"N/A")</f>
        <v>44754</v>
      </c>
      <c r="K1167">
        <v>6</v>
      </c>
      <c r="L1167" t="s">
        <v>12</v>
      </c>
      <c r="M1167" t="str">
        <f>IF(L1167&lt;&gt;"",L1167,"N/A")</f>
        <v>Invoiced</v>
      </c>
      <c r="N1167" t="s">
        <v>12</v>
      </c>
      <c r="O1167" t="str">
        <f>IF(N1167&lt;&gt;"",N1167,"N/A")</f>
        <v>Invoiced</v>
      </c>
      <c r="P1167" t="s">
        <v>13</v>
      </c>
      <c r="Q1167" s="9">
        <v>27.986599999999999</v>
      </c>
      <c r="R1167" t="str">
        <f t="shared" si="18"/>
        <v>20-30</v>
      </c>
      <c r="S1167">
        <v>600</v>
      </c>
      <c r="T1167" t="s">
        <v>14</v>
      </c>
      <c r="U1167">
        <f>IF(T1167="USD",S1167,S1167*0.055)</f>
        <v>600</v>
      </c>
      <c r="V1167">
        <v>300</v>
      </c>
      <c r="W1167" t="s">
        <v>14</v>
      </c>
      <c r="X1167">
        <f>IF(W1167="USD",V1167,V1167*0.054)</f>
        <v>300</v>
      </c>
      <c r="Y1167">
        <v>1</v>
      </c>
      <c r="Z1167">
        <v>3.5999999999999996</v>
      </c>
      <c r="AA1167" s="9">
        <v>2.4000000000000004</v>
      </c>
      <c r="AB1167">
        <v>3</v>
      </c>
      <c r="AC1167">
        <v>2.4000000000000004</v>
      </c>
    </row>
    <row r="1168" spans="1:29" x14ac:dyDescent="0.25">
      <c r="A1168" t="s">
        <v>1840</v>
      </c>
      <c r="B1168" t="s">
        <v>10</v>
      </c>
      <c r="C1168" t="s">
        <v>56</v>
      </c>
      <c r="D1168" t="s">
        <v>3611</v>
      </c>
      <c r="E1168" t="s">
        <v>3617</v>
      </c>
      <c r="F1168" t="str">
        <f>_xlfn.CONCAT(D1168:D1168,"-",E1168)</f>
        <v>Mogadishu-Lagos</v>
      </c>
      <c r="G1168" s="1">
        <v>44739</v>
      </c>
      <c r="H1168" s="1">
        <v>44763</v>
      </c>
      <c r="I1168" s="8">
        <f>IF(H1168&lt;&gt;"",_xlfn.DAYS(H1168,G1168),"N/A")</f>
        <v>24</v>
      </c>
      <c r="J1168" s="1">
        <f>IF(H1168&lt;&gt;"",H1168,"N/A")</f>
        <v>44763</v>
      </c>
      <c r="K1168">
        <v>6</v>
      </c>
      <c r="L1168" t="s">
        <v>16</v>
      </c>
      <c r="M1168" t="str">
        <f>IF(L1168&lt;&gt;"",L1168,"N/A")</f>
        <v>Paid</v>
      </c>
      <c r="N1168" t="s">
        <v>12</v>
      </c>
      <c r="O1168" t="str">
        <f>IF(N1168&lt;&gt;"",N1168,"N/A")</f>
        <v>Invoiced</v>
      </c>
      <c r="P1168" t="s">
        <v>13</v>
      </c>
      <c r="Q1168" s="9">
        <v>27.768999999999998</v>
      </c>
      <c r="R1168" t="str">
        <f t="shared" si="18"/>
        <v>20-30</v>
      </c>
      <c r="S1168">
        <v>600</v>
      </c>
      <c r="T1168" t="s">
        <v>14</v>
      </c>
      <c r="U1168">
        <f>IF(T1168="USD",S1168,S1168*0.055)</f>
        <v>600</v>
      </c>
      <c r="V1168">
        <v>300</v>
      </c>
      <c r="W1168" t="s">
        <v>14</v>
      </c>
      <c r="X1168">
        <f>IF(W1168="USD",V1168,V1168*0.054)</f>
        <v>300</v>
      </c>
      <c r="Y1168">
        <v>1</v>
      </c>
      <c r="Z1168">
        <v>3.5999999999999996</v>
      </c>
      <c r="AA1168" s="9">
        <v>2.4000000000000004</v>
      </c>
      <c r="AB1168">
        <v>3</v>
      </c>
      <c r="AC1168">
        <v>2.4000000000000004</v>
      </c>
    </row>
    <row r="1169" spans="1:29" x14ac:dyDescent="0.25">
      <c r="A1169" t="s">
        <v>1892</v>
      </c>
      <c r="B1169" t="s">
        <v>10</v>
      </c>
      <c r="C1169" t="s">
        <v>56</v>
      </c>
      <c r="D1169" t="s">
        <v>3615</v>
      </c>
      <c r="E1169" t="s">
        <v>3613</v>
      </c>
      <c r="F1169" t="str">
        <f>_xlfn.CONCAT(D1169:D1169,"-",E1169)</f>
        <v>Mombasa-Sanaa</v>
      </c>
      <c r="G1169" s="1">
        <v>44739</v>
      </c>
      <c r="H1169" s="1">
        <v>44763</v>
      </c>
      <c r="I1169" s="8">
        <f>IF(H1169&lt;&gt;"",_xlfn.DAYS(H1169,G1169),"N/A")</f>
        <v>24</v>
      </c>
      <c r="J1169" s="1">
        <f>IF(H1169&lt;&gt;"",H1169,"N/A")</f>
        <v>44763</v>
      </c>
      <c r="K1169">
        <v>6</v>
      </c>
      <c r="L1169" t="s">
        <v>12</v>
      </c>
      <c r="M1169" t="str">
        <f>IF(L1169&lt;&gt;"",L1169,"N/A")</f>
        <v>Invoiced</v>
      </c>
      <c r="N1169" t="s">
        <v>12</v>
      </c>
      <c r="O1169" t="str">
        <f>IF(N1169&lt;&gt;"",N1169,"N/A")</f>
        <v>Invoiced</v>
      </c>
      <c r="P1169" t="s">
        <v>13</v>
      </c>
      <c r="Q1169" s="9">
        <v>27.582999999999998</v>
      </c>
      <c r="R1169" t="str">
        <f t="shared" si="18"/>
        <v>20-30</v>
      </c>
      <c r="S1169">
        <v>600</v>
      </c>
      <c r="T1169" t="s">
        <v>14</v>
      </c>
      <c r="U1169">
        <f>IF(T1169="USD",S1169,S1169*0.055)</f>
        <v>600</v>
      </c>
      <c r="V1169">
        <v>300</v>
      </c>
      <c r="W1169" t="s">
        <v>14</v>
      </c>
      <c r="X1169">
        <f>IF(W1169="USD",V1169,V1169*0.054)</f>
        <v>300</v>
      </c>
      <c r="Y1169">
        <v>1</v>
      </c>
      <c r="Z1169">
        <v>3.5999999999999996</v>
      </c>
      <c r="AA1169" s="9">
        <v>2.4000000000000004</v>
      </c>
      <c r="AB1169">
        <v>3</v>
      </c>
      <c r="AC1169">
        <v>2.4000000000000004</v>
      </c>
    </row>
    <row r="1170" spans="1:29" x14ac:dyDescent="0.25">
      <c r="A1170" t="s">
        <v>1410</v>
      </c>
      <c r="B1170" t="s">
        <v>10</v>
      </c>
      <c r="C1170" t="s">
        <v>68</v>
      </c>
      <c r="D1170" t="s">
        <v>3620</v>
      </c>
      <c r="E1170" t="s">
        <v>3614</v>
      </c>
      <c r="F1170" t="str">
        <f>_xlfn.CONCAT(D1170:D1170,"-",E1170)</f>
        <v>Zanzibar-Alger</v>
      </c>
      <c r="G1170" s="1">
        <v>44662</v>
      </c>
      <c r="H1170" s="1">
        <v>44686</v>
      </c>
      <c r="I1170" s="8">
        <f>IF(H1170&lt;&gt;"",_xlfn.DAYS(H1170,G1170),"N/A")</f>
        <v>24</v>
      </c>
      <c r="J1170" s="1">
        <f>IF(H1170&lt;&gt;"",H1170,"N/A")</f>
        <v>44686</v>
      </c>
      <c r="K1170">
        <v>4</v>
      </c>
      <c r="M1170" t="str">
        <f>IF(L1170&lt;&gt;"",L1170,"N/A")</f>
        <v>N/A</v>
      </c>
      <c r="O1170" t="str">
        <f>IF(N1170&lt;&gt;"",N1170,"N/A")</f>
        <v>N/A</v>
      </c>
      <c r="P1170" t="s">
        <v>69</v>
      </c>
      <c r="Q1170" s="9">
        <v>27.555</v>
      </c>
      <c r="R1170" t="str">
        <f t="shared" si="18"/>
        <v>20-30</v>
      </c>
      <c r="S1170">
        <v>20</v>
      </c>
      <c r="T1170" t="s">
        <v>14</v>
      </c>
      <c r="U1170">
        <f>IF(T1170="USD",S1170,S1170*0.055)</f>
        <v>20</v>
      </c>
      <c r="V1170">
        <v>10</v>
      </c>
      <c r="W1170" t="s">
        <v>14</v>
      </c>
      <c r="X1170">
        <f>IF(W1170="USD",V1170,V1170*0.054)</f>
        <v>10</v>
      </c>
      <c r="Y1170">
        <v>1</v>
      </c>
      <c r="Z1170">
        <v>3.5999999999999996</v>
      </c>
      <c r="AA1170" s="9">
        <v>2.4000000000000004</v>
      </c>
      <c r="AB1170">
        <v>3</v>
      </c>
      <c r="AC1170">
        <v>2.4000000000000004</v>
      </c>
    </row>
    <row r="1171" spans="1:29" x14ac:dyDescent="0.25">
      <c r="A1171" t="s">
        <v>1379</v>
      </c>
      <c r="B1171" t="s">
        <v>10</v>
      </c>
      <c r="C1171" t="s">
        <v>68</v>
      </c>
      <c r="D1171" t="s">
        <v>3615</v>
      </c>
      <c r="E1171" t="s">
        <v>3618</v>
      </c>
      <c r="F1171" t="str">
        <f>_xlfn.CONCAT(D1171:D1171,"-",E1171)</f>
        <v>Mombasa-Tripoli</v>
      </c>
      <c r="G1171" s="1">
        <v>44662</v>
      </c>
      <c r="H1171" s="1">
        <v>44686</v>
      </c>
      <c r="I1171" s="8">
        <f>IF(H1171&lt;&gt;"",_xlfn.DAYS(H1171,G1171),"N/A")</f>
        <v>24</v>
      </c>
      <c r="J1171" s="1">
        <f>IF(H1171&lt;&gt;"",H1171,"N/A")</f>
        <v>44686</v>
      </c>
      <c r="K1171">
        <v>4</v>
      </c>
      <c r="M1171" t="str">
        <f>IF(L1171&lt;&gt;"",L1171,"N/A")</f>
        <v>N/A</v>
      </c>
      <c r="N1171" t="s">
        <v>12</v>
      </c>
      <c r="O1171" t="str">
        <f>IF(N1171&lt;&gt;"",N1171,"N/A")</f>
        <v>Invoiced</v>
      </c>
      <c r="P1171" t="s">
        <v>13</v>
      </c>
      <c r="Q1171" s="9">
        <v>27.555</v>
      </c>
      <c r="R1171" t="str">
        <f t="shared" si="18"/>
        <v>20-30</v>
      </c>
      <c r="S1171">
        <v>600</v>
      </c>
      <c r="T1171" t="s">
        <v>14</v>
      </c>
      <c r="U1171">
        <f>IF(T1171="USD",S1171,S1171*0.055)</f>
        <v>600</v>
      </c>
      <c r="V1171">
        <v>300</v>
      </c>
      <c r="W1171" t="s">
        <v>14</v>
      </c>
      <c r="X1171">
        <f>IF(W1171="USD",V1171,V1171*0.054)</f>
        <v>300</v>
      </c>
      <c r="Y1171">
        <v>1</v>
      </c>
      <c r="Z1171">
        <v>3.5999999999999996</v>
      </c>
      <c r="AA1171" s="9">
        <v>2.4000000000000004</v>
      </c>
      <c r="AB1171">
        <v>3</v>
      </c>
      <c r="AC1171">
        <v>2.4000000000000004</v>
      </c>
    </row>
    <row r="1172" spans="1:29" x14ac:dyDescent="0.25">
      <c r="A1172" t="s">
        <v>1595</v>
      </c>
      <c r="B1172" t="s">
        <v>10</v>
      </c>
      <c r="C1172" t="s">
        <v>68</v>
      </c>
      <c r="D1172" t="s">
        <v>3611</v>
      </c>
      <c r="E1172" t="s">
        <v>3613</v>
      </c>
      <c r="F1172" t="str">
        <f>_xlfn.CONCAT(D1172:D1172,"-",E1172)</f>
        <v>Mogadishu-Sanaa</v>
      </c>
      <c r="G1172" s="1">
        <v>44725</v>
      </c>
      <c r="H1172" s="1">
        <v>44749</v>
      </c>
      <c r="I1172" s="8">
        <f>IF(H1172&lt;&gt;"",_xlfn.DAYS(H1172,G1172),"N/A")</f>
        <v>24</v>
      </c>
      <c r="J1172" s="1">
        <f>IF(H1172&lt;&gt;"",H1172,"N/A")</f>
        <v>44749</v>
      </c>
      <c r="K1172">
        <v>6</v>
      </c>
      <c r="L1172" t="s">
        <v>12</v>
      </c>
      <c r="M1172" t="str">
        <f>IF(L1172&lt;&gt;"",L1172,"N/A")</f>
        <v>Invoiced</v>
      </c>
      <c r="O1172" t="str">
        <f>IF(N1172&lt;&gt;"",N1172,"N/A")</f>
        <v>N/A</v>
      </c>
      <c r="P1172" t="s">
        <v>69</v>
      </c>
      <c r="Q1172" s="9">
        <v>27.536000000000001</v>
      </c>
      <c r="R1172" t="str">
        <f t="shared" si="18"/>
        <v>20-30</v>
      </c>
      <c r="S1172">
        <v>20</v>
      </c>
      <c r="T1172" t="s">
        <v>14</v>
      </c>
      <c r="U1172">
        <f>IF(T1172="USD",S1172,S1172*0.055)</f>
        <v>20</v>
      </c>
      <c r="V1172">
        <v>10</v>
      </c>
      <c r="W1172" t="s">
        <v>14</v>
      </c>
      <c r="X1172">
        <f>IF(W1172="USD",V1172,V1172*0.054)</f>
        <v>10</v>
      </c>
      <c r="Y1172">
        <v>1</v>
      </c>
      <c r="Z1172">
        <v>3.5999999999999996</v>
      </c>
      <c r="AA1172" s="9">
        <v>2.4000000000000004</v>
      </c>
      <c r="AB1172">
        <v>3</v>
      </c>
      <c r="AC1172">
        <v>2.4000000000000004</v>
      </c>
    </row>
    <row r="1173" spans="1:29" x14ac:dyDescent="0.25">
      <c r="A1173" t="s">
        <v>1654</v>
      </c>
      <c r="B1173" t="s">
        <v>10</v>
      </c>
      <c r="C1173" t="s">
        <v>68</v>
      </c>
      <c r="D1173" t="s">
        <v>3615</v>
      </c>
      <c r="E1173" t="s">
        <v>3614</v>
      </c>
      <c r="F1173" t="str">
        <f>_xlfn.CONCAT(D1173:D1173,"-",E1173)</f>
        <v>Mombasa-Alger</v>
      </c>
      <c r="G1173" s="1">
        <v>44725</v>
      </c>
      <c r="H1173" s="1">
        <v>44749</v>
      </c>
      <c r="I1173" s="8">
        <f>IF(H1173&lt;&gt;"",_xlfn.DAYS(H1173,G1173),"N/A")</f>
        <v>24</v>
      </c>
      <c r="J1173" s="1">
        <f>IF(H1173&lt;&gt;"",H1173,"N/A")</f>
        <v>44749</v>
      </c>
      <c r="K1173">
        <v>6</v>
      </c>
      <c r="L1173" t="s">
        <v>12</v>
      </c>
      <c r="M1173" t="str">
        <f>IF(L1173&lt;&gt;"",L1173,"N/A")</f>
        <v>Invoiced</v>
      </c>
      <c r="N1173" t="s">
        <v>12</v>
      </c>
      <c r="O1173" t="str">
        <f>IF(N1173&lt;&gt;"",N1173,"N/A")</f>
        <v>Invoiced</v>
      </c>
      <c r="P1173" t="s">
        <v>13</v>
      </c>
      <c r="Q1173" s="9">
        <v>27.536000000000001</v>
      </c>
      <c r="R1173" t="str">
        <f t="shared" si="18"/>
        <v>20-30</v>
      </c>
      <c r="S1173">
        <v>600</v>
      </c>
      <c r="T1173" t="s">
        <v>14</v>
      </c>
      <c r="U1173">
        <f>IF(T1173="USD",S1173,S1173*0.055)</f>
        <v>600</v>
      </c>
      <c r="V1173">
        <v>300</v>
      </c>
      <c r="W1173" t="s">
        <v>14</v>
      </c>
      <c r="X1173">
        <f>IF(W1173="USD",V1173,V1173*0.054)</f>
        <v>300</v>
      </c>
      <c r="Y1173">
        <v>1</v>
      </c>
      <c r="Z1173">
        <v>3.5999999999999996</v>
      </c>
      <c r="AA1173" s="9">
        <v>2.4000000000000004</v>
      </c>
      <c r="AB1173">
        <v>3</v>
      </c>
      <c r="AC1173">
        <v>2.4000000000000004</v>
      </c>
    </row>
    <row r="1174" spans="1:29" x14ac:dyDescent="0.25">
      <c r="A1174" t="s">
        <v>2956</v>
      </c>
      <c r="B1174" t="s">
        <v>10</v>
      </c>
      <c r="C1174" t="s">
        <v>68</v>
      </c>
      <c r="D1174" t="s">
        <v>3616</v>
      </c>
      <c r="E1174" t="s">
        <v>3614</v>
      </c>
      <c r="F1174" t="str">
        <f>_xlfn.CONCAT(D1174:D1174,"-",E1174)</f>
        <v>Marrakech-Alger</v>
      </c>
      <c r="G1174" s="1">
        <v>44744</v>
      </c>
      <c r="H1174" s="1">
        <v>44768</v>
      </c>
      <c r="I1174" s="8">
        <f>IF(H1174&lt;&gt;"",_xlfn.DAYS(H1174,G1174),"N/A")</f>
        <v>24</v>
      </c>
      <c r="J1174" s="1">
        <f>IF(H1174&lt;&gt;"",H1174,"N/A")</f>
        <v>44768</v>
      </c>
      <c r="K1174">
        <v>7</v>
      </c>
      <c r="M1174" t="str">
        <f>IF(L1174&lt;&gt;"",L1174,"N/A")</f>
        <v>N/A</v>
      </c>
      <c r="N1174" t="s">
        <v>583</v>
      </c>
      <c r="O1174" t="str">
        <f>IF(N1174&lt;&gt;"",N1174,"N/A")</f>
        <v>Approval Pending</v>
      </c>
      <c r="P1174" t="s">
        <v>13</v>
      </c>
      <c r="Q1174" s="9">
        <v>25.248999999999999</v>
      </c>
      <c r="R1174" t="str">
        <f t="shared" si="18"/>
        <v>20-30</v>
      </c>
      <c r="S1174">
        <v>600</v>
      </c>
      <c r="T1174" t="s">
        <v>14</v>
      </c>
      <c r="U1174">
        <f>IF(T1174="USD",S1174,S1174*0.055)</f>
        <v>600</v>
      </c>
      <c r="V1174">
        <v>300</v>
      </c>
      <c r="W1174" t="s">
        <v>14</v>
      </c>
      <c r="X1174">
        <f>IF(W1174="USD",V1174,V1174*0.054)</f>
        <v>300</v>
      </c>
      <c r="Y1174">
        <v>1</v>
      </c>
      <c r="Z1174">
        <v>3.5999999999999996</v>
      </c>
      <c r="AA1174" s="9">
        <v>2.4000000000000004</v>
      </c>
      <c r="AB1174">
        <v>3</v>
      </c>
      <c r="AC1174">
        <v>2.4000000000000004</v>
      </c>
    </row>
    <row r="1175" spans="1:29" x14ac:dyDescent="0.25">
      <c r="A1175" t="s">
        <v>2767</v>
      </c>
      <c r="B1175" t="s">
        <v>10</v>
      </c>
      <c r="C1175" t="s">
        <v>68</v>
      </c>
      <c r="D1175" t="s">
        <v>3616</v>
      </c>
      <c r="E1175" t="s">
        <v>3618</v>
      </c>
      <c r="F1175" t="str">
        <f>_xlfn.CONCAT(D1175:D1175,"-",E1175)</f>
        <v>Marrakech-Tripoli</v>
      </c>
      <c r="G1175" s="1">
        <v>44691</v>
      </c>
      <c r="H1175" s="1">
        <v>44715</v>
      </c>
      <c r="I1175" s="8">
        <f>IF(H1175&lt;&gt;"",_xlfn.DAYS(H1175,G1175),"N/A")</f>
        <v>24</v>
      </c>
      <c r="J1175" s="1">
        <f>IF(H1175&lt;&gt;"",H1175,"N/A")</f>
        <v>44715</v>
      </c>
      <c r="K1175">
        <v>5</v>
      </c>
      <c r="L1175" t="s">
        <v>16</v>
      </c>
      <c r="M1175" t="str">
        <f>IF(L1175&lt;&gt;"",L1175,"N/A")</f>
        <v>Paid</v>
      </c>
      <c r="N1175" t="s">
        <v>12</v>
      </c>
      <c r="O1175" t="str">
        <f>IF(N1175&lt;&gt;"",N1175,"N/A")</f>
        <v>Invoiced</v>
      </c>
      <c r="P1175" t="s">
        <v>13</v>
      </c>
      <c r="Q1175" s="9">
        <v>24.83</v>
      </c>
      <c r="R1175" t="str">
        <f t="shared" si="18"/>
        <v>20-30</v>
      </c>
      <c r="S1175">
        <v>600</v>
      </c>
      <c r="T1175" t="s">
        <v>14</v>
      </c>
      <c r="U1175">
        <f>IF(T1175="USD",S1175,S1175*0.055)</f>
        <v>600</v>
      </c>
      <c r="V1175">
        <v>300</v>
      </c>
      <c r="W1175" t="s">
        <v>14</v>
      </c>
      <c r="X1175">
        <f>IF(W1175="USD",V1175,V1175*0.054)</f>
        <v>300</v>
      </c>
      <c r="Y1175">
        <v>1</v>
      </c>
      <c r="Z1175">
        <v>3.5999999999999996</v>
      </c>
      <c r="AA1175" s="9">
        <v>2.4000000000000004</v>
      </c>
      <c r="AB1175">
        <v>3</v>
      </c>
      <c r="AC1175">
        <v>2.4000000000000004</v>
      </c>
    </row>
    <row r="1176" spans="1:29" x14ac:dyDescent="0.25">
      <c r="A1176" t="s">
        <v>2809</v>
      </c>
      <c r="B1176" t="s">
        <v>10</v>
      </c>
      <c r="C1176" t="s">
        <v>68</v>
      </c>
      <c r="D1176" t="s">
        <v>3620</v>
      </c>
      <c r="E1176" t="s">
        <v>3613</v>
      </c>
      <c r="F1176" t="str">
        <f>_xlfn.CONCAT(D1176:D1176,"-",E1176)</f>
        <v>Zanzibar-Sanaa</v>
      </c>
      <c r="G1176" s="1">
        <v>44694</v>
      </c>
      <c r="H1176" s="1">
        <v>44718</v>
      </c>
      <c r="I1176" s="8">
        <f>IF(H1176&lt;&gt;"",_xlfn.DAYS(H1176,G1176),"N/A")</f>
        <v>24</v>
      </c>
      <c r="J1176" s="1">
        <f>IF(H1176&lt;&gt;"",H1176,"N/A")</f>
        <v>44718</v>
      </c>
      <c r="K1176">
        <v>5</v>
      </c>
      <c r="L1176" t="s">
        <v>16</v>
      </c>
      <c r="M1176" t="str">
        <f>IF(L1176&lt;&gt;"",L1176,"N/A")</f>
        <v>Paid</v>
      </c>
      <c r="N1176" t="s">
        <v>12</v>
      </c>
      <c r="O1176" t="str">
        <f>IF(N1176&lt;&gt;"",N1176,"N/A")</f>
        <v>Invoiced</v>
      </c>
      <c r="P1176" t="s">
        <v>13</v>
      </c>
      <c r="Q1176" s="9">
        <v>24.671340000000001</v>
      </c>
      <c r="R1176" t="str">
        <f t="shared" si="18"/>
        <v>20-30</v>
      </c>
      <c r="S1176">
        <v>600</v>
      </c>
      <c r="T1176" t="s">
        <v>14</v>
      </c>
      <c r="U1176">
        <f>IF(T1176="USD",S1176,S1176*0.055)</f>
        <v>600</v>
      </c>
      <c r="V1176">
        <v>300</v>
      </c>
      <c r="W1176" t="s">
        <v>14</v>
      </c>
      <c r="X1176">
        <f>IF(W1176="USD",V1176,V1176*0.054)</f>
        <v>300</v>
      </c>
      <c r="Y1176">
        <v>1</v>
      </c>
      <c r="Z1176">
        <v>3.5999999999999996</v>
      </c>
      <c r="AA1176" s="9">
        <v>2.4000000000000004</v>
      </c>
      <c r="AB1176">
        <v>3</v>
      </c>
      <c r="AC1176">
        <v>2.4000000000000004</v>
      </c>
    </row>
    <row r="1177" spans="1:29" x14ac:dyDescent="0.25">
      <c r="A1177" t="s">
        <v>3031</v>
      </c>
      <c r="B1177" t="s">
        <v>10</v>
      </c>
      <c r="C1177" t="s">
        <v>68</v>
      </c>
      <c r="D1177" t="s">
        <v>3616</v>
      </c>
      <c r="E1177" t="s">
        <v>3614</v>
      </c>
      <c r="F1177" t="str">
        <f>_xlfn.CONCAT(D1177:D1177,"-",E1177)</f>
        <v>Marrakech-Alger</v>
      </c>
      <c r="G1177" s="1">
        <v>44788</v>
      </c>
      <c r="H1177" s="1">
        <v>44812</v>
      </c>
      <c r="I1177" s="8">
        <f>IF(H1177&lt;&gt;"",_xlfn.DAYS(H1177,G1177),"N/A")</f>
        <v>24</v>
      </c>
      <c r="J1177" s="1">
        <f>IF(H1177&lt;&gt;"",H1177,"N/A")</f>
        <v>44812</v>
      </c>
      <c r="K1177">
        <v>8</v>
      </c>
      <c r="M1177" t="str">
        <f>IF(L1177&lt;&gt;"",L1177,"N/A")</f>
        <v>N/A</v>
      </c>
      <c r="N1177" t="s">
        <v>583</v>
      </c>
      <c r="O1177" t="str">
        <f>IF(N1177&lt;&gt;"",N1177,"N/A")</f>
        <v>Approval Pending</v>
      </c>
      <c r="P1177" t="s">
        <v>13</v>
      </c>
      <c r="Q1177" s="9">
        <v>21.580500000000001</v>
      </c>
      <c r="R1177" t="str">
        <f t="shared" si="18"/>
        <v>20-30</v>
      </c>
      <c r="S1177">
        <v>600</v>
      </c>
      <c r="T1177" t="s">
        <v>14</v>
      </c>
      <c r="U1177">
        <f>IF(T1177="USD",S1177,S1177*0.055)</f>
        <v>600</v>
      </c>
      <c r="V1177">
        <v>300</v>
      </c>
      <c r="W1177" t="s">
        <v>14</v>
      </c>
      <c r="X1177">
        <f>IF(W1177="USD",V1177,V1177*0.054)</f>
        <v>300</v>
      </c>
      <c r="Y1177">
        <v>0</v>
      </c>
      <c r="Z1177">
        <v>3.5999999999999996</v>
      </c>
      <c r="AA1177" s="9">
        <v>2.4000000000000004</v>
      </c>
      <c r="AB1177">
        <v>3</v>
      </c>
      <c r="AC1177">
        <v>2.4000000000000004</v>
      </c>
    </row>
    <row r="1178" spans="1:29" x14ac:dyDescent="0.25">
      <c r="A1178" t="s">
        <v>3023</v>
      </c>
      <c r="B1178" t="s">
        <v>10</v>
      </c>
      <c r="C1178" t="s">
        <v>68</v>
      </c>
      <c r="D1178" t="s">
        <v>3615</v>
      </c>
      <c r="E1178" t="s">
        <v>3618</v>
      </c>
      <c r="F1178" t="str">
        <f>_xlfn.CONCAT(D1178:D1178,"-",E1178)</f>
        <v>Mombasa-Tripoli</v>
      </c>
      <c r="G1178" s="1">
        <v>44787</v>
      </c>
      <c r="H1178" s="1">
        <v>44811</v>
      </c>
      <c r="I1178" s="8">
        <f>IF(H1178&lt;&gt;"",_xlfn.DAYS(H1178,G1178),"N/A")</f>
        <v>24</v>
      </c>
      <c r="J1178" s="1">
        <f>IF(H1178&lt;&gt;"",H1178,"N/A")</f>
        <v>44811</v>
      </c>
      <c r="K1178">
        <v>8</v>
      </c>
      <c r="M1178" t="str">
        <f>IF(L1178&lt;&gt;"",L1178,"N/A")</f>
        <v>N/A</v>
      </c>
      <c r="N1178" t="s">
        <v>12</v>
      </c>
      <c r="O1178" t="str">
        <f>IF(N1178&lt;&gt;"",N1178,"N/A")</f>
        <v>Invoiced</v>
      </c>
      <c r="P1178" t="s">
        <v>13</v>
      </c>
      <c r="Q1178" s="9">
        <v>21.437719999999999</v>
      </c>
      <c r="R1178" t="str">
        <f t="shared" si="18"/>
        <v>20-30</v>
      </c>
      <c r="S1178">
        <v>600</v>
      </c>
      <c r="T1178" t="s">
        <v>14</v>
      </c>
      <c r="U1178">
        <f>IF(T1178="USD",S1178,S1178*0.055)</f>
        <v>600</v>
      </c>
      <c r="V1178">
        <v>300</v>
      </c>
      <c r="W1178" t="s">
        <v>14</v>
      </c>
      <c r="X1178">
        <f>IF(W1178="USD",V1178,V1178*0.054)</f>
        <v>300</v>
      </c>
      <c r="Y1178">
        <v>1</v>
      </c>
      <c r="Z1178">
        <v>3.5999999999999996</v>
      </c>
      <c r="AA1178" s="9">
        <v>2.4000000000000004</v>
      </c>
      <c r="AB1178">
        <v>3</v>
      </c>
      <c r="AC1178">
        <v>2.4000000000000004</v>
      </c>
    </row>
    <row r="1179" spans="1:29" x14ac:dyDescent="0.25">
      <c r="A1179" t="s">
        <v>2936</v>
      </c>
      <c r="B1179" t="s">
        <v>10</v>
      </c>
      <c r="C1179" t="s">
        <v>68</v>
      </c>
      <c r="D1179" t="s">
        <v>3615</v>
      </c>
      <c r="E1179" t="s">
        <v>3613</v>
      </c>
      <c r="F1179" t="str">
        <f>_xlfn.CONCAT(D1179:D1179,"-",E1179)</f>
        <v>Mombasa-Sanaa</v>
      </c>
      <c r="G1179" s="1">
        <v>44767</v>
      </c>
      <c r="H1179" s="1">
        <v>44791</v>
      </c>
      <c r="I1179" s="8">
        <f>IF(H1179&lt;&gt;"",_xlfn.DAYS(H1179,G1179),"N/A")</f>
        <v>24</v>
      </c>
      <c r="J1179" s="1">
        <f>IF(H1179&lt;&gt;"",H1179,"N/A")</f>
        <v>44791</v>
      </c>
      <c r="K1179">
        <v>7</v>
      </c>
      <c r="L1179" t="s">
        <v>12</v>
      </c>
      <c r="M1179" t="str">
        <f>IF(L1179&lt;&gt;"",L1179,"N/A")</f>
        <v>Invoiced</v>
      </c>
      <c r="N1179" t="s">
        <v>12</v>
      </c>
      <c r="O1179" t="str">
        <f>IF(N1179&lt;&gt;"",N1179,"N/A")</f>
        <v>Invoiced</v>
      </c>
      <c r="P1179" t="s">
        <v>13</v>
      </c>
      <c r="Q1179" s="9">
        <v>12.734999999999999</v>
      </c>
      <c r="R1179" t="str">
        <f t="shared" si="18"/>
        <v>10-20</v>
      </c>
      <c r="S1179">
        <v>600</v>
      </c>
      <c r="T1179" t="s">
        <v>14</v>
      </c>
      <c r="U1179">
        <f>IF(T1179="USD",S1179,S1179*0.055)</f>
        <v>600</v>
      </c>
      <c r="V1179">
        <v>300</v>
      </c>
      <c r="W1179" t="s">
        <v>14</v>
      </c>
      <c r="X1179">
        <f>IF(W1179="USD",V1179,V1179*0.054)</f>
        <v>300</v>
      </c>
      <c r="Y1179">
        <v>1</v>
      </c>
      <c r="Z1179">
        <v>3.5999999999999996</v>
      </c>
      <c r="AA1179" s="9">
        <v>2.4000000000000004</v>
      </c>
      <c r="AB1179">
        <v>3</v>
      </c>
      <c r="AC1179">
        <v>2.4000000000000004</v>
      </c>
    </row>
    <row r="1180" spans="1:29" x14ac:dyDescent="0.25">
      <c r="A1180" t="s">
        <v>2957</v>
      </c>
      <c r="B1180" t="s">
        <v>10</v>
      </c>
      <c r="C1180" t="s">
        <v>68</v>
      </c>
      <c r="D1180" t="s">
        <v>3615</v>
      </c>
      <c r="E1180" t="s">
        <v>3613</v>
      </c>
      <c r="F1180" t="str">
        <f>_xlfn.CONCAT(D1180:D1180,"-",E1180)</f>
        <v>Mombasa-Sanaa</v>
      </c>
      <c r="G1180" s="1">
        <v>44744</v>
      </c>
      <c r="H1180" s="1">
        <v>44768</v>
      </c>
      <c r="I1180" s="8">
        <f>IF(H1180&lt;&gt;"",_xlfn.DAYS(H1180,G1180),"N/A")</f>
        <v>24</v>
      </c>
      <c r="J1180" s="1">
        <f>IF(H1180&lt;&gt;"",H1180,"N/A")</f>
        <v>44768</v>
      </c>
      <c r="K1180">
        <v>7</v>
      </c>
      <c r="M1180" t="str">
        <f>IF(L1180&lt;&gt;"",L1180,"N/A")</f>
        <v>N/A</v>
      </c>
      <c r="N1180" t="s">
        <v>583</v>
      </c>
      <c r="O1180" t="str">
        <f>IF(N1180&lt;&gt;"",N1180,"N/A")</f>
        <v>Approval Pending</v>
      </c>
      <c r="P1180" t="s">
        <v>13</v>
      </c>
      <c r="Q1180" s="9">
        <v>12.42</v>
      </c>
      <c r="R1180" t="str">
        <f t="shared" si="18"/>
        <v>10-20</v>
      </c>
      <c r="S1180">
        <v>600</v>
      </c>
      <c r="T1180" t="s">
        <v>14</v>
      </c>
      <c r="U1180">
        <f>IF(T1180="USD",S1180,S1180*0.055)</f>
        <v>600</v>
      </c>
      <c r="V1180">
        <v>300</v>
      </c>
      <c r="W1180" t="s">
        <v>14</v>
      </c>
      <c r="X1180">
        <f>IF(W1180="USD",V1180,V1180*0.054)</f>
        <v>300</v>
      </c>
      <c r="Y1180">
        <v>1</v>
      </c>
      <c r="Z1180">
        <v>3.5999999999999996</v>
      </c>
      <c r="AA1180" s="9">
        <v>2.4000000000000004</v>
      </c>
      <c r="AB1180">
        <v>3</v>
      </c>
      <c r="AC1180">
        <v>2.4000000000000004</v>
      </c>
    </row>
    <row r="1181" spans="1:29" x14ac:dyDescent="0.25">
      <c r="A1181" t="s">
        <v>2970</v>
      </c>
      <c r="B1181" t="s">
        <v>10</v>
      </c>
      <c r="C1181" t="s">
        <v>68</v>
      </c>
      <c r="D1181" t="s">
        <v>3619</v>
      </c>
      <c r="E1181" t="s">
        <v>3612</v>
      </c>
      <c r="F1181" t="str">
        <f>_xlfn.CONCAT(D1181:D1181,"-",E1181)</f>
        <v>Addis Ababa-Victoria</v>
      </c>
      <c r="G1181" s="1">
        <v>44745</v>
      </c>
      <c r="H1181" s="1">
        <v>44769</v>
      </c>
      <c r="I1181" s="8">
        <f>IF(H1181&lt;&gt;"",_xlfn.DAYS(H1181,G1181),"N/A")</f>
        <v>24</v>
      </c>
      <c r="J1181" s="1">
        <f>IF(H1181&lt;&gt;"",H1181,"N/A")</f>
        <v>44769</v>
      </c>
      <c r="K1181">
        <v>7</v>
      </c>
      <c r="M1181" t="str">
        <f>IF(L1181&lt;&gt;"",L1181,"N/A")</f>
        <v>N/A</v>
      </c>
      <c r="N1181" t="s">
        <v>583</v>
      </c>
      <c r="O1181" t="str">
        <f>IF(N1181&lt;&gt;"",N1181,"N/A")</f>
        <v>Approval Pending</v>
      </c>
      <c r="P1181" t="s">
        <v>13</v>
      </c>
      <c r="Q1181" s="9">
        <v>6.6890000000000001</v>
      </c>
      <c r="R1181" t="str">
        <f t="shared" si="18"/>
        <v>1-10</v>
      </c>
      <c r="S1181">
        <v>600</v>
      </c>
      <c r="T1181" t="s">
        <v>14</v>
      </c>
      <c r="U1181">
        <f>IF(T1181="USD",S1181,S1181*0.055)</f>
        <v>600</v>
      </c>
      <c r="V1181">
        <v>300</v>
      </c>
      <c r="W1181" t="s">
        <v>14</v>
      </c>
      <c r="X1181">
        <f>IF(W1181="USD",V1181,V1181*0.054)</f>
        <v>300</v>
      </c>
      <c r="Y1181">
        <v>1</v>
      </c>
      <c r="Z1181">
        <v>3.5999999999999996</v>
      </c>
      <c r="AA1181" s="9">
        <v>2.4000000000000004</v>
      </c>
      <c r="AB1181">
        <v>3</v>
      </c>
      <c r="AC1181">
        <v>2.4000000000000004</v>
      </c>
    </row>
    <row r="1182" spans="1:29" x14ac:dyDescent="0.25">
      <c r="A1182" t="s">
        <v>81</v>
      </c>
      <c r="B1182" t="s">
        <v>10</v>
      </c>
      <c r="C1182" t="s">
        <v>68</v>
      </c>
      <c r="D1182" t="s">
        <v>3616</v>
      </c>
      <c r="E1182" t="s">
        <v>3613</v>
      </c>
      <c r="F1182" t="str">
        <f>_xlfn.CONCAT(D1182:D1182,"-",E1182)</f>
        <v>Marrakech-Sanaa</v>
      </c>
      <c r="G1182" s="1">
        <v>44602</v>
      </c>
      <c r="H1182" s="1">
        <v>44637</v>
      </c>
      <c r="I1182" s="8">
        <f>IF(H1182&lt;&gt;"",_xlfn.DAYS(H1182,G1182),"N/A")</f>
        <v>35</v>
      </c>
      <c r="J1182" s="1">
        <f>IF(H1182&lt;&gt;"",H1182,"N/A")</f>
        <v>44637</v>
      </c>
      <c r="K1182">
        <v>2</v>
      </c>
      <c r="L1182" t="s">
        <v>16</v>
      </c>
      <c r="M1182" t="str">
        <f>IF(L1182&lt;&gt;"",L1182,"N/A")</f>
        <v>Paid</v>
      </c>
      <c r="O1182" t="str">
        <f>IF(N1182&lt;&gt;"",N1182,"N/A")</f>
        <v>N/A</v>
      </c>
      <c r="P1182" t="s">
        <v>69</v>
      </c>
      <c r="Q1182" s="9">
        <v>32.996000000000002</v>
      </c>
      <c r="R1182" t="str">
        <f t="shared" si="18"/>
        <v>30+</v>
      </c>
      <c r="S1182">
        <v>20</v>
      </c>
      <c r="T1182" t="s">
        <v>14</v>
      </c>
      <c r="U1182">
        <f>IF(T1182="USD",S1182,S1182*0.055)</f>
        <v>20</v>
      </c>
      <c r="V1182">
        <v>10</v>
      </c>
      <c r="W1182" t="s">
        <v>14</v>
      </c>
      <c r="X1182">
        <f>IF(W1182="USD",V1182,V1182*0.054)</f>
        <v>10</v>
      </c>
      <c r="Y1182">
        <v>1</v>
      </c>
      <c r="Z1182">
        <v>3.5</v>
      </c>
      <c r="AA1182" s="9">
        <v>5.25</v>
      </c>
      <c r="AB1182">
        <v>4.375</v>
      </c>
    </row>
    <row r="1183" spans="1:29" x14ac:dyDescent="0.25">
      <c r="A1183" t="s">
        <v>90</v>
      </c>
      <c r="B1183" t="s">
        <v>10</v>
      </c>
      <c r="C1183" t="s">
        <v>68</v>
      </c>
      <c r="D1183" t="s">
        <v>3620</v>
      </c>
      <c r="E1183" t="s">
        <v>3612</v>
      </c>
      <c r="F1183" t="str">
        <f>_xlfn.CONCAT(D1183:D1183,"-",E1183)</f>
        <v>Zanzibar-Victoria</v>
      </c>
      <c r="G1183" s="1">
        <v>44602</v>
      </c>
      <c r="H1183" s="1">
        <v>44637</v>
      </c>
      <c r="I1183" s="8">
        <f>IF(H1183&lt;&gt;"",_xlfn.DAYS(H1183,G1183),"N/A")</f>
        <v>35</v>
      </c>
      <c r="J1183" s="1">
        <f>IF(H1183&lt;&gt;"",H1183,"N/A")</f>
        <v>44637</v>
      </c>
      <c r="K1183">
        <v>2</v>
      </c>
      <c r="L1183" t="s">
        <v>16</v>
      </c>
      <c r="M1183" t="str">
        <f>IF(L1183&lt;&gt;"",L1183,"N/A")</f>
        <v>Paid</v>
      </c>
      <c r="N1183" t="s">
        <v>16</v>
      </c>
      <c r="O1183" t="str">
        <f>IF(N1183&lt;&gt;"",N1183,"N/A")</f>
        <v>Paid</v>
      </c>
      <c r="P1183" t="s">
        <v>13</v>
      </c>
      <c r="Q1183" s="9">
        <v>32.996000000000002</v>
      </c>
      <c r="R1183" t="str">
        <f t="shared" si="18"/>
        <v>30+</v>
      </c>
      <c r="S1183">
        <v>600</v>
      </c>
      <c r="T1183" t="s">
        <v>14</v>
      </c>
      <c r="U1183">
        <f>IF(T1183="USD",S1183,S1183*0.055)</f>
        <v>600</v>
      </c>
      <c r="V1183">
        <v>300</v>
      </c>
      <c r="W1183" t="s">
        <v>14</v>
      </c>
      <c r="X1183">
        <f>IF(W1183="USD",V1183,V1183*0.054)</f>
        <v>300</v>
      </c>
      <c r="Y1183">
        <v>1</v>
      </c>
      <c r="Z1183">
        <v>3.5</v>
      </c>
      <c r="AA1183" s="9">
        <v>5.25</v>
      </c>
      <c r="AB1183">
        <v>4.375</v>
      </c>
    </row>
    <row r="1184" spans="1:29" x14ac:dyDescent="0.25">
      <c r="A1184" t="s">
        <v>281</v>
      </c>
      <c r="B1184" t="s">
        <v>10</v>
      </c>
      <c r="C1184" t="s">
        <v>68</v>
      </c>
      <c r="D1184" t="s">
        <v>3615</v>
      </c>
      <c r="E1184" t="s">
        <v>3617</v>
      </c>
      <c r="F1184" t="str">
        <f>_xlfn.CONCAT(D1184:D1184,"-",E1184)</f>
        <v>Mombasa-Lagos</v>
      </c>
      <c r="G1184" s="1">
        <v>44616</v>
      </c>
      <c r="H1184" s="1">
        <v>44651</v>
      </c>
      <c r="I1184" s="8">
        <f>IF(H1184&lt;&gt;"",_xlfn.DAYS(H1184,G1184),"N/A")</f>
        <v>35</v>
      </c>
      <c r="J1184" s="1">
        <f>IF(H1184&lt;&gt;"",H1184,"N/A")</f>
        <v>44651</v>
      </c>
      <c r="K1184">
        <v>2</v>
      </c>
      <c r="L1184" t="s">
        <v>16</v>
      </c>
      <c r="M1184" t="str">
        <f>IF(L1184&lt;&gt;"",L1184,"N/A")</f>
        <v>Paid</v>
      </c>
      <c r="O1184" t="str">
        <f>IF(N1184&lt;&gt;"",N1184,"N/A")</f>
        <v>N/A</v>
      </c>
      <c r="P1184" t="s">
        <v>69</v>
      </c>
      <c r="Q1184" s="9">
        <v>32.133000000000003</v>
      </c>
      <c r="R1184" t="str">
        <f t="shared" si="18"/>
        <v>30+</v>
      </c>
      <c r="S1184">
        <v>20</v>
      </c>
      <c r="T1184" t="s">
        <v>14</v>
      </c>
      <c r="U1184">
        <f>IF(T1184="USD",S1184,S1184*0.055)</f>
        <v>20</v>
      </c>
      <c r="V1184">
        <v>10</v>
      </c>
      <c r="W1184" t="s">
        <v>14</v>
      </c>
      <c r="X1184">
        <f>IF(W1184="USD",V1184,V1184*0.054)</f>
        <v>10</v>
      </c>
      <c r="Y1184">
        <v>1</v>
      </c>
      <c r="Z1184">
        <v>3.5</v>
      </c>
      <c r="AA1184" s="9">
        <v>5.25</v>
      </c>
      <c r="AB1184">
        <v>4.375</v>
      </c>
    </row>
    <row r="1185" spans="1:29" x14ac:dyDescent="0.25">
      <c r="A1185" t="s">
        <v>291</v>
      </c>
      <c r="B1185" t="s">
        <v>10</v>
      </c>
      <c r="C1185" t="s">
        <v>68</v>
      </c>
      <c r="D1185" t="s">
        <v>3611</v>
      </c>
      <c r="E1185" t="s">
        <v>3613</v>
      </c>
      <c r="F1185" t="str">
        <f>_xlfn.CONCAT(D1185:D1185,"-",E1185)</f>
        <v>Mogadishu-Sanaa</v>
      </c>
      <c r="G1185" s="1">
        <v>44616</v>
      </c>
      <c r="H1185" s="1">
        <v>44651</v>
      </c>
      <c r="I1185" s="8">
        <f>IF(H1185&lt;&gt;"",_xlfn.DAYS(H1185,G1185),"N/A")</f>
        <v>35</v>
      </c>
      <c r="J1185" s="1">
        <f>IF(H1185&lt;&gt;"",H1185,"N/A")</f>
        <v>44651</v>
      </c>
      <c r="K1185">
        <v>2</v>
      </c>
      <c r="L1185" t="s">
        <v>16</v>
      </c>
      <c r="M1185" t="str">
        <f>IF(L1185&lt;&gt;"",L1185,"N/A")</f>
        <v>Paid</v>
      </c>
      <c r="N1185" t="s">
        <v>16</v>
      </c>
      <c r="O1185" t="str">
        <f>IF(N1185&lt;&gt;"",N1185,"N/A")</f>
        <v>Paid</v>
      </c>
      <c r="P1185" t="s">
        <v>13</v>
      </c>
      <c r="Q1185" s="9">
        <v>32.133000000000003</v>
      </c>
      <c r="R1185" t="str">
        <f t="shared" si="18"/>
        <v>30+</v>
      </c>
      <c r="S1185">
        <v>600</v>
      </c>
      <c r="T1185" t="s">
        <v>14</v>
      </c>
      <c r="U1185">
        <f>IF(T1185="USD",S1185,S1185*0.055)</f>
        <v>600</v>
      </c>
      <c r="V1185">
        <v>300</v>
      </c>
      <c r="W1185" t="s">
        <v>14</v>
      </c>
      <c r="X1185">
        <f>IF(W1185="USD",V1185,V1185*0.054)</f>
        <v>300</v>
      </c>
      <c r="Y1185">
        <v>1</v>
      </c>
      <c r="Z1185">
        <v>3.5</v>
      </c>
      <c r="AA1185" s="9">
        <v>5.25</v>
      </c>
      <c r="AB1185">
        <v>4.375</v>
      </c>
    </row>
    <row r="1186" spans="1:29" x14ac:dyDescent="0.25">
      <c r="A1186" t="s">
        <v>442</v>
      </c>
      <c r="B1186" t="s">
        <v>10</v>
      </c>
      <c r="C1186" t="s">
        <v>68</v>
      </c>
      <c r="D1186" t="s">
        <v>3615</v>
      </c>
      <c r="E1186" t="s">
        <v>3612</v>
      </c>
      <c r="F1186" t="str">
        <f>_xlfn.CONCAT(D1186:D1186,"-",E1186)</f>
        <v>Mombasa-Victoria</v>
      </c>
      <c r="G1186" s="1">
        <v>44639</v>
      </c>
      <c r="H1186" s="1">
        <v>44674</v>
      </c>
      <c r="I1186" s="8">
        <f>IF(H1186&lt;&gt;"",_xlfn.DAYS(H1186,G1186),"N/A")</f>
        <v>35</v>
      </c>
      <c r="J1186" s="1">
        <f>IF(H1186&lt;&gt;"",H1186,"N/A")</f>
        <v>44674</v>
      </c>
      <c r="K1186">
        <v>3</v>
      </c>
      <c r="L1186" t="s">
        <v>16</v>
      </c>
      <c r="M1186" t="str">
        <f>IF(L1186&lt;&gt;"",L1186,"N/A")</f>
        <v>Paid</v>
      </c>
      <c r="N1186" t="s">
        <v>12</v>
      </c>
      <c r="O1186" t="str">
        <f>IF(N1186&lt;&gt;"",N1186,"N/A")</f>
        <v>Invoiced</v>
      </c>
      <c r="P1186" t="s">
        <v>13</v>
      </c>
      <c r="Q1186" s="9">
        <v>30.23</v>
      </c>
      <c r="R1186" t="str">
        <f t="shared" si="18"/>
        <v>30+</v>
      </c>
      <c r="S1186">
        <v>600</v>
      </c>
      <c r="T1186" t="s">
        <v>14</v>
      </c>
      <c r="U1186">
        <f>IF(T1186="USD",S1186,S1186*0.055)</f>
        <v>600</v>
      </c>
      <c r="V1186">
        <v>300</v>
      </c>
      <c r="W1186" t="s">
        <v>14</v>
      </c>
      <c r="X1186">
        <f>IF(W1186="USD",V1186,V1186*0.054)</f>
        <v>300</v>
      </c>
      <c r="Y1186">
        <v>1</v>
      </c>
      <c r="Z1186">
        <v>3.5</v>
      </c>
      <c r="AA1186" s="9">
        <v>5.25</v>
      </c>
      <c r="AB1186">
        <v>4.375</v>
      </c>
    </row>
    <row r="1187" spans="1:29" x14ac:dyDescent="0.25">
      <c r="A1187" t="s">
        <v>425</v>
      </c>
      <c r="B1187" t="s">
        <v>10</v>
      </c>
      <c r="C1187" t="s">
        <v>68</v>
      </c>
      <c r="D1187" t="s">
        <v>3619</v>
      </c>
      <c r="E1187" t="s">
        <v>3612</v>
      </c>
      <c r="F1187" t="str">
        <f>_xlfn.CONCAT(D1187:D1187,"-",E1187)</f>
        <v>Addis Ababa-Victoria</v>
      </c>
      <c r="G1187" s="1">
        <v>44622</v>
      </c>
      <c r="H1187" s="1">
        <v>44657</v>
      </c>
      <c r="I1187" s="8">
        <f>IF(H1187&lt;&gt;"",_xlfn.DAYS(H1187,G1187),"N/A")</f>
        <v>35</v>
      </c>
      <c r="J1187" s="1">
        <f>IF(H1187&lt;&gt;"",H1187,"N/A")</f>
        <v>44657</v>
      </c>
      <c r="K1187">
        <v>3</v>
      </c>
      <c r="L1187" t="s">
        <v>16</v>
      </c>
      <c r="M1187" t="str">
        <f>IF(L1187&lt;&gt;"",L1187,"N/A")</f>
        <v>Paid</v>
      </c>
      <c r="N1187" t="s">
        <v>16</v>
      </c>
      <c r="O1187" t="str">
        <f>IF(N1187&lt;&gt;"",N1187,"N/A")</f>
        <v>Paid</v>
      </c>
      <c r="P1187" t="s">
        <v>13</v>
      </c>
      <c r="Q1187" s="9">
        <v>30.204999999999998</v>
      </c>
      <c r="R1187" t="str">
        <f t="shared" si="18"/>
        <v>30+</v>
      </c>
      <c r="S1187">
        <v>600</v>
      </c>
      <c r="T1187" t="s">
        <v>14</v>
      </c>
      <c r="U1187">
        <f>IF(T1187="USD",S1187,S1187*0.055)</f>
        <v>600</v>
      </c>
      <c r="V1187">
        <v>300</v>
      </c>
      <c r="W1187" t="s">
        <v>14</v>
      </c>
      <c r="X1187">
        <f>IF(W1187="USD",V1187,V1187*0.054)</f>
        <v>300</v>
      </c>
      <c r="Y1187">
        <v>1</v>
      </c>
      <c r="Z1187">
        <v>3.5</v>
      </c>
      <c r="AA1187" s="9">
        <v>5.25</v>
      </c>
      <c r="AB1187">
        <v>4.375</v>
      </c>
    </row>
    <row r="1188" spans="1:29" x14ac:dyDescent="0.25">
      <c r="A1188" t="s">
        <v>242</v>
      </c>
      <c r="B1188" t="s">
        <v>10</v>
      </c>
      <c r="C1188" t="s">
        <v>68</v>
      </c>
      <c r="D1188" t="s">
        <v>3615</v>
      </c>
      <c r="E1188" t="s">
        <v>3617</v>
      </c>
      <c r="F1188" t="str">
        <f>_xlfn.CONCAT(D1188:D1188,"-",E1188)</f>
        <v>Mombasa-Lagos</v>
      </c>
      <c r="G1188" s="1">
        <v>44601</v>
      </c>
      <c r="H1188" s="1">
        <v>44636</v>
      </c>
      <c r="I1188" s="8">
        <f>IF(H1188&lt;&gt;"",_xlfn.DAYS(H1188,G1188),"N/A")</f>
        <v>35</v>
      </c>
      <c r="J1188" s="1">
        <f>IF(H1188&lt;&gt;"",H1188,"N/A")</f>
        <v>44636</v>
      </c>
      <c r="K1188">
        <v>2</v>
      </c>
      <c r="L1188" t="s">
        <v>16</v>
      </c>
      <c r="M1188" t="str">
        <f>IF(L1188&lt;&gt;"",L1188,"N/A")</f>
        <v>Paid</v>
      </c>
      <c r="N1188" t="s">
        <v>12</v>
      </c>
      <c r="O1188" t="str">
        <f>IF(N1188&lt;&gt;"",N1188,"N/A")</f>
        <v>Invoiced</v>
      </c>
      <c r="P1188" t="s">
        <v>69</v>
      </c>
      <c r="Q1188" s="9">
        <v>29.731999999999999</v>
      </c>
      <c r="R1188" t="str">
        <f t="shared" si="18"/>
        <v>20-30</v>
      </c>
      <c r="S1188">
        <v>20</v>
      </c>
      <c r="T1188" t="s">
        <v>14</v>
      </c>
      <c r="U1188">
        <f>IF(T1188="USD",S1188,S1188*0.055)</f>
        <v>20</v>
      </c>
      <c r="V1188">
        <v>10</v>
      </c>
      <c r="W1188" t="s">
        <v>14</v>
      </c>
      <c r="X1188">
        <f>IF(W1188="USD",V1188,V1188*0.054)</f>
        <v>10</v>
      </c>
      <c r="Y1188">
        <v>1</v>
      </c>
      <c r="Z1188">
        <v>3.5</v>
      </c>
      <c r="AA1188" s="9">
        <v>5.25</v>
      </c>
      <c r="AB1188">
        <v>4.375</v>
      </c>
    </row>
    <row r="1189" spans="1:29" x14ac:dyDescent="0.25">
      <c r="A1189" t="s">
        <v>273</v>
      </c>
      <c r="B1189" t="s">
        <v>10</v>
      </c>
      <c r="C1189" t="s">
        <v>68</v>
      </c>
      <c r="D1189" t="s">
        <v>3620</v>
      </c>
      <c r="E1189" t="s">
        <v>3617</v>
      </c>
      <c r="F1189" t="str">
        <f>_xlfn.CONCAT(D1189:D1189,"-",E1189)</f>
        <v>Zanzibar-Lagos</v>
      </c>
      <c r="G1189" s="1">
        <v>44601</v>
      </c>
      <c r="H1189" s="1">
        <v>44636</v>
      </c>
      <c r="I1189" s="8">
        <f>IF(H1189&lt;&gt;"",_xlfn.DAYS(H1189,G1189),"N/A")</f>
        <v>35</v>
      </c>
      <c r="J1189" s="1">
        <f>IF(H1189&lt;&gt;"",H1189,"N/A")</f>
        <v>44636</v>
      </c>
      <c r="K1189">
        <v>2</v>
      </c>
      <c r="L1189" t="s">
        <v>16</v>
      </c>
      <c r="M1189" t="str">
        <f>IF(L1189&lt;&gt;"",L1189,"N/A")</f>
        <v>Paid</v>
      </c>
      <c r="N1189" t="s">
        <v>16</v>
      </c>
      <c r="O1189" t="str">
        <f>IF(N1189&lt;&gt;"",N1189,"N/A")</f>
        <v>Paid</v>
      </c>
      <c r="P1189" t="s">
        <v>13</v>
      </c>
      <c r="Q1189" s="9">
        <v>29.731999999999999</v>
      </c>
      <c r="R1189" t="str">
        <f t="shared" si="18"/>
        <v>20-30</v>
      </c>
      <c r="S1189">
        <v>600</v>
      </c>
      <c r="T1189" t="s">
        <v>14</v>
      </c>
      <c r="U1189">
        <f>IF(T1189="USD",S1189,S1189*0.055)</f>
        <v>600</v>
      </c>
      <c r="V1189">
        <v>300</v>
      </c>
      <c r="W1189" t="s">
        <v>14</v>
      </c>
      <c r="X1189">
        <f>IF(W1189="USD",V1189,V1189*0.054)</f>
        <v>300</v>
      </c>
      <c r="Y1189">
        <v>1</v>
      </c>
      <c r="Z1189">
        <v>3.5</v>
      </c>
      <c r="AA1189" s="9">
        <v>5.25</v>
      </c>
      <c r="AB1189">
        <v>4.375</v>
      </c>
    </row>
    <row r="1190" spans="1:29" x14ac:dyDescent="0.25">
      <c r="A1190" t="s">
        <v>356</v>
      </c>
      <c r="B1190" t="s">
        <v>10</v>
      </c>
      <c r="C1190" t="s">
        <v>68</v>
      </c>
      <c r="D1190" t="s">
        <v>3616</v>
      </c>
      <c r="E1190" t="s">
        <v>3617</v>
      </c>
      <c r="F1190" t="str">
        <f>_xlfn.CONCAT(D1190:D1190,"-",E1190)</f>
        <v>Marrakech-Lagos</v>
      </c>
      <c r="G1190" s="1">
        <v>44622</v>
      </c>
      <c r="H1190" s="1">
        <v>44657</v>
      </c>
      <c r="I1190" s="8">
        <f>IF(H1190&lt;&gt;"",_xlfn.DAYS(H1190,G1190),"N/A")</f>
        <v>35</v>
      </c>
      <c r="J1190" s="1">
        <f>IF(H1190&lt;&gt;"",H1190,"N/A")</f>
        <v>44657</v>
      </c>
      <c r="K1190">
        <v>3</v>
      </c>
      <c r="L1190" t="s">
        <v>16</v>
      </c>
      <c r="M1190" t="str">
        <f>IF(L1190&lt;&gt;"",L1190,"N/A")</f>
        <v>Paid</v>
      </c>
      <c r="N1190" t="s">
        <v>16</v>
      </c>
      <c r="O1190" t="str">
        <f>IF(N1190&lt;&gt;"",N1190,"N/A")</f>
        <v>Paid</v>
      </c>
      <c r="P1190" t="s">
        <v>13</v>
      </c>
      <c r="Q1190" s="9">
        <v>28.154</v>
      </c>
      <c r="R1190" t="str">
        <f t="shared" si="18"/>
        <v>20-30</v>
      </c>
      <c r="S1190">
        <v>600</v>
      </c>
      <c r="T1190" t="s">
        <v>14</v>
      </c>
      <c r="U1190">
        <f>IF(T1190="USD",S1190,S1190*0.055)</f>
        <v>600</v>
      </c>
      <c r="V1190">
        <v>300</v>
      </c>
      <c r="W1190" t="s">
        <v>14</v>
      </c>
      <c r="X1190">
        <f>IF(W1190="USD",V1190,V1190*0.054)</f>
        <v>300</v>
      </c>
      <c r="Y1190">
        <v>1</v>
      </c>
      <c r="Z1190">
        <v>3.5</v>
      </c>
      <c r="AA1190" s="9">
        <v>5.25</v>
      </c>
      <c r="AB1190">
        <v>4.375</v>
      </c>
    </row>
    <row r="1191" spans="1:29" x14ac:dyDescent="0.25">
      <c r="A1191" t="s">
        <v>357</v>
      </c>
      <c r="B1191" t="s">
        <v>10</v>
      </c>
      <c r="C1191" t="s">
        <v>68</v>
      </c>
      <c r="D1191" t="s">
        <v>3620</v>
      </c>
      <c r="E1191" t="s">
        <v>3618</v>
      </c>
      <c r="F1191" t="str">
        <f>_xlfn.CONCAT(D1191:D1191,"-",E1191)</f>
        <v>Zanzibar-Tripoli</v>
      </c>
      <c r="G1191" s="1">
        <v>44624</v>
      </c>
      <c r="H1191" s="1">
        <v>44659</v>
      </c>
      <c r="I1191" s="8">
        <f>IF(H1191&lt;&gt;"",_xlfn.DAYS(H1191,G1191),"N/A")</f>
        <v>35</v>
      </c>
      <c r="J1191" s="1">
        <f>IF(H1191&lt;&gt;"",H1191,"N/A")</f>
        <v>44659</v>
      </c>
      <c r="K1191">
        <v>3</v>
      </c>
      <c r="L1191" t="s">
        <v>16</v>
      </c>
      <c r="M1191" t="str">
        <f>IF(L1191&lt;&gt;"",L1191,"N/A")</f>
        <v>Paid</v>
      </c>
      <c r="N1191" t="s">
        <v>16</v>
      </c>
      <c r="O1191" t="str">
        <f>IF(N1191&lt;&gt;"",N1191,"N/A")</f>
        <v>Paid</v>
      </c>
      <c r="P1191" t="s">
        <v>13</v>
      </c>
      <c r="Q1191" s="9">
        <v>28.120999999999999</v>
      </c>
      <c r="R1191" t="str">
        <f t="shared" si="18"/>
        <v>20-30</v>
      </c>
      <c r="S1191">
        <v>600</v>
      </c>
      <c r="T1191" t="s">
        <v>14</v>
      </c>
      <c r="U1191">
        <f>IF(T1191="USD",S1191,S1191*0.055)</f>
        <v>600</v>
      </c>
      <c r="V1191">
        <v>300</v>
      </c>
      <c r="W1191" t="s">
        <v>14</v>
      </c>
      <c r="X1191">
        <f>IF(W1191="USD",V1191,V1191*0.054)</f>
        <v>300</v>
      </c>
      <c r="Y1191">
        <v>1</v>
      </c>
      <c r="Z1191">
        <v>3.5</v>
      </c>
      <c r="AA1191" s="9">
        <v>5.25</v>
      </c>
      <c r="AB1191">
        <v>4.375</v>
      </c>
    </row>
    <row r="1192" spans="1:29" x14ac:dyDescent="0.25">
      <c r="A1192" t="s">
        <v>3286</v>
      </c>
      <c r="B1192" t="s">
        <v>10</v>
      </c>
      <c r="C1192" t="s">
        <v>56</v>
      </c>
      <c r="D1192" t="s">
        <v>3616</v>
      </c>
      <c r="E1192" t="s">
        <v>3613</v>
      </c>
      <c r="F1192" t="str">
        <f>_xlfn.CONCAT(D1192:D1192,"-",E1192)</f>
        <v>Marrakech-Sanaa</v>
      </c>
      <c r="G1192" s="1">
        <v>44788</v>
      </c>
      <c r="H1192" s="1">
        <v>44811</v>
      </c>
      <c r="I1192" s="8">
        <f>IF(H1192&lt;&gt;"",_xlfn.DAYS(H1192,G1192),"N/A")</f>
        <v>23</v>
      </c>
      <c r="J1192" s="1">
        <f>IF(H1192&lt;&gt;"",H1192,"N/A")</f>
        <v>44811</v>
      </c>
      <c r="K1192">
        <v>8</v>
      </c>
      <c r="L1192" t="s">
        <v>12</v>
      </c>
      <c r="M1192" t="str">
        <f>IF(L1192&lt;&gt;"",L1192,"N/A")</f>
        <v>Invoiced</v>
      </c>
      <c r="O1192" t="str">
        <f>IF(N1192&lt;&gt;"",N1192,"N/A")</f>
        <v>N/A</v>
      </c>
      <c r="P1192" t="s">
        <v>13</v>
      </c>
      <c r="Q1192" s="9">
        <v>36</v>
      </c>
      <c r="R1192" t="str">
        <f t="shared" si="18"/>
        <v>30+</v>
      </c>
      <c r="S1192">
        <v>600</v>
      </c>
      <c r="T1192" t="s">
        <v>14</v>
      </c>
      <c r="U1192">
        <f>IF(T1192="USD",S1192,S1192*0.055)</f>
        <v>600</v>
      </c>
      <c r="V1192">
        <v>300</v>
      </c>
      <c r="W1192" t="s">
        <v>14</v>
      </c>
      <c r="X1192">
        <f>IF(W1192="USD",V1192,V1192*0.054)</f>
        <v>300</v>
      </c>
      <c r="Y1192">
        <v>0</v>
      </c>
      <c r="Z1192">
        <v>3.4499999999999997</v>
      </c>
      <c r="AA1192" s="9">
        <v>2.3000000000000003</v>
      </c>
      <c r="AB1192">
        <v>2.875</v>
      </c>
      <c r="AC1192">
        <v>2.3000000000000003</v>
      </c>
    </row>
    <row r="1193" spans="1:29" x14ac:dyDescent="0.25">
      <c r="A1193" t="s">
        <v>3459</v>
      </c>
      <c r="B1193" t="s">
        <v>10</v>
      </c>
      <c r="C1193" t="s">
        <v>56</v>
      </c>
      <c r="D1193" t="s">
        <v>3620</v>
      </c>
      <c r="E1193" t="s">
        <v>3613</v>
      </c>
      <c r="F1193" t="str">
        <f>_xlfn.CONCAT(D1193:D1193,"-",E1193)</f>
        <v>Zanzibar-Sanaa</v>
      </c>
      <c r="G1193" s="1">
        <v>44740</v>
      </c>
      <c r="H1193" s="1">
        <v>44763</v>
      </c>
      <c r="I1193" s="8">
        <f>IF(H1193&lt;&gt;"",_xlfn.DAYS(H1193,G1193),"N/A")</f>
        <v>23</v>
      </c>
      <c r="J1193" s="1">
        <f>IF(H1193&lt;&gt;"",H1193,"N/A")</f>
        <v>44763</v>
      </c>
      <c r="K1193">
        <v>6</v>
      </c>
      <c r="L1193" t="s">
        <v>836</v>
      </c>
      <c r="M1193" t="str">
        <f>IF(L1193&lt;&gt;"",L1193,"N/A")</f>
        <v>Draft</v>
      </c>
      <c r="N1193" t="s">
        <v>12</v>
      </c>
      <c r="O1193" t="str">
        <f>IF(N1193&lt;&gt;"",N1193,"N/A")</f>
        <v>Invoiced</v>
      </c>
      <c r="P1193" t="s">
        <v>13</v>
      </c>
      <c r="Q1193" s="9">
        <v>35.468000000000004</v>
      </c>
      <c r="R1193" t="str">
        <f t="shared" si="18"/>
        <v>30+</v>
      </c>
      <c r="S1193">
        <v>600</v>
      </c>
      <c r="T1193" t="s">
        <v>14</v>
      </c>
      <c r="U1193">
        <f>IF(T1193="USD",S1193,S1193*0.055)</f>
        <v>600</v>
      </c>
      <c r="V1193">
        <v>300</v>
      </c>
      <c r="W1193" t="s">
        <v>14</v>
      </c>
      <c r="X1193">
        <f>IF(W1193="USD",V1193,V1193*0.054)</f>
        <v>300</v>
      </c>
      <c r="Y1193">
        <v>1</v>
      </c>
      <c r="Z1193">
        <v>3.4499999999999997</v>
      </c>
      <c r="AA1193" s="9">
        <v>2.3000000000000003</v>
      </c>
      <c r="AB1193">
        <v>2.875</v>
      </c>
      <c r="AC1193">
        <v>2.3000000000000003</v>
      </c>
    </row>
    <row r="1194" spans="1:29" x14ac:dyDescent="0.25">
      <c r="A1194" t="s">
        <v>1903</v>
      </c>
      <c r="B1194" t="s">
        <v>10</v>
      </c>
      <c r="C1194" t="s">
        <v>56</v>
      </c>
      <c r="D1194" t="s">
        <v>3619</v>
      </c>
      <c r="E1194" t="s">
        <v>3617</v>
      </c>
      <c r="F1194" t="str">
        <f>_xlfn.CONCAT(D1194:D1194,"-",E1194)</f>
        <v>Addis Ababa-Lagos</v>
      </c>
      <c r="G1194" s="1">
        <v>44733</v>
      </c>
      <c r="H1194" s="1">
        <v>44756</v>
      </c>
      <c r="I1194" s="8">
        <f>IF(H1194&lt;&gt;"",_xlfn.DAYS(H1194,G1194),"N/A")</f>
        <v>23</v>
      </c>
      <c r="J1194" s="1">
        <f>IF(H1194&lt;&gt;"",H1194,"N/A")</f>
        <v>44756</v>
      </c>
      <c r="K1194">
        <v>6</v>
      </c>
      <c r="L1194" t="s">
        <v>16</v>
      </c>
      <c r="M1194" t="str">
        <f>IF(L1194&lt;&gt;"",L1194,"N/A")</f>
        <v>Paid</v>
      </c>
      <c r="N1194" t="s">
        <v>12</v>
      </c>
      <c r="O1194" t="str">
        <f>IF(N1194&lt;&gt;"",N1194,"N/A")</f>
        <v>Invoiced</v>
      </c>
      <c r="P1194" t="s">
        <v>13</v>
      </c>
      <c r="Q1194" s="9">
        <v>34.707000000000001</v>
      </c>
      <c r="R1194" t="str">
        <f t="shared" si="18"/>
        <v>30+</v>
      </c>
      <c r="S1194">
        <v>600</v>
      </c>
      <c r="T1194" t="s">
        <v>14</v>
      </c>
      <c r="U1194">
        <f>IF(T1194="USD",S1194,S1194*0.055)</f>
        <v>600</v>
      </c>
      <c r="V1194">
        <v>300</v>
      </c>
      <c r="W1194" t="s">
        <v>14</v>
      </c>
      <c r="X1194">
        <f>IF(W1194="USD",V1194,V1194*0.054)</f>
        <v>300</v>
      </c>
      <c r="Y1194">
        <v>1</v>
      </c>
      <c r="Z1194">
        <v>3.4499999999999997</v>
      </c>
      <c r="AA1194" s="9">
        <v>2.3000000000000003</v>
      </c>
      <c r="AB1194">
        <v>2.875</v>
      </c>
      <c r="AC1194">
        <v>2.3000000000000003</v>
      </c>
    </row>
    <row r="1195" spans="1:29" x14ac:dyDescent="0.25">
      <c r="A1195" t="s">
        <v>1905</v>
      </c>
      <c r="B1195" t="s">
        <v>10</v>
      </c>
      <c r="C1195" t="s">
        <v>56</v>
      </c>
      <c r="D1195" t="s">
        <v>3619</v>
      </c>
      <c r="E1195" t="s">
        <v>3614</v>
      </c>
      <c r="F1195" t="str">
        <f>_xlfn.CONCAT(D1195:D1195,"-",E1195)</f>
        <v>Addis Ababa-Alger</v>
      </c>
      <c r="G1195" s="1">
        <v>44733</v>
      </c>
      <c r="H1195" s="1">
        <v>44756</v>
      </c>
      <c r="I1195" s="8">
        <f>IF(H1195&lt;&gt;"",_xlfn.DAYS(H1195,G1195),"N/A")</f>
        <v>23</v>
      </c>
      <c r="J1195" s="1">
        <f>IF(H1195&lt;&gt;"",H1195,"N/A")</f>
        <v>44756</v>
      </c>
      <c r="K1195">
        <v>6</v>
      </c>
      <c r="L1195" t="s">
        <v>16</v>
      </c>
      <c r="M1195" t="str">
        <f>IF(L1195&lt;&gt;"",L1195,"N/A")</f>
        <v>Paid</v>
      </c>
      <c r="N1195" t="s">
        <v>12</v>
      </c>
      <c r="O1195" t="str">
        <f>IF(N1195&lt;&gt;"",N1195,"N/A")</f>
        <v>Invoiced</v>
      </c>
      <c r="P1195" t="s">
        <v>13</v>
      </c>
      <c r="Q1195" s="9">
        <v>34.668999999999997</v>
      </c>
      <c r="R1195" t="str">
        <f t="shared" si="18"/>
        <v>30+</v>
      </c>
      <c r="S1195">
        <v>600</v>
      </c>
      <c r="T1195" t="s">
        <v>14</v>
      </c>
      <c r="U1195">
        <f>IF(T1195="USD",S1195,S1195*0.055)</f>
        <v>600</v>
      </c>
      <c r="V1195">
        <v>300</v>
      </c>
      <c r="W1195" t="s">
        <v>14</v>
      </c>
      <c r="X1195">
        <f>IF(W1195="USD",V1195,V1195*0.054)</f>
        <v>300</v>
      </c>
      <c r="Y1195">
        <v>1</v>
      </c>
      <c r="Z1195">
        <v>3.4499999999999997</v>
      </c>
      <c r="AA1195" s="9">
        <v>2.3000000000000003</v>
      </c>
      <c r="AB1195">
        <v>2.875</v>
      </c>
      <c r="AC1195">
        <v>2.3000000000000003</v>
      </c>
    </row>
    <row r="1196" spans="1:29" x14ac:dyDescent="0.25">
      <c r="A1196" t="s">
        <v>1900</v>
      </c>
      <c r="B1196" t="s">
        <v>10</v>
      </c>
      <c r="C1196" t="s">
        <v>56</v>
      </c>
      <c r="D1196" t="s">
        <v>3611</v>
      </c>
      <c r="E1196" t="s">
        <v>3617</v>
      </c>
      <c r="F1196" t="str">
        <f>_xlfn.CONCAT(D1196:D1196,"-",E1196)</f>
        <v>Mogadishu-Lagos</v>
      </c>
      <c r="G1196" s="1">
        <v>44733</v>
      </c>
      <c r="H1196" s="1">
        <v>44756</v>
      </c>
      <c r="I1196" s="8">
        <f>IF(H1196&lt;&gt;"",_xlfn.DAYS(H1196,G1196),"N/A")</f>
        <v>23</v>
      </c>
      <c r="J1196" s="1">
        <f>IF(H1196&lt;&gt;"",H1196,"N/A")</f>
        <v>44756</v>
      </c>
      <c r="K1196">
        <v>6</v>
      </c>
      <c r="L1196" t="s">
        <v>16</v>
      </c>
      <c r="M1196" t="str">
        <f>IF(L1196&lt;&gt;"",L1196,"N/A")</f>
        <v>Paid</v>
      </c>
      <c r="N1196" t="s">
        <v>12</v>
      </c>
      <c r="O1196" t="str">
        <f>IF(N1196&lt;&gt;"",N1196,"N/A")</f>
        <v>Invoiced</v>
      </c>
      <c r="P1196" t="s">
        <v>13</v>
      </c>
      <c r="Q1196" s="9">
        <v>34.616</v>
      </c>
      <c r="R1196" t="str">
        <f t="shared" si="18"/>
        <v>30+</v>
      </c>
      <c r="S1196">
        <v>600</v>
      </c>
      <c r="T1196" t="s">
        <v>14</v>
      </c>
      <c r="U1196">
        <f>IF(T1196="USD",S1196,S1196*0.055)</f>
        <v>600</v>
      </c>
      <c r="V1196">
        <v>300</v>
      </c>
      <c r="W1196" t="s">
        <v>14</v>
      </c>
      <c r="X1196">
        <f>IF(W1196="USD",V1196,V1196*0.054)</f>
        <v>300</v>
      </c>
      <c r="Y1196">
        <v>1</v>
      </c>
      <c r="Z1196">
        <v>3.4499999999999997</v>
      </c>
      <c r="AA1196" s="9">
        <v>2.3000000000000003</v>
      </c>
      <c r="AB1196">
        <v>2.875</v>
      </c>
      <c r="AC1196">
        <v>2.3000000000000003</v>
      </c>
    </row>
    <row r="1197" spans="1:29" x14ac:dyDescent="0.25">
      <c r="A1197" t="s">
        <v>1898</v>
      </c>
      <c r="B1197" t="s">
        <v>10</v>
      </c>
      <c r="C1197" t="s">
        <v>56</v>
      </c>
      <c r="D1197" t="s">
        <v>3611</v>
      </c>
      <c r="E1197" t="s">
        <v>3614</v>
      </c>
      <c r="F1197" t="str">
        <f>_xlfn.CONCAT(D1197:D1197,"-",E1197)</f>
        <v>Mogadishu-Alger</v>
      </c>
      <c r="G1197" s="1">
        <v>44733</v>
      </c>
      <c r="H1197" s="1">
        <v>44756</v>
      </c>
      <c r="I1197" s="8">
        <f>IF(H1197&lt;&gt;"",_xlfn.DAYS(H1197,G1197),"N/A")</f>
        <v>23</v>
      </c>
      <c r="J1197" s="1">
        <f>IF(H1197&lt;&gt;"",H1197,"N/A")</f>
        <v>44756</v>
      </c>
      <c r="K1197">
        <v>6</v>
      </c>
      <c r="L1197" t="s">
        <v>16</v>
      </c>
      <c r="M1197" t="str">
        <f>IF(L1197&lt;&gt;"",L1197,"N/A")</f>
        <v>Paid</v>
      </c>
      <c r="N1197" t="s">
        <v>12</v>
      </c>
      <c r="O1197" t="str">
        <f>IF(N1197&lt;&gt;"",N1197,"N/A")</f>
        <v>Invoiced</v>
      </c>
      <c r="P1197" t="s">
        <v>13</v>
      </c>
      <c r="Q1197" s="9">
        <v>34.572000000000003</v>
      </c>
      <c r="R1197" t="str">
        <f t="shared" si="18"/>
        <v>30+</v>
      </c>
      <c r="S1197">
        <v>600</v>
      </c>
      <c r="T1197" t="s">
        <v>14</v>
      </c>
      <c r="U1197">
        <f>IF(T1197="USD",S1197,S1197*0.055)</f>
        <v>600</v>
      </c>
      <c r="V1197">
        <v>300</v>
      </c>
      <c r="W1197" t="s">
        <v>14</v>
      </c>
      <c r="X1197">
        <f>IF(W1197="USD",V1197,V1197*0.054)</f>
        <v>300</v>
      </c>
      <c r="Y1197">
        <v>1</v>
      </c>
      <c r="Z1197">
        <v>3.4499999999999997</v>
      </c>
      <c r="AA1197" s="9">
        <v>2.3000000000000003</v>
      </c>
      <c r="AB1197">
        <v>2.875</v>
      </c>
      <c r="AC1197">
        <v>2.3000000000000003</v>
      </c>
    </row>
    <row r="1198" spans="1:29" x14ac:dyDescent="0.25">
      <c r="A1198" t="s">
        <v>1899</v>
      </c>
      <c r="B1198" t="s">
        <v>10</v>
      </c>
      <c r="C1198" t="s">
        <v>56</v>
      </c>
      <c r="D1198" t="s">
        <v>3615</v>
      </c>
      <c r="E1198" t="s">
        <v>3617</v>
      </c>
      <c r="F1198" t="str">
        <f>_xlfn.CONCAT(D1198:D1198,"-",E1198)</f>
        <v>Mombasa-Lagos</v>
      </c>
      <c r="G1198" s="1">
        <v>44733</v>
      </c>
      <c r="H1198" s="1">
        <v>44756</v>
      </c>
      <c r="I1198" s="8">
        <f>IF(H1198&lt;&gt;"",_xlfn.DAYS(H1198,G1198),"N/A")</f>
        <v>23</v>
      </c>
      <c r="J1198" s="1">
        <f>IF(H1198&lt;&gt;"",H1198,"N/A")</f>
        <v>44756</v>
      </c>
      <c r="K1198">
        <v>6</v>
      </c>
      <c r="L1198" t="s">
        <v>16</v>
      </c>
      <c r="M1198" t="str">
        <f>IF(L1198&lt;&gt;"",L1198,"N/A")</f>
        <v>Paid</v>
      </c>
      <c r="N1198" t="s">
        <v>12</v>
      </c>
      <c r="O1198" t="str">
        <f>IF(N1198&lt;&gt;"",N1198,"N/A")</f>
        <v>Invoiced</v>
      </c>
      <c r="P1198" t="s">
        <v>13</v>
      </c>
      <c r="Q1198" s="9">
        <v>34.558999999999997</v>
      </c>
      <c r="R1198" t="str">
        <f t="shared" si="18"/>
        <v>30+</v>
      </c>
      <c r="S1198">
        <v>600</v>
      </c>
      <c r="T1198" t="s">
        <v>14</v>
      </c>
      <c r="U1198">
        <f>IF(T1198="USD",S1198,S1198*0.055)</f>
        <v>600</v>
      </c>
      <c r="V1198">
        <v>300</v>
      </c>
      <c r="W1198" t="s">
        <v>14</v>
      </c>
      <c r="X1198">
        <f>IF(W1198="USD",V1198,V1198*0.054)</f>
        <v>300</v>
      </c>
      <c r="Y1198">
        <v>1</v>
      </c>
      <c r="Z1198">
        <v>3.4499999999999997</v>
      </c>
      <c r="AA1198" s="9">
        <v>2.3000000000000003</v>
      </c>
      <c r="AB1198">
        <v>2.875</v>
      </c>
      <c r="AC1198">
        <v>2.3000000000000003</v>
      </c>
    </row>
    <row r="1199" spans="1:29" x14ac:dyDescent="0.25">
      <c r="A1199" t="s">
        <v>1897</v>
      </c>
      <c r="B1199" t="s">
        <v>10</v>
      </c>
      <c r="C1199" t="s">
        <v>56</v>
      </c>
      <c r="D1199" t="s">
        <v>3611</v>
      </c>
      <c r="E1199" t="s">
        <v>3614</v>
      </c>
      <c r="F1199" t="str">
        <f>_xlfn.CONCAT(D1199:D1199,"-",E1199)</f>
        <v>Mogadishu-Alger</v>
      </c>
      <c r="G1199" s="1">
        <v>44733</v>
      </c>
      <c r="H1199" s="1">
        <v>44756</v>
      </c>
      <c r="I1199" s="8">
        <f>IF(H1199&lt;&gt;"",_xlfn.DAYS(H1199,G1199),"N/A")</f>
        <v>23</v>
      </c>
      <c r="J1199" s="1">
        <f>IF(H1199&lt;&gt;"",H1199,"N/A")</f>
        <v>44756</v>
      </c>
      <c r="K1199">
        <v>6</v>
      </c>
      <c r="L1199" t="s">
        <v>16</v>
      </c>
      <c r="M1199" t="str">
        <f>IF(L1199&lt;&gt;"",L1199,"N/A")</f>
        <v>Paid</v>
      </c>
      <c r="N1199" t="s">
        <v>12</v>
      </c>
      <c r="O1199" t="str">
        <f>IF(N1199&lt;&gt;"",N1199,"N/A")</f>
        <v>Invoiced</v>
      </c>
      <c r="P1199" t="s">
        <v>13</v>
      </c>
      <c r="Q1199" s="9">
        <v>34.536000000000001</v>
      </c>
      <c r="R1199" t="str">
        <f t="shared" si="18"/>
        <v>30+</v>
      </c>
      <c r="S1199">
        <v>600</v>
      </c>
      <c r="T1199" t="s">
        <v>14</v>
      </c>
      <c r="U1199">
        <f>IF(T1199="USD",S1199,S1199*0.055)</f>
        <v>600</v>
      </c>
      <c r="V1199">
        <v>300</v>
      </c>
      <c r="W1199" t="s">
        <v>14</v>
      </c>
      <c r="X1199">
        <f>IF(W1199="USD",V1199,V1199*0.054)</f>
        <v>300</v>
      </c>
      <c r="Y1199">
        <v>1</v>
      </c>
      <c r="Z1199">
        <v>3.4499999999999997</v>
      </c>
      <c r="AA1199" s="9">
        <v>2.3000000000000003</v>
      </c>
      <c r="AB1199">
        <v>2.875</v>
      </c>
      <c r="AC1199">
        <v>2.3000000000000003</v>
      </c>
    </row>
    <row r="1200" spans="1:29" x14ac:dyDescent="0.25">
      <c r="A1200" t="s">
        <v>1896</v>
      </c>
      <c r="B1200" t="s">
        <v>10</v>
      </c>
      <c r="C1200" t="s">
        <v>56</v>
      </c>
      <c r="D1200" t="s">
        <v>3615</v>
      </c>
      <c r="E1200" t="s">
        <v>3613</v>
      </c>
      <c r="F1200" t="str">
        <f>_xlfn.CONCAT(D1200:D1200,"-",E1200)</f>
        <v>Mombasa-Sanaa</v>
      </c>
      <c r="G1200" s="1">
        <v>44734</v>
      </c>
      <c r="H1200" s="1">
        <v>44757</v>
      </c>
      <c r="I1200" s="8">
        <f>IF(H1200&lt;&gt;"",_xlfn.DAYS(H1200,G1200),"N/A")</f>
        <v>23</v>
      </c>
      <c r="J1200" s="1">
        <f>IF(H1200&lt;&gt;"",H1200,"N/A")</f>
        <v>44757</v>
      </c>
      <c r="K1200">
        <v>6</v>
      </c>
      <c r="L1200" t="s">
        <v>16</v>
      </c>
      <c r="M1200" t="str">
        <f>IF(L1200&lt;&gt;"",L1200,"N/A")</f>
        <v>Paid</v>
      </c>
      <c r="N1200" t="s">
        <v>12</v>
      </c>
      <c r="O1200" t="str">
        <f>IF(N1200&lt;&gt;"",N1200,"N/A")</f>
        <v>Invoiced</v>
      </c>
      <c r="P1200" t="s">
        <v>13</v>
      </c>
      <c r="Q1200" s="9">
        <v>34.508000000000003</v>
      </c>
      <c r="R1200" t="str">
        <f t="shared" si="18"/>
        <v>30+</v>
      </c>
      <c r="S1200">
        <v>600</v>
      </c>
      <c r="T1200" t="s">
        <v>14</v>
      </c>
      <c r="U1200">
        <f>IF(T1200="USD",S1200,S1200*0.055)</f>
        <v>600</v>
      </c>
      <c r="V1200">
        <v>300</v>
      </c>
      <c r="W1200" t="s">
        <v>14</v>
      </c>
      <c r="X1200">
        <f>IF(W1200="USD",V1200,V1200*0.054)</f>
        <v>300</v>
      </c>
      <c r="Y1200">
        <v>1</v>
      </c>
      <c r="Z1200">
        <v>3.4499999999999997</v>
      </c>
      <c r="AA1200" s="9">
        <v>2.3000000000000003</v>
      </c>
      <c r="AB1200">
        <v>2.875</v>
      </c>
      <c r="AC1200">
        <v>2.3000000000000003</v>
      </c>
    </row>
    <row r="1201" spans="1:29" x14ac:dyDescent="0.25">
      <c r="A1201" t="s">
        <v>2194</v>
      </c>
      <c r="B1201" t="s">
        <v>10</v>
      </c>
      <c r="C1201" t="s">
        <v>68</v>
      </c>
      <c r="D1201" t="s">
        <v>3619</v>
      </c>
      <c r="E1201" t="s">
        <v>3618</v>
      </c>
      <c r="F1201" t="str">
        <f>_xlfn.CONCAT(D1201:D1201,"-",E1201)</f>
        <v>Addis Ababa-Tripoli</v>
      </c>
      <c r="G1201" s="1">
        <v>44769</v>
      </c>
      <c r="H1201" s="1">
        <v>44792</v>
      </c>
      <c r="I1201" s="8">
        <f>IF(H1201&lt;&gt;"",_xlfn.DAYS(H1201,G1201),"N/A")</f>
        <v>23</v>
      </c>
      <c r="J1201" s="1">
        <f>IF(H1201&lt;&gt;"",H1201,"N/A")</f>
        <v>44792</v>
      </c>
      <c r="K1201">
        <v>7</v>
      </c>
      <c r="L1201" t="s">
        <v>16</v>
      </c>
      <c r="M1201" t="str">
        <f>IF(L1201&lt;&gt;"",L1201,"N/A")</f>
        <v>Paid</v>
      </c>
      <c r="N1201" t="s">
        <v>12</v>
      </c>
      <c r="O1201" t="str">
        <f>IF(N1201&lt;&gt;"",N1201,"N/A")</f>
        <v>Invoiced</v>
      </c>
      <c r="P1201" t="s">
        <v>13</v>
      </c>
      <c r="Q1201" s="9">
        <v>34.104399999999998</v>
      </c>
      <c r="R1201" t="str">
        <f t="shared" si="18"/>
        <v>30+</v>
      </c>
      <c r="S1201">
        <v>600</v>
      </c>
      <c r="T1201" t="s">
        <v>14</v>
      </c>
      <c r="U1201">
        <f>IF(T1201="USD",S1201,S1201*0.055)</f>
        <v>600</v>
      </c>
      <c r="V1201">
        <v>300</v>
      </c>
      <c r="W1201" t="s">
        <v>14</v>
      </c>
      <c r="X1201">
        <f>IF(W1201="USD",V1201,V1201*0.054)</f>
        <v>300</v>
      </c>
      <c r="Y1201">
        <v>1</v>
      </c>
      <c r="Z1201">
        <v>3.4499999999999997</v>
      </c>
      <c r="AA1201" s="9">
        <v>2.3000000000000003</v>
      </c>
      <c r="AB1201">
        <v>2.875</v>
      </c>
      <c r="AC1201">
        <v>2.3000000000000003</v>
      </c>
    </row>
    <row r="1202" spans="1:29" x14ac:dyDescent="0.25">
      <c r="A1202" t="s">
        <v>3249</v>
      </c>
      <c r="B1202" t="s">
        <v>10</v>
      </c>
      <c r="C1202" t="s">
        <v>68</v>
      </c>
      <c r="D1202" t="s">
        <v>3620</v>
      </c>
      <c r="E1202" t="s">
        <v>3612</v>
      </c>
      <c r="F1202" t="str">
        <f>_xlfn.CONCAT(D1202:D1202,"-",E1202)</f>
        <v>Zanzibar-Victoria</v>
      </c>
      <c r="G1202" s="1">
        <v>44776</v>
      </c>
      <c r="H1202" s="1">
        <v>44799</v>
      </c>
      <c r="I1202" s="8">
        <f>IF(H1202&lt;&gt;"",_xlfn.DAYS(H1202,G1202),"N/A")</f>
        <v>23</v>
      </c>
      <c r="J1202" s="1">
        <f>IF(H1202&lt;&gt;"",H1202,"N/A")</f>
        <v>44799</v>
      </c>
      <c r="K1202">
        <v>8</v>
      </c>
      <c r="L1202" t="s">
        <v>12</v>
      </c>
      <c r="M1202" t="str">
        <f>IF(L1202&lt;&gt;"",L1202,"N/A")</f>
        <v>Invoiced</v>
      </c>
      <c r="N1202" t="s">
        <v>12</v>
      </c>
      <c r="O1202" t="str">
        <f>IF(N1202&lt;&gt;"",N1202,"N/A")</f>
        <v>Invoiced</v>
      </c>
      <c r="P1202" t="s">
        <v>13</v>
      </c>
      <c r="Q1202" s="9">
        <v>34.067999999999998</v>
      </c>
      <c r="R1202" t="str">
        <f t="shared" si="18"/>
        <v>30+</v>
      </c>
      <c r="S1202">
        <v>600</v>
      </c>
      <c r="T1202" t="s">
        <v>14</v>
      </c>
      <c r="U1202">
        <f>IF(T1202="USD",S1202,S1202*0.055)</f>
        <v>600</v>
      </c>
      <c r="V1202">
        <v>300</v>
      </c>
      <c r="W1202" t="s">
        <v>14</v>
      </c>
      <c r="X1202">
        <f>IF(W1202="USD",V1202,V1202*0.054)</f>
        <v>300</v>
      </c>
      <c r="Y1202">
        <v>1</v>
      </c>
      <c r="Z1202">
        <v>3.4499999999999997</v>
      </c>
      <c r="AA1202" s="9">
        <v>2.3000000000000003</v>
      </c>
      <c r="AB1202">
        <v>2.875</v>
      </c>
      <c r="AC1202">
        <v>2.3000000000000003</v>
      </c>
    </row>
    <row r="1203" spans="1:29" x14ac:dyDescent="0.25">
      <c r="A1203" t="s">
        <v>3375</v>
      </c>
      <c r="B1203" t="s">
        <v>10</v>
      </c>
      <c r="C1203" t="s">
        <v>68</v>
      </c>
      <c r="D1203" t="s">
        <v>3619</v>
      </c>
      <c r="E1203" t="s">
        <v>3613</v>
      </c>
      <c r="F1203" t="str">
        <f>_xlfn.CONCAT(D1203:D1203,"-",E1203)</f>
        <v>Addis Ababa-Sanaa</v>
      </c>
      <c r="G1203" s="1">
        <v>44671</v>
      </c>
      <c r="H1203" s="1">
        <v>44694</v>
      </c>
      <c r="I1203" s="8">
        <f>IF(H1203&lt;&gt;"",_xlfn.DAYS(H1203,G1203),"N/A")</f>
        <v>23</v>
      </c>
      <c r="J1203" s="1">
        <f>IF(H1203&lt;&gt;"",H1203,"N/A")</f>
        <v>44694</v>
      </c>
      <c r="K1203">
        <v>4</v>
      </c>
      <c r="L1203" t="s">
        <v>16</v>
      </c>
      <c r="M1203" t="str">
        <f>IF(L1203&lt;&gt;"",L1203,"N/A")</f>
        <v>Paid</v>
      </c>
      <c r="N1203" t="s">
        <v>12</v>
      </c>
      <c r="O1203" t="str">
        <f>IF(N1203&lt;&gt;"",N1203,"N/A")</f>
        <v>Invoiced</v>
      </c>
      <c r="P1203" t="s">
        <v>13</v>
      </c>
      <c r="Q1203" s="9">
        <v>34.067999999999998</v>
      </c>
      <c r="R1203" t="str">
        <f t="shared" si="18"/>
        <v>30+</v>
      </c>
      <c r="S1203">
        <v>600</v>
      </c>
      <c r="T1203" t="s">
        <v>14</v>
      </c>
      <c r="U1203">
        <f>IF(T1203="USD",S1203,S1203*0.055)</f>
        <v>600</v>
      </c>
      <c r="V1203">
        <v>300</v>
      </c>
      <c r="W1203" t="s">
        <v>14</v>
      </c>
      <c r="X1203">
        <f>IF(W1203="USD",V1203,V1203*0.054)</f>
        <v>300</v>
      </c>
      <c r="Y1203">
        <v>1</v>
      </c>
      <c r="Z1203">
        <v>3.4499999999999997</v>
      </c>
      <c r="AA1203" s="9">
        <v>2.3000000000000003</v>
      </c>
      <c r="AB1203">
        <v>2.875</v>
      </c>
      <c r="AC1203">
        <v>2.3000000000000003</v>
      </c>
    </row>
    <row r="1204" spans="1:29" x14ac:dyDescent="0.25">
      <c r="A1204" t="s">
        <v>3572</v>
      </c>
      <c r="B1204" t="s">
        <v>10</v>
      </c>
      <c r="C1204" t="s">
        <v>68</v>
      </c>
      <c r="D1204" t="s">
        <v>3616</v>
      </c>
      <c r="E1204" t="s">
        <v>3617</v>
      </c>
      <c r="F1204" t="str">
        <f>_xlfn.CONCAT(D1204:D1204,"-",E1204)</f>
        <v>Marrakech-Lagos</v>
      </c>
      <c r="G1204" s="1">
        <v>44607</v>
      </c>
      <c r="H1204" s="1">
        <v>44630</v>
      </c>
      <c r="I1204" s="8">
        <f>IF(H1204&lt;&gt;"",_xlfn.DAYS(H1204,G1204),"N/A")</f>
        <v>23</v>
      </c>
      <c r="J1204" s="1">
        <f>IF(H1204&lt;&gt;"",H1204,"N/A")</f>
        <v>44630</v>
      </c>
      <c r="K1204">
        <v>2</v>
      </c>
      <c r="L1204" t="s">
        <v>16</v>
      </c>
      <c r="M1204" t="str">
        <f>IF(L1204&lt;&gt;"",L1204,"N/A")</f>
        <v>Paid</v>
      </c>
      <c r="N1204" t="s">
        <v>12</v>
      </c>
      <c r="O1204" t="str">
        <f>IF(N1204&lt;&gt;"",N1204,"N/A")</f>
        <v>Invoiced</v>
      </c>
      <c r="P1204" t="s">
        <v>13</v>
      </c>
      <c r="Q1204" s="9">
        <v>34.067999999999998</v>
      </c>
      <c r="R1204" t="str">
        <f t="shared" si="18"/>
        <v>30+</v>
      </c>
      <c r="S1204">
        <v>600</v>
      </c>
      <c r="T1204" t="s">
        <v>14</v>
      </c>
      <c r="U1204">
        <f>IF(T1204="USD",S1204,S1204*0.055)</f>
        <v>600</v>
      </c>
      <c r="V1204">
        <v>300</v>
      </c>
      <c r="W1204" t="s">
        <v>14</v>
      </c>
      <c r="X1204">
        <f>IF(W1204="USD",V1204,V1204*0.054)</f>
        <v>300</v>
      </c>
      <c r="Y1204">
        <v>1</v>
      </c>
      <c r="Z1204">
        <v>3.4499999999999997</v>
      </c>
      <c r="AA1204" s="9">
        <v>2.3000000000000003</v>
      </c>
      <c r="AB1204">
        <v>2.875</v>
      </c>
      <c r="AC1204">
        <v>2.3000000000000003</v>
      </c>
    </row>
    <row r="1205" spans="1:29" x14ac:dyDescent="0.25">
      <c r="A1205" t="s">
        <v>936</v>
      </c>
      <c r="B1205" t="s">
        <v>10</v>
      </c>
      <c r="C1205" t="s">
        <v>68</v>
      </c>
      <c r="D1205" t="s">
        <v>3619</v>
      </c>
      <c r="E1205" t="s">
        <v>3613</v>
      </c>
      <c r="F1205" t="str">
        <f>_xlfn.CONCAT(D1205:D1205,"-",E1205)</f>
        <v>Addis Ababa-Sanaa</v>
      </c>
      <c r="G1205" s="1">
        <v>44572</v>
      </c>
      <c r="H1205" s="1">
        <v>44595</v>
      </c>
      <c r="I1205" s="8">
        <f>IF(H1205&lt;&gt;"",_xlfn.DAYS(H1205,G1205),"N/A")</f>
        <v>23</v>
      </c>
      <c r="J1205" s="1">
        <f>IF(H1205&lt;&gt;"",H1205,"N/A")</f>
        <v>44595</v>
      </c>
      <c r="K1205">
        <v>1</v>
      </c>
      <c r="L1205" t="s">
        <v>16</v>
      </c>
      <c r="M1205" t="str">
        <f>IF(L1205&lt;&gt;"",L1205,"N/A")</f>
        <v>Paid</v>
      </c>
      <c r="N1205" t="s">
        <v>12</v>
      </c>
      <c r="O1205" t="str">
        <f>IF(N1205&lt;&gt;"",N1205,"N/A")</f>
        <v>Invoiced</v>
      </c>
      <c r="P1205" t="s">
        <v>69</v>
      </c>
      <c r="Q1205" s="9">
        <v>34.054400000000001</v>
      </c>
      <c r="R1205" t="str">
        <f t="shared" si="18"/>
        <v>30+</v>
      </c>
      <c r="S1205">
        <v>20</v>
      </c>
      <c r="T1205" t="s">
        <v>14</v>
      </c>
      <c r="U1205">
        <f>IF(T1205="USD",S1205,S1205*0.055)</f>
        <v>20</v>
      </c>
      <c r="V1205">
        <v>10</v>
      </c>
      <c r="W1205" t="s">
        <v>14</v>
      </c>
      <c r="X1205">
        <f>IF(W1205="USD",V1205,V1205*0.054)</f>
        <v>10</v>
      </c>
      <c r="Y1205">
        <v>1</v>
      </c>
      <c r="Z1205">
        <v>3.4499999999999997</v>
      </c>
      <c r="AA1205" s="9">
        <v>2.3000000000000003</v>
      </c>
      <c r="AB1205">
        <v>2.875</v>
      </c>
      <c r="AC1205">
        <v>2.3000000000000003</v>
      </c>
    </row>
    <row r="1206" spans="1:29" x14ac:dyDescent="0.25">
      <c r="A1206" t="s">
        <v>945</v>
      </c>
      <c r="B1206" t="s">
        <v>10</v>
      </c>
      <c r="C1206" t="s">
        <v>68</v>
      </c>
      <c r="D1206" t="s">
        <v>3619</v>
      </c>
      <c r="E1206" t="s">
        <v>3614</v>
      </c>
      <c r="F1206" t="str">
        <f>_xlfn.CONCAT(D1206:D1206,"-",E1206)</f>
        <v>Addis Ababa-Alger</v>
      </c>
      <c r="G1206" s="1">
        <v>44572</v>
      </c>
      <c r="H1206" s="1">
        <v>44595</v>
      </c>
      <c r="I1206" s="8">
        <f>IF(H1206&lt;&gt;"",_xlfn.DAYS(H1206,G1206),"N/A")</f>
        <v>23</v>
      </c>
      <c r="J1206" s="1">
        <f>IF(H1206&lt;&gt;"",H1206,"N/A")</f>
        <v>44595</v>
      </c>
      <c r="K1206">
        <v>1</v>
      </c>
      <c r="L1206" t="s">
        <v>16</v>
      </c>
      <c r="M1206" t="str">
        <f>IF(L1206&lt;&gt;"",L1206,"N/A")</f>
        <v>Paid</v>
      </c>
      <c r="N1206" t="s">
        <v>16</v>
      </c>
      <c r="O1206" t="str">
        <f>IF(N1206&lt;&gt;"",N1206,"N/A")</f>
        <v>Paid</v>
      </c>
      <c r="P1206" t="s">
        <v>13</v>
      </c>
      <c r="Q1206" s="9">
        <v>34.054400000000001</v>
      </c>
      <c r="R1206" t="str">
        <f t="shared" si="18"/>
        <v>30+</v>
      </c>
      <c r="S1206">
        <v>600</v>
      </c>
      <c r="T1206" t="s">
        <v>14</v>
      </c>
      <c r="U1206">
        <f>IF(T1206="USD",S1206,S1206*0.055)</f>
        <v>600</v>
      </c>
      <c r="V1206">
        <v>300</v>
      </c>
      <c r="W1206" t="s">
        <v>14</v>
      </c>
      <c r="X1206">
        <f>IF(W1206="USD",V1206,V1206*0.054)</f>
        <v>300</v>
      </c>
      <c r="Y1206">
        <v>1</v>
      </c>
      <c r="Z1206">
        <v>3.4499999999999997</v>
      </c>
      <c r="AA1206" s="9">
        <v>2.3000000000000003</v>
      </c>
      <c r="AB1206">
        <v>2.875</v>
      </c>
      <c r="AC1206">
        <v>2.3000000000000003</v>
      </c>
    </row>
    <row r="1207" spans="1:29" x14ac:dyDescent="0.25">
      <c r="A1207" t="s">
        <v>1357</v>
      </c>
      <c r="B1207" t="s">
        <v>10</v>
      </c>
      <c r="C1207" t="s">
        <v>68</v>
      </c>
      <c r="D1207" t="s">
        <v>3619</v>
      </c>
      <c r="E1207" t="s">
        <v>3613</v>
      </c>
      <c r="F1207" t="str">
        <f>_xlfn.CONCAT(D1207:D1207,"-",E1207)</f>
        <v>Addis Ababa-Sanaa</v>
      </c>
      <c r="G1207" s="1">
        <v>44697</v>
      </c>
      <c r="H1207" s="1">
        <v>44720</v>
      </c>
      <c r="I1207" s="8">
        <f>IF(H1207&lt;&gt;"",_xlfn.DAYS(H1207,G1207),"N/A")</f>
        <v>23</v>
      </c>
      <c r="J1207" s="1">
        <f>IF(H1207&lt;&gt;"",H1207,"N/A")</f>
        <v>44720</v>
      </c>
      <c r="K1207">
        <v>5</v>
      </c>
      <c r="L1207" t="s">
        <v>12</v>
      </c>
      <c r="M1207" t="str">
        <f>IF(L1207&lt;&gt;"",L1207,"N/A")</f>
        <v>Invoiced</v>
      </c>
      <c r="O1207" t="str">
        <f>IF(N1207&lt;&gt;"",N1207,"N/A")</f>
        <v>N/A</v>
      </c>
      <c r="P1207" t="s">
        <v>69</v>
      </c>
      <c r="Q1207" s="9">
        <v>33.998600000000003</v>
      </c>
      <c r="R1207" t="str">
        <f t="shared" si="18"/>
        <v>30+</v>
      </c>
      <c r="S1207">
        <v>20</v>
      </c>
      <c r="T1207" t="s">
        <v>14</v>
      </c>
      <c r="U1207">
        <f>IF(T1207="USD",S1207,S1207*0.055)</f>
        <v>20</v>
      </c>
      <c r="V1207">
        <v>10</v>
      </c>
      <c r="W1207" t="s">
        <v>14</v>
      </c>
      <c r="X1207">
        <f>IF(W1207="USD",V1207,V1207*0.054)</f>
        <v>10</v>
      </c>
      <c r="Y1207">
        <v>1</v>
      </c>
      <c r="Z1207">
        <v>3.4499999999999997</v>
      </c>
      <c r="AA1207" s="9">
        <v>2.3000000000000003</v>
      </c>
      <c r="AB1207">
        <v>2.875</v>
      </c>
      <c r="AC1207">
        <v>2.3000000000000003</v>
      </c>
    </row>
    <row r="1208" spans="1:29" x14ac:dyDescent="0.25">
      <c r="A1208" t="s">
        <v>1366</v>
      </c>
      <c r="B1208" t="s">
        <v>10</v>
      </c>
      <c r="C1208" t="s">
        <v>68</v>
      </c>
      <c r="D1208" t="s">
        <v>3616</v>
      </c>
      <c r="E1208" t="s">
        <v>3614</v>
      </c>
      <c r="F1208" t="str">
        <f>_xlfn.CONCAT(D1208:D1208,"-",E1208)</f>
        <v>Marrakech-Alger</v>
      </c>
      <c r="G1208" s="1">
        <v>44697</v>
      </c>
      <c r="H1208" s="1">
        <v>44720</v>
      </c>
      <c r="I1208" s="8">
        <f>IF(H1208&lt;&gt;"",_xlfn.DAYS(H1208,G1208),"N/A")</f>
        <v>23</v>
      </c>
      <c r="J1208" s="1">
        <f>IF(H1208&lt;&gt;"",H1208,"N/A")</f>
        <v>44720</v>
      </c>
      <c r="K1208">
        <v>5</v>
      </c>
      <c r="L1208" t="s">
        <v>12</v>
      </c>
      <c r="M1208" t="str">
        <f>IF(L1208&lt;&gt;"",L1208,"N/A")</f>
        <v>Invoiced</v>
      </c>
      <c r="N1208" t="s">
        <v>12</v>
      </c>
      <c r="O1208" t="str">
        <f>IF(N1208&lt;&gt;"",N1208,"N/A")</f>
        <v>Invoiced</v>
      </c>
      <c r="P1208" t="s">
        <v>13</v>
      </c>
      <c r="Q1208" s="9">
        <v>33.998600000000003</v>
      </c>
      <c r="R1208" t="str">
        <f t="shared" si="18"/>
        <v>30+</v>
      </c>
      <c r="S1208">
        <v>600</v>
      </c>
      <c r="T1208" t="s">
        <v>14</v>
      </c>
      <c r="U1208">
        <f>IF(T1208="USD",S1208,S1208*0.055)</f>
        <v>600</v>
      </c>
      <c r="V1208">
        <v>300</v>
      </c>
      <c r="W1208" t="s">
        <v>14</v>
      </c>
      <c r="X1208">
        <f>IF(W1208="USD",V1208,V1208*0.054)</f>
        <v>300</v>
      </c>
      <c r="Y1208">
        <v>1</v>
      </c>
      <c r="Z1208">
        <v>3.4499999999999997</v>
      </c>
      <c r="AA1208" s="9">
        <v>2.3000000000000003</v>
      </c>
      <c r="AB1208">
        <v>2.875</v>
      </c>
      <c r="AC1208">
        <v>2.3000000000000003</v>
      </c>
    </row>
    <row r="1209" spans="1:29" x14ac:dyDescent="0.25">
      <c r="A1209" t="s">
        <v>3070</v>
      </c>
      <c r="B1209" t="s">
        <v>10</v>
      </c>
      <c r="C1209" t="s">
        <v>68</v>
      </c>
      <c r="D1209" t="s">
        <v>3616</v>
      </c>
      <c r="E1209" t="s">
        <v>3614</v>
      </c>
      <c r="F1209" t="str">
        <f>_xlfn.CONCAT(D1209:D1209,"-",E1209)</f>
        <v>Marrakech-Alger</v>
      </c>
      <c r="G1209" s="1">
        <v>44783</v>
      </c>
      <c r="H1209" s="1">
        <v>44806</v>
      </c>
      <c r="I1209" s="8">
        <f>IF(H1209&lt;&gt;"",_xlfn.DAYS(H1209,G1209),"N/A")</f>
        <v>23</v>
      </c>
      <c r="J1209" s="1">
        <f>IF(H1209&lt;&gt;"",H1209,"N/A")</f>
        <v>44806</v>
      </c>
      <c r="K1209">
        <v>8</v>
      </c>
      <c r="M1209" t="str">
        <f>IF(L1209&lt;&gt;"",L1209,"N/A")</f>
        <v>N/A</v>
      </c>
      <c r="N1209" t="s">
        <v>583</v>
      </c>
      <c r="O1209" t="str">
        <f>IF(N1209&lt;&gt;"",N1209,"N/A")</f>
        <v>Approval Pending</v>
      </c>
      <c r="P1209" t="s">
        <v>13</v>
      </c>
      <c r="Q1209" s="9">
        <v>33.189</v>
      </c>
      <c r="R1209" t="str">
        <f t="shared" si="18"/>
        <v>30+</v>
      </c>
      <c r="S1209">
        <v>600</v>
      </c>
      <c r="T1209" t="s">
        <v>14</v>
      </c>
      <c r="U1209">
        <f>IF(T1209="USD",S1209,S1209*0.055)</f>
        <v>600</v>
      </c>
      <c r="V1209">
        <v>300</v>
      </c>
      <c r="W1209" t="s">
        <v>14</v>
      </c>
      <c r="X1209">
        <f>IF(W1209="USD",V1209,V1209*0.054)</f>
        <v>300</v>
      </c>
      <c r="Y1209">
        <v>1</v>
      </c>
      <c r="Z1209">
        <v>3.4499999999999997</v>
      </c>
      <c r="AA1209" s="9">
        <v>2.3000000000000003</v>
      </c>
      <c r="AB1209">
        <v>2.875</v>
      </c>
      <c r="AC1209">
        <v>2.3000000000000003</v>
      </c>
    </row>
    <row r="1210" spans="1:29" x14ac:dyDescent="0.25">
      <c r="A1210" t="s">
        <v>2196</v>
      </c>
      <c r="B1210" t="s">
        <v>10</v>
      </c>
      <c r="C1210" t="s">
        <v>68</v>
      </c>
      <c r="D1210" t="s">
        <v>3616</v>
      </c>
      <c r="E1210" t="s">
        <v>3618</v>
      </c>
      <c r="F1210" t="str">
        <f>_xlfn.CONCAT(D1210:D1210,"-",E1210)</f>
        <v>Marrakech-Tripoli</v>
      </c>
      <c r="G1210" s="1">
        <v>44760</v>
      </c>
      <c r="H1210" s="1">
        <v>44783</v>
      </c>
      <c r="I1210" s="8">
        <f>IF(H1210&lt;&gt;"",_xlfn.DAYS(H1210,G1210),"N/A")</f>
        <v>23</v>
      </c>
      <c r="J1210" s="1">
        <f>IF(H1210&lt;&gt;"",H1210,"N/A")</f>
        <v>44783</v>
      </c>
      <c r="K1210">
        <v>7</v>
      </c>
      <c r="L1210" t="s">
        <v>16</v>
      </c>
      <c r="M1210" t="str">
        <f>IF(L1210&lt;&gt;"",L1210,"N/A")</f>
        <v>Paid</v>
      </c>
      <c r="N1210" t="s">
        <v>12</v>
      </c>
      <c r="O1210" t="str">
        <f>IF(N1210&lt;&gt;"",N1210,"N/A")</f>
        <v>Invoiced</v>
      </c>
      <c r="P1210" t="s">
        <v>13</v>
      </c>
      <c r="Q1210" s="9">
        <v>33.089799999999997</v>
      </c>
      <c r="R1210" t="str">
        <f t="shared" si="18"/>
        <v>30+</v>
      </c>
      <c r="S1210">
        <v>600</v>
      </c>
      <c r="T1210" t="s">
        <v>14</v>
      </c>
      <c r="U1210">
        <f>IF(T1210="USD",S1210,S1210*0.055)</f>
        <v>600</v>
      </c>
      <c r="V1210">
        <v>300</v>
      </c>
      <c r="W1210" t="s">
        <v>14</v>
      </c>
      <c r="X1210">
        <f>IF(W1210="USD",V1210,V1210*0.054)</f>
        <v>300</v>
      </c>
      <c r="Y1210">
        <v>1</v>
      </c>
      <c r="Z1210">
        <v>3.4499999999999997</v>
      </c>
      <c r="AA1210" s="9">
        <v>2.3000000000000003</v>
      </c>
      <c r="AB1210">
        <v>2.875</v>
      </c>
      <c r="AC1210">
        <v>2.3000000000000003</v>
      </c>
    </row>
    <row r="1211" spans="1:29" x14ac:dyDescent="0.25">
      <c r="A1211" t="s">
        <v>3210</v>
      </c>
      <c r="B1211" t="s">
        <v>10</v>
      </c>
      <c r="C1211" t="s">
        <v>68</v>
      </c>
      <c r="D1211" t="s">
        <v>3615</v>
      </c>
      <c r="E1211" t="s">
        <v>3614</v>
      </c>
      <c r="F1211" t="str">
        <f>_xlfn.CONCAT(D1211:D1211,"-",E1211)</f>
        <v>Mombasa-Alger</v>
      </c>
      <c r="G1211" s="1">
        <v>44736</v>
      </c>
      <c r="H1211" s="1">
        <v>44759</v>
      </c>
      <c r="I1211" s="8">
        <f>IF(H1211&lt;&gt;"",_xlfn.DAYS(H1211,G1211),"N/A")</f>
        <v>23</v>
      </c>
      <c r="J1211" s="1">
        <f>IF(H1211&lt;&gt;"",H1211,"N/A")</f>
        <v>44759</v>
      </c>
      <c r="K1211">
        <v>6</v>
      </c>
      <c r="L1211" t="s">
        <v>12</v>
      </c>
      <c r="M1211" t="str">
        <f>IF(L1211&lt;&gt;"",L1211,"N/A")</f>
        <v>Invoiced</v>
      </c>
      <c r="N1211" t="s">
        <v>12</v>
      </c>
      <c r="O1211" t="str">
        <f>IF(N1211&lt;&gt;"",N1211,"N/A")</f>
        <v>Invoiced</v>
      </c>
      <c r="P1211" t="s">
        <v>13</v>
      </c>
      <c r="Q1211" s="9">
        <v>33.066000000000003</v>
      </c>
      <c r="R1211" t="str">
        <f t="shared" si="18"/>
        <v>30+</v>
      </c>
      <c r="S1211">
        <v>600</v>
      </c>
      <c r="T1211" t="s">
        <v>14</v>
      </c>
      <c r="U1211">
        <f>IF(T1211="USD",S1211,S1211*0.055)</f>
        <v>600</v>
      </c>
      <c r="V1211">
        <v>300</v>
      </c>
      <c r="W1211" t="s">
        <v>14</v>
      </c>
      <c r="X1211">
        <f>IF(W1211="USD",V1211,V1211*0.054)</f>
        <v>300</v>
      </c>
      <c r="Y1211">
        <v>1</v>
      </c>
      <c r="Z1211">
        <v>3.4499999999999997</v>
      </c>
      <c r="AA1211" s="9">
        <v>2.3000000000000003</v>
      </c>
      <c r="AB1211">
        <v>2.875</v>
      </c>
      <c r="AC1211">
        <v>2.3000000000000003</v>
      </c>
    </row>
    <row r="1212" spans="1:29" x14ac:dyDescent="0.25">
      <c r="A1212" t="s">
        <v>3377</v>
      </c>
      <c r="B1212" t="s">
        <v>10</v>
      </c>
      <c r="C1212" t="s">
        <v>68</v>
      </c>
      <c r="D1212" t="s">
        <v>3619</v>
      </c>
      <c r="E1212" t="s">
        <v>3618</v>
      </c>
      <c r="F1212" t="str">
        <f>_xlfn.CONCAT(D1212:D1212,"-",E1212)</f>
        <v>Addis Ababa-Tripoli</v>
      </c>
      <c r="G1212" s="1">
        <v>44681</v>
      </c>
      <c r="H1212" s="1">
        <v>44704</v>
      </c>
      <c r="I1212" s="8">
        <f>IF(H1212&lt;&gt;"",_xlfn.DAYS(H1212,G1212),"N/A")</f>
        <v>23</v>
      </c>
      <c r="J1212" s="1">
        <f>IF(H1212&lt;&gt;"",H1212,"N/A")</f>
        <v>44704</v>
      </c>
      <c r="K1212">
        <v>4</v>
      </c>
      <c r="L1212" t="s">
        <v>16</v>
      </c>
      <c r="M1212" t="str">
        <f>IF(L1212&lt;&gt;"",L1212,"N/A")</f>
        <v>Paid</v>
      </c>
      <c r="N1212" t="s">
        <v>12</v>
      </c>
      <c r="O1212" t="str">
        <f>IF(N1212&lt;&gt;"",N1212,"N/A")</f>
        <v>Invoiced</v>
      </c>
      <c r="P1212" t="s">
        <v>13</v>
      </c>
      <c r="Q1212" s="9">
        <v>33.066000000000003</v>
      </c>
      <c r="R1212" t="str">
        <f t="shared" si="18"/>
        <v>30+</v>
      </c>
      <c r="S1212">
        <v>600</v>
      </c>
      <c r="T1212" t="s">
        <v>14</v>
      </c>
      <c r="U1212">
        <f>IF(T1212="USD",S1212,S1212*0.055)</f>
        <v>600</v>
      </c>
      <c r="V1212">
        <v>300</v>
      </c>
      <c r="W1212" t="s">
        <v>14</v>
      </c>
      <c r="X1212">
        <f>IF(W1212="USD",V1212,V1212*0.054)</f>
        <v>300</v>
      </c>
      <c r="Y1212">
        <v>1</v>
      </c>
      <c r="Z1212">
        <v>3.4499999999999997</v>
      </c>
      <c r="AA1212" s="9">
        <v>2.3000000000000003</v>
      </c>
      <c r="AB1212">
        <v>2.875</v>
      </c>
      <c r="AC1212">
        <v>2.3000000000000003</v>
      </c>
    </row>
    <row r="1213" spans="1:29" x14ac:dyDescent="0.25">
      <c r="A1213" t="s">
        <v>3381</v>
      </c>
      <c r="B1213" t="s">
        <v>10</v>
      </c>
      <c r="C1213" t="s">
        <v>68</v>
      </c>
      <c r="D1213" t="s">
        <v>3611</v>
      </c>
      <c r="E1213" t="s">
        <v>3618</v>
      </c>
      <c r="F1213" t="str">
        <f>_xlfn.CONCAT(D1213:D1213,"-",E1213)</f>
        <v>Mogadishu-Tripoli</v>
      </c>
      <c r="G1213" s="1">
        <v>44681</v>
      </c>
      <c r="H1213" s="1">
        <v>44704</v>
      </c>
      <c r="I1213" s="8">
        <f>IF(H1213&lt;&gt;"",_xlfn.DAYS(H1213,G1213),"N/A")</f>
        <v>23</v>
      </c>
      <c r="J1213" s="1">
        <f>IF(H1213&lt;&gt;"",H1213,"N/A")</f>
        <v>44704</v>
      </c>
      <c r="K1213">
        <v>4</v>
      </c>
      <c r="L1213" t="s">
        <v>16</v>
      </c>
      <c r="M1213" t="str">
        <f>IF(L1213&lt;&gt;"",L1213,"N/A")</f>
        <v>Paid</v>
      </c>
      <c r="N1213" t="s">
        <v>12</v>
      </c>
      <c r="O1213" t="str">
        <f>IF(N1213&lt;&gt;"",N1213,"N/A")</f>
        <v>Invoiced</v>
      </c>
      <c r="P1213" t="s">
        <v>13</v>
      </c>
      <c r="Q1213" s="9">
        <v>33.066000000000003</v>
      </c>
      <c r="R1213" t="str">
        <f t="shared" si="18"/>
        <v>30+</v>
      </c>
      <c r="S1213">
        <v>600</v>
      </c>
      <c r="T1213" t="s">
        <v>14</v>
      </c>
      <c r="U1213">
        <f>IF(T1213="USD",S1213,S1213*0.055)</f>
        <v>600</v>
      </c>
      <c r="V1213">
        <v>300</v>
      </c>
      <c r="W1213" t="s">
        <v>14</v>
      </c>
      <c r="X1213">
        <f>IF(W1213="USD",V1213,V1213*0.054)</f>
        <v>300</v>
      </c>
      <c r="Y1213">
        <v>1</v>
      </c>
      <c r="Z1213">
        <v>3.4499999999999997</v>
      </c>
      <c r="AA1213" s="9">
        <v>2.3000000000000003</v>
      </c>
      <c r="AB1213">
        <v>2.875</v>
      </c>
      <c r="AC1213">
        <v>2.3000000000000003</v>
      </c>
    </row>
    <row r="1214" spans="1:29" x14ac:dyDescent="0.25">
      <c r="A1214" t="s">
        <v>3566</v>
      </c>
      <c r="B1214" t="s">
        <v>10</v>
      </c>
      <c r="C1214" t="s">
        <v>68</v>
      </c>
      <c r="D1214" t="s">
        <v>3611</v>
      </c>
      <c r="E1214" t="s">
        <v>3617</v>
      </c>
      <c r="F1214" t="str">
        <f>_xlfn.CONCAT(D1214:D1214,"-",E1214)</f>
        <v>Mogadishu-Lagos</v>
      </c>
      <c r="G1214" s="1">
        <v>44590</v>
      </c>
      <c r="H1214" s="1">
        <v>44613</v>
      </c>
      <c r="I1214" s="8">
        <f>IF(H1214&lt;&gt;"",_xlfn.DAYS(H1214,G1214),"N/A")</f>
        <v>23</v>
      </c>
      <c r="J1214" s="1">
        <f>IF(H1214&lt;&gt;"",H1214,"N/A")</f>
        <v>44613</v>
      </c>
      <c r="K1214">
        <v>1</v>
      </c>
      <c r="L1214" t="s">
        <v>16</v>
      </c>
      <c r="M1214" t="str">
        <f>IF(L1214&lt;&gt;"",L1214,"N/A")</f>
        <v>Paid</v>
      </c>
      <c r="N1214" t="s">
        <v>12</v>
      </c>
      <c r="O1214" t="str">
        <f>IF(N1214&lt;&gt;"",N1214,"N/A")</f>
        <v>Invoiced</v>
      </c>
      <c r="P1214" t="s">
        <v>13</v>
      </c>
      <c r="Q1214" s="9">
        <v>33.066000000000003</v>
      </c>
      <c r="R1214" t="str">
        <f t="shared" si="18"/>
        <v>30+</v>
      </c>
      <c r="S1214">
        <v>600</v>
      </c>
      <c r="T1214" t="s">
        <v>14</v>
      </c>
      <c r="U1214">
        <f>IF(T1214="USD",S1214,S1214*0.055)</f>
        <v>600</v>
      </c>
      <c r="V1214">
        <v>300</v>
      </c>
      <c r="W1214" t="s">
        <v>14</v>
      </c>
      <c r="X1214">
        <f>IF(W1214="USD",V1214,V1214*0.054)</f>
        <v>300</v>
      </c>
      <c r="Y1214">
        <v>1</v>
      </c>
      <c r="Z1214">
        <v>3.4499999999999997</v>
      </c>
      <c r="AA1214" s="9">
        <v>2.3000000000000003</v>
      </c>
      <c r="AB1214">
        <v>2.875</v>
      </c>
      <c r="AC1214">
        <v>2.3000000000000003</v>
      </c>
    </row>
    <row r="1215" spans="1:29" x14ac:dyDescent="0.25">
      <c r="A1215" t="s">
        <v>3569</v>
      </c>
      <c r="B1215" t="s">
        <v>10</v>
      </c>
      <c r="C1215" t="s">
        <v>68</v>
      </c>
      <c r="D1215" t="s">
        <v>3619</v>
      </c>
      <c r="E1215" t="s">
        <v>3612</v>
      </c>
      <c r="F1215" t="str">
        <f>_xlfn.CONCAT(D1215:D1215,"-",E1215)</f>
        <v>Addis Ababa-Victoria</v>
      </c>
      <c r="G1215" s="1">
        <v>44601</v>
      </c>
      <c r="H1215" s="1">
        <v>44624</v>
      </c>
      <c r="I1215" s="8">
        <f>IF(H1215&lt;&gt;"",_xlfn.DAYS(H1215,G1215),"N/A")</f>
        <v>23</v>
      </c>
      <c r="J1215" s="1">
        <f>IF(H1215&lt;&gt;"",H1215,"N/A")</f>
        <v>44624</v>
      </c>
      <c r="K1215">
        <v>2</v>
      </c>
      <c r="L1215" t="s">
        <v>16</v>
      </c>
      <c r="M1215" t="str">
        <f>IF(L1215&lt;&gt;"",L1215,"N/A")</f>
        <v>Paid</v>
      </c>
      <c r="N1215" t="s">
        <v>12</v>
      </c>
      <c r="O1215" t="str">
        <f>IF(N1215&lt;&gt;"",N1215,"N/A")</f>
        <v>Invoiced</v>
      </c>
      <c r="P1215" t="s">
        <v>13</v>
      </c>
      <c r="Q1215" s="9">
        <v>33.066000000000003</v>
      </c>
      <c r="R1215" t="str">
        <f t="shared" si="18"/>
        <v>30+</v>
      </c>
      <c r="S1215">
        <v>600</v>
      </c>
      <c r="T1215" t="s">
        <v>14</v>
      </c>
      <c r="U1215">
        <f>IF(T1215="USD",S1215,S1215*0.055)</f>
        <v>600</v>
      </c>
      <c r="V1215">
        <v>300</v>
      </c>
      <c r="W1215" t="s">
        <v>14</v>
      </c>
      <c r="X1215">
        <f>IF(W1215="USD",V1215,V1215*0.054)</f>
        <v>300</v>
      </c>
      <c r="Y1215">
        <v>1</v>
      </c>
      <c r="Z1215">
        <v>3.4499999999999997</v>
      </c>
      <c r="AA1215" s="9">
        <v>2.3000000000000003</v>
      </c>
      <c r="AB1215">
        <v>2.875</v>
      </c>
      <c r="AC1215">
        <v>2.3000000000000003</v>
      </c>
    </row>
    <row r="1216" spans="1:29" x14ac:dyDescent="0.25">
      <c r="A1216" t="s">
        <v>3571</v>
      </c>
      <c r="B1216" t="s">
        <v>10</v>
      </c>
      <c r="C1216" t="s">
        <v>68</v>
      </c>
      <c r="D1216" t="s">
        <v>3615</v>
      </c>
      <c r="E1216" t="s">
        <v>3617</v>
      </c>
      <c r="F1216" t="str">
        <f>_xlfn.CONCAT(D1216:D1216,"-",E1216)</f>
        <v>Mombasa-Lagos</v>
      </c>
      <c r="G1216" s="1">
        <v>44604</v>
      </c>
      <c r="H1216" s="1">
        <v>44627</v>
      </c>
      <c r="I1216" s="8">
        <f>IF(H1216&lt;&gt;"",_xlfn.DAYS(H1216,G1216),"N/A")</f>
        <v>23</v>
      </c>
      <c r="J1216" s="1">
        <f>IF(H1216&lt;&gt;"",H1216,"N/A")</f>
        <v>44627</v>
      </c>
      <c r="K1216">
        <v>2</v>
      </c>
      <c r="L1216" t="s">
        <v>16</v>
      </c>
      <c r="M1216" t="str">
        <f>IF(L1216&lt;&gt;"",L1216,"N/A")</f>
        <v>Paid</v>
      </c>
      <c r="N1216" t="s">
        <v>12</v>
      </c>
      <c r="O1216" t="str">
        <f>IF(N1216&lt;&gt;"",N1216,"N/A")</f>
        <v>Invoiced</v>
      </c>
      <c r="P1216" t="s">
        <v>13</v>
      </c>
      <c r="Q1216" s="9">
        <v>33.066000000000003</v>
      </c>
      <c r="R1216" t="str">
        <f t="shared" si="18"/>
        <v>30+</v>
      </c>
      <c r="S1216">
        <v>600</v>
      </c>
      <c r="T1216" t="s">
        <v>14</v>
      </c>
      <c r="U1216">
        <f>IF(T1216="USD",S1216,S1216*0.055)</f>
        <v>600</v>
      </c>
      <c r="V1216">
        <v>300</v>
      </c>
      <c r="W1216" t="s">
        <v>14</v>
      </c>
      <c r="X1216">
        <f>IF(W1216="USD",V1216,V1216*0.054)</f>
        <v>300</v>
      </c>
      <c r="Y1216">
        <v>1</v>
      </c>
      <c r="Z1216">
        <v>3.4499999999999997</v>
      </c>
      <c r="AA1216" s="9">
        <v>2.3000000000000003</v>
      </c>
      <c r="AB1216">
        <v>2.875</v>
      </c>
      <c r="AC1216">
        <v>2.3000000000000003</v>
      </c>
    </row>
    <row r="1217" spans="1:29" x14ac:dyDescent="0.25">
      <c r="A1217" t="s">
        <v>892</v>
      </c>
      <c r="B1217" t="s">
        <v>10</v>
      </c>
      <c r="C1217" t="s">
        <v>68</v>
      </c>
      <c r="D1217" t="s">
        <v>3619</v>
      </c>
      <c r="E1217" t="s">
        <v>3613</v>
      </c>
      <c r="F1217" t="str">
        <f>_xlfn.CONCAT(D1217:D1217,"-",E1217)</f>
        <v>Addis Ababa-Sanaa</v>
      </c>
      <c r="G1217" s="1">
        <v>44631</v>
      </c>
      <c r="H1217" s="1">
        <v>44654</v>
      </c>
      <c r="I1217" s="8">
        <f>IF(H1217&lt;&gt;"",_xlfn.DAYS(H1217,G1217),"N/A")</f>
        <v>23</v>
      </c>
      <c r="J1217" s="1">
        <f>IF(H1217&lt;&gt;"",H1217,"N/A")</f>
        <v>44654</v>
      </c>
      <c r="K1217">
        <v>3</v>
      </c>
      <c r="L1217" t="s">
        <v>16</v>
      </c>
      <c r="M1217" t="str">
        <f>IF(L1217&lt;&gt;"",L1217,"N/A")</f>
        <v>Paid</v>
      </c>
      <c r="N1217" t="s">
        <v>16</v>
      </c>
      <c r="O1217" t="str">
        <f>IF(N1217&lt;&gt;"",N1217,"N/A")</f>
        <v>Paid</v>
      </c>
      <c r="P1217" t="s">
        <v>13</v>
      </c>
      <c r="Q1217" s="9">
        <v>32.64</v>
      </c>
      <c r="R1217" t="str">
        <f t="shared" si="18"/>
        <v>30+</v>
      </c>
      <c r="S1217">
        <v>600</v>
      </c>
      <c r="T1217" t="s">
        <v>14</v>
      </c>
      <c r="U1217">
        <f>IF(T1217="USD",S1217,S1217*0.055)</f>
        <v>600</v>
      </c>
      <c r="V1217">
        <v>300</v>
      </c>
      <c r="W1217" t="s">
        <v>14</v>
      </c>
      <c r="X1217">
        <f>IF(W1217="USD",V1217,V1217*0.054)</f>
        <v>300</v>
      </c>
      <c r="Y1217">
        <v>1</v>
      </c>
      <c r="Z1217">
        <v>3.4499999999999997</v>
      </c>
      <c r="AA1217" s="9">
        <v>2.3000000000000003</v>
      </c>
      <c r="AB1217">
        <v>2.875</v>
      </c>
      <c r="AC1217">
        <v>2.3000000000000003</v>
      </c>
    </row>
    <row r="1218" spans="1:29" x14ac:dyDescent="0.25">
      <c r="A1218" t="s">
        <v>1018</v>
      </c>
      <c r="B1218" t="s">
        <v>10</v>
      </c>
      <c r="C1218" t="s">
        <v>68</v>
      </c>
      <c r="D1218" t="s">
        <v>3619</v>
      </c>
      <c r="E1218" t="s">
        <v>3614</v>
      </c>
      <c r="F1218" t="str">
        <f>_xlfn.CONCAT(D1218:D1218,"-",E1218)</f>
        <v>Addis Ababa-Alger</v>
      </c>
      <c r="G1218" s="1">
        <v>44604</v>
      </c>
      <c r="H1218" s="1">
        <v>44627</v>
      </c>
      <c r="I1218" s="8">
        <f>IF(H1218&lt;&gt;"",_xlfn.DAYS(H1218,G1218),"N/A")</f>
        <v>23</v>
      </c>
      <c r="J1218" s="1">
        <f>IF(H1218&lt;&gt;"",H1218,"N/A")</f>
        <v>44627</v>
      </c>
      <c r="K1218">
        <v>2</v>
      </c>
      <c r="L1218" t="s">
        <v>16</v>
      </c>
      <c r="M1218" t="str">
        <f>IF(L1218&lt;&gt;"",L1218,"N/A")</f>
        <v>Paid</v>
      </c>
      <c r="N1218" t="s">
        <v>12</v>
      </c>
      <c r="O1218" t="str">
        <f>IF(N1218&lt;&gt;"",N1218,"N/A")</f>
        <v>Invoiced</v>
      </c>
      <c r="P1218" t="s">
        <v>69</v>
      </c>
      <c r="Q1218" s="9">
        <v>32.140599999999999</v>
      </c>
      <c r="R1218" t="str">
        <f t="shared" si="18"/>
        <v>30+</v>
      </c>
      <c r="S1218">
        <v>20</v>
      </c>
      <c r="T1218" t="s">
        <v>14</v>
      </c>
      <c r="U1218">
        <f>IF(T1218="USD",S1218,S1218*0.055)</f>
        <v>20</v>
      </c>
      <c r="V1218">
        <v>10</v>
      </c>
      <c r="W1218" t="s">
        <v>14</v>
      </c>
      <c r="X1218">
        <f>IF(W1218="USD",V1218,V1218*0.054)</f>
        <v>10</v>
      </c>
      <c r="Y1218">
        <v>1</v>
      </c>
      <c r="Z1218">
        <v>3.4499999999999997</v>
      </c>
      <c r="AA1218" s="9">
        <v>2.3000000000000003</v>
      </c>
      <c r="AB1218">
        <v>2.875</v>
      </c>
      <c r="AC1218">
        <v>2.3000000000000003</v>
      </c>
    </row>
    <row r="1219" spans="1:29" x14ac:dyDescent="0.25">
      <c r="A1219" t="s">
        <v>1029</v>
      </c>
      <c r="B1219" t="s">
        <v>10</v>
      </c>
      <c r="C1219" t="s">
        <v>68</v>
      </c>
      <c r="D1219" t="s">
        <v>3611</v>
      </c>
      <c r="E1219" t="s">
        <v>3614</v>
      </c>
      <c r="F1219" t="str">
        <f>_xlfn.CONCAT(D1219:D1219,"-",E1219)</f>
        <v>Mogadishu-Alger</v>
      </c>
      <c r="G1219" s="1">
        <v>44604</v>
      </c>
      <c r="H1219" s="1">
        <v>44627</v>
      </c>
      <c r="I1219" s="8">
        <f>IF(H1219&lt;&gt;"",_xlfn.DAYS(H1219,G1219),"N/A")</f>
        <v>23</v>
      </c>
      <c r="J1219" s="1">
        <f>IF(H1219&lt;&gt;"",H1219,"N/A")</f>
        <v>44627</v>
      </c>
      <c r="K1219">
        <v>2</v>
      </c>
      <c r="L1219" t="s">
        <v>16</v>
      </c>
      <c r="M1219" t="str">
        <f>IF(L1219&lt;&gt;"",L1219,"N/A")</f>
        <v>Paid</v>
      </c>
      <c r="N1219" t="s">
        <v>16</v>
      </c>
      <c r="O1219" t="str">
        <f>IF(N1219&lt;&gt;"",N1219,"N/A")</f>
        <v>Paid</v>
      </c>
      <c r="P1219" t="s">
        <v>13</v>
      </c>
      <c r="Q1219" s="9">
        <v>32.140599999999999</v>
      </c>
      <c r="R1219" t="str">
        <f t="shared" ref="R1219:R1282" si="19">IF(Q1219&lt;=10,"1-10",IF(Q1219&lt;=20,"10-20",IF(Q1219&lt;=30,"20-30",IF(Q1219&lt;=40,"30+"))))</f>
        <v>30+</v>
      </c>
      <c r="S1219">
        <v>600</v>
      </c>
      <c r="T1219" t="s">
        <v>14</v>
      </c>
      <c r="U1219">
        <f>IF(T1219="USD",S1219,S1219*0.055)</f>
        <v>600</v>
      </c>
      <c r="V1219">
        <v>300</v>
      </c>
      <c r="W1219" t="s">
        <v>14</v>
      </c>
      <c r="X1219">
        <f>IF(W1219="USD",V1219,V1219*0.054)</f>
        <v>300</v>
      </c>
      <c r="Y1219">
        <v>1</v>
      </c>
      <c r="Z1219">
        <v>3.4499999999999997</v>
      </c>
      <c r="AA1219" s="9">
        <v>2.3000000000000003</v>
      </c>
      <c r="AB1219">
        <v>2.875</v>
      </c>
      <c r="AC1219">
        <v>2.3000000000000003</v>
      </c>
    </row>
    <row r="1220" spans="1:29" x14ac:dyDescent="0.25">
      <c r="A1220" t="s">
        <v>938</v>
      </c>
      <c r="B1220" t="s">
        <v>10</v>
      </c>
      <c r="C1220" t="s">
        <v>68</v>
      </c>
      <c r="D1220" t="s">
        <v>3616</v>
      </c>
      <c r="E1220" t="s">
        <v>3614</v>
      </c>
      <c r="F1220" t="str">
        <f>_xlfn.CONCAT(D1220:D1220,"-",E1220)</f>
        <v>Marrakech-Alger</v>
      </c>
      <c r="G1220" s="1">
        <v>44573</v>
      </c>
      <c r="H1220" s="1">
        <v>44596</v>
      </c>
      <c r="I1220" s="8">
        <f>IF(H1220&lt;&gt;"",_xlfn.DAYS(H1220,G1220),"N/A")</f>
        <v>23</v>
      </c>
      <c r="J1220" s="1">
        <f>IF(H1220&lt;&gt;"",H1220,"N/A")</f>
        <v>44596</v>
      </c>
      <c r="K1220">
        <v>1</v>
      </c>
      <c r="L1220" t="s">
        <v>16</v>
      </c>
      <c r="M1220" t="str">
        <f>IF(L1220&lt;&gt;"",L1220,"N/A")</f>
        <v>Paid</v>
      </c>
      <c r="N1220" t="s">
        <v>12</v>
      </c>
      <c r="O1220" t="str">
        <f>IF(N1220&lt;&gt;"",N1220,"N/A")</f>
        <v>Invoiced</v>
      </c>
      <c r="P1220" t="s">
        <v>69</v>
      </c>
      <c r="Q1220" s="9">
        <v>32.138399999999997</v>
      </c>
      <c r="R1220" t="str">
        <f t="shared" si="19"/>
        <v>30+</v>
      </c>
      <c r="S1220">
        <v>20</v>
      </c>
      <c r="T1220" t="s">
        <v>14</v>
      </c>
      <c r="U1220">
        <f>IF(T1220="USD",S1220,S1220*0.055)</f>
        <v>20</v>
      </c>
      <c r="V1220">
        <v>10</v>
      </c>
      <c r="W1220" t="s">
        <v>14</v>
      </c>
      <c r="X1220">
        <f>IF(W1220="USD",V1220,V1220*0.054)</f>
        <v>10</v>
      </c>
      <c r="Y1220">
        <v>1</v>
      </c>
      <c r="Z1220">
        <v>3.4499999999999997</v>
      </c>
      <c r="AA1220" s="9">
        <v>2.3000000000000003</v>
      </c>
      <c r="AB1220">
        <v>2.875</v>
      </c>
      <c r="AC1220">
        <v>2.3000000000000003</v>
      </c>
    </row>
    <row r="1221" spans="1:29" x14ac:dyDescent="0.25">
      <c r="A1221" t="s">
        <v>947</v>
      </c>
      <c r="B1221" t="s">
        <v>10</v>
      </c>
      <c r="C1221" t="s">
        <v>68</v>
      </c>
      <c r="D1221" t="s">
        <v>3611</v>
      </c>
      <c r="E1221" t="s">
        <v>3618</v>
      </c>
      <c r="F1221" t="str">
        <f>_xlfn.CONCAT(D1221:D1221,"-",E1221)</f>
        <v>Mogadishu-Tripoli</v>
      </c>
      <c r="G1221" s="1">
        <v>44573</v>
      </c>
      <c r="H1221" s="1">
        <v>44596</v>
      </c>
      <c r="I1221" s="8">
        <f>IF(H1221&lt;&gt;"",_xlfn.DAYS(H1221,G1221),"N/A")</f>
        <v>23</v>
      </c>
      <c r="J1221" s="1">
        <f>IF(H1221&lt;&gt;"",H1221,"N/A")</f>
        <v>44596</v>
      </c>
      <c r="K1221">
        <v>1</v>
      </c>
      <c r="L1221" t="s">
        <v>16</v>
      </c>
      <c r="M1221" t="str">
        <f>IF(L1221&lt;&gt;"",L1221,"N/A")</f>
        <v>Paid</v>
      </c>
      <c r="N1221" t="s">
        <v>16</v>
      </c>
      <c r="O1221" t="str">
        <f>IF(N1221&lt;&gt;"",N1221,"N/A")</f>
        <v>Paid</v>
      </c>
      <c r="P1221" t="s">
        <v>13</v>
      </c>
      <c r="Q1221" s="9">
        <v>32.138399999999997</v>
      </c>
      <c r="R1221" t="str">
        <f t="shared" si="19"/>
        <v>30+</v>
      </c>
      <c r="S1221">
        <v>600</v>
      </c>
      <c r="T1221" t="s">
        <v>14</v>
      </c>
      <c r="U1221">
        <f>IF(T1221="USD",S1221,S1221*0.055)</f>
        <v>600</v>
      </c>
      <c r="V1221">
        <v>300</v>
      </c>
      <c r="W1221" t="s">
        <v>14</v>
      </c>
      <c r="X1221">
        <f>IF(W1221="USD",V1221,V1221*0.054)</f>
        <v>300</v>
      </c>
      <c r="Y1221">
        <v>1</v>
      </c>
      <c r="Z1221">
        <v>3.4499999999999997</v>
      </c>
      <c r="AA1221" s="9">
        <v>2.3000000000000003</v>
      </c>
      <c r="AB1221">
        <v>2.875</v>
      </c>
      <c r="AC1221">
        <v>2.3000000000000003</v>
      </c>
    </row>
    <row r="1222" spans="1:29" x14ac:dyDescent="0.25">
      <c r="A1222" t="s">
        <v>1023</v>
      </c>
      <c r="B1222" t="s">
        <v>10</v>
      </c>
      <c r="C1222" t="s">
        <v>68</v>
      </c>
      <c r="D1222" t="s">
        <v>3615</v>
      </c>
      <c r="E1222" t="s">
        <v>3613</v>
      </c>
      <c r="F1222" t="str">
        <f>_xlfn.CONCAT(D1222:D1222,"-",E1222)</f>
        <v>Mombasa-Sanaa</v>
      </c>
      <c r="G1222" s="1">
        <v>44604</v>
      </c>
      <c r="H1222" s="1">
        <v>44627</v>
      </c>
      <c r="I1222" s="8">
        <f>IF(H1222&lt;&gt;"",_xlfn.DAYS(H1222,G1222),"N/A")</f>
        <v>23</v>
      </c>
      <c r="J1222" s="1">
        <f>IF(H1222&lt;&gt;"",H1222,"N/A")</f>
        <v>44627</v>
      </c>
      <c r="K1222">
        <v>2</v>
      </c>
      <c r="L1222" t="s">
        <v>16</v>
      </c>
      <c r="M1222" t="str">
        <f>IF(L1222&lt;&gt;"",L1222,"N/A")</f>
        <v>Paid</v>
      </c>
      <c r="N1222" t="s">
        <v>12</v>
      </c>
      <c r="O1222" t="str">
        <f>IF(N1222&lt;&gt;"",N1222,"N/A")</f>
        <v>Invoiced</v>
      </c>
      <c r="P1222" t="s">
        <v>69</v>
      </c>
      <c r="Q1222" s="9">
        <v>32.117899999999999</v>
      </c>
      <c r="R1222" t="str">
        <f t="shared" si="19"/>
        <v>30+</v>
      </c>
      <c r="S1222">
        <v>20</v>
      </c>
      <c r="T1222" t="s">
        <v>14</v>
      </c>
      <c r="U1222">
        <f>IF(T1222="USD",S1222,S1222*0.055)</f>
        <v>20</v>
      </c>
      <c r="V1222">
        <v>10</v>
      </c>
      <c r="W1222" t="s">
        <v>14</v>
      </c>
      <c r="X1222">
        <f>IF(W1222="USD",V1222,V1222*0.054)</f>
        <v>10</v>
      </c>
      <c r="Y1222">
        <v>1</v>
      </c>
      <c r="Z1222">
        <v>3.4499999999999997</v>
      </c>
      <c r="AA1222" s="9">
        <v>2.3000000000000003</v>
      </c>
      <c r="AB1222">
        <v>2.875</v>
      </c>
      <c r="AC1222">
        <v>2.3000000000000003</v>
      </c>
    </row>
    <row r="1223" spans="1:29" x14ac:dyDescent="0.25">
      <c r="A1223" t="s">
        <v>1034</v>
      </c>
      <c r="B1223" t="s">
        <v>10</v>
      </c>
      <c r="C1223" t="s">
        <v>68</v>
      </c>
      <c r="D1223" t="s">
        <v>3619</v>
      </c>
      <c r="E1223" t="s">
        <v>3612</v>
      </c>
      <c r="F1223" t="str">
        <f>_xlfn.CONCAT(D1223:D1223,"-",E1223)</f>
        <v>Addis Ababa-Victoria</v>
      </c>
      <c r="G1223" s="1">
        <v>44604</v>
      </c>
      <c r="H1223" s="1">
        <v>44627</v>
      </c>
      <c r="I1223" s="8">
        <f>IF(H1223&lt;&gt;"",_xlfn.DAYS(H1223,G1223),"N/A")</f>
        <v>23</v>
      </c>
      <c r="J1223" s="1">
        <f>IF(H1223&lt;&gt;"",H1223,"N/A")</f>
        <v>44627</v>
      </c>
      <c r="K1223">
        <v>2</v>
      </c>
      <c r="L1223" t="s">
        <v>16</v>
      </c>
      <c r="M1223" t="str">
        <f>IF(L1223&lt;&gt;"",L1223,"N/A")</f>
        <v>Paid</v>
      </c>
      <c r="N1223" t="s">
        <v>16</v>
      </c>
      <c r="O1223" t="str">
        <f>IF(N1223&lt;&gt;"",N1223,"N/A")</f>
        <v>Paid</v>
      </c>
      <c r="P1223" t="s">
        <v>13</v>
      </c>
      <c r="Q1223" s="9">
        <v>32.117899999999999</v>
      </c>
      <c r="R1223" t="str">
        <f t="shared" si="19"/>
        <v>30+</v>
      </c>
      <c r="S1223">
        <v>600</v>
      </c>
      <c r="T1223" t="s">
        <v>14</v>
      </c>
      <c r="U1223">
        <f>IF(T1223="USD",S1223,S1223*0.055)</f>
        <v>600</v>
      </c>
      <c r="V1223">
        <v>300</v>
      </c>
      <c r="W1223" t="s">
        <v>14</v>
      </c>
      <c r="X1223">
        <f>IF(W1223="USD",V1223,V1223*0.054)</f>
        <v>300</v>
      </c>
      <c r="Y1223">
        <v>1</v>
      </c>
      <c r="Z1223">
        <v>3.4499999999999997</v>
      </c>
      <c r="AA1223" s="9">
        <v>2.3000000000000003</v>
      </c>
      <c r="AB1223">
        <v>2.875</v>
      </c>
      <c r="AC1223">
        <v>2.3000000000000003</v>
      </c>
    </row>
    <row r="1224" spans="1:29" x14ac:dyDescent="0.25">
      <c r="A1224" t="s">
        <v>2659</v>
      </c>
      <c r="B1224" t="s">
        <v>10</v>
      </c>
      <c r="C1224" t="s">
        <v>68</v>
      </c>
      <c r="D1224" t="s">
        <v>3616</v>
      </c>
      <c r="E1224" t="s">
        <v>3618</v>
      </c>
      <c r="F1224" t="str">
        <f>_xlfn.CONCAT(D1224:D1224,"-",E1224)</f>
        <v>Marrakech-Tripoli</v>
      </c>
      <c r="G1224" s="1">
        <v>44567</v>
      </c>
      <c r="H1224" s="1">
        <v>44590</v>
      </c>
      <c r="I1224" s="8">
        <f>IF(H1224&lt;&gt;"",_xlfn.DAYS(H1224,G1224),"N/A")</f>
        <v>23</v>
      </c>
      <c r="J1224" s="1">
        <f>IF(H1224&lt;&gt;"",H1224,"N/A")</f>
        <v>44590</v>
      </c>
      <c r="K1224">
        <v>1</v>
      </c>
      <c r="L1224" t="s">
        <v>16</v>
      </c>
      <c r="M1224" t="str">
        <f>IF(L1224&lt;&gt;"",L1224,"N/A")</f>
        <v>Paid</v>
      </c>
      <c r="N1224" t="s">
        <v>16</v>
      </c>
      <c r="O1224" t="str">
        <f>IF(N1224&lt;&gt;"",N1224,"N/A")</f>
        <v>Paid</v>
      </c>
      <c r="P1224" t="s">
        <v>13</v>
      </c>
      <c r="Q1224" s="9">
        <v>32.064</v>
      </c>
      <c r="R1224" t="str">
        <f t="shared" si="19"/>
        <v>30+</v>
      </c>
      <c r="S1224">
        <v>600</v>
      </c>
      <c r="T1224" t="s">
        <v>14</v>
      </c>
      <c r="U1224">
        <f>IF(T1224="USD",S1224,S1224*0.055)</f>
        <v>600</v>
      </c>
      <c r="V1224">
        <v>300</v>
      </c>
      <c r="W1224" t="s">
        <v>14</v>
      </c>
      <c r="X1224">
        <f>IF(W1224="USD",V1224,V1224*0.054)</f>
        <v>300</v>
      </c>
      <c r="Y1224">
        <v>1</v>
      </c>
      <c r="Z1224">
        <v>3.4499999999999997</v>
      </c>
      <c r="AA1224" s="9">
        <v>2.3000000000000003</v>
      </c>
      <c r="AB1224">
        <v>2.875</v>
      </c>
      <c r="AC1224">
        <v>2.3000000000000003</v>
      </c>
    </row>
    <row r="1225" spans="1:29" x14ac:dyDescent="0.25">
      <c r="A1225" t="s">
        <v>1333</v>
      </c>
      <c r="B1225" t="s">
        <v>10</v>
      </c>
      <c r="C1225" t="s">
        <v>68</v>
      </c>
      <c r="D1225" t="s">
        <v>3620</v>
      </c>
      <c r="E1225" t="s">
        <v>3613</v>
      </c>
      <c r="F1225" t="str">
        <f>_xlfn.CONCAT(D1225:D1225,"-",E1225)</f>
        <v>Zanzibar-Sanaa</v>
      </c>
      <c r="G1225" s="1">
        <v>44672</v>
      </c>
      <c r="H1225" s="1">
        <v>44695</v>
      </c>
      <c r="I1225" s="8">
        <f>IF(H1225&lt;&gt;"",_xlfn.DAYS(H1225,G1225),"N/A")</f>
        <v>23</v>
      </c>
      <c r="J1225" s="1">
        <f>IF(H1225&lt;&gt;"",H1225,"N/A")</f>
        <v>44695</v>
      </c>
      <c r="K1225">
        <v>4</v>
      </c>
      <c r="L1225" t="s">
        <v>16</v>
      </c>
      <c r="M1225" t="str">
        <f>IF(L1225&lt;&gt;"",L1225,"N/A")</f>
        <v>Paid</v>
      </c>
      <c r="N1225" t="s">
        <v>16</v>
      </c>
      <c r="O1225" t="str">
        <f>IF(N1225&lt;&gt;"",N1225,"N/A")</f>
        <v>Paid</v>
      </c>
      <c r="P1225" t="s">
        <v>13</v>
      </c>
      <c r="Q1225" s="9">
        <v>31.997800000000002</v>
      </c>
      <c r="R1225" t="str">
        <f t="shared" si="19"/>
        <v>30+</v>
      </c>
      <c r="S1225">
        <v>600</v>
      </c>
      <c r="T1225" t="s">
        <v>14</v>
      </c>
      <c r="U1225">
        <f>IF(T1225="USD",S1225,S1225*0.055)</f>
        <v>600</v>
      </c>
      <c r="V1225">
        <v>300</v>
      </c>
      <c r="W1225" t="s">
        <v>14</v>
      </c>
      <c r="X1225">
        <f>IF(W1225="USD",V1225,V1225*0.054)</f>
        <v>300</v>
      </c>
      <c r="Y1225">
        <v>1</v>
      </c>
      <c r="Z1225">
        <v>3.4499999999999997</v>
      </c>
      <c r="AA1225" s="9">
        <v>2.3000000000000003</v>
      </c>
      <c r="AB1225">
        <v>2.875</v>
      </c>
      <c r="AC1225">
        <v>2.3000000000000003</v>
      </c>
    </row>
    <row r="1226" spans="1:29" x14ac:dyDescent="0.25">
      <c r="A1226" t="s">
        <v>959</v>
      </c>
      <c r="B1226" t="s">
        <v>10</v>
      </c>
      <c r="C1226" t="s">
        <v>68</v>
      </c>
      <c r="D1226" t="s">
        <v>3615</v>
      </c>
      <c r="E1226" t="s">
        <v>3612</v>
      </c>
      <c r="F1226" t="str">
        <f>_xlfn.CONCAT(D1226:D1226,"-",E1226)</f>
        <v>Mombasa-Victoria</v>
      </c>
      <c r="G1226" s="1">
        <v>44564</v>
      </c>
      <c r="H1226" s="1">
        <v>44587</v>
      </c>
      <c r="I1226" s="8">
        <f>IF(H1226&lt;&gt;"",_xlfn.DAYS(H1226,G1226),"N/A")</f>
        <v>23</v>
      </c>
      <c r="J1226" s="1">
        <f>IF(H1226&lt;&gt;"",H1226,"N/A")</f>
        <v>44587</v>
      </c>
      <c r="K1226">
        <v>1</v>
      </c>
      <c r="L1226" t="s">
        <v>16</v>
      </c>
      <c r="M1226" t="str">
        <f>IF(L1226&lt;&gt;"",L1226,"N/A")</f>
        <v>Paid</v>
      </c>
      <c r="N1226" t="s">
        <v>12</v>
      </c>
      <c r="O1226" t="str">
        <f>IF(N1226&lt;&gt;"",N1226,"N/A")</f>
        <v>Invoiced</v>
      </c>
      <c r="P1226" t="s">
        <v>69</v>
      </c>
      <c r="Q1226" s="9">
        <v>31.729800000000001</v>
      </c>
      <c r="R1226" t="str">
        <f t="shared" si="19"/>
        <v>30+</v>
      </c>
      <c r="S1226">
        <v>20</v>
      </c>
      <c r="T1226" t="s">
        <v>14</v>
      </c>
      <c r="U1226">
        <f>IF(T1226="USD",S1226,S1226*0.055)</f>
        <v>20</v>
      </c>
      <c r="V1226">
        <v>10</v>
      </c>
      <c r="W1226" t="s">
        <v>14</v>
      </c>
      <c r="X1226">
        <f>IF(W1226="USD",V1226,V1226*0.054)</f>
        <v>10</v>
      </c>
      <c r="Y1226">
        <v>1</v>
      </c>
      <c r="Z1226">
        <v>3.4499999999999997</v>
      </c>
      <c r="AA1226" s="9">
        <v>2.3000000000000003</v>
      </c>
      <c r="AB1226">
        <v>2.875</v>
      </c>
      <c r="AC1226">
        <v>2.3000000000000003</v>
      </c>
    </row>
    <row r="1227" spans="1:29" x14ac:dyDescent="0.25">
      <c r="A1227" t="s">
        <v>968</v>
      </c>
      <c r="B1227" t="s">
        <v>10</v>
      </c>
      <c r="C1227" t="s">
        <v>68</v>
      </c>
      <c r="D1227" t="s">
        <v>3615</v>
      </c>
      <c r="E1227" t="s">
        <v>3612</v>
      </c>
      <c r="F1227" t="str">
        <f>_xlfn.CONCAT(D1227:D1227,"-",E1227)</f>
        <v>Mombasa-Victoria</v>
      </c>
      <c r="G1227" s="1">
        <v>44564</v>
      </c>
      <c r="H1227" s="1">
        <v>44587</v>
      </c>
      <c r="I1227" s="8">
        <f>IF(H1227&lt;&gt;"",_xlfn.DAYS(H1227,G1227),"N/A")</f>
        <v>23</v>
      </c>
      <c r="J1227" s="1">
        <f>IF(H1227&lt;&gt;"",H1227,"N/A")</f>
        <v>44587</v>
      </c>
      <c r="K1227">
        <v>1</v>
      </c>
      <c r="L1227" t="s">
        <v>16</v>
      </c>
      <c r="M1227" t="str">
        <f>IF(L1227&lt;&gt;"",L1227,"N/A")</f>
        <v>Paid</v>
      </c>
      <c r="N1227" t="s">
        <v>16</v>
      </c>
      <c r="O1227" t="str">
        <f>IF(N1227&lt;&gt;"",N1227,"N/A")</f>
        <v>Paid</v>
      </c>
      <c r="P1227" t="s">
        <v>13</v>
      </c>
      <c r="Q1227" s="9">
        <v>31.729800000000001</v>
      </c>
      <c r="R1227" t="str">
        <f t="shared" si="19"/>
        <v>30+</v>
      </c>
      <c r="S1227">
        <v>600</v>
      </c>
      <c r="T1227" t="s">
        <v>14</v>
      </c>
      <c r="U1227">
        <f>IF(T1227="USD",S1227,S1227*0.055)</f>
        <v>600</v>
      </c>
      <c r="V1227">
        <v>300</v>
      </c>
      <c r="W1227" t="s">
        <v>14</v>
      </c>
      <c r="X1227">
        <f>IF(W1227="USD",V1227,V1227*0.054)</f>
        <v>300</v>
      </c>
      <c r="Y1227">
        <v>1</v>
      </c>
      <c r="Z1227">
        <v>3.4499999999999997</v>
      </c>
      <c r="AA1227" s="9">
        <v>2.3000000000000003</v>
      </c>
      <c r="AB1227">
        <v>2.875</v>
      </c>
      <c r="AC1227">
        <v>2.3000000000000003</v>
      </c>
    </row>
    <row r="1228" spans="1:29" x14ac:dyDescent="0.25">
      <c r="A1228" t="s">
        <v>955</v>
      </c>
      <c r="B1228" t="s">
        <v>10</v>
      </c>
      <c r="C1228" t="s">
        <v>68</v>
      </c>
      <c r="D1228" t="s">
        <v>3616</v>
      </c>
      <c r="E1228" t="s">
        <v>3618</v>
      </c>
      <c r="F1228" t="str">
        <f>_xlfn.CONCAT(D1228:D1228,"-",E1228)</f>
        <v>Marrakech-Tripoli</v>
      </c>
      <c r="G1228" s="1">
        <v>44571</v>
      </c>
      <c r="H1228" s="1">
        <v>44594</v>
      </c>
      <c r="I1228" s="8">
        <f>IF(H1228&lt;&gt;"",_xlfn.DAYS(H1228,G1228),"N/A")</f>
        <v>23</v>
      </c>
      <c r="J1228" s="1">
        <f>IF(H1228&lt;&gt;"",H1228,"N/A")</f>
        <v>44594</v>
      </c>
      <c r="K1228">
        <v>1</v>
      </c>
      <c r="L1228" t="s">
        <v>16</v>
      </c>
      <c r="M1228" t="str">
        <f>IF(L1228&lt;&gt;"",L1228,"N/A")</f>
        <v>Paid</v>
      </c>
      <c r="N1228" t="s">
        <v>12</v>
      </c>
      <c r="O1228" t="str">
        <f>IF(N1228&lt;&gt;"",N1228,"N/A")</f>
        <v>Invoiced</v>
      </c>
      <c r="P1228" t="s">
        <v>69</v>
      </c>
      <c r="Q1228" s="9">
        <v>31.651599999999998</v>
      </c>
      <c r="R1228" t="str">
        <f t="shared" si="19"/>
        <v>30+</v>
      </c>
      <c r="S1228">
        <v>20</v>
      </c>
      <c r="T1228" t="s">
        <v>14</v>
      </c>
      <c r="U1228">
        <f>IF(T1228="USD",S1228,S1228*0.055)</f>
        <v>20</v>
      </c>
      <c r="V1228">
        <v>10</v>
      </c>
      <c r="W1228" t="s">
        <v>14</v>
      </c>
      <c r="X1228">
        <f>IF(W1228="USD",V1228,V1228*0.054)</f>
        <v>10</v>
      </c>
      <c r="Y1228">
        <v>1</v>
      </c>
      <c r="Z1228">
        <v>3.4499999999999997</v>
      </c>
      <c r="AA1228" s="9">
        <v>2.3000000000000003</v>
      </c>
      <c r="AB1228">
        <v>2.875</v>
      </c>
      <c r="AC1228">
        <v>2.3000000000000003</v>
      </c>
    </row>
    <row r="1229" spans="1:29" x14ac:dyDescent="0.25">
      <c r="A1229" t="s">
        <v>964</v>
      </c>
      <c r="B1229" t="s">
        <v>10</v>
      </c>
      <c r="C1229" t="s">
        <v>68</v>
      </c>
      <c r="D1229" t="s">
        <v>3615</v>
      </c>
      <c r="E1229" t="s">
        <v>3617</v>
      </c>
      <c r="F1229" t="str">
        <f>_xlfn.CONCAT(D1229:D1229,"-",E1229)</f>
        <v>Mombasa-Lagos</v>
      </c>
      <c r="G1229" s="1">
        <v>44571</v>
      </c>
      <c r="H1229" s="1">
        <v>44594</v>
      </c>
      <c r="I1229" s="8">
        <f>IF(H1229&lt;&gt;"",_xlfn.DAYS(H1229,G1229),"N/A")</f>
        <v>23</v>
      </c>
      <c r="J1229" s="1">
        <f>IF(H1229&lt;&gt;"",H1229,"N/A")</f>
        <v>44594</v>
      </c>
      <c r="K1229">
        <v>1</v>
      </c>
      <c r="L1229" t="s">
        <v>16</v>
      </c>
      <c r="M1229" t="str">
        <f>IF(L1229&lt;&gt;"",L1229,"N/A")</f>
        <v>Paid</v>
      </c>
      <c r="N1229" t="s">
        <v>16</v>
      </c>
      <c r="O1229" t="str">
        <f>IF(N1229&lt;&gt;"",N1229,"N/A")</f>
        <v>Paid</v>
      </c>
      <c r="P1229" t="s">
        <v>13</v>
      </c>
      <c r="Q1229" s="9">
        <v>31.651599999999998</v>
      </c>
      <c r="R1229" t="str">
        <f t="shared" si="19"/>
        <v>30+</v>
      </c>
      <c r="S1229">
        <v>600</v>
      </c>
      <c r="T1229" t="s">
        <v>14</v>
      </c>
      <c r="U1229">
        <f>IF(T1229="USD",S1229,S1229*0.055)</f>
        <v>600</v>
      </c>
      <c r="V1229">
        <v>300</v>
      </c>
      <c r="W1229" t="s">
        <v>14</v>
      </c>
      <c r="X1229">
        <f>IF(W1229="USD",V1229,V1229*0.054)</f>
        <v>300</v>
      </c>
      <c r="Y1229">
        <v>1</v>
      </c>
      <c r="Z1229">
        <v>3.4499999999999997</v>
      </c>
      <c r="AA1229" s="9">
        <v>2.3000000000000003</v>
      </c>
      <c r="AB1229">
        <v>2.875</v>
      </c>
      <c r="AC1229">
        <v>2.3000000000000003</v>
      </c>
    </row>
    <row r="1230" spans="1:29" x14ac:dyDescent="0.25">
      <c r="A1230" t="s">
        <v>988</v>
      </c>
      <c r="B1230" t="s">
        <v>10</v>
      </c>
      <c r="C1230" t="s">
        <v>68</v>
      </c>
      <c r="D1230" t="s">
        <v>3611</v>
      </c>
      <c r="E1230" t="s">
        <v>3613</v>
      </c>
      <c r="F1230" t="str">
        <f>_xlfn.CONCAT(D1230:D1230,"-",E1230)</f>
        <v>Mogadishu-Sanaa</v>
      </c>
      <c r="G1230" s="1">
        <v>44571</v>
      </c>
      <c r="H1230" s="1">
        <v>44594</v>
      </c>
      <c r="I1230" s="8">
        <f>IF(H1230&lt;&gt;"",_xlfn.DAYS(H1230,G1230),"N/A")</f>
        <v>23</v>
      </c>
      <c r="J1230" s="1">
        <f>IF(H1230&lt;&gt;"",H1230,"N/A")</f>
        <v>44594</v>
      </c>
      <c r="K1230">
        <v>1</v>
      </c>
      <c r="L1230" t="s">
        <v>16</v>
      </c>
      <c r="M1230" t="str">
        <f>IF(L1230&lt;&gt;"",L1230,"N/A")</f>
        <v>Paid</v>
      </c>
      <c r="N1230" t="s">
        <v>12</v>
      </c>
      <c r="O1230" t="str">
        <f>IF(N1230&lt;&gt;"",N1230,"N/A")</f>
        <v>Invoiced</v>
      </c>
      <c r="P1230" t="s">
        <v>69</v>
      </c>
      <c r="Q1230" s="9">
        <v>31.636199999999999</v>
      </c>
      <c r="R1230" t="str">
        <f t="shared" si="19"/>
        <v>30+</v>
      </c>
      <c r="S1230">
        <v>20</v>
      </c>
      <c r="T1230" t="s">
        <v>14</v>
      </c>
      <c r="U1230">
        <f>IF(T1230="USD",S1230,S1230*0.055)</f>
        <v>20</v>
      </c>
      <c r="V1230">
        <v>10</v>
      </c>
      <c r="W1230" t="s">
        <v>14</v>
      </c>
      <c r="X1230">
        <f>IF(W1230="USD",V1230,V1230*0.054)</f>
        <v>10</v>
      </c>
      <c r="Y1230">
        <v>1</v>
      </c>
      <c r="Z1230">
        <v>3.4499999999999997</v>
      </c>
      <c r="AA1230" s="9">
        <v>2.3000000000000003</v>
      </c>
      <c r="AB1230">
        <v>2.875</v>
      </c>
      <c r="AC1230">
        <v>2.3000000000000003</v>
      </c>
    </row>
    <row r="1231" spans="1:29" x14ac:dyDescent="0.25">
      <c r="A1231" t="s">
        <v>975</v>
      </c>
      <c r="B1231" t="s">
        <v>10</v>
      </c>
      <c r="C1231" t="s">
        <v>68</v>
      </c>
      <c r="D1231" t="s">
        <v>3619</v>
      </c>
      <c r="E1231" t="s">
        <v>3614</v>
      </c>
      <c r="F1231" t="str">
        <f>_xlfn.CONCAT(D1231:D1231,"-",E1231)</f>
        <v>Addis Ababa-Alger</v>
      </c>
      <c r="G1231" s="1">
        <v>44571</v>
      </c>
      <c r="H1231" s="1">
        <v>44594</v>
      </c>
      <c r="I1231" s="8">
        <f>IF(H1231&lt;&gt;"",_xlfn.DAYS(H1231,G1231),"N/A")</f>
        <v>23</v>
      </c>
      <c r="J1231" s="1">
        <f>IF(H1231&lt;&gt;"",H1231,"N/A")</f>
        <v>44594</v>
      </c>
      <c r="K1231">
        <v>1</v>
      </c>
      <c r="L1231" t="s">
        <v>16</v>
      </c>
      <c r="M1231" t="str">
        <f>IF(L1231&lt;&gt;"",L1231,"N/A")</f>
        <v>Paid</v>
      </c>
      <c r="N1231" t="s">
        <v>16</v>
      </c>
      <c r="O1231" t="str">
        <f>IF(N1231&lt;&gt;"",N1231,"N/A")</f>
        <v>Paid</v>
      </c>
      <c r="P1231" t="s">
        <v>13</v>
      </c>
      <c r="Q1231" s="9">
        <v>31.636199999999999</v>
      </c>
      <c r="R1231" t="str">
        <f t="shared" si="19"/>
        <v>30+</v>
      </c>
      <c r="S1231">
        <v>600</v>
      </c>
      <c r="T1231" t="s">
        <v>14</v>
      </c>
      <c r="U1231">
        <f>IF(T1231="USD",S1231,S1231*0.055)</f>
        <v>600</v>
      </c>
      <c r="V1231">
        <v>300</v>
      </c>
      <c r="W1231" t="s">
        <v>14</v>
      </c>
      <c r="X1231">
        <f>IF(W1231="USD",V1231,V1231*0.054)</f>
        <v>300</v>
      </c>
      <c r="Y1231">
        <v>1</v>
      </c>
      <c r="Z1231">
        <v>3.4499999999999997</v>
      </c>
      <c r="AA1231" s="9">
        <v>2.3000000000000003</v>
      </c>
      <c r="AB1231">
        <v>2.875</v>
      </c>
      <c r="AC1231">
        <v>2.3000000000000003</v>
      </c>
    </row>
    <row r="1232" spans="1:29" x14ac:dyDescent="0.25">
      <c r="A1232" t="s">
        <v>2718</v>
      </c>
      <c r="B1232" t="s">
        <v>10</v>
      </c>
      <c r="C1232" t="s">
        <v>11</v>
      </c>
      <c r="D1232" t="s">
        <v>3620</v>
      </c>
      <c r="E1232" t="s">
        <v>3618</v>
      </c>
      <c r="F1232" t="str">
        <f>_xlfn.CONCAT(D1232:D1232,"-",E1232)</f>
        <v>Zanzibar-Tripoli</v>
      </c>
      <c r="G1232" s="1">
        <v>44768</v>
      </c>
      <c r="H1232" s="1">
        <v>44791</v>
      </c>
      <c r="I1232" s="8">
        <f>IF(H1232&lt;&gt;"",_xlfn.DAYS(H1232,G1232),"N/A")</f>
        <v>23</v>
      </c>
      <c r="J1232" s="1">
        <f>IF(H1232&lt;&gt;"",H1232,"N/A")</f>
        <v>44791</v>
      </c>
      <c r="K1232">
        <v>7</v>
      </c>
      <c r="L1232" t="s">
        <v>12</v>
      </c>
      <c r="M1232" t="str">
        <f>IF(L1232&lt;&gt;"",L1232,"N/A")</f>
        <v>Invoiced</v>
      </c>
      <c r="N1232" t="s">
        <v>12</v>
      </c>
      <c r="O1232" t="str">
        <f>IF(N1232&lt;&gt;"",N1232,"N/A")</f>
        <v>Invoiced</v>
      </c>
      <c r="P1232" t="s">
        <v>13</v>
      </c>
      <c r="Q1232" s="9">
        <v>31.141999999999999</v>
      </c>
      <c r="R1232" t="str">
        <f t="shared" si="19"/>
        <v>30+</v>
      </c>
      <c r="S1232">
        <v>600</v>
      </c>
      <c r="T1232" t="s">
        <v>14</v>
      </c>
      <c r="U1232">
        <f>IF(T1232="USD",S1232,S1232*0.055)</f>
        <v>600</v>
      </c>
      <c r="V1232">
        <v>300</v>
      </c>
      <c r="W1232" t="s">
        <v>14</v>
      </c>
      <c r="X1232">
        <f>IF(W1232="USD",V1232,V1232*0.054)</f>
        <v>300</v>
      </c>
      <c r="Y1232">
        <v>1</v>
      </c>
      <c r="Z1232">
        <v>3.4499999999999997</v>
      </c>
      <c r="AA1232" s="9">
        <v>2.3000000000000003</v>
      </c>
      <c r="AB1232">
        <v>2.875</v>
      </c>
      <c r="AC1232">
        <v>2.3000000000000003</v>
      </c>
    </row>
    <row r="1233" spans="1:29" x14ac:dyDescent="0.25">
      <c r="A1233" t="s">
        <v>1598</v>
      </c>
      <c r="B1233" t="s">
        <v>10</v>
      </c>
      <c r="C1233" t="s">
        <v>68</v>
      </c>
      <c r="D1233" t="s">
        <v>3615</v>
      </c>
      <c r="E1233" t="s">
        <v>3614</v>
      </c>
      <c r="F1233" t="str">
        <f>_xlfn.CONCAT(D1233:D1233,"-",E1233)</f>
        <v>Mombasa-Alger</v>
      </c>
      <c r="G1233" s="1">
        <v>44732</v>
      </c>
      <c r="H1233" s="1">
        <v>44755</v>
      </c>
      <c r="I1233" s="8">
        <f>IF(H1233&lt;&gt;"",_xlfn.DAYS(H1233,G1233),"N/A")</f>
        <v>23</v>
      </c>
      <c r="J1233" s="1">
        <f>IF(H1233&lt;&gt;"",H1233,"N/A")</f>
        <v>44755</v>
      </c>
      <c r="K1233">
        <v>6</v>
      </c>
      <c r="L1233" t="s">
        <v>12</v>
      </c>
      <c r="M1233" t="str">
        <f>IF(L1233&lt;&gt;"",L1233,"N/A")</f>
        <v>Invoiced</v>
      </c>
      <c r="O1233" t="str">
        <f>IF(N1233&lt;&gt;"",N1233,"N/A")</f>
        <v>N/A</v>
      </c>
      <c r="P1233" t="s">
        <v>69</v>
      </c>
      <c r="Q1233" s="9">
        <v>30.54</v>
      </c>
      <c r="R1233" t="str">
        <f t="shared" si="19"/>
        <v>30+</v>
      </c>
      <c r="S1233">
        <v>20</v>
      </c>
      <c r="T1233" t="s">
        <v>14</v>
      </c>
      <c r="U1233">
        <f>IF(T1233="USD",S1233,S1233*0.055)</f>
        <v>20</v>
      </c>
      <c r="V1233">
        <v>10</v>
      </c>
      <c r="W1233" t="s">
        <v>14</v>
      </c>
      <c r="X1233">
        <f>IF(W1233="USD",V1233,V1233*0.054)</f>
        <v>10</v>
      </c>
      <c r="Y1233">
        <v>1</v>
      </c>
      <c r="Z1233">
        <v>3.4499999999999997</v>
      </c>
      <c r="AA1233" s="9">
        <v>2.3000000000000003</v>
      </c>
      <c r="AB1233">
        <v>2.875</v>
      </c>
      <c r="AC1233">
        <v>2.3000000000000003</v>
      </c>
    </row>
    <row r="1234" spans="1:29" x14ac:dyDescent="0.25">
      <c r="A1234" t="s">
        <v>1657</v>
      </c>
      <c r="B1234" t="s">
        <v>10</v>
      </c>
      <c r="C1234" t="s">
        <v>68</v>
      </c>
      <c r="D1234" t="s">
        <v>3620</v>
      </c>
      <c r="E1234" t="s">
        <v>3612</v>
      </c>
      <c r="F1234" t="str">
        <f>_xlfn.CONCAT(D1234:D1234,"-",E1234)</f>
        <v>Zanzibar-Victoria</v>
      </c>
      <c r="G1234" s="1">
        <v>44732</v>
      </c>
      <c r="H1234" s="1">
        <v>44755</v>
      </c>
      <c r="I1234" s="8">
        <f>IF(H1234&lt;&gt;"",_xlfn.DAYS(H1234,G1234),"N/A")</f>
        <v>23</v>
      </c>
      <c r="J1234" s="1">
        <f>IF(H1234&lt;&gt;"",H1234,"N/A")</f>
        <v>44755</v>
      </c>
      <c r="K1234">
        <v>6</v>
      </c>
      <c r="L1234" t="s">
        <v>12</v>
      </c>
      <c r="M1234" t="str">
        <f>IF(L1234&lt;&gt;"",L1234,"N/A")</f>
        <v>Invoiced</v>
      </c>
      <c r="N1234" t="s">
        <v>12</v>
      </c>
      <c r="O1234" t="str">
        <f>IF(N1234&lt;&gt;"",N1234,"N/A")</f>
        <v>Invoiced</v>
      </c>
      <c r="P1234" t="s">
        <v>13</v>
      </c>
      <c r="Q1234" s="9">
        <v>30.54</v>
      </c>
      <c r="R1234" t="str">
        <f t="shared" si="19"/>
        <v>30+</v>
      </c>
      <c r="S1234">
        <v>600</v>
      </c>
      <c r="T1234" t="s">
        <v>14</v>
      </c>
      <c r="U1234">
        <f>IF(T1234="USD",S1234,S1234*0.055)</f>
        <v>600</v>
      </c>
      <c r="V1234">
        <v>300</v>
      </c>
      <c r="W1234" t="s">
        <v>14</v>
      </c>
      <c r="X1234">
        <f>IF(W1234="USD",V1234,V1234*0.054)</f>
        <v>300</v>
      </c>
      <c r="Y1234">
        <v>1</v>
      </c>
      <c r="Z1234">
        <v>3.4499999999999997</v>
      </c>
      <c r="AA1234" s="9">
        <v>2.3000000000000003</v>
      </c>
      <c r="AB1234">
        <v>2.875</v>
      </c>
      <c r="AC1234">
        <v>2.3000000000000003</v>
      </c>
    </row>
    <row r="1235" spans="1:29" x14ac:dyDescent="0.25">
      <c r="A1235" t="s">
        <v>1855</v>
      </c>
      <c r="B1235" t="s">
        <v>10</v>
      </c>
      <c r="C1235" t="s">
        <v>68</v>
      </c>
      <c r="D1235" t="s">
        <v>3616</v>
      </c>
      <c r="E1235" t="s">
        <v>3612</v>
      </c>
      <c r="F1235" t="str">
        <f>_xlfn.CONCAT(D1235:D1235,"-",E1235)</f>
        <v>Marrakech-Victoria</v>
      </c>
      <c r="G1235" s="1">
        <v>44739</v>
      </c>
      <c r="H1235" s="1">
        <v>44762</v>
      </c>
      <c r="I1235" s="8">
        <f>IF(H1235&lt;&gt;"",_xlfn.DAYS(H1235,G1235),"N/A")</f>
        <v>23</v>
      </c>
      <c r="J1235" s="1">
        <f>IF(H1235&lt;&gt;"",H1235,"N/A")</f>
        <v>44762</v>
      </c>
      <c r="K1235">
        <v>6</v>
      </c>
      <c r="L1235" t="s">
        <v>12</v>
      </c>
      <c r="M1235" t="str">
        <f>IF(L1235&lt;&gt;"",L1235,"N/A")</f>
        <v>Invoiced</v>
      </c>
      <c r="N1235" t="s">
        <v>12</v>
      </c>
      <c r="O1235" t="str">
        <f>IF(N1235&lt;&gt;"",N1235,"N/A")</f>
        <v>Invoiced</v>
      </c>
      <c r="P1235" t="s">
        <v>13</v>
      </c>
      <c r="Q1235" s="9">
        <v>30.498000000000001</v>
      </c>
      <c r="R1235" t="str">
        <f t="shared" si="19"/>
        <v>30+</v>
      </c>
      <c r="S1235">
        <v>600</v>
      </c>
      <c r="T1235" t="s">
        <v>14</v>
      </c>
      <c r="U1235">
        <f>IF(T1235="USD",S1235,S1235*0.055)</f>
        <v>600</v>
      </c>
      <c r="V1235">
        <v>300</v>
      </c>
      <c r="W1235" t="s">
        <v>14</v>
      </c>
      <c r="X1235">
        <f>IF(W1235="USD",V1235,V1235*0.054)</f>
        <v>300</v>
      </c>
      <c r="Y1235">
        <v>1</v>
      </c>
      <c r="Z1235">
        <v>3.4499999999999997</v>
      </c>
      <c r="AA1235" s="9">
        <v>2.3000000000000003</v>
      </c>
      <c r="AB1235">
        <v>2.875</v>
      </c>
      <c r="AC1235">
        <v>2.3000000000000003</v>
      </c>
    </row>
    <row r="1236" spans="1:29" x14ac:dyDescent="0.25">
      <c r="A1236" t="s">
        <v>1607</v>
      </c>
      <c r="B1236" t="s">
        <v>10</v>
      </c>
      <c r="C1236" t="s">
        <v>68</v>
      </c>
      <c r="D1236" t="s">
        <v>3615</v>
      </c>
      <c r="E1236" t="s">
        <v>3618</v>
      </c>
      <c r="F1236" t="str">
        <f>_xlfn.CONCAT(D1236:D1236,"-",E1236)</f>
        <v>Mombasa-Tripoli</v>
      </c>
      <c r="G1236" s="1">
        <v>44720</v>
      </c>
      <c r="H1236" s="1">
        <v>44743</v>
      </c>
      <c r="I1236" s="8">
        <f>IF(H1236&lt;&gt;"",_xlfn.DAYS(H1236,G1236),"N/A")</f>
        <v>23</v>
      </c>
      <c r="J1236" s="1">
        <f>IF(H1236&lt;&gt;"",H1236,"N/A")</f>
        <v>44743</v>
      </c>
      <c r="K1236">
        <v>6</v>
      </c>
      <c r="L1236" t="s">
        <v>12</v>
      </c>
      <c r="M1236" t="str">
        <f>IF(L1236&lt;&gt;"",L1236,"N/A")</f>
        <v>Invoiced</v>
      </c>
      <c r="O1236" t="str">
        <f>IF(N1236&lt;&gt;"",N1236,"N/A")</f>
        <v>N/A</v>
      </c>
      <c r="P1236" t="s">
        <v>69</v>
      </c>
      <c r="Q1236" s="9">
        <v>30.24</v>
      </c>
      <c r="R1236" t="str">
        <f t="shared" si="19"/>
        <v>30+</v>
      </c>
      <c r="S1236">
        <v>20</v>
      </c>
      <c r="T1236" t="s">
        <v>14</v>
      </c>
      <c r="U1236">
        <f>IF(T1236="USD",S1236,S1236*0.055)</f>
        <v>20</v>
      </c>
      <c r="V1236">
        <v>10</v>
      </c>
      <c r="W1236" t="s">
        <v>14</v>
      </c>
      <c r="X1236">
        <f>IF(W1236="USD",V1236,V1236*0.054)</f>
        <v>10</v>
      </c>
      <c r="Y1236">
        <v>1</v>
      </c>
      <c r="Z1236">
        <v>3.4499999999999997</v>
      </c>
      <c r="AA1236" s="9">
        <v>2.3000000000000003</v>
      </c>
      <c r="AB1236">
        <v>2.875</v>
      </c>
      <c r="AC1236">
        <v>2.3000000000000003</v>
      </c>
    </row>
    <row r="1237" spans="1:29" x14ac:dyDescent="0.25">
      <c r="A1237" t="s">
        <v>1666</v>
      </c>
      <c r="B1237" t="s">
        <v>10</v>
      </c>
      <c r="C1237" t="s">
        <v>68</v>
      </c>
      <c r="D1237" t="s">
        <v>3616</v>
      </c>
      <c r="E1237" t="s">
        <v>3614</v>
      </c>
      <c r="F1237" t="str">
        <f>_xlfn.CONCAT(D1237:D1237,"-",E1237)</f>
        <v>Marrakech-Alger</v>
      </c>
      <c r="G1237" s="1">
        <v>44720</v>
      </c>
      <c r="H1237" s="1">
        <v>44743</v>
      </c>
      <c r="I1237" s="8">
        <f>IF(H1237&lt;&gt;"",_xlfn.DAYS(H1237,G1237),"N/A")</f>
        <v>23</v>
      </c>
      <c r="J1237" s="1">
        <f>IF(H1237&lt;&gt;"",H1237,"N/A")</f>
        <v>44743</v>
      </c>
      <c r="K1237">
        <v>6</v>
      </c>
      <c r="L1237" t="s">
        <v>12</v>
      </c>
      <c r="M1237" t="str">
        <f>IF(L1237&lt;&gt;"",L1237,"N/A")</f>
        <v>Invoiced</v>
      </c>
      <c r="N1237" t="s">
        <v>12</v>
      </c>
      <c r="O1237" t="str">
        <f>IF(N1237&lt;&gt;"",N1237,"N/A")</f>
        <v>Invoiced</v>
      </c>
      <c r="P1237" t="s">
        <v>13</v>
      </c>
      <c r="Q1237" s="9">
        <v>30.24</v>
      </c>
      <c r="R1237" t="str">
        <f t="shared" si="19"/>
        <v>30+</v>
      </c>
      <c r="S1237">
        <v>600</v>
      </c>
      <c r="T1237" t="s">
        <v>14</v>
      </c>
      <c r="U1237">
        <f>IF(T1237="USD",S1237,S1237*0.055)</f>
        <v>600</v>
      </c>
      <c r="V1237">
        <v>300</v>
      </c>
      <c r="W1237" t="s">
        <v>14</v>
      </c>
      <c r="X1237">
        <f>IF(W1237="USD",V1237,V1237*0.054)</f>
        <v>300</v>
      </c>
      <c r="Y1237">
        <v>1</v>
      </c>
      <c r="Z1237">
        <v>3.4499999999999997</v>
      </c>
      <c r="AA1237" s="9">
        <v>2.3000000000000003</v>
      </c>
      <c r="AB1237">
        <v>2.875</v>
      </c>
      <c r="AC1237">
        <v>2.3000000000000003</v>
      </c>
    </row>
    <row r="1238" spans="1:29" x14ac:dyDescent="0.25">
      <c r="A1238" t="s">
        <v>1623</v>
      </c>
      <c r="B1238" t="s">
        <v>10</v>
      </c>
      <c r="C1238" t="s">
        <v>68</v>
      </c>
      <c r="D1238" t="s">
        <v>3615</v>
      </c>
      <c r="E1238" t="s">
        <v>3613</v>
      </c>
      <c r="F1238" t="str">
        <f>_xlfn.CONCAT(D1238:D1238,"-",E1238)</f>
        <v>Mombasa-Sanaa</v>
      </c>
      <c r="G1238" s="1">
        <v>44720</v>
      </c>
      <c r="H1238" s="1">
        <v>44743</v>
      </c>
      <c r="I1238" s="8">
        <f>IF(H1238&lt;&gt;"",_xlfn.DAYS(H1238,G1238),"N/A")</f>
        <v>23</v>
      </c>
      <c r="J1238" s="1">
        <f>IF(H1238&lt;&gt;"",H1238,"N/A")</f>
        <v>44743</v>
      </c>
      <c r="K1238">
        <v>6</v>
      </c>
      <c r="L1238" t="s">
        <v>12</v>
      </c>
      <c r="M1238" t="str">
        <f>IF(L1238&lt;&gt;"",L1238,"N/A")</f>
        <v>Invoiced</v>
      </c>
      <c r="O1238" t="str">
        <f>IF(N1238&lt;&gt;"",N1238,"N/A")</f>
        <v>N/A</v>
      </c>
      <c r="P1238" t="s">
        <v>69</v>
      </c>
      <c r="Q1238" s="9">
        <v>30.201000000000001</v>
      </c>
      <c r="R1238" t="str">
        <f t="shared" si="19"/>
        <v>30+</v>
      </c>
      <c r="S1238">
        <v>20</v>
      </c>
      <c r="T1238" t="s">
        <v>14</v>
      </c>
      <c r="U1238">
        <f>IF(T1238="USD",S1238,S1238*0.055)</f>
        <v>20</v>
      </c>
      <c r="V1238">
        <v>10</v>
      </c>
      <c r="W1238" t="s">
        <v>14</v>
      </c>
      <c r="X1238">
        <f>IF(W1238="USD",V1238,V1238*0.054)</f>
        <v>10</v>
      </c>
      <c r="Y1238">
        <v>1</v>
      </c>
      <c r="Z1238">
        <v>3.4499999999999997</v>
      </c>
      <c r="AA1238" s="9">
        <v>2.3000000000000003</v>
      </c>
      <c r="AB1238">
        <v>2.875</v>
      </c>
      <c r="AC1238">
        <v>2.3000000000000003</v>
      </c>
    </row>
    <row r="1239" spans="1:29" x14ac:dyDescent="0.25">
      <c r="A1239" t="s">
        <v>1682</v>
      </c>
      <c r="B1239" t="s">
        <v>10</v>
      </c>
      <c r="C1239" t="s">
        <v>68</v>
      </c>
      <c r="D1239" t="s">
        <v>3611</v>
      </c>
      <c r="E1239" t="s">
        <v>3618</v>
      </c>
      <c r="F1239" t="str">
        <f>_xlfn.CONCAT(D1239:D1239,"-",E1239)</f>
        <v>Mogadishu-Tripoli</v>
      </c>
      <c r="G1239" s="1">
        <v>44720</v>
      </c>
      <c r="H1239" s="1">
        <v>44743</v>
      </c>
      <c r="I1239" s="8">
        <f>IF(H1239&lt;&gt;"",_xlfn.DAYS(H1239,G1239),"N/A")</f>
        <v>23</v>
      </c>
      <c r="J1239" s="1">
        <f>IF(H1239&lt;&gt;"",H1239,"N/A")</f>
        <v>44743</v>
      </c>
      <c r="K1239">
        <v>6</v>
      </c>
      <c r="L1239" t="s">
        <v>12</v>
      </c>
      <c r="M1239" t="str">
        <f>IF(L1239&lt;&gt;"",L1239,"N/A")</f>
        <v>Invoiced</v>
      </c>
      <c r="N1239" t="s">
        <v>12</v>
      </c>
      <c r="O1239" t="str">
        <f>IF(N1239&lt;&gt;"",N1239,"N/A")</f>
        <v>Invoiced</v>
      </c>
      <c r="P1239" t="s">
        <v>13</v>
      </c>
      <c r="Q1239" s="9">
        <v>30.201000000000001</v>
      </c>
      <c r="R1239" t="str">
        <f t="shared" si="19"/>
        <v>30+</v>
      </c>
      <c r="S1239">
        <v>600</v>
      </c>
      <c r="T1239" t="s">
        <v>14</v>
      </c>
      <c r="U1239">
        <f>IF(T1239="USD",S1239,S1239*0.055)</f>
        <v>600</v>
      </c>
      <c r="V1239">
        <v>300</v>
      </c>
      <c r="W1239" t="s">
        <v>14</v>
      </c>
      <c r="X1239">
        <f>IF(W1239="USD",V1239,V1239*0.054)</f>
        <v>300</v>
      </c>
      <c r="Y1239">
        <v>1</v>
      </c>
      <c r="Z1239">
        <v>3.4499999999999997</v>
      </c>
      <c r="AA1239" s="9">
        <v>2.3000000000000003</v>
      </c>
      <c r="AB1239">
        <v>2.875</v>
      </c>
      <c r="AC1239">
        <v>2.3000000000000003</v>
      </c>
    </row>
    <row r="1240" spans="1:29" x14ac:dyDescent="0.25">
      <c r="A1240" t="s">
        <v>2909</v>
      </c>
      <c r="B1240" t="s">
        <v>10</v>
      </c>
      <c r="C1240" t="s">
        <v>68</v>
      </c>
      <c r="D1240" t="s">
        <v>3619</v>
      </c>
      <c r="E1240" t="s">
        <v>3614</v>
      </c>
      <c r="F1240" t="str">
        <f>_xlfn.CONCAT(D1240:D1240,"-",E1240)</f>
        <v>Addis Ababa-Alger</v>
      </c>
      <c r="G1240" s="1">
        <v>44764</v>
      </c>
      <c r="H1240" s="1">
        <v>44787</v>
      </c>
      <c r="I1240" s="8">
        <f>IF(H1240&lt;&gt;"",_xlfn.DAYS(H1240,G1240),"N/A")</f>
        <v>23</v>
      </c>
      <c r="J1240" s="1">
        <f>IF(H1240&lt;&gt;"",H1240,"N/A")</f>
        <v>44787</v>
      </c>
      <c r="K1240">
        <v>7</v>
      </c>
      <c r="L1240" t="s">
        <v>12</v>
      </c>
      <c r="M1240" t="str">
        <f>IF(L1240&lt;&gt;"",L1240,"N/A")</f>
        <v>Invoiced</v>
      </c>
      <c r="N1240" t="s">
        <v>12</v>
      </c>
      <c r="O1240" t="str">
        <f>IF(N1240&lt;&gt;"",N1240,"N/A")</f>
        <v>Invoiced</v>
      </c>
      <c r="P1240" t="s">
        <v>13</v>
      </c>
      <c r="Q1240" s="9">
        <v>30.183199999999999</v>
      </c>
      <c r="R1240" t="str">
        <f t="shared" si="19"/>
        <v>30+</v>
      </c>
      <c r="S1240">
        <v>600</v>
      </c>
      <c r="T1240" t="s">
        <v>14</v>
      </c>
      <c r="U1240">
        <f>IF(T1240="USD",S1240,S1240*0.055)</f>
        <v>600</v>
      </c>
      <c r="V1240">
        <v>300</v>
      </c>
      <c r="W1240" t="s">
        <v>14</v>
      </c>
      <c r="X1240">
        <f>IF(W1240="USD",V1240,V1240*0.054)</f>
        <v>300</v>
      </c>
      <c r="Y1240">
        <v>1</v>
      </c>
      <c r="Z1240">
        <v>3.4499999999999997</v>
      </c>
      <c r="AA1240" s="9">
        <v>2.3000000000000003</v>
      </c>
      <c r="AB1240">
        <v>2.875</v>
      </c>
      <c r="AC1240">
        <v>2.3000000000000003</v>
      </c>
    </row>
    <row r="1241" spans="1:29" x14ac:dyDescent="0.25">
      <c r="A1241" t="s">
        <v>1956</v>
      </c>
      <c r="B1241" t="s">
        <v>10</v>
      </c>
      <c r="C1241" t="s">
        <v>68</v>
      </c>
      <c r="D1241" t="s">
        <v>3620</v>
      </c>
      <c r="E1241" t="s">
        <v>3613</v>
      </c>
      <c r="F1241" t="str">
        <f>_xlfn.CONCAT(D1241:D1241,"-",E1241)</f>
        <v>Zanzibar-Sanaa</v>
      </c>
      <c r="G1241" s="1">
        <v>44783</v>
      </c>
      <c r="H1241" s="1">
        <v>44806</v>
      </c>
      <c r="I1241" s="8">
        <f>IF(H1241&lt;&gt;"",_xlfn.DAYS(H1241,G1241),"N/A")</f>
        <v>23</v>
      </c>
      <c r="J1241" s="1">
        <f>IF(H1241&lt;&gt;"",H1241,"N/A")</f>
        <v>44806</v>
      </c>
      <c r="K1241">
        <v>8</v>
      </c>
      <c r="M1241" t="str">
        <f>IF(L1241&lt;&gt;"",L1241,"N/A")</f>
        <v>N/A</v>
      </c>
      <c r="O1241" t="str">
        <f>IF(N1241&lt;&gt;"",N1241,"N/A")</f>
        <v>N/A</v>
      </c>
      <c r="P1241" t="s">
        <v>13</v>
      </c>
      <c r="Q1241" s="9">
        <v>30.168399999999998</v>
      </c>
      <c r="R1241" t="str">
        <f t="shared" si="19"/>
        <v>30+</v>
      </c>
      <c r="S1241">
        <v>600</v>
      </c>
      <c r="T1241" t="s">
        <v>14</v>
      </c>
      <c r="U1241">
        <f>IF(T1241="USD",S1241,S1241*0.055)</f>
        <v>600</v>
      </c>
      <c r="V1241">
        <v>300</v>
      </c>
      <c r="W1241" t="s">
        <v>14</v>
      </c>
      <c r="X1241">
        <f>IF(W1241="USD",V1241,V1241*0.054)</f>
        <v>300</v>
      </c>
      <c r="Y1241">
        <v>1</v>
      </c>
      <c r="Z1241">
        <v>3.4499999999999997</v>
      </c>
      <c r="AA1241" s="9">
        <v>2.3000000000000003</v>
      </c>
      <c r="AB1241">
        <v>2.875</v>
      </c>
      <c r="AC1241">
        <v>2.3000000000000003</v>
      </c>
    </row>
    <row r="1242" spans="1:29" x14ac:dyDescent="0.25">
      <c r="A1242" t="s">
        <v>1610</v>
      </c>
      <c r="B1242" t="s">
        <v>10</v>
      </c>
      <c r="C1242" t="s">
        <v>68</v>
      </c>
      <c r="D1242" t="s">
        <v>3615</v>
      </c>
      <c r="E1242" t="s">
        <v>3617</v>
      </c>
      <c r="F1242" t="str">
        <f>_xlfn.CONCAT(D1242:D1242,"-",E1242)</f>
        <v>Mombasa-Lagos</v>
      </c>
      <c r="G1242" s="1">
        <v>44727</v>
      </c>
      <c r="H1242" s="1">
        <v>44750</v>
      </c>
      <c r="I1242" s="8">
        <f>IF(H1242&lt;&gt;"",_xlfn.DAYS(H1242,G1242),"N/A")</f>
        <v>23</v>
      </c>
      <c r="J1242" s="1">
        <f>IF(H1242&lt;&gt;"",H1242,"N/A")</f>
        <v>44750</v>
      </c>
      <c r="K1242">
        <v>6</v>
      </c>
      <c r="L1242" t="s">
        <v>12</v>
      </c>
      <c r="M1242" t="str">
        <f>IF(L1242&lt;&gt;"",L1242,"N/A")</f>
        <v>Invoiced</v>
      </c>
      <c r="O1242" t="str">
        <f>IF(N1242&lt;&gt;"",N1242,"N/A")</f>
        <v>N/A</v>
      </c>
      <c r="P1242" t="s">
        <v>69</v>
      </c>
      <c r="Q1242" s="9">
        <v>30.128</v>
      </c>
      <c r="R1242" t="str">
        <f t="shared" si="19"/>
        <v>30+</v>
      </c>
      <c r="S1242">
        <v>20</v>
      </c>
      <c r="T1242" t="s">
        <v>14</v>
      </c>
      <c r="U1242">
        <f>IF(T1242="USD",S1242,S1242*0.055)</f>
        <v>20</v>
      </c>
      <c r="V1242">
        <v>10</v>
      </c>
      <c r="W1242" t="s">
        <v>14</v>
      </c>
      <c r="X1242">
        <f>IF(W1242="USD",V1242,V1242*0.054)</f>
        <v>10</v>
      </c>
      <c r="Y1242">
        <v>1</v>
      </c>
      <c r="Z1242">
        <v>3.4499999999999997</v>
      </c>
      <c r="AA1242" s="9">
        <v>2.3000000000000003</v>
      </c>
      <c r="AB1242">
        <v>2.875</v>
      </c>
      <c r="AC1242">
        <v>2.3000000000000003</v>
      </c>
    </row>
    <row r="1243" spans="1:29" x14ac:dyDescent="0.25">
      <c r="A1243" t="s">
        <v>1669</v>
      </c>
      <c r="B1243" t="s">
        <v>10</v>
      </c>
      <c r="C1243" t="s">
        <v>68</v>
      </c>
      <c r="D1243" t="s">
        <v>3616</v>
      </c>
      <c r="E1243" t="s">
        <v>3613</v>
      </c>
      <c r="F1243" t="str">
        <f>_xlfn.CONCAT(D1243:D1243,"-",E1243)</f>
        <v>Marrakech-Sanaa</v>
      </c>
      <c r="G1243" s="1">
        <v>44727</v>
      </c>
      <c r="H1243" s="1">
        <v>44750</v>
      </c>
      <c r="I1243" s="8">
        <f>IF(H1243&lt;&gt;"",_xlfn.DAYS(H1243,G1243),"N/A")</f>
        <v>23</v>
      </c>
      <c r="J1243" s="1">
        <f>IF(H1243&lt;&gt;"",H1243,"N/A")</f>
        <v>44750</v>
      </c>
      <c r="K1243">
        <v>6</v>
      </c>
      <c r="L1243" t="s">
        <v>12</v>
      </c>
      <c r="M1243" t="str">
        <f>IF(L1243&lt;&gt;"",L1243,"N/A")</f>
        <v>Invoiced</v>
      </c>
      <c r="N1243" t="s">
        <v>12</v>
      </c>
      <c r="O1243" t="str">
        <f>IF(N1243&lt;&gt;"",N1243,"N/A")</f>
        <v>Invoiced</v>
      </c>
      <c r="P1243" t="s">
        <v>13</v>
      </c>
      <c r="Q1243" s="9">
        <v>30.128</v>
      </c>
      <c r="R1243" t="str">
        <f t="shared" si="19"/>
        <v>30+</v>
      </c>
      <c r="S1243">
        <v>600</v>
      </c>
      <c r="T1243" t="s">
        <v>14</v>
      </c>
      <c r="U1243">
        <f>IF(T1243="USD",S1243,S1243*0.055)</f>
        <v>600</v>
      </c>
      <c r="V1243">
        <v>300</v>
      </c>
      <c r="W1243" t="s">
        <v>14</v>
      </c>
      <c r="X1243">
        <f>IF(W1243="USD",V1243,V1243*0.054)</f>
        <v>300</v>
      </c>
      <c r="Y1243">
        <v>1</v>
      </c>
      <c r="Z1243">
        <v>3.4499999999999997</v>
      </c>
      <c r="AA1243" s="9">
        <v>2.3000000000000003</v>
      </c>
      <c r="AB1243">
        <v>2.875</v>
      </c>
      <c r="AC1243">
        <v>2.3000000000000003</v>
      </c>
    </row>
    <row r="1244" spans="1:29" x14ac:dyDescent="0.25">
      <c r="A1244" t="s">
        <v>1624</v>
      </c>
      <c r="B1244" t="s">
        <v>10</v>
      </c>
      <c r="C1244" t="s">
        <v>68</v>
      </c>
      <c r="D1244" t="s">
        <v>3616</v>
      </c>
      <c r="E1244" t="s">
        <v>3618</v>
      </c>
      <c r="F1244" t="str">
        <f>_xlfn.CONCAT(D1244:D1244,"-",E1244)</f>
        <v>Marrakech-Tripoli</v>
      </c>
      <c r="G1244" s="1">
        <v>44720</v>
      </c>
      <c r="H1244" s="1">
        <v>44743</v>
      </c>
      <c r="I1244" s="8">
        <f>IF(H1244&lt;&gt;"",_xlfn.DAYS(H1244,G1244),"N/A")</f>
        <v>23</v>
      </c>
      <c r="J1244" s="1">
        <f>IF(H1244&lt;&gt;"",H1244,"N/A")</f>
        <v>44743</v>
      </c>
      <c r="K1244">
        <v>6</v>
      </c>
      <c r="L1244" t="s">
        <v>12</v>
      </c>
      <c r="M1244" t="str">
        <f>IF(L1244&lt;&gt;"",L1244,"N/A")</f>
        <v>Invoiced</v>
      </c>
      <c r="O1244" t="str">
        <f>IF(N1244&lt;&gt;"",N1244,"N/A")</f>
        <v>N/A</v>
      </c>
      <c r="P1244" t="s">
        <v>69</v>
      </c>
      <c r="Q1244" s="9">
        <v>30.120999999999999</v>
      </c>
      <c r="R1244" t="str">
        <f t="shared" si="19"/>
        <v>30+</v>
      </c>
      <c r="S1244">
        <v>20</v>
      </c>
      <c r="T1244" t="s">
        <v>14</v>
      </c>
      <c r="U1244">
        <f>IF(T1244="USD",S1244,S1244*0.055)</f>
        <v>20</v>
      </c>
      <c r="V1244">
        <v>10</v>
      </c>
      <c r="W1244" t="s">
        <v>14</v>
      </c>
      <c r="X1244">
        <f>IF(W1244="USD",V1244,V1244*0.054)</f>
        <v>10</v>
      </c>
      <c r="Y1244">
        <v>1</v>
      </c>
      <c r="Z1244">
        <v>3.4499999999999997</v>
      </c>
      <c r="AA1244" s="9">
        <v>2.3000000000000003</v>
      </c>
      <c r="AB1244">
        <v>2.875</v>
      </c>
      <c r="AC1244">
        <v>2.3000000000000003</v>
      </c>
    </row>
    <row r="1245" spans="1:29" x14ac:dyDescent="0.25">
      <c r="A1245" t="s">
        <v>1683</v>
      </c>
      <c r="B1245" t="s">
        <v>10</v>
      </c>
      <c r="C1245" t="s">
        <v>68</v>
      </c>
      <c r="D1245" t="s">
        <v>3619</v>
      </c>
      <c r="E1245" t="s">
        <v>3613</v>
      </c>
      <c r="F1245" t="str">
        <f>_xlfn.CONCAT(D1245:D1245,"-",E1245)</f>
        <v>Addis Ababa-Sanaa</v>
      </c>
      <c r="G1245" s="1">
        <v>44720</v>
      </c>
      <c r="H1245" s="1">
        <v>44743</v>
      </c>
      <c r="I1245" s="8">
        <f>IF(H1245&lt;&gt;"",_xlfn.DAYS(H1245,G1245),"N/A")</f>
        <v>23</v>
      </c>
      <c r="J1245" s="1">
        <f>IF(H1245&lt;&gt;"",H1245,"N/A")</f>
        <v>44743</v>
      </c>
      <c r="K1245">
        <v>6</v>
      </c>
      <c r="L1245" t="s">
        <v>12</v>
      </c>
      <c r="M1245" t="str">
        <f>IF(L1245&lt;&gt;"",L1245,"N/A")</f>
        <v>Invoiced</v>
      </c>
      <c r="N1245" t="s">
        <v>12</v>
      </c>
      <c r="O1245" t="str">
        <f>IF(N1245&lt;&gt;"",N1245,"N/A")</f>
        <v>Invoiced</v>
      </c>
      <c r="P1245" t="s">
        <v>13</v>
      </c>
      <c r="Q1245" s="9">
        <v>30.120999999999999</v>
      </c>
      <c r="R1245" t="str">
        <f t="shared" si="19"/>
        <v>30+</v>
      </c>
      <c r="S1245">
        <v>600</v>
      </c>
      <c r="T1245" t="s">
        <v>14</v>
      </c>
      <c r="U1245">
        <f>IF(T1245="USD",S1245,S1245*0.055)</f>
        <v>600</v>
      </c>
      <c r="V1245">
        <v>300</v>
      </c>
      <c r="W1245" t="s">
        <v>14</v>
      </c>
      <c r="X1245">
        <f>IF(W1245="USD",V1245,V1245*0.054)</f>
        <v>300</v>
      </c>
      <c r="Y1245">
        <v>1</v>
      </c>
      <c r="Z1245">
        <v>3.4499999999999997</v>
      </c>
      <c r="AA1245" s="9">
        <v>2.3000000000000003</v>
      </c>
      <c r="AB1245">
        <v>2.875</v>
      </c>
      <c r="AC1245">
        <v>2.3000000000000003</v>
      </c>
    </row>
    <row r="1246" spans="1:29" x14ac:dyDescent="0.25">
      <c r="A1246" t="s">
        <v>1634</v>
      </c>
      <c r="B1246" t="s">
        <v>10</v>
      </c>
      <c r="C1246" t="s">
        <v>68</v>
      </c>
      <c r="D1246" t="s">
        <v>3615</v>
      </c>
      <c r="E1246" t="s">
        <v>3612</v>
      </c>
      <c r="F1246" t="str">
        <f>_xlfn.CONCAT(D1246:D1246,"-",E1246)</f>
        <v>Mombasa-Victoria</v>
      </c>
      <c r="G1246" s="1">
        <v>44720</v>
      </c>
      <c r="H1246" s="1">
        <v>44743</v>
      </c>
      <c r="I1246" s="8">
        <f>IF(H1246&lt;&gt;"",_xlfn.DAYS(H1246,G1246),"N/A")</f>
        <v>23</v>
      </c>
      <c r="J1246" s="1">
        <f>IF(H1246&lt;&gt;"",H1246,"N/A")</f>
        <v>44743</v>
      </c>
      <c r="K1246">
        <v>6</v>
      </c>
      <c r="L1246" t="s">
        <v>12</v>
      </c>
      <c r="M1246" t="str">
        <f>IF(L1246&lt;&gt;"",L1246,"N/A")</f>
        <v>Invoiced</v>
      </c>
      <c r="O1246" t="str">
        <f>IF(N1246&lt;&gt;"",N1246,"N/A")</f>
        <v>N/A</v>
      </c>
      <c r="P1246" t="s">
        <v>69</v>
      </c>
      <c r="Q1246" s="9">
        <v>30.106999999999999</v>
      </c>
      <c r="R1246" t="str">
        <f t="shared" si="19"/>
        <v>30+</v>
      </c>
      <c r="S1246">
        <v>20</v>
      </c>
      <c r="T1246" t="s">
        <v>14</v>
      </c>
      <c r="U1246">
        <f>IF(T1246="USD",S1246,S1246*0.055)</f>
        <v>20</v>
      </c>
      <c r="V1246">
        <v>10</v>
      </c>
      <c r="W1246" t="s">
        <v>14</v>
      </c>
      <c r="X1246">
        <f>IF(W1246="USD",V1246,V1246*0.054)</f>
        <v>10</v>
      </c>
      <c r="Y1246">
        <v>1</v>
      </c>
      <c r="Z1246">
        <v>3.4499999999999997</v>
      </c>
      <c r="AA1246" s="9">
        <v>2.3000000000000003</v>
      </c>
      <c r="AB1246">
        <v>2.875</v>
      </c>
      <c r="AC1246">
        <v>2.3000000000000003</v>
      </c>
    </row>
    <row r="1247" spans="1:29" x14ac:dyDescent="0.25">
      <c r="A1247" t="s">
        <v>1693</v>
      </c>
      <c r="B1247" t="s">
        <v>10</v>
      </c>
      <c r="C1247" t="s">
        <v>68</v>
      </c>
      <c r="D1247" t="s">
        <v>3616</v>
      </c>
      <c r="E1247" t="s">
        <v>3612</v>
      </c>
      <c r="F1247" t="str">
        <f>_xlfn.CONCAT(D1247:D1247,"-",E1247)</f>
        <v>Marrakech-Victoria</v>
      </c>
      <c r="G1247" s="1">
        <v>44720</v>
      </c>
      <c r="H1247" s="1">
        <v>44743</v>
      </c>
      <c r="I1247" s="8">
        <f>IF(H1247&lt;&gt;"",_xlfn.DAYS(H1247,G1247),"N/A")</f>
        <v>23</v>
      </c>
      <c r="J1247" s="1">
        <f>IF(H1247&lt;&gt;"",H1247,"N/A")</f>
        <v>44743</v>
      </c>
      <c r="K1247">
        <v>6</v>
      </c>
      <c r="L1247" t="s">
        <v>12</v>
      </c>
      <c r="M1247" t="str">
        <f>IF(L1247&lt;&gt;"",L1247,"N/A")</f>
        <v>Invoiced</v>
      </c>
      <c r="N1247" t="s">
        <v>12</v>
      </c>
      <c r="O1247" t="str">
        <f>IF(N1247&lt;&gt;"",N1247,"N/A")</f>
        <v>Invoiced</v>
      </c>
      <c r="P1247" t="s">
        <v>13</v>
      </c>
      <c r="Q1247" s="9">
        <v>30.106999999999999</v>
      </c>
      <c r="R1247" t="str">
        <f t="shared" si="19"/>
        <v>30+</v>
      </c>
      <c r="S1247">
        <v>600</v>
      </c>
      <c r="T1247" t="s">
        <v>14</v>
      </c>
      <c r="U1247">
        <f>IF(T1247="USD",S1247,S1247*0.055)</f>
        <v>600</v>
      </c>
      <c r="V1247">
        <v>300</v>
      </c>
      <c r="W1247" t="s">
        <v>14</v>
      </c>
      <c r="X1247">
        <f>IF(W1247="USD",V1247,V1247*0.054)</f>
        <v>300</v>
      </c>
      <c r="Y1247">
        <v>1</v>
      </c>
      <c r="Z1247">
        <v>3.4499999999999997</v>
      </c>
      <c r="AA1247" s="9">
        <v>2.3000000000000003</v>
      </c>
      <c r="AB1247">
        <v>2.875</v>
      </c>
      <c r="AC1247">
        <v>2.3000000000000003</v>
      </c>
    </row>
    <row r="1248" spans="1:29" x14ac:dyDescent="0.25">
      <c r="A1248" t="s">
        <v>1935</v>
      </c>
      <c r="B1248" t="s">
        <v>10</v>
      </c>
      <c r="C1248" t="s">
        <v>68</v>
      </c>
      <c r="D1248" t="s">
        <v>3620</v>
      </c>
      <c r="E1248" t="s">
        <v>3614</v>
      </c>
      <c r="F1248" t="str">
        <f>_xlfn.CONCAT(D1248:D1248,"-",E1248)</f>
        <v>Zanzibar-Alger</v>
      </c>
      <c r="G1248" s="1">
        <v>44784</v>
      </c>
      <c r="H1248" s="1">
        <v>44807</v>
      </c>
      <c r="I1248" s="8">
        <f>IF(H1248&lt;&gt;"",_xlfn.DAYS(H1248,G1248),"N/A")</f>
        <v>23</v>
      </c>
      <c r="J1248" s="1">
        <f>IF(H1248&lt;&gt;"",H1248,"N/A")</f>
        <v>44807</v>
      </c>
      <c r="K1248">
        <v>8</v>
      </c>
      <c r="L1248" t="s">
        <v>12</v>
      </c>
      <c r="M1248" t="str">
        <f>IF(L1248&lt;&gt;"",L1248,"N/A")</f>
        <v>Invoiced</v>
      </c>
      <c r="N1248" t="s">
        <v>583</v>
      </c>
      <c r="O1248" t="str">
        <f>IF(N1248&lt;&gt;"",N1248,"N/A")</f>
        <v>Approval Pending</v>
      </c>
      <c r="P1248" t="s">
        <v>13</v>
      </c>
      <c r="Q1248" s="9">
        <v>30.106200000000001</v>
      </c>
      <c r="R1248" t="str">
        <f t="shared" si="19"/>
        <v>30+</v>
      </c>
      <c r="S1248">
        <v>600</v>
      </c>
      <c r="T1248" t="s">
        <v>14</v>
      </c>
      <c r="U1248">
        <f>IF(T1248="USD",S1248,S1248*0.055)</f>
        <v>600</v>
      </c>
      <c r="V1248">
        <v>300</v>
      </c>
      <c r="W1248" t="s">
        <v>14</v>
      </c>
      <c r="X1248">
        <f>IF(W1248="USD",V1248,V1248*0.054)</f>
        <v>300</v>
      </c>
      <c r="Y1248">
        <v>1</v>
      </c>
      <c r="Z1248">
        <v>3.4499999999999997</v>
      </c>
      <c r="AA1248" s="9">
        <v>2.3000000000000003</v>
      </c>
      <c r="AB1248">
        <v>2.875</v>
      </c>
      <c r="AC1248">
        <v>2.3000000000000003</v>
      </c>
    </row>
    <row r="1249" spans="1:29" x14ac:dyDescent="0.25">
      <c r="A1249" t="s">
        <v>1310</v>
      </c>
      <c r="B1249" t="s">
        <v>10</v>
      </c>
      <c r="C1249" t="s">
        <v>68</v>
      </c>
      <c r="D1249" t="s">
        <v>3620</v>
      </c>
      <c r="E1249" t="s">
        <v>3614</v>
      </c>
      <c r="F1249" t="str">
        <f>_xlfn.CONCAT(D1249:D1249,"-",E1249)</f>
        <v>Zanzibar-Alger</v>
      </c>
      <c r="G1249" s="1">
        <v>44698</v>
      </c>
      <c r="H1249" s="1">
        <v>44721</v>
      </c>
      <c r="I1249" s="8">
        <f>IF(H1249&lt;&gt;"",_xlfn.DAYS(H1249,G1249),"N/A")</f>
        <v>23</v>
      </c>
      <c r="J1249" s="1">
        <f>IF(H1249&lt;&gt;"",H1249,"N/A")</f>
        <v>44721</v>
      </c>
      <c r="K1249">
        <v>5</v>
      </c>
      <c r="L1249" t="s">
        <v>16</v>
      </c>
      <c r="M1249" t="str">
        <f>IF(L1249&lt;&gt;"",L1249,"N/A")</f>
        <v>Paid</v>
      </c>
      <c r="O1249" t="str">
        <f>IF(N1249&lt;&gt;"",N1249,"N/A")</f>
        <v>N/A</v>
      </c>
      <c r="P1249" t="s">
        <v>69</v>
      </c>
      <c r="Q1249" s="9">
        <v>30.105799999999999</v>
      </c>
      <c r="R1249" t="str">
        <f t="shared" si="19"/>
        <v>30+</v>
      </c>
      <c r="S1249">
        <v>20</v>
      </c>
      <c r="T1249" t="s">
        <v>14</v>
      </c>
      <c r="U1249">
        <f>IF(T1249="USD",S1249,S1249*0.055)</f>
        <v>20</v>
      </c>
      <c r="V1249">
        <v>10</v>
      </c>
      <c r="W1249" t="s">
        <v>14</v>
      </c>
      <c r="X1249">
        <f>IF(W1249="USD",V1249,V1249*0.054)</f>
        <v>10</v>
      </c>
      <c r="Y1249">
        <v>1</v>
      </c>
      <c r="Z1249">
        <v>3.4499999999999997</v>
      </c>
      <c r="AA1249" s="9">
        <v>2.3000000000000003</v>
      </c>
      <c r="AB1249">
        <v>2.875</v>
      </c>
      <c r="AC1249">
        <v>2.3000000000000003</v>
      </c>
    </row>
    <row r="1250" spans="1:29" x14ac:dyDescent="0.25">
      <c r="A1250" t="s">
        <v>1311</v>
      </c>
      <c r="B1250" t="s">
        <v>10</v>
      </c>
      <c r="C1250" t="s">
        <v>68</v>
      </c>
      <c r="D1250" t="s">
        <v>3619</v>
      </c>
      <c r="E1250" t="s">
        <v>3612</v>
      </c>
      <c r="F1250" t="str">
        <f>_xlfn.CONCAT(D1250:D1250,"-",E1250)</f>
        <v>Addis Ababa-Victoria</v>
      </c>
      <c r="G1250" s="1">
        <v>44698</v>
      </c>
      <c r="H1250" s="1">
        <v>44721</v>
      </c>
      <c r="I1250" s="8">
        <f>IF(H1250&lt;&gt;"",_xlfn.DAYS(H1250,G1250),"N/A")</f>
        <v>23</v>
      </c>
      <c r="J1250" s="1">
        <f>IF(H1250&lt;&gt;"",H1250,"N/A")</f>
        <v>44721</v>
      </c>
      <c r="K1250">
        <v>5</v>
      </c>
      <c r="L1250" t="s">
        <v>16</v>
      </c>
      <c r="M1250" t="str">
        <f>IF(L1250&lt;&gt;"",L1250,"N/A")</f>
        <v>Paid</v>
      </c>
      <c r="N1250" t="s">
        <v>12</v>
      </c>
      <c r="O1250" t="str">
        <f>IF(N1250&lt;&gt;"",N1250,"N/A")</f>
        <v>Invoiced</v>
      </c>
      <c r="P1250" t="s">
        <v>13</v>
      </c>
      <c r="Q1250" s="9">
        <v>30.105799999999999</v>
      </c>
      <c r="R1250" t="str">
        <f t="shared" si="19"/>
        <v>30+</v>
      </c>
      <c r="S1250">
        <v>600</v>
      </c>
      <c r="T1250" t="s">
        <v>14</v>
      </c>
      <c r="U1250">
        <f>IF(T1250="USD",S1250,S1250*0.055)</f>
        <v>600</v>
      </c>
      <c r="V1250">
        <v>300</v>
      </c>
      <c r="W1250" t="s">
        <v>14</v>
      </c>
      <c r="X1250">
        <f>IF(W1250="USD",V1250,V1250*0.054)</f>
        <v>300</v>
      </c>
      <c r="Y1250">
        <v>1</v>
      </c>
      <c r="Z1250">
        <v>3.4499999999999997</v>
      </c>
      <c r="AA1250" s="9">
        <v>2.3000000000000003</v>
      </c>
      <c r="AB1250">
        <v>2.875</v>
      </c>
      <c r="AC1250">
        <v>2.3000000000000003</v>
      </c>
    </row>
    <row r="1251" spans="1:29" x14ac:dyDescent="0.25">
      <c r="A1251" t="s">
        <v>1283</v>
      </c>
      <c r="B1251" t="s">
        <v>10</v>
      </c>
      <c r="C1251" t="s">
        <v>68</v>
      </c>
      <c r="D1251" t="s">
        <v>3619</v>
      </c>
      <c r="E1251" t="s">
        <v>3612</v>
      </c>
      <c r="F1251" t="str">
        <f>_xlfn.CONCAT(D1251:D1251,"-",E1251)</f>
        <v>Addis Ababa-Victoria</v>
      </c>
      <c r="G1251" s="1">
        <v>44697</v>
      </c>
      <c r="H1251" s="1">
        <v>44720</v>
      </c>
      <c r="I1251" s="8">
        <f>IF(H1251&lt;&gt;"",_xlfn.DAYS(H1251,G1251),"N/A")</f>
        <v>23</v>
      </c>
      <c r="J1251" s="1">
        <f>IF(H1251&lt;&gt;"",H1251,"N/A")</f>
        <v>44720</v>
      </c>
      <c r="K1251">
        <v>5</v>
      </c>
      <c r="L1251" t="s">
        <v>16</v>
      </c>
      <c r="M1251" t="str">
        <f>IF(L1251&lt;&gt;"",L1251,"N/A")</f>
        <v>Paid</v>
      </c>
      <c r="O1251" t="str">
        <f>IF(N1251&lt;&gt;"",N1251,"N/A")</f>
        <v>N/A</v>
      </c>
      <c r="P1251" t="s">
        <v>69</v>
      </c>
      <c r="Q1251" s="9">
        <v>30.077500000000001</v>
      </c>
      <c r="R1251" t="str">
        <f t="shared" si="19"/>
        <v>30+</v>
      </c>
      <c r="S1251">
        <v>20</v>
      </c>
      <c r="T1251" t="s">
        <v>14</v>
      </c>
      <c r="U1251">
        <f>IF(T1251="USD",S1251,S1251*0.055)</f>
        <v>20</v>
      </c>
      <c r="V1251">
        <v>10</v>
      </c>
      <c r="W1251" t="s">
        <v>14</v>
      </c>
      <c r="X1251">
        <f>IF(W1251="USD",V1251,V1251*0.054)</f>
        <v>10</v>
      </c>
      <c r="Y1251">
        <v>1</v>
      </c>
      <c r="Z1251">
        <v>3.4499999999999997</v>
      </c>
      <c r="AA1251" s="9">
        <v>2.3000000000000003</v>
      </c>
      <c r="AB1251">
        <v>2.875</v>
      </c>
      <c r="AC1251">
        <v>2.3000000000000003</v>
      </c>
    </row>
    <row r="1252" spans="1:29" x14ac:dyDescent="0.25">
      <c r="A1252" t="s">
        <v>1296</v>
      </c>
      <c r="B1252" t="s">
        <v>10</v>
      </c>
      <c r="C1252" t="s">
        <v>68</v>
      </c>
      <c r="D1252" t="s">
        <v>3616</v>
      </c>
      <c r="E1252" t="s">
        <v>3617</v>
      </c>
      <c r="F1252" t="str">
        <f>_xlfn.CONCAT(D1252:D1252,"-",E1252)</f>
        <v>Marrakech-Lagos</v>
      </c>
      <c r="G1252" s="1">
        <v>44697</v>
      </c>
      <c r="H1252" s="1">
        <v>44720</v>
      </c>
      <c r="I1252" s="8">
        <f>IF(H1252&lt;&gt;"",_xlfn.DAYS(H1252,G1252),"N/A")</f>
        <v>23</v>
      </c>
      <c r="J1252" s="1">
        <f>IF(H1252&lt;&gt;"",H1252,"N/A")</f>
        <v>44720</v>
      </c>
      <c r="K1252">
        <v>5</v>
      </c>
      <c r="L1252" t="s">
        <v>16</v>
      </c>
      <c r="M1252" t="str">
        <f>IF(L1252&lt;&gt;"",L1252,"N/A")</f>
        <v>Paid</v>
      </c>
      <c r="N1252" t="s">
        <v>12</v>
      </c>
      <c r="O1252" t="str">
        <f>IF(N1252&lt;&gt;"",N1252,"N/A")</f>
        <v>Invoiced</v>
      </c>
      <c r="P1252" t="s">
        <v>13</v>
      </c>
      <c r="Q1252" s="9">
        <v>30.077500000000001</v>
      </c>
      <c r="R1252" t="str">
        <f t="shared" si="19"/>
        <v>30+</v>
      </c>
      <c r="S1252">
        <v>600</v>
      </c>
      <c r="T1252" t="s">
        <v>14</v>
      </c>
      <c r="U1252">
        <f>IF(T1252="USD",S1252,S1252*0.055)</f>
        <v>600</v>
      </c>
      <c r="V1252">
        <v>300</v>
      </c>
      <c r="W1252" t="s">
        <v>14</v>
      </c>
      <c r="X1252">
        <f>IF(W1252="USD",V1252,V1252*0.054)</f>
        <v>300</v>
      </c>
      <c r="Y1252">
        <v>1</v>
      </c>
      <c r="Z1252">
        <v>3.4499999999999997</v>
      </c>
      <c r="AA1252" s="9">
        <v>2.3000000000000003</v>
      </c>
      <c r="AB1252">
        <v>2.875</v>
      </c>
      <c r="AC1252">
        <v>2.3000000000000003</v>
      </c>
    </row>
    <row r="1253" spans="1:29" x14ac:dyDescent="0.25">
      <c r="A1253" t="s">
        <v>1013</v>
      </c>
      <c r="B1253" t="s">
        <v>10</v>
      </c>
      <c r="C1253" t="s">
        <v>68</v>
      </c>
      <c r="D1253" t="s">
        <v>3619</v>
      </c>
      <c r="E1253" t="s">
        <v>3614</v>
      </c>
      <c r="F1253" t="str">
        <f>_xlfn.CONCAT(D1253:D1253,"-",E1253)</f>
        <v>Addis Ababa-Alger</v>
      </c>
      <c r="G1253" s="1">
        <v>44573</v>
      </c>
      <c r="H1253" s="1">
        <v>44596</v>
      </c>
      <c r="I1253" s="8">
        <f>IF(H1253&lt;&gt;"",_xlfn.DAYS(H1253,G1253),"N/A")</f>
        <v>23</v>
      </c>
      <c r="J1253" s="1">
        <f>IF(H1253&lt;&gt;"",H1253,"N/A")</f>
        <v>44596</v>
      </c>
      <c r="K1253">
        <v>1</v>
      </c>
      <c r="L1253" t="s">
        <v>16</v>
      </c>
      <c r="M1253" t="str">
        <f>IF(L1253&lt;&gt;"",L1253,"N/A")</f>
        <v>Paid</v>
      </c>
      <c r="N1253" t="s">
        <v>12</v>
      </c>
      <c r="O1253" t="str">
        <f>IF(N1253&lt;&gt;"",N1253,"N/A")</f>
        <v>Invoiced</v>
      </c>
      <c r="P1253" t="s">
        <v>69</v>
      </c>
      <c r="Q1253" s="9">
        <v>30.075199999999999</v>
      </c>
      <c r="R1253" t="str">
        <f t="shared" si="19"/>
        <v>30+</v>
      </c>
      <c r="S1253">
        <v>20</v>
      </c>
      <c r="T1253" t="s">
        <v>14</v>
      </c>
      <c r="U1253">
        <f>IF(T1253="USD",S1253,S1253*0.055)</f>
        <v>20</v>
      </c>
      <c r="V1253">
        <v>10</v>
      </c>
      <c r="W1253" t="s">
        <v>14</v>
      </c>
      <c r="X1253">
        <f>IF(W1253="USD",V1253,V1253*0.054)</f>
        <v>10</v>
      </c>
      <c r="Y1253">
        <v>1</v>
      </c>
      <c r="Z1253">
        <v>3.4499999999999997</v>
      </c>
      <c r="AA1253" s="9">
        <v>2.3000000000000003</v>
      </c>
      <c r="AB1253">
        <v>2.875</v>
      </c>
      <c r="AC1253">
        <v>2.3000000000000003</v>
      </c>
    </row>
    <row r="1254" spans="1:29" x14ac:dyDescent="0.25">
      <c r="A1254" t="s">
        <v>1002</v>
      </c>
      <c r="B1254" t="s">
        <v>10</v>
      </c>
      <c r="C1254" t="s">
        <v>68</v>
      </c>
      <c r="D1254" t="s">
        <v>3620</v>
      </c>
      <c r="E1254" t="s">
        <v>3617</v>
      </c>
      <c r="F1254" t="str">
        <f>_xlfn.CONCAT(D1254:D1254,"-",E1254)</f>
        <v>Zanzibar-Lagos</v>
      </c>
      <c r="G1254" s="1">
        <v>44573</v>
      </c>
      <c r="H1254" s="1">
        <v>44596</v>
      </c>
      <c r="I1254" s="8">
        <f>IF(H1254&lt;&gt;"",_xlfn.DAYS(H1254,G1254),"N/A")</f>
        <v>23</v>
      </c>
      <c r="J1254" s="1">
        <f>IF(H1254&lt;&gt;"",H1254,"N/A")</f>
        <v>44596</v>
      </c>
      <c r="K1254">
        <v>1</v>
      </c>
      <c r="L1254" t="s">
        <v>16</v>
      </c>
      <c r="M1254" t="str">
        <f>IF(L1254&lt;&gt;"",L1254,"N/A")</f>
        <v>Paid</v>
      </c>
      <c r="N1254" t="s">
        <v>16</v>
      </c>
      <c r="O1254" t="str">
        <f>IF(N1254&lt;&gt;"",N1254,"N/A")</f>
        <v>Paid</v>
      </c>
      <c r="P1254" t="s">
        <v>13</v>
      </c>
      <c r="Q1254" s="9">
        <v>30.075199999999999</v>
      </c>
      <c r="R1254" t="str">
        <f t="shared" si="19"/>
        <v>30+</v>
      </c>
      <c r="S1254">
        <v>600</v>
      </c>
      <c r="T1254" t="s">
        <v>14</v>
      </c>
      <c r="U1254">
        <f>IF(T1254="USD",S1254,S1254*0.055)</f>
        <v>600</v>
      </c>
      <c r="V1254">
        <v>300</v>
      </c>
      <c r="W1254" t="s">
        <v>14</v>
      </c>
      <c r="X1254">
        <f>IF(W1254="USD",V1254,V1254*0.054)</f>
        <v>300</v>
      </c>
      <c r="Y1254">
        <v>1</v>
      </c>
      <c r="Z1254">
        <v>3.4499999999999997</v>
      </c>
      <c r="AA1254" s="9">
        <v>2.3000000000000003</v>
      </c>
      <c r="AB1254">
        <v>2.875</v>
      </c>
      <c r="AC1254">
        <v>2.3000000000000003</v>
      </c>
    </row>
    <row r="1255" spans="1:29" x14ac:dyDescent="0.25">
      <c r="A1255" t="s">
        <v>1611</v>
      </c>
      <c r="B1255" t="s">
        <v>10</v>
      </c>
      <c r="C1255" t="s">
        <v>68</v>
      </c>
      <c r="D1255" t="s">
        <v>3619</v>
      </c>
      <c r="E1255" t="s">
        <v>3618</v>
      </c>
      <c r="F1255" t="str">
        <f>_xlfn.CONCAT(D1255:D1255,"-",E1255)</f>
        <v>Addis Ababa-Tripoli</v>
      </c>
      <c r="G1255" s="1">
        <v>44720</v>
      </c>
      <c r="H1255" s="1">
        <v>44743</v>
      </c>
      <c r="I1255" s="8">
        <f>IF(H1255&lt;&gt;"",_xlfn.DAYS(H1255,G1255),"N/A")</f>
        <v>23</v>
      </c>
      <c r="J1255" s="1">
        <f>IF(H1255&lt;&gt;"",H1255,"N/A")</f>
        <v>44743</v>
      </c>
      <c r="K1255">
        <v>6</v>
      </c>
      <c r="L1255" t="s">
        <v>12</v>
      </c>
      <c r="M1255" t="str">
        <f>IF(L1255&lt;&gt;"",L1255,"N/A")</f>
        <v>Invoiced</v>
      </c>
      <c r="O1255" t="str">
        <f>IF(N1255&lt;&gt;"",N1255,"N/A")</f>
        <v>N/A</v>
      </c>
      <c r="P1255" t="s">
        <v>69</v>
      </c>
      <c r="Q1255" s="9">
        <v>30.064</v>
      </c>
      <c r="R1255" t="str">
        <f t="shared" si="19"/>
        <v>30+</v>
      </c>
      <c r="S1255">
        <v>20</v>
      </c>
      <c r="T1255" t="s">
        <v>14</v>
      </c>
      <c r="U1255">
        <f>IF(T1255="USD",S1255,S1255*0.055)</f>
        <v>20</v>
      </c>
      <c r="V1255">
        <v>10</v>
      </c>
      <c r="W1255" t="s">
        <v>14</v>
      </c>
      <c r="X1255">
        <f>IF(W1255="USD",V1255,V1255*0.054)</f>
        <v>10</v>
      </c>
      <c r="Y1255">
        <v>1</v>
      </c>
      <c r="Z1255">
        <v>3.4499999999999997</v>
      </c>
      <c r="AA1255" s="9">
        <v>2.3000000000000003</v>
      </c>
      <c r="AB1255">
        <v>2.875</v>
      </c>
      <c r="AC1255">
        <v>2.3000000000000003</v>
      </c>
    </row>
    <row r="1256" spans="1:29" x14ac:dyDescent="0.25">
      <c r="A1256" t="s">
        <v>1670</v>
      </c>
      <c r="B1256" t="s">
        <v>10</v>
      </c>
      <c r="C1256" t="s">
        <v>68</v>
      </c>
      <c r="D1256" t="s">
        <v>3611</v>
      </c>
      <c r="E1256" t="s">
        <v>3613</v>
      </c>
      <c r="F1256" t="str">
        <f>_xlfn.CONCAT(D1256:D1256,"-",E1256)</f>
        <v>Mogadishu-Sanaa</v>
      </c>
      <c r="G1256" s="1">
        <v>44720</v>
      </c>
      <c r="H1256" s="1">
        <v>44743</v>
      </c>
      <c r="I1256" s="8">
        <f>IF(H1256&lt;&gt;"",_xlfn.DAYS(H1256,G1256),"N/A")</f>
        <v>23</v>
      </c>
      <c r="J1256" s="1">
        <f>IF(H1256&lt;&gt;"",H1256,"N/A")</f>
        <v>44743</v>
      </c>
      <c r="K1256">
        <v>6</v>
      </c>
      <c r="L1256" t="s">
        <v>12</v>
      </c>
      <c r="M1256" t="str">
        <f>IF(L1256&lt;&gt;"",L1256,"N/A")</f>
        <v>Invoiced</v>
      </c>
      <c r="N1256" t="s">
        <v>12</v>
      </c>
      <c r="O1256" t="str">
        <f>IF(N1256&lt;&gt;"",N1256,"N/A")</f>
        <v>Invoiced</v>
      </c>
      <c r="P1256" t="s">
        <v>13</v>
      </c>
      <c r="Q1256" s="9">
        <v>30.064</v>
      </c>
      <c r="R1256" t="str">
        <f t="shared" si="19"/>
        <v>30+</v>
      </c>
      <c r="S1256">
        <v>600</v>
      </c>
      <c r="T1256" t="s">
        <v>14</v>
      </c>
      <c r="U1256">
        <f>IF(T1256="USD",S1256,S1256*0.055)</f>
        <v>600</v>
      </c>
      <c r="V1256">
        <v>300</v>
      </c>
      <c r="W1256" t="s">
        <v>14</v>
      </c>
      <c r="X1256">
        <f>IF(W1256="USD",V1256,V1256*0.054)</f>
        <v>300</v>
      </c>
      <c r="Y1256">
        <v>1</v>
      </c>
      <c r="Z1256">
        <v>3.4499999999999997</v>
      </c>
      <c r="AA1256" s="9">
        <v>2.3000000000000003</v>
      </c>
      <c r="AB1256">
        <v>2.875</v>
      </c>
      <c r="AC1256">
        <v>2.3000000000000003</v>
      </c>
    </row>
    <row r="1257" spans="1:29" x14ac:dyDescent="0.25">
      <c r="A1257" t="s">
        <v>2662</v>
      </c>
      <c r="B1257" t="s">
        <v>10</v>
      </c>
      <c r="C1257" t="s">
        <v>68</v>
      </c>
      <c r="D1257" t="s">
        <v>3616</v>
      </c>
      <c r="E1257" t="s">
        <v>3618</v>
      </c>
      <c r="F1257" t="str">
        <f>_xlfn.CONCAT(D1257:D1257,"-",E1257)</f>
        <v>Marrakech-Tripoli</v>
      </c>
      <c r="G1257" s="1">
        <v>44567</v>
      </c>
      <c r="H1257" s="1">
        <v>44590</v>
      </c>
      <c r="I1257" s="8">
        <f>IF(H1257&lt;&gt;"",_xlfn.DAYS(H1257,G1257),"N/A")</f>
        <v>23</v>
      </c>
      <c r="J1257" s="1">
        <f>IF(H1257&lt;&gt;"",H1257,"N/A")</f>
        <v>44590</v>
      </c>
      <c r="K1257">
        <v>1</v>
      </c>
      <c r="L1257" t="s">
        <v>16</v>
      </c>
      <c r="M1257" t="str">
        <f>IF(L1257&lt;&gt;"",L1257,"N/A")</f>
        <v>Paid</v>
      </c>
      <c r="N1257" t="s">
        <v>16</v>
      </c>
      <c r="O1257" t="str">
        <f>IF(N1257&lt;&gt;"",N1257,"N/A")</f>
        <v>Paid</v>
      </c>
      <c r="P1257" t="s">
        <v>13</v>
      </c>
      <c r="Q1257" s="9">
        <v>30.06</v>
      </c>
      <c r="R1257" t="str">
        <f t="shared" si="19"/>
        <v>30+</v>
      </c>
      <c r="S1257">
        <v>600</v>
      </c>
      <c r="T1257" t="s">
        <v>14</v>
      </c>
      <c r="U1257">
        <f>IF(T1257="USD",S1257,S1257*0.055)</f>
        <v>600</v>
      </c>
      <c r="V1257">
        <v>300</v>
      </c>
      <c r="W1257" t="s">
        <v>14</v>
      </c>
      <c r="X1257">
        <f>IF(W1257="USD",V1257,V1257*0.054)</f>
        <v>300</v>
      </c>
      <c r="Y1257">
        <v>1</v>
      </c>
      <c r="Z1257">
        <v>3.4499999999999997</v>
      </c>
      <c r="AA1257" s="9">
        <v>2.3000000000000003</v>
      </c>
      <c r="AB1257">
        <v>2.875</v>
      </c>
      <c r="AC1257">
        <v>2.3000000000000003</v>
      </c>
    </row>
    <row r="1258" spans="1:29" x14ac:dyDescent="0.25">
      <c r="A1258" t="s">
        <v>2676</v>
      </c>
      <c r="B1258" t="s">
        <v>10</v>
      </c>
      <c r="C1258" t="s">
        <v>68</v>
      </c>
      <c r="D1258" t="s">
        <v>3611</v>
      </c>
      <c r="E1258" t="s">
        <v>3612</v>
      </c>
      <c r="F1258" t="str">
        <f>_xlfn.CONCAT(D1258:D1258,"-",E1258)</f>
        <v>Mogadishu-Victoria</v>
      </c>
      <c r="G1258" s="1">
        <v>44567</v>
      </c>
      <c r="H1258" s="1">
        <v>44590</v>
      </c>
      <c r="I1258" s="8">
        <f>IF(H1258&lt;&gt;"",_xlfn.DAYS(H1258,G1258),"N/A")</f>
        <v>23</v>
      </c>
      <c r="J1258" s="1">
        <f>IF(H1258&lt;&gt;"",H1258,"N/A")</f>
        <v>44590</v>
      </c>
      <c r="K1258">
        <v>1</v>
      </c>
      <c r="L1258" t="s">
        <v>16</v>
      </c>
      <c r="M1258" t="str">
        <f>IF(L1258&lt;&gt;"",L1258,"N/A")</f>
        <v>Paid</v>
      </c>
      <c r="N1258" t="s">
        <v>16</v>
      </c>
      <c r="O1258" t="str">
        <f>IF(N1258&lt;&gt;"",N1258,"N/A")</f>
        <v>Paid</v>
      </c>
      <c r="P1258" t="s">
        <v>13</v>
      </c>
      <c r="Q1258" s="9">
        <v>30.06</v>
      </c>
      <c r="R1258" t="str">
        <f t="shared" si="19"/>
        <v>30+</v>
      </c>
      <c r="S1258">
        <v>600</v>
      </c>
      <c r="T1258" t="s">
        <v>14</v>
      </c>
      <c r="U1258">
        <f>IF(T1258="USD",S1258,S1258*0.055)</f>
        <v>600</v>
      </c>
      <c r="V1258">
        <v>300</v>
      </c>
      <c r="W1258" t="s">
        <v>14</v>
      </c>
      <c r="X1258">
        <f>IF(W1258="USD",V1258,V1258*0.054)</f>
        <v>300</v>
      </c>
      <c r="Y1258">
        <v>1</v>
      </c>
      <c r="Z1258">
        <v>3.4499999999999997</v>
      </c>
      <c r="AA1258" s="9">
        <v>2.3000000000000003</v>
      </c>
      <c r="AB1258">
        <v>2.875</v>
      </c>
      <c r="AC1258">
        <v>2.3000000000000003</v>
      </c>
    </row>
    <row r="1259" spans="1:29" x14ac:dyDescent="0.25">
      <c r="A1259" t="s">
        <v>3536</v>
      </c>
      <c r="B1259" t="s">
        <v>10</v>
      </c>
      <c r="C1259" t="s">
        <v>68</v>
      </c>
      <c r="D1259" t="s">
        <v>3611</v>
      </c>
      <c r="E1259" t="s">
        <v>3612</v>
      </c>
      <c r="F1259" t="str">
        <f>_xlfn.CONCAT(D1259:D1259,"-",E1259)</f>
        <v>Mogadishu-Victoria</v>
      </c>
      <c r="G1259" s="1">
        <v>44584</v>
      </c>
      <c r="H1259" s="1">
        <v>44607</v>
      </c>
      <c r="I1259" s="8">
        <f>IF(H1259&lt;&gt;"",_xlfn.DAYS(H1259,G1259),"N/A")</f>
        <v>23</v>
      </c>
      <c r="J1259" s="1">
        <f>IF(H1259&lt;&gt;"",H1259,"N/A")</f>
        <v>44607</v>
      </c>
      <c r="K1259">
        <v>1</v>
      </c>
      <c r="L1259" t="s">
        <v>16</v>
      </c>
      <c r="M1259" t="str">
        <f>IF(L1259&lt;&gt;"",L1259,"N/A")</f>
        <v>Paid</v>
      </c>
      <c r="N1259" t="s">
        <v>12</v>
      </c>
      <c r="O1259" t="str">
        <f>IF(N1259&lt;&gt;"",N1259,"N/A")</f>
        <v>Invoiced</v>
      </c>
      <c r="P1259" t="s">
        <v>13</v>
      </c>
      <c r="Q1259" s="9">
        <v>30.06</v>
      </c>
      <c r="R1259" t="str">
        <f t="shared" si="19"/>
        <v>30+</v>
      </c>
      <c r="S1259">
        <v>600</v>
      </c>
      <c r="T1259" t="s">
        <v>14</v>
      </c>
      <c r="U1259">
        <f>IF(T1259="USD",S1259,S1259*0.055)</f>
        <v>600</v>
      </c>
      <c r="V1259">
        <v>300</v>
      </c>
      <c r="W1259" t="s">
        <v>14</v>
      </c>
      <c r="X1259">
        <f>IF(W1259="USD",V1259,V1259*0.054)</f>
        <v>300</v>
      </c>
      <c r="Y1259">
        <v>1</v>
      </c>
      <c r="Z1259">
        <v>3.4499999999999997</v>
      </c>
      <c r="AA1259" s="9">
        <v>2.3000000000000003</v>
      </c>
      <c r="AB1259">
        <v>2.875</v>
      </c>
      <c r="AC1259">
        <v>2.3000000000000003</v>
      </c>
    </row>
    <row r="1260" spans="1:29" x14ac:dyDescent="0.25">
      <c r="A1260" t="s">
        <v>3549</v>
      </c>
      <c r="B1260" t="s">
        <v>10</v>
      </c>
      <c r="C1260" t="s">
        <v>68</v>
      </c>
      <c r="D1260" t="s">
        <v>3619</v>
      </c>
      <c r="E1260" t="s">
        <v>3618</v>
      </c>
      <c r="F1260" t="str">
        <f>_xlfn.CONCAT(D1260:D1260,"-",E1260)</f>
        <v>Addis Ababa-Tripoli</v>
      </c>
      <c r="G1260" s="1">
        <v>44584</v>
      </c>
      <c r="H1260" s="1">
        <v>44607</v>
      </c>
      <c r="I1260" s="8">
        <f>IF(H1260&lt;&gt;"",_xlfn.DAYS(H1260,G1260),"N/A")</f>
        <v>23</v>
      </c>
      <c r="J1260" s="1">
        <f>IF(H1260&lt;&gt;"",H1260,"N/A")</f>
        <v>44607</v>
      </c>
      <c r="K1260">
        <v>1</v>
      </c>
      <c r="L1260" t="s">
        <v>16</v>
      </c>
      <c r="M1260" t="str">
        <f>IF(L1260&lt;&gt;"",L1260,"N/A")</f>
        <v>Paid</v>
      </c>
      <c r="N1260" t="s">
        <v>12</v>
      </c>
      <c r="O1260" t="str">
        <f>IF(N1260&lt;&gt;"",N1260,"N/A")</f>
        <v>Invoiced</v>
      </c>
      <c r="P1260" t="s">
        <v>13</v>
      </c>
      <c r="Q1260" s="9">
        <v>30.06</v>
      </c>
      <c r="R1260" t="str">
        <f t="shared" si="19"/>
        <v>30+</v>
      </c>
      <c r="S1260">
        <v>600</v>
      </c>
      <c r="T1260" t="s">
        <v>14</v>
      </c>
      <c r="U1260">
        <f>IF(T1260="USD",S1260,S1260*0.055)</f>
        <v>600</v>
      </c>
      <c r="V1260">
        <v>300</v>
      </c>
      <c r="W1260" t="s">
        <v>14</v>
      </c>
      <c r="X1260">
        <f>IF(W1260="USD",V1260,V1260*0.054)</f>
        <v>300</v>
      </c>
      <c r="Y1260">
        <v>1</v>
      </c>
      <c r="Z1260">
        <v>3.4499999999999997</v>
      </c>
      <c r="AA1260" s="9">
        <v>2.3000000000000003</v>
      </c>
      <c r="AB1260">
        <v>2.875</v>
      </c>
      <c r="AC1260">
        <v>2.3000000000000003</v>
      </c>
    </row>
    <row r="1261" spans="1:29" x14ac:dyDescent="0.25">
      <c r="A1261" t="s">
        <v>3557</v>
      </c>
      <c r="B1261" t="s">
        <v>10</v>
      </c>
      <c r="C1261" t="s">
        <v>68</v>
      </c>
      <c r="D1261" t="s">
        <v>3611</v>
      </c>
      <c r="E1261" t="s">
        <v>3613</v>
      </c>
      <c r="F1261" t="str">
        <f>_xlfn.CONCAT(D1261:D1261,"-",E1261)</f>
        <v>Mogadishu-Sanaa</v>
      </c>
      <c r="G1261" s="1">
        <v>44590</v>
      </c>
      <c r="H1261" s="1">
        <v>44613</v>
      </c>
      <c r="I1261" s="8">
        <f>IF(H1261&lt;&gt;"",_xlfn.DAYS(H1261,G1261),"N/A")</f>
        <v>23</v>
      </c>
      <c r="J1261" s="1">
        <f>IF(H1261&lt;&gt;"",H1261,"N/A")</f>
        <v>44613</v>
      </c>
      <c r="K1261">
        <v>1</v>
      </c>
      <c r="L1261" t="s">
        <v>16</v>
      </c>
      <c r="M1261" t="str">
        <f>IF(L1261&lt;&gt;"",L1261,"N/A")</f>
        <v>Paid</v>
      </c>
      <c r="N1261" t="s">
        <v>12</v>
      </c>
      <c r="O1261" t="str">
        <f>IF(N1261&lt;&gt;"",N1261,"N/A")</f>
        <v>Invoiced</v>
      </c>
      <c r="P1261" t="s">
        <v>13</v>
      </c>
      <c r="Q1261" s="9">
        <v>30.06</v>
      </c>
      <c r="R1261" t="str">
        <f t="shared" si="19"/>
        <v>30+</v>
      </c>
      <c r="S1261">
        <v>600</v>
      </c>
      <c r="T1261" t="s">
        <v>14</v>
      </c>
      <c r="U1261">
        <f>IF(T1261="USD",S1261,S1261*0.055)</f>
        <v>600</v>
      </c>
      <c r="V1261">
        <v>300</v>
      </c>
      <c r="W1261" t="s">
        <v>14</v>
      </c>
      <c r="X1261">
        <f>IF(W1261="USD",V1261,V1261*0.054)</f>
        <v>300</v>
      </c>
      <c r="Y1261">
        <v>1</v>
      </c>
      <c r="Z1261">
        <v>3.4499999999999997</v>
      </c>
      <c r="AA1261" s="9">
        <v>2.3000000000000003</v>
      </c>
      <c r="AB1261">
        <v>2.875</v>
      </c>
      <c r="AC1261">
        <v>2.3000000000000003</v>
      </c>
    </row>
    <row r="1262" spans="1:29" x14ac:dyDescent="0.25">
      <c r="A1262" t="s">
        <v>3562</v>
      </c>
      <c r="B1262" t="s">
        <v>10</v>
      </c>
      <c r="C1262" t="s">
        <v>68</v>
      </c>
      <c r="D1262" t="s">
        <v>3619</v>
      </c>
      <c r="E1262" t="s">
        <v>3612</v>
      </c>
      <c r="F1262" t="str">
        <f>_xlfn.CONCAT(D1262:D1262,"-",E1262)</f>
        <v>Addis Ababa-Victoria</v>
      </c>
      <c r="G1262" s="1">
        <v>44590</v>
      </c>
      <c r="H1262" s="1">
        <v>44613</v>
      </c>
      <c r="I1262" s="8">
        <f>IF(H1262&lt;&gt;"",_xlfn.DAYS(H1262,G1262),"N/A")</f>
        <v>23</v>
      </c>
      <c r="J1262" s="1">
        <f>IF(H1262&lt;&gt;"",H1262,"N/A")</f>
        <v>44613</v>
      </c>
      <c r="K1262">
        <v>1</v>
      </c>
      <c r="L1262" t="s">
        <v>16</v>
      </c>
      <c r="M1262" t="str">
        <f>IF(L1262&lt;&gt;"",L1262,"N/A")</f>
        <v>Paid</v>
      </c>
      <c r="N1262" t="s">
        <v>12</v>
      </c>
      <c r="O1262" t="str">
        <f>IF(N1262&lt;&gt;"",N1262,"N/A")</f>
        <v>Invoiced</v>
      </c>
      <c r="P1262" t="s">
        <v>13</v>
      </c>
      <c r="Q1262" s="9">
        <v>30.06</v>
      </c>
      <c r="R1262" t="str">
        <f t="shared" si="19"/>
        <v>30+</v>
      </c>
      <c r="S1262">
        <v>600</v>
      </c>
      <c r="T1262" t="s">
        <v>14</v>
      </c>
      <c r="U1262">
        <f>IF(T1262="USD",S1262,S1262*0.055)</f>
        <v>600</v>
      </c>
      <c r="V1262">
        <v>300</v>
      </c>
      <c r="W1262" t="s">
        <v>14</v>
      </c>
      <c r="X1262">
        <f>IF(W1262="USD",V1262,V1262*0.054)</f>
        <v>300</v>
      </c>
      <c r="Y1262">
        <v>1</v>
      </c>
      <c r="Z1262">
        <v>3.4499999999999997</v>
      </c>
      <c r="AA1262" s="9">
        <v>2.3000000000000003</v>
      </c>
      <c r="AB1262">
        <v>2.875</v>
      </c>
      <c r="AC1262">
        <v>2.3000000000000003</v>
      </c>
    </row>
    <row r="1263" spans="1:29" x14ac:dyDescent="0.25">
      <c r="A1263" t="s">
        <v>3585</v>
      </c>
      <c r="B1263" t="s">
        <v>10</v>
      </c>
      <c r="C1263" t="s">
        <v>68</v>
      </c>
      <c r="D1263" t="s">
        <v>3620</v>
      </c>
      <c r="E1263" t="s">
        <v>3614</v>
      </c>
      <c r="F1263" t="str">
        <f>_xlfn.CONCAT(D1263:D1263,"-",E1263)</f>
        <v>Zanzibar-Alger</v>
      </c>
      <c r="G1263" s="1">
        <v>44609</v>
      </c>
      <c r="H1263" s="1">
        <v>44632</v>
      </c>
      <c r="I1263" s="8">
        <f>IF(H1263&lt;&gt;"",_xlfn.DAYS(H1263,G1263),"N/A")</f>
        <v>23</v>
      </c>
      <c r="J1263" s="1">
        <f>IF(H1263&lt;&gt;"",H1263,"N/A")</f>
        <v>44632</v>
      </c>
      <c r="K1263">
        <v>2</v>
      </c>
      <c r="L1263" t="s">
        <v>16</v>
      </c>
      <c r="M1263" t="str">
        <f>IF(L1263&lt;&gt;"",L1263,"N/A")</f>
        <v>Paid</v>
      </c>
      <c r="N1263" t="s">
        <v>12</v>
      </c>
      <c r="O1263" t="str">
        <f>IF(N1263&lt;&gt;"",N1263,"N/A")</f>
        <v>Invoiced</v>
      </c>
      <c r="P1263" t="s">
        <v>13</v>
      </c>
      <c r="Q1263" s="9">
        <v>30.06</v>
      </c>
      <c r="R1263" t="str">
        <f t="shared" si="19"/>
        <v>30+</v>
      </c>
      <c r="S1263">
        <v>600</v>
      </c>
      <c r="T1263" t="s">
        <v>14</v>
      </c>
      <c r="U1263">
        <f>IF(T1263="USD",S1263,S1263*0.055)</f>
        <v>600</v>
      </c>
      <c r="V1263">
        <v>300</v>
      </c>
      <c r="W1263" t="s">
        <v>14</v>
      </c>
      <c r="X1263">
        <f>IF(W1263="USD",V1263,V1263*0.054)</f>
        <v>300</v>
      </c>
      <c r="Y1263">
        <v>1</v>
      </c>
      <c r="Z1263">
        <v>3.4499999999999997</v>
      </c>
      <c r="AA1263" s="9">
        <v>2.3000000000000003</v>
      </c>
      <c r="AB1263">
        <v>2.875</v>
      </c>
      <c r="AC1263">
        <v>2.3000000000000003</v>
      </c>
    </row>
    <row r="1264" spans="1:29" x14ac:dyDescent="0.25">
      <c r="A1264" t="s">
        <v>989</v>
      </c>
      <c r="B1264" t="s">
        <v>10</v>
      </c>
      <c r="C1264" t="s">
        <v>68</v>
      </c>
      <c r="D1264" t="s">
        <v>3616</v>
      </c>
      <c r="E1264" t="s">
        <v>3617</v>
      </c>
      <c r="F1264" t="str">
        <f>_xlfn.CONCAT(D1264:D1264,"-",E1264)</f>
        <v>Marrakech-Lagos</v>
      </c>
      <c r="G1264" s="1">
        <v>44571</v>
      </c>
      <c r="H1264" s="1">
        <v>44594</v>
      </c>
      <c r="I1264" s="8">
        <f>IF(H1264&lt;&gt;"",_xlfn.DAYS(H1264,G1264),"N/A")</f>
        <v>23</v>
      </c>
      <c r="J1264" s="1">
        <f>IF(H1264&lt;&gt;"",H1264,"N/A")</f>
        <v>44594</v>
      </c>
      <c r="K1264">
        <v>1</v>
      </c>
      <c r="L1264" t="s">
        <v>16</v>
      </c>
      <c r="M1264" t="str">
        <f>IF(L1264&lt;&gt;"",L1264,"N/A")</f>
        <v>Paid</v>
      </c>
      <c r="N1264" t="s">
        <v>12</v>
      </c>
      <c r="O1264" t="str">
        <f>IF(N1264&lt;&gt;"",N1264,"N/A")</f>
        <v>Invoiced</v>
      </c>
      <c r="P1264" t="s">
        <v>69</v>
      </c>
      <c r="Q1264" s="9">
        <v>29.7408</v>
      </c>
      <c r="R1264" t="str">
        <f t="shared" si="19"/>
        <v>20-30</v>
      </c>
      <c r="S1264">
        <v>20</v>
      </c>
      <c r="T1264" t="s">
        <v>14</v>
      </c>
      <c r="U1264">
        <f>IF(T1264="USD",S1264,S1264*0.055)</f>
        <v>20</v>
      </c>
      <c r="V1264">
        <v>10</v>
      </c>
      <c r="W1264" t="s">
        <v>14</v>
      </c>
      <c r="X1264">
        <f>IF(W1264="USD",V1264,V1264*0.054)</f>
        <v>10</v>
      </c>
      <c r="Y1264">
        <v>1</v>
      </c>
      <c r="Z1264">
        <v>3.4499999999999997</v>
      </c>
      <c r="AA1264" s="9">
        <v>2.3000000000000003</v>
      </c>
      <c r="AB1264">
        <v>2.875</v>
      </c>
      <c r="AC1264">
        <v>2.3000000000000003</v>
      </c>
    </row>
    <row r="1265" spans="1:29" x14ac:dyDescent="0.25">
      <c r="A1265" t="s">
        <v>976</v>
      </c>
      <c r="B1265" t="s">
        <v>10</v>
      </c>
      <c r="C1265" t="s">
        <v>68</v>
      </c>
      <c r="D1265" t="s">
        <v>3616</v>
      </c>
      <c r="E1265" t="s">
        <v>3612</v>
      </c>
      <c r="F1265" t="str">
        <f>_xlfn.CONCAT(D1265:D1265,"-",E1265)</f>
        <v>Marrakech-Victoria</v>
      </c>
      <c r="G1265" s="1">
        <v>44571</v>
      </c>
      <c r="H1265" s="1">
        <v>44594</v>
      </c>
      <c r="I1265" s="8">
        <f>IF(H1265&lt;&gt;"",_xlfn.DAYS(H1265,G1265),"N/A")</f>
        <v>23</v>
      </c>
      <c r="J1265" s="1">
        <f>IF(H1265&lt;&gt;"",H1265,"N/A")</f>
        <v>44594</v>
      </c>
      <c r="K1265">
        <v>1</v>
      </c>
      <c r="L1265" t="s">
        <v>16</v>
      </c>
      <c r="M1265" t="str">
        <f>IF(L1265&lt;&gt;"",L1265,"N/A")</f>
        <v>Paid</v>
      </c>
      <c r="N1265" t="s">
        <v>16</v>
      </c>
      <c r="O1265" t="str">
        <f>IF(N1265&lt;&gt;"",N1265,"N/A")</f>
        <v>Paid</v>
      </c>
      <c r="P1265" t="s">
        <v>13</v>
      </c>
      <c r="Q1265" s="9">
        <v>29.7408</v>
      </c>
      <c r="R1265" t="str">
        <f t="shared" si="19"/>
        <v>20-30</v>
      </c>
      <c r="S1265">
        <v>600</v>
      </c>
      <c r="T1265" t="s">
        <v>14</v>
      </c>
      <c r="U1265">
        <f>IF(T1265="USD",S1265,S1265*0.055)</f>
        <v>600</v>
      </c>
      <c r="V1265">
        <v>300</v>
      </c>
      <c r="W1265" t="s">
        <v>14</v>
      </c>
      <c r="X1265">
        <f>IF(W1265="USD",V1265,V1265*0.054)</f>
        <v>300</v>
      </c>
      <c r="Y1265">
        <v>1</v>
      </c>
      <c r="Z1265">
        <v>3.4499999999999997</v>
      </c>
      <c r="AA1265" s="9">
        <v>2.3000000000000003</v>
      </c>
      <c r="AB1265">
        <v>2.875</v>
      </c>
      <c r="AC1265">
        <v>2.3000000000000003</v>
      </c>
    </row>
    <row r="1266" spans="1:29" x14ac:dyDescent="0.25">
      <c r="A1266" t="s">
        <v>837</v>
      </c>
      <c r="B1266" t="s">
        <v>10</v>
      </c>
      <c r="C1266" t="s">
        <v>11</v>
      </c>
      <c r="D1266" t="s">
        <v>3611</v>
      </c>
      <c r="E1266" t="s">
        <v>3612</v>
      </c>
      <c r="F1266" t="str">
        <f>_xlfn.CONCAT(D1266:D1266,"-",E1266)</f>
        <v>Mogadishu-Victoria</v>
      </c>
      <c r="G1266" s="1">
        <v>44787</v>
      </c>
      <c r="H1266" s="1">
        <v>44810</v>
      </c>
      <c r="I1266" s="8">
        <f>IF(H1266&lt;&gt;"",_xlfn.DAYS(H1266,G1266),"N/A")</f>
        <v>23</v>
      </c>
      <c r="J1266" s="1">
        <f>IF(H1266&lt;&gt;"",H1266,"N/A")</f>
        <v>44810</v>
      </c>
      <c r="K1266">
        <v>8</v>
      </c>
      <c r="M1266" t="str">
        <f>IF(L1266&lt;&gt;"",L1266,"N/A")</f>
        <v>N/A</v>
      </c>
      <c r="N1266" t="s">
        <v>836</v>
      </c>
      <c r="O1266" t="str">
        <f>IF(N1266&lt;&gt;"",N1266,"N/A")</f>
        <v>Draft</v>
      </c>
      <c r="P1266" t="s">
        <v>13</v>
      </c>
      <c r="Q1266" s="9">
        <v>29.68</v>
      </c>
      <c r="R1266" t="str">
        <f t="shared" si="19"/>
        <v>20-30</v>
      </c>
      <c r="S1266">
        <v>600</v>
      </c>
      <c r="T1266" t="s">
        <v>14</v>
      </c>
      <c r="U1266">
        <f>IF(T1266="USD",S1266,S1266*0.055)</f>
        <v>600</v>
      </c>
      <c r="V1266">
        <v>300</v>
      </c>
      <c r="W1266" t="s">
        <v>14</v>
      </c>
      <c r="X1266">
        <f>IF(W1266="USD",V1266,V1266*0.054)</f>
        <v>300</v>
      </c>
      <c r="Y1266">
        <v>1</v>
      </c>
      <c r="Z1266">
        <v>3.4499999999999997</v>
      </c>
      <c r="AA1266" s="9">
        <v>2.3000000000000003</v>
      </c>
      <c r="AB1266">
        <v>2.875</v>
      </c>
      <c r="AC1266">
        <v>2.3000000000000003</v>
      </c>
    </row>
    <row r="1267" spans="1:29" x14ac:dyDescent="0.25">
      <c r="A1267" t="s">
        <v>2826</v>
      </c>
      <c r="B1267" t="s">
        <v>10</v>
      </c>
      <c r="C1267" t="s">
        <v>68</v>
      </c>
      <c r="D1267" t="s">
        <v>3620</v>
      </c>
      <c r="E1267" t="s">
        <v>3612</v>
      </c>
      <c r="F1267" t="str">
        <f>_xlfn.CONCAT(D1267:D1267,"-",E1267)</f>
        <v>Zanzibar-Victoria</v>
      </c>
      <c r="G1267" s="1">
        <v>44691</v>
      </c>
      <c r="H1267" s="1">
        <v>44714</v>
      </c>
      <c r="I1267" s="8">
        <f>IF(H1267&lt;&gt;"",_xlfn.DAYS(H1267,G1267),"N/A")</f>
        <v>23</v>
      </c>
      <c r="J1267" s="1">
        <f>IF(H1267&lt;&gt;"",H1267,"N/A")</f>
        <v>44714</v>
      </c>
      <c r="K1267">
        <v>5</v>
      </c>
      <c r="L1267" t="s">
        <v>16</v>
      </c>
      <c r="M1267" t="str">
        <f>IF(L1267&lt;&gt;"",L1267,"N/A")</f>
        <v>Paid</v>
      </c>
      <c r="N1267" t="s">
        <v>12</v>
      </c>
      <c r="O1267" t="str">
        <f>IF(N1267&lt;&gt;"",N1267,"N/A")</f>
        <v>Invoiced</v>
      </c>
      <c r="P1267" t="s">
        <v>13</v>
      </c>
      <c r="Q1267" s="9">
        <v>29.6221</v>
      </c>
      <c r="R1267" t="str">
        <f t="shared" si="19"/>
        <v>20-30</v>
      </c>
      <c r="S1267">
        <v>600</v>
      </c>
      <c r="T1267" t="s">
        <v>14</v>
      </c>
      <c r="U1267">
        <f>IF(T1267="USD",S1267,S1267*0.055)</f>
        <v>600</v>
      </c>
      <c r="V1267">
        <v>300</v>
      </c>
      <c r="W1267" t="s">
        <v>14</v>
      </c>
      <c r="X1267">
        <f>IF(W1267="USD",V1267,V1267*0.054)</f>
        <v>300</v>
      </c>
      <c r="Y1267">
        <v>1</v>
      </c>
      <c r="Z1267">
        <v>3.4499999999999997</v>
      </c>
      <c r="AA1267" s="9">
        <v>2.3000000000000003</v>
      </c>
      <c r="AB1267">
        <v>2.875</v>
      </c>
      <c r="AC1267">
        <v>2.3000000000000003</v>
      </c>
    </row>
    <row r="1268" spans="1:29" x14ac:dyDescent="0.25">
      <c r="A1268" t="s">
        <v>1770</v>
      </c>
      <c r="B1268" t="s">
        <v>10</v>
      </c>
      <c r="C1268" t="s">
        <v>68</v>
      </c>
      <c r="D1268" t="s">
        <v>3619</v>
      </c>
      <c r="E1268" t="s">
        <v>3618</v>
      </c>
      <c r="F1268" t="str">
        <f>_xlfn.CONCAT(D1268:D1268,"-",E1268)</f>
        <v>Addis Ababa-Tripoli</v>
      </c>
      <c r="G1268" s="1">
        <v>44727</v>
      </c>
      <c r="H1268" s="1">
        <v>44750</v>
      </c>
      <c r="I1268" s="8">
        <f>IF(H1268&lt;&gt;"",_xlfn.DAYS(H1268,G1268),"N/A")</f>
        <v>23</v>
      </c>
      <c r="J1268" s="1">
        <f>IF(H1268&lt;&gt;"",H1268,"N/A")</f>
        <v>44750</v>
      </c>
      <c r="K1268">
        <v>6</v>
      </c>
      <c r="L1268" t="s">
        <v>12</v>
      </c>
      <c r="M1268" t="str">
        <f>IF(L1268&lt;&gt;"",L1268,"N/A")</f>
        <v>Invoiced</v>
      </c>
      <c r="N1268" t="s">
        <v>12</v>
      </c>
      <c r="O1268" t="str">
        <f>IF(N1268&lt;&gt;"",N1268,"N/A")</f>
        <v>Invoiced</v>
      </c>
      <c r="P1268" t="s">
        <v>13</v>
      </c>
      <c r="Q1268" s="9">
        <v>29.593</v>
      </c>
      <c r="R1268" t="str">
        <f t="shared" si="19"/>
        <v>20-30</v>
      </c>
      <c r="S1268">
        <v>600</v>
      </c>
      <c r="T1268" t="s">
        <v>14</v>
      </c>
      <c r="U1268">
        <f>IF(T1268="USD",S1268,S1268*0.055)</f>
        <v>600</v>
      </c>
      <c r="V1268">
        <v>300</v>
      </c>
      <c r="W1268" t="s">
        <v>14</v>
      </c>
      <c r="X1268">
        <f>IF(W1268="USD",V1268,V1268*0.054)</f>
        <v>300</v>
      </c>
      <c r="Y1268">
        <v>1</v>
      </c>
      <c r="Z1268">
        <v>3.4499999999999997</v>
      </c>
      <c r="AA1268" s="9">
        <v>2.3000000000000003</v>
      </c>
      <c r="AB1268">
        <v>2.875</v>
      </c>
      <c r="AC1268">
        <v>2.3000000000000003</v>
      </c>
    </row>
    <row r="1269" spans="1:29" x14ac:dyDescent="0.25">
      <c r="A1269" t="s">
        <v>1744</v>
      </c>
      <c r="B1269" t="s">
        <v>10</v>
      </c>
      <c r="C1269" t="s">
        <v>68</v>
      </c>
      <c r="D1269" t="s">
        <v>3611</v>
      </c>
      <c r="E1269" t="s">
        <v>3614</v>
      </c>
      <c r="F1269" t="str">
        <f>_xlfn.CONCAT(D1269:D1269,"-",E1269)</f>
        <v>Mogadishu-Alger</v>
      </c>
      <c r="G1269" s="1">
        <v>44725</v>
      </c>
      <c r="H1269" s="1">
        <v>44748</v>
      </c>
      <c r="I1269" s="8">
        <f>IF(H1269&lt;&gt;"",_xlfn.DAYS(H1269,G1269),"N/A")</f>
        <v>23</v>
      </c>
      <c r="J1269" s="1">
        <f>IF(H1269&lt;&gt;"",H1269,"N/A")</f>
        <v>44748</v>
      </c>
      <c r="K1269">
        <v>6</v>
      </c>
      <c r="L1269" t="s">
        <v>12</v>
      </c>
      <c r="M1269" t="str">
        <f>IF(L1269&lt;&gt;"",L1269,"N/A")</f>
        <v>Invoiced</v>
      </c>
      <c r="N1269" t="s">
        <v>12</v>
      </c>
      <c r="O1269" t="str">
        <f>IF(N1269&lt;&gt;"",N1269,"N/A")</f>
        <v>Invoiced</v>
      </c>
      <c r="P1269" t="s">
        <v>13</v>
      </c>
      <c r="Q1269" s="9">
        <v>29.54</v>
      </c>
      <c r="R1269" t="str">
        <f t="shared" si="19"/>
        <v>20-30</v>
      </c>
      <c r="S1269">
        <v>600</v>
      </c>
      <c r="T1269" t="s">
        <v>14</v>
      </c>
      <c r="U1269">
        <f>IF(T1269="USD",S1269,S1269*0.055)</f>
        <v>600</v>
      </c>
      <c r="V1269">
        <v>300</v>
      </c>
      <c r="W1269" t="s">
        <v>14</v>
      </c>
      <c r="X1269">
        <f>IF(W1269="USD",V1269,V1269*0.054)</f>
        <v>300</v>
      </c>
      <c r="Y1269">
        <v>1</v>
      </c>
      <c r="Z1269">
        <v>3.4499999999999997</v>
      </c>
      <c r="AA1269" s="9">
        <v>2.3000000000000003</v>
      </c>
      <c r="AB1269">
        <v>2.875</v>
      </c>
      <c r="AC1269">
        <v>2.3000000000000003</v>
      </c>
    </row>
    <row r="1270" spans="1:29" x14ac:dyDescent="0.25">
      <c r="A1270" t="s">
        <v>2938</v>
      </c>
      <c r="B1270" t="s">
        <v>10</v>
      </c>
      <c r="C1270" t="s">
        <v>68</v>
      </c>
      <c r="D1270" t="s">
        <v>3619</v>
      </c>
      <c r="E1270" t="s">
        <v>3612</v>
      </c>
      <c r="F1270" t="str">
        <f>_xlfn.CONCAT(D1270:D1270,"-",E1270)</f>
        <v>Addis Ababa-Victoria</v>
      </c>
      <c r="G1270" s="1">
        <v>44758</v>
      </c>
      <c r="H1270" s="1">
        <v>44781</v>
      </c>
      <c r="I1270" s="8">
        <f>IF(H1270&lt;&gt;"",_xlfn.DAYS(H1270,G1270),"N/A")</f>
        <v>23</v>
      </c>
      <c r="J1270" s="1">
        <f>IF(H1270&lt;&gt;"",H1270,"N/A")</f>
        <v>44781</v>
      </c>
      <c r="K1270">
        <v>7</v>
      </c>
      <c r="L1270" t="s">
        <v>12</v>
      </c>
      <c r="M1270" t="str">
        <f>IF(L1270&lt;&gt;"",L1270,"N/A")</f>
        <v>Invoiced</v>
      </c>
      <c r="N1270" t="s">
        <v>12</v>
      </c>
      <c r="O1270" t="str">
        <f>IF(N1270&lt;&gt;"",N1270,"N/A")</f>
        <v>Invoiced</v>
      </c>
      <c r="P1270" t="s">
        <v>13</v>
      </c>
      <c r="Q1270" s="9">
        <v>29.52</v>
      </c>
      <c r="R1270" t="str">
        <f t="shared" si="19"/>
        <v>20-30</v>
      </c>
      <c r="S1270">
        <v>600</v>
      </c>
      <c r="T1270" t="s">
        <v>14</v>
      </c>
      <c r="U1270">
        <f>IF(T1270="USD",S1270,S1270*0.055)</f>
        <v>600</v>
      </c>
      <c r="V1270">
        <v>300</v>
      </c>
      <c r="W1270" t="s">
        <v>14</v>
      </c>
      <c r="X1270">
        <f>IF(W1270="USD",V1270,V1270*0.054)</f>
        <v>300</v>
      </c>
      <c r="Y1270">
        <v>1</v>
      </c>
      <c r="Z1270">
        <v>3.4499999999999997</v>
      </c>
      <c r="AA1270" s="9">
        <v>2.3000000000000003</v>
      </c>
      <c r="AB1270">
        <v>2.875</v>
      </c>
      <c r="AC1270">
        <v>2.3000000000000003</v>
      </c>
    </row>
    <row r="1271" spans="1:29" x14ac:dyDescent="0.25">
      <c r="A1271" t="s">
        <v>1622</v>
      </c>
      <c r="B1271" t="s">
        <v>10</v>
      </c>
      <c r="C1271" t="s">
        <v>68</v>
      </c>
      <c r="D1271" t="s">
        <v>3620</v>
      </c>
      <c r="E1271" t="s">
        <v>3617</v>
      </c>
      <c r="F1271" t="str">
        <f>_xlfn.CONCAT(D1271:D1271,"-",E1271)</f>
        <v>Zanzibar-Lagos</v>
      </c>
      <c r="G1271" s="1">
        <v>44720</v>
      </c>
      <c r="H1271" s="1">
        <v>44743</v>
      </c>
      <c r="I1271" s="8">
        <f>IF(H1271&lt;&gt;"",_xlfn.DAYS(H1271,G1271),"N/A")</f>
        <v>23</v>
      </c>
      <c r="J1271" s="1">
        <f>IF(H1271&lt;&gt;"",H1271,"N/A")</f>
        <v>44743</v>
      </c>
      <c r="K1271">
        <v>6</v>
      </c>
      <c r="L1271" t="s">
        <v>12</v>
      </c>
      <c r="M1271" t="str">
        <f>IF(L1271&lt;&gt;"",L1271,"N/A")</f>
        <v>Invoiced</v>
      </c>
      <c r="O1271" t="str">
        <f>IF(N1271&lt;&gt;"",N1271,"N/A")</f>
        <v>N/A</v>
      </c>
      <c r="P1271" t="s">
        <v>69</v>
      </c>
      <c r="Q1271" s="9">
        <v>29.512</v>
      </c>
      <c r="R1271" t="str">
        <f t="shared" si="19"/>
        <v>20-30</v>
      </c>
      <c r="S1271">
        <v>20</v>
      </c>
      <c r="T1271" t="s">
        <v>14</v>
      </c>
      <c r="U1271">
        <f>IF(T1271="USD",S1271,S1271*0.055)</f>
        <v>20</v>
      </c>
      <c r="V1271">
        <v>10</v>
      </c>
      <c r="W1271" t="s">
        <v>14</v>
      </c>
      <c r="X1271">
        <f>IF(W1271="USD",V1271,V1271*0.054)</f>
        <v>10</v>
      </c>
      <c r="Y1271">
        <v>1</v>
      </c>
      <c r="Z1271">
        <v>3.4499999999999997</v>
      </c>
      <c r="AA1271" s="9">
        <v>2.3000000000000003</v>
      </c>
      <c r="AB1271">
        <v>2.875</v>
      </c>
      <c r="AC1271">
        <v>2.3000000000000003</v>
      </c>
    </row>
    <row r="1272" spans="1:29" x14ac:dyDescent="0.25">
      <c r="A1272" t="s">
        <v>1681</v>
      </c>
      <c r="B1272" t="s">
        <v>10</v>
      </c>
      <c r="C1272" t="s">
        <v>68</v>
      </c>
      <c r="D1272" t="s">
        <v>3611</v>
      </c>
      <c r="E1272" t="s">
        <v>3617</v>
      </c>
      <c r="F1272" t="str">
        <f>_xlfn.CONCAT(D1272:D1272,"-",E1272)</f>
        <v>Mogadishu-Lagos</v>
      </c>
      <c r="G1272" s="1">
        <v>44720</v>
      </c>
      <c r="H1272" s="1">
        <v>44743</v>
      </c>
      <c r="I1272" s="8">
        <f>IF(H1272&lt;&gt;"",_xlfn.DAYS(H1272,G1272),"N/A")</f>
        <v>23</v>
      </c>
      <c r="J1272" s="1">
        <f>IF(H1272&lt;&gt;"",H1272,"N/A")</f>
        <v>44743</v>
      </c>
      <c r="K1272">
        <v>6</v>
      </c>
      <c r="L1272" t="s">
        <v>12</v>
      </c>
      <c r="M1272" t="str">
        <f>IF(L1272&lt;&gt;"",L1272,"N/A")</f>
        <v>Invoiced</v>
      </c>
      <c r="N1272" t="s">
        <v>12</v>
      </c>
      <c r="O1272" t="str">
        <f>IF(N1272&lt;&gt;"",N1272,"N/A")</f>
        <v>Invoiced</v>
      </c>
      <c r="P1272" t="s">
        <v>13</v>
      </c>
      <c r="Q1272" s="9">
        <v>29.512</v>
      </c>
      <c r="R1272" t="str">
        <f t="shared" si="19"/>
        <v>20-30</v>
      </c>
      <c r="S1272">
        <v>600</v>
      </c>
      <c r="T1272" t="s">
        <v>14</v>
      </c>
      <c r="U1272">
        <f>IF(T1272="USD",S1272,S1272*0.055)</f>
        <v>600</v>
      </c>
      <c r="V1272">
        <v>300</v>
      </c>
      <c r="W1272" t="s">
        <v>14</v>
      </c>
      <c r="X1272">
        <f>IF(W1272="USD",V1272,V1272*0.054)</f>
        <v>300</v>
      </c>
      <c r="Y1272">
        <v>1</v>
      </c>
      <c r="Z1272">
        <v>3.4499999999999997</v>
      </c>
      <c r="AA1272" s="9">
        <v>2.3000000000000003</v>
      </c>
      <c r="AB1272">
        <v>2.875</v>
      </c>
      <c r="AC1272">
        <v>2.3000000000000003</v>
      </c>
    </row>
    <row r="1273" spans="1:29" x14ac:dyDescent="0.25">
      <c r="A1273" t="s">
        <v>835</v>
      </c>
      <c r="B1273" t="s">
        <v>10</v>
      </c>
      <c r="C1273" t="s">
        <v>11</v>
      </c>
      <c r="D1273" t="s">
        <v>3615</v>
      </c>
      <c r="E1273" t="s">
        <v>3612</v>
      </c>
      <c r="F1273" t="str">
        <f>_xlfn.CONCAT(D1273:D1273,"-",E1273)</f>
        <v>Mombasa-Victoria</v>
      </c>
      <c r="G1273" s="1">
        <v>44787</v>
      </c>
      <c r="H1273" s="1">
        <v>44810</v>
      </c>
      <c r="I1273" s="8">
        <f>IF(H1273&lt;&gt;"",_xlfn.DAYS(H1273,G1273),"N/A")</f>
        <v>23</v>
      </c>
      <c r="J1273" s="1">
        <f>IF(H1273&lt;&gt;"",H1273,"N/A")</f>
        <v>44810</v>
      </c>
      <c r="K1273">
        <v>8</v>
      </c>
      <c r="M1273" t="str">
        <f>IF(L1273&lt;&gt;"",L1273,"N/A")</f>
        <v>N/A</v>
      </c>
      <c r="N1273" t="s">
        <v>836</v>
      </c>
      <c r="O1273" t="str">
        <f>IF(N1273&lt;&gt;"",N1273,"N/A")</f>
        <v>Draft</v>
      </c>
      <c r="P1273" t="s">
        <v>13</v>
      </c>
      <c r="Q1273" s="9">
        <v>29.48</v>
      </c>
      <c r="R1273" t="str">
        <f t="shared" si="19"/>
        <v>20-30</v>
      </c>
      <c r="S1273">
        <v>600</v>
      </c>
      <c r="T1273" t="s">
        <v>14</v>
      </c>
      <c r="U1273">
        <f>IF(T1273="USD",S1273,S1273*0.055)</f>
        <v>600</v>
      </c>
      <c r="V1273">
        <v>300</v>
      </c>
      <c r="W1273" t="s">
        <v>14</v>
      </c>
      <c r="X1273">
        <f>IF(W1273="USD",V1273,V1273*0.054)</f>
        <v>300</v>
      </c>
      <c r="Y1273">
        <v>1</v>
      </c>
      <c r="Z1273">
        <v>3.4499999999999997</v>
      </c>
      <c r="AA1273" s="9">
        <v>2.3000000000000003</v>
      </c>
      <c r="AB1273">
        <v>2.875</v>
      </c>
      <c r="AC1273">
        <v>2.3000000000000003</v>
      </c>
    </row>
    <row r="1274" spans="1:29" x14ac:dyDescent="0.25">
      <c r="A1274" t="s">
        <v>838</v>
      </c>
      <c r="B1274" t="s">
        <v>10</v>
      </c>
      <c r="C1274" t="s">
        <v>11</v>
      </c>
      <c r="D1274" t="s">
        <v>3616</v>
      </c>
      <c r="E1274" t="s">
        <v>3612</v>
      </c>
      <c r="F1274" t="str">
        <f>_xlfn.CONCAT(D1274:D1274,"-",E1274)</f>
        <v>Marrakech-Victoria</v>
      </c>
      <c r="G1274" s="1">
        <v>44787</v>
      </c>
      <c r="H1274" s="1">
        <v>44810</v>
      </c>
      <c r="I1274" s="8">
        <f>IF(H1274&lt;&gt;"",_xlfn.DAYS(H1274,G1274),"N/A")</f>
        <v>23</v>
      </c>
      <c r="J1274" s="1">
        <f>IF(H1274&lt;&gt;"",H1274,"N/A")</f>
        <v>44810</v>
      </c>
      <c r="K1274">
        <v>8</v>
      </c>
      <c r="M1274" t="str">
        <f>IF(L1274&lt;&gt;"",L1274,"N/A")</f>
        <v>N/A</v>
      </c>
      <c r="N1274" t="s">
        <v>836</v>
      </c>
      <c r="O1274" t="str">
        <f>IF(N1274&lt;&gt;"",N1274,"N/A")</f>
        <v>Draft</v>
      </c>
      <c r="P1274" t="s">
        <v>13</v>
      </c>
      <c r="Q1274" s="9">
        <v>29.48</v>
      </c>
      <c r="R1274" t="str">
        <f t="shared" si="19"/>
        <v>20-30</v>
      </c>
      <c r="S1274">
        <v>600</v>
      </c>
      <c r="T1274" t="s">
        <v>14</v>
      </c>
      <c r="U1274">
        <f>IF(T1274="USD",S1274,S1274*0.055)</f>
        <v>600</v>
      </c>
      <c r="V1274">
        <v>300</v>
      </c>
      <c r="W1274" t="s">
        <v>14</v>
      </c>
      <c r="X1274">
        <f>IF(W1274="USD",V1274,V1274*0.054)</f>
        <v>300</v>
      </c>
      <c r="Y1274">
        <v>1</v>
      </c>
      <c r="Z1274">
        <v>3.4499999999999997</v>
      </c>
      <c r="AA1274" s="9">
        <v>2.3000000000000003</v>
      </c>
      <c r="AB1274">
        <v>2.875</v>
      </c>
      <c r="AC1274">
        <v>2.3000000000000003</v>
      </c>
    </row>
    <row r="1275" spans="1:29" x14ac:dyDescent="0.25">
      <c r="A1275" t="s">
        <v>2914</v>
      </c>
      <c r="B1275" t="s">
        <v>10</v>
      </c>
      <c r="C1275" t="s">
        <v>68</v>
      </c>
      <c r="D1275" t="s">
        <v>3619</v>
      </c>
      <c r="E1275" t="s">
        <v>3614</v>
      </c>
      <c r="F1275" t="str">
        <f>_xlfn.CONCAT(D1275:D1275,"-",E1275)</f>
        <v>Addis Ababa-Alger</v>
      </c>
      <c r="G1275" s="1">
        <v>44764</v>
      </c>
      <c r="H1275" s="1">
        <v>44787</v>
      </c>
      <c r="I1275" s="8">
        <f>IF(H1275&lt;&gt;"",_xlfn.DAYS(H1275,G1275),"N/A")</f>
        <v>23</v>
      </c>
      <c r="J1275" s="1">
        <f>IF(H1275&lt;&gt;"",H1275,"N/A")</f>
        <v>44787</v>
      </c>
      <c r="K1275">
        <v>7</v>
      </c>
      <c r="L1275" t="s">
        <v>12</v>
      </c>
      <c r="M1275" t="str">
        <f>IF(L1275&lt;&gt;"",L1275,"N/A")</f>
        <v>Invoiced</v>
      </c>
      <c r="N1275" t="s">
        <v>12</v>
      </c>
      <c r="O1275" t="str">
        <f>IF(N1275&lt;&gt;"",N1275,"N/A")</f>
        <v>Invoiced</v>
      </c>
      <c r="P1275" t="s">
        <v>13</v>
      </c>
      <c r="Q1275" s="9">
        <v>29.1784</v>
      </c>
      <c r="R1275" t="str">
        <f t="shared" si="19"/>
        <v>20-30</v>
      </c>
      <c r="S1275">
        <v>600</v>
      </c>
      <c r="T1275" t="s">
        <v>14</v>
      </c>
      <c r="U1275">
        <f>IF(T1275="USD",S1275,S1275*0.055)</f>
        <v>600</v>
      </c>
      <c r="V1275">
        <v>300</v>
      </c>
      <c r="W1275" t="s">
        <v>14</v>
      </c>
      <c r="X1275">
        <f>IF(W1275="USD",V1275,V1275*0.054)</f>
        <v>300</v>
      </c>
      <c r="Y1275">
        <v>1</v>
      </c>
      <c r="Z1275">
        <v>3.4499999999999997</v>
      </c>
      <c r="AA1275" s="9">
        <v>2.3000000000000003</v>
      </c>
      <c r="AB1275">
        <v>2.875</v>
      </c>
      <c r="AC1275">
        <v>2.3000000000000003</v>
      </c>
    </row>
    <row r="1276" spans="1:29" x14ac:dyDescent="0.25">
      <c r="A1276" t="s">
        <v>1627</v>
      </c>
      <c r="B1276" t="s">
        <v>10</v>
      </c>
      <c r="C1276" t="s">
        <v>68</v>
      </c>
      <c r="D1276" t="s">
        <v>3620</v>
      </c>
      <c r="E1276" t="s">
        <v>3614</v>
      </c>
      <c r="F1276" t="str">
        <f>_xlfn.CONCAT(D1276:D1276,"-",E1276)</f>
        <v>Zanzibar-Alger</v>
      </c>
      <c r="G1276" s="1">
        <v>44719</v>
      </c>
      <c r="H1276" s="1">
        <v>44742</v>
      </c>
      <c r="I1276" s="8">
        <f>IF(H1276&lt;&gt;"",_xlfn.DAYS(H1276,G1276),"N/A")</f>
        <v>23</v>
      </c>
      <c r="J1276" s="1">
        <f>IF(H1276&lt;&gt;"",H1276,"N/A")</f>
        <v>44742</v>
      </c>
      <c r="K1276">
        <v>6</v>
      </c>
      <c r="L1276" t="s">
        <v>12</v>
      </c>
      <c r="M1276" t="str">
        <f>IF(L1276&lt;&gt;"",L1276,"N/A")</f>
        <v>Invoiced</v>
      </c>
      <c r="O1276" t="str">
        <f>IF(N1276&lt;&gt;"",N1276,"N/A")</f>
        <v>N/A</v>
      </c>
      <c r="P1276" t="s">
        <v>69</v>
      </c>
      <c r="Q1276" s="9">
        <v>29.169</v>
      </c>
      <c r="R1276" t="str">
        <f t="shared" si="19"/>
        <v>20-30</v>
      </c>
      <c r="S1276">
        <v>20</v>
      </c>
      <c r="T1276" t="s">
        <v>14</v>
      </c>
      <c r="U1276">
        <f>IF(T1276="USD",S1276,S1276*0.055)</f>
        <v>20</v>
      </c>
      <c r="V1276">
        <v>10</v>
      </c>
      <c r="W1276" t="s">
        <v>14</v>
      </c>
      <c r="X1276">
        <f>IF(W1276="USD",V1276,V1276*0.054)</f>
        <v>10</v>
      </c>
      <c r="Y1276">
        <v>1</v>
      </c>
      <c r="Z1276">
        <v>3.4499999999999997</v>
      </c>
      <c r="AA1276" s="9">
        <v>2.3000000000000003</v>
      </c>
      <c r="AB1276">
        <v>2.875</v>
      </c>
      <c r="AC1276">
        <v>2.3000000000000003</v>
      </c>
    </row>
    <row r="1277" spans="1:29" x14ac:dyDescent="0.25">
      <c r="A1277" t="s">
        <v>1686</v>
      </c>
      <c r="B1277" t="s">
        <v>10</v>
      </c>
      <c r="C1277" t="s">
        <v>68</v>
      </c>
      <c r="D1277" t="s">
        <v>3611</v>
      </c>
      <c r="E1277" t="s">
        <v>3617</v>
      </c>
      <c r="F1277" t="str">
        <f>_xlfn.CONCAT(D1277:D1277,"-",E1277)</f>
        <v>Mogadishu-Lagos</v>
      </c>
      <c r="G1277" s="1">
        <v>44719</v>
      </c>
      <c r="H1277" s="1">
        <v>44742</v>
      </c>
      <c r="I1277" s="8">
        <f>IF(H1277&lt;&gt;"",_xlfn.DAYS(H1277,G1277),"N/A")</f>
        <v>23</v>
      </c>
      <c r="J1277" s="1">
        <f>IF(H1277&lt;&gt;"",H1277,"N/A")</f>
        <v>44742</v>
      </c>
      <c r="K1277">
        <v>6</v>
      </c>
      <c r="L1277" t="s">
        <v>12</v>
      </c>
      <c r="M1277" t="str">
        <f>IF(L1277&lt;&gt;"",L1277,"N/A")</f>
        <v>Invoiced</v>
      </c>
      <c r="N1277" t="s">
        <v>12</v>
      </c>
      <c r="O1277" t="str">
        <f>IF(N1277&lt;&gt;"",N1277,"N/A")</f>
        <v>Invoiced</v>
      </c>
      <c r="P1277" t="s">
        <v>13</v>
      </c>
      <c r="Q1277" s="9">
        <v>29.169</v>
      </c>
      <c r="R1277" t="str">
        <f t="shared" si="19"/>
        <v>20-30</v>
      </c>
      <c r="S1277">
        <v>600</v>
      </c>
      <c r="T1277" t="s">
        <v>14</v>
      </c>
      <c r="U1277">
        <f>IF(T1277="USD",S1277,S1277*0.055)</f>
        <v>600</v>
      </c>
      <c r="V1277">
        <v>300</v>
      </c>
      <c r="W1277" t="s">
        <v>14</v>
      </c>
      <c r="X1277">
        <f>IF(W1277="USD",V1277,V1277*0.054)</f>
        <v>300</v>
      </c>
      <c r="Y1277">
        <v>1</v>
      </c>
      <c r="Z1277">
        <v>3.4499999999999997</v>
      </c>
      <c r="AA1277" s="9">
        <v>2.3000000000000003</v>
      </c>
      <c r="AB1277">
        <v>2.875</v>
      </c>
      <c r="AC1277">
        <v>2.3000000000000003</v>
      </c>
    </row>
    <row r="1278" spans="1:29" x14ac:dyDescent="0.25">
      <c r="A1278" t="s">
        <v>3018</v>
      </c>
      <c r="B1278" t="s">
        <v>10</v>
      </c>
      <c r="C1278" t="s">
        <v>68</v>
      </c>
      <c r="D1278" t="s">
        <v>3611</v>
      </c>
      <c r="E1278" t="s">
        <v>3614</v>
      </c>
      <c r="F1278" t="str">
        <f>_xlfn.CONCAT(D1278:D1278,"-",E1278)</f>
        <v>Mogadishu-Alger</v>
      </c>
      <c r="G1278" s="1">
        <v>44786</v>
      </c>
      <c r="H1278" s="1">
        <v>44809</v>
      </c>
      <c r="I1278" s="8">
        <f>IF(H1278&lt;&gt;"",_xlfn.DAYS(H1278,G1278),"N/A")</f>
        <v>23</v>
      </c>
      <c r="J1278" s="1">
        <f>IF(H1278&lt;&gt;"",H1278,"N/A")</f>
        <v>44809</v>
      </c>
      <c r="K1278">
        <v>8</v>
      </c>
      <c r="M1278" t="str">
        <f>IF(L1278&lt;&gt;"",L1278,"N/A")</f>
        <v>N/A</v>
      </c>
      <c r="N1278" t="s">
        <v>12</v>
      </c>
      <c r="O1278" t="str">
        <f>IF(N1278&lt;&gt;"",N1278,"N/A")</f>
        <v>Invoiced</v>
      </c>
      <c r="P1278" t="s">
        <v>13</v>
      </c>
      <c r="Q1278" s="9">
        <v>28.661480000000001</v>
      </c>
      <c r="R1278" t="str">
        <f t="shared" si="19"/>
        <v>20-30</v>
      </c>
      <c r="S1278">
        <v>600</v>
      </c>
      <c r="T1278" t="s">
        <v>14</v>
      </c>
      <c r="U1278">
        <f>IF(T1278="USD",S1278,S1278*0.055)</f>
        <v>600</v>
      </c>
      <c r="V1278">
        <v>300</v>
      </c>
      <c r="W1278" t="s">
        <v>14</v>
      </c>
      <c r="X1278">
        <f>IF(W1278="USD",V1278,V1278*0.054)</f>
        <v>300</v>
      </c>
      <c r="Y1278">
        <v>1</v>
      </c>
      <c r="Z1278">
        <v>3.4499999999999997</v>
      </c>
      <c r="AA1278" s="9">
        <v>2.3000000000000003</v>
      </c>
      <c r="AB1278">
        <v>2.875</v>
      </c>
      <c r="AC1278">
        <v>2.3000000000000003</v>
      </c>
    </row>
    <row r="1279" spans="1:29" x14ac:dyDescent="0.25">
      <c r="A1279" t="s">
        <v>1621</v>
      </c>
      <c r="B1279" t="s">
        <v>10</v>
      </c>
      <c r="C1279" t="s">
        <v>68</v>
      </c>
      <c r="D1279" t="s">
        <v>3620</v>
      </c>
      <c r="E1279" t="s">
        <v>3618</v>
      </c>
      <c r="F1279" t="str">
        <f>_xlfn.CONCAT(D1279:D1279,"-",E1279)</f>
        <v>Zanzibar-Tripoli</v>
      </c>
      <c r="G1279" s="1">
        <v>44726</v>
      </c>
      <c r="H1279" s="1">
        <v>44749</v>
      </c>
      <c r="I1279" s="8">
        <f>IF(H1279&lt;&gt;"",_xlfn.DAYS(H1279,G1279),"N/A")</f>
        <v>23</v>
      </c>
      <c r="J1279" s="1">
        <f>IF(H1279&lt;&gt;"",H1279,"N/A")</f>
        <v>44749</v>
      </c>
      <c r="K1279">
        <v>6</v>
      </c>
      <c r="L1279" t="s">
        <v>12</v>
      </c>
      <c r="M1279" t="str">
        <f>IF(L1279&lt;&gt;"",L1279,"N/A")</f>
        <v>Invoiced</v>
      </c>
      <c r="O1279" t="str">
        <f>IF(N1279&lt;&gt;"",N1279,"N/A")</f>
        <v>N/A</v>
      </c>
      <c r="P1279" t="s">
        <v>69</v>
      </c>
      <c r="Q1279" s="9">
        <v>28.443000000000001</v>
      </c>
      <c r="R1279" t="str">
        <f t="shared" si="19"/>
        <v>20-30</v>
      </c>
      <c r="S1279">
        <v>20</v>
      </c>
      <c r="T1279" t="s">
        <v>14</v>
      </c>
      <c r="U1279">
        <f>IF(T1279="USD",S1279,S1279*0.055)</f>
        <v>20</v>
      </c>
      <c r="V1279">
        <v>10</v>
      </c>
      <c r="W1279" t="s">
        <v>14</v>
      </c>
      <c r="X1279">
        <f>IF(W1279="USD",V1279,V1279*0.054)</f>
        <v>10</v>
      </c>
      <c r="Y1279">
        <v>1</v>
      </c>
      <c r="Z1279">
        <v>3.4499999999999997</v>
      </c>
      <c r="AA1279" s="9">
        <v>2.3000000000000003</v>
      </c>
      <c r="AB1279">
        <v>2.875</v>
      </c>
      <c r="AC1279">
        <v>2.3000000000000003</v>
      </c>
    </row>
    <row r="1280" spans="1:29" x14ac:dyDescent="0.25">
      <c r="A1280" t="s">
        <v>1680</v>
      </c>
      <c r="B1280" t="s">
        <v>10</v>
      </c>
      <c r="C1280" t="s">
        <v>68</v>
      </c>
      <c r="D1280" t="s">
        <v>3616</v>
      </c>
      <c r="E1280" t="s">
        <v>3617</v>
      </c>
      <c r="F1280" t="str">
        <f>_xlfn.CONCAT(D1280:D1280,"-",E1280)</f>
        <v>Marrakech-Lagos</v>
      </c>
      <c r="G1280" s="1">
        <v>44726</v>
      </c>
      <c r="H1280" s="1">
        <v>44749</v>
      </c>
      <c r="I1280" s="8">
        <f>IF(H1280&lt;&gt;"",_xlfn.DAYS(H1280,G1280),"N/A")</f>
        <v>23</v>
      </c>
      <c r="J1280" s="1">
        <f>IF(H1280&lt;&gt;"",H1280,"N/A")</f>
        <v>44749</v>
      </c>
      <c r="K1280">
        <v>6</v>
      </c>
      <c r="L1280" t="s">
        <v>12</v>
      </c>
      <c r="M1280" t="str">
        <f>IF(L1280&lt;&gt;"",L1280,"N/A")</f>
        <v>Invoiced</v>
      </c>
      <c r="N1280" t="s">
        <v>12</v>
      </c>
      <c r="O1280" t="str">
        <f>IF(N1280&lt;&gt;"",N1280,"N/A")</f>
        <v>Invoiced</v>
      </c>
      <c r="P1280" t="s">
        <v>13</v>
      </c>
      <c r="Q1280" s="9">
        <v>28.443000000000001</v>
      </c>
      <c r="R1280" t="str">
        <f t="shared" si="19"/>
        <v>20-30</v>
      </c>
      <c r="S1280">
        <v>600</v>
      </c>
      <c r="T1280" t="s">
        <v>14</v>
      </c>
      <c r="U1280">
        <f>IF(T1280="USD",S1280,S1280*0.055)</f>
        <v>600</v>
      </c>
      <c r="V1280">
        <v>300</v>
      </c>
      <c r="W1280" t="s">
        <v>14</v>
      </c>
      <c r="X1280">
        <f>IF(W1280="USD",V1280,V1280*0.054)</f>
        <v>300</v>
      </c>
      <c r="Y1280">
        <v>1</v>
      </c>
      <c r="Z1280">
        <v>3.4499999999999997</v>
      </c>
      <c r="AA1280" s="9">
        <v>2.3000000000000003</v>
      </c>
      <c r="AB1280">
        <v>2.875</v>
      </c>
      <c r="AC1280">
        <v>2.3000000000000003</v>
      </c>
    </row>
    <row r="1281" spans="1:29" x14ac:dyDescent="0.25">
      <c r="A1281" t="s">
        <v>1758</v>
      </c>
      <c r="B1281" t="s">
        <v>10</v>
      </c>
      <c r="C1281" t="s">
        <v>68</v>
      </c>
      <c r="D1281" t="s">
        <v>3615</v>
      </c>
      <c r="E1281" t="s">
        <v>3618</v>
      </c>
      <c r="F1281" t="str">
        <f>_xlfn.CONCAT(D1281:D1281,"-",E1281)</f>
        <v>Mombasa-Tripoli</v>
      </c>
      <c r="G1281" s="1">
        <v>44727</v>
      </c>
      <c r="H1281" s="1">
        <v>44750</v>
      </c>
      <c r="I1281" s="8">
        <f>IF(H1281&lt;&gt;"",_xlfn.DAYS(H1281,G1281),"N/A")</f>
        <v>23</v>
      </c>
      <c r="J1281" s="1">
        <f>IF(H1281&lt;&gt;"",H1281,"N/A")</f>
        <v>44750</v>
      </c>
      <c r="K1281">
        <v>6</v>
      </c>
      <c r="L1281" t="s">
        <v>12</v>
      </c>
      <c r="M1281" t="str">
        <f>IF(L1281&lt;&gt;"",L1281,"N/A")</f>
        <v>Invoiced</v>
      </c>
      <c r="N1281" t="s">
        <v>12</v>
      </c>
      <c r="O1281" t="str">
        <f>IF(N1281&lt;&gt;"",N1281,"N/A")</f>
        <v>Invoiced</v>
      </c>
      <c r="P1281" t="s">
        <v>13</v>
      </c>
      <c r="Q1281" s="9">
        <v>28.102</v>
      </c>
      <c r="R1281" t="str">
        <f t="shared" si="19"/>
        <v>20-30</v>
      </c>
      <c r="S1281">
        <v>600</v>
      </c>
      <c r="T1281" t="s">
        <v>14</v>
      </c>
      <c r="U1281">
        <f>IF(T1281="USD",S1281,S1281*0.055)</f>
        <v>600</v>
      </c>
      <c r="V1281">
        <v>300</v>
      </c>
      <c r="W1281" t="s">
        <v>14</v>
      </c>
      <c r="X1281">
        <f>IF(W1281="USD",V1281,V1281*0.054)</f>
        <v>300</v>
      </c>
      <c r="Y1281">
        <v>1</v>
      </c>
      <c r="Z1281">
        <v>3.4499999999999997</v>
      </c>
      <c r="AA1281" s="9">
        <v>2.3000000000000003</v>
      </c>
      <c r="AB1281">
        <v>2.875</v>
      </c>
      <c r="AC1281">
        <v>2.3000000000000003</v>
      </c>
    </row>
    <row r="1282" spans="1:29" x14ac:dyDescent="0.25">
      <c r="A1282" t="s">
        <v>1285</v>
      </c>
      <c r="B1282" t="s">
        <v>10</v>
      </c>
      <c r="C1282" t="s">
        <v>68</v>
      </c>
      <c r="D1282" t="s">
        <v>3619</v>
      </c>
      <c r="E1282" t="s">
        <v>3618</v>
      </c>
      <c r="F1282" t="str">
        <f>_xlfn.CONCAT(D1282:D1282,"-",E1282)</f>
        <v>Addis Ababa-Tripoli</v>
      </c>
      <c r="G1282" s="1">
        <v>44688</v>
      </c>
      <c r="H1282" s="1">
        <v>44711</v>
      </c>
      <c r="I1282" s="8">
        <f>IF(H1282&lt;&gt;"",_xlfn.DAYS(H1282,G1282),"N/A")</f>
        <v>23</v>
      </c>
      <c r="J1282" s="1">
        <f>IF(H1282&lt;&gt;"",H1282,"N/A")</f>
        <v>44711</v>
      </c>
      <c r="K1282">
        <v>5</v>
      </c>
      <c r="L1282" t="s">
        <v>16</v>
      </c>
      <c r="M1282" t="str">
        <f>IF(L1282&lt;&gt;"",L1282,"N/A")</f>
        <v>Paid</v>
      </c>
      <c r="O1282" t="str">
        <f>IF(N1282&lt;&gt;"",N1282,"N/A")</f>
        <v>N/A</v>
      </c>
      <c r="P1282" t="s">
        <v>69</v>
      </c>
      <c r="Q1282" s="9">
        <v>28.081499999999998</v>
      </c>
      <c r="R1282" t="str">
        <f t="shared" si="19"/>
        <v>20-30</v>
      </c>
      <c r="S1282">
        <v>20</v>
      </c>
      <c r="T1282" t="s">
        <v>14</v>
      </c>
      <c r="U1282">
        <f>IF(T1282="USD",S1282,S1282*0.055)</f>
        <v>20</v>
      </c>
      <c r="V1282">
        <v>10</v>
      </c>
      <c r="W1282" t="s">
        <v>14</v>
      </c>
      <c r="X1282">
        <f>IF(W1282="USD",V1282,V1282*0.054)</f>
        <v>10</v>
      </c>
      <c r="Y1282">
        <v>1</v>
      </c>
      <c r="Z1282">
        <v>3.4499999999999997</v>
      </c>
      <c r="AA1282" s="9">
        <v>2.3000000000000003</v>
      </c>
      <c r="AB1282">
        <v>2.875</v>
      </c>
      <c r="AC1282">
        <v>2.3000000000000003</v>
      </c>
    </row>
    <row r="1283" spans="1:29" x14ac:dyDescent="0.25">
      <c r="A1283" t="s">
        <v>1298</v>
      </c>
      <c r="B1283" t="s">
        <v>10</v>
      </c>
      <c r="C1283" t="s">
        <v>68</v>
      </c>
      <c r="D1283" t="s">
        <v>3611</v>
      </c>
      <c r="E1283" t="s">
        <v>3612</v>
      </c>
      <c r="F1283" t="str">
        <f>_xlfn.CONCAT(D1283:D1283,"-",E1283)</f>
        <v>Mogadishu-Victoria</v>
      </c>
      <c r="G1283" s="1">
        <v>44688</v>
      </c>
      <c r="H1283" s="1">
        <v>44711</v>
      </c>
      <c r="I1283" s="8">
        <f>IF(H1283&lt;&gt;"",_xlfn.DAYS(H1283,G1283),"N/A")</f>
        <v>23</v>
      </c>
      <c r="J1283" s="1">
        <f>IF(H1283&lt;&gt;"",H1283,"N/A")</f>
        <v>44711</v>
      </c>
      <c r="K1283">
        <v>5</v>
      </c>
      <c r="L1283" t="s">
        <v>16</v>
      </c>
      <c r="M1283" t="str">
        <f>IF(L1283&lt;&gt;"",L1283,"N/A")</f>
        <v>Paid</v>
      </c>
      <c r="N1283" t="s">
        <v>12</v>
      </c>
      <c r="O1283" t="str">
        <f>IF(N1283&lt;&gt;"",N1283,"N/A")</f>
        <v>Invoiced</v>
      </c>
      <c r="P1283" t="s">
        <v>13</v>
      </c>
      <c r="Q1283" s="9">
        <v>28.081499999999998</v>
      </c>
      <c r="R1283" t="str">
        <f t="shared" ref="R1283:R1346" si="20">IF(Q1283&lt;=10,"1-10",IF(Q1283&lt;=20,"10-20",IF(Q1283&lt;=30,"20-30",IF(Q1283&lt;=40,"30+"))))</f>
        <v>20-30</v>
      </c>
      <c r="S1283">
        <v>600</v>
      </c>
      <c r="T1283" t="s">
        <v>14</v>
      </c>
      <c r="U1283">
        <f>IF(T1283="USD",S1283,S1283*0.055)</f>
        <v>600</v>
      </c>
      <c r="V1283">
        <v>300</v>
      </c>
      <c r="W1283" t="s">
        <v>14</v>
      </c>
      <c r="X1283">
        <f>IF(W1283="USD",V1283,V1283*0.054)</f>
        <v>300</v>
      </c>
      <c r="Y1283">
        <v>1</v>
      </c>
      <c r="Z1283">
        <v>3.4499999999999997</v>
      </c>
      <c r="AA1283" s="9">
        <v>2.3000000000000003</v>
      </c>
      <c r="AB1283">
        <v>2.875</v>
      </c>
      <c r="AC1283">
        <v>2.3000000000000003</v>
      </c>
    </row>
    <row r="1284" spans="1:29" x14ac:dyDescent="0.25">
      <c r="A1284" t="s">
        <v>1288</v>
      </c>
      <c r="B1284" t="s">
        <v>10</v>
      </c>
      <c r="C1284" t="s">
        <v>68</v>
      </c>
      <c r="D1284" t="s">
        <v>3615</v>
      </c>
      <c r="E1284" t="s">
        <v>3612</v>
      </c>
      <c r="F1284" t="str">
        <f>_xlfn.CONCAT(D1284:D1284,"-",E1284)</f>
        <v>Mombasa-Victoria</v>
      </c>
      <c r="G1284" s="1">
        <v>44697</v>
      </c>
      <c r="H1284" s="1">
        <v>44720</v>
      </c>
      <c r="I1284" s="8">
        <f>IF(H1284&lt;&gt;"",_xlfn.DAYS(H1284,G1284),"N/A")</f>
        <v>23</v>
      </c>
      <c r="J1284" s="1">
        <f>IF(H1284&lt;&gt;"",H1284,"N/A")</f>
        <v>44720</v>
      </c>
      <c r="K1284">
        <v>5</v>
      </c>
      <c r="L1284" t="s">
        <v>16</v>
      </c>
      <c r="M1284" t="str">
        <f>IF(L1284&lt;&gt;"",L1284,"N/A")</f>
        <v>Paid</v>
      </c>
      <c r="O1284" t="str">
        <f>IF(N1284&lt;&gt;"",N1284,"N/A")</f>
        <v>N/A</v>
      </c>
      <c r="P1284" t="s">
        <v>69</v>
      </c>
      <c r="Q1284" s="9">
        <v>28.076599999999999</v>
      </c>
      <c r="R1284" t="str">
        <f t="shared" si="20"/>
        <v>20-30</v>
      </c>
      <c r="S1284">
        <v>20</v>
      </c>
      <c r="T1284" t="s">
        <v>14</v>
      </c>
      <c r="U1284">
        <f>IF(T1284="USD",S1284,S1284*0.055)</f>
        <v>20</v>
      </c>
      <c r="V1284">
        <v>10</v>
      </c>
      <c r="W1284" t="s">
        <v>14</v>
      </c>
      <c r="X1284">
        <f>IF(W1284="USD",V1284,V1284*0.054)</f>
        <v>10</v>
      </c>
      <c r="Y1284">
        <v>1</v>
      </c>
      <c r="Z1284">
        <v>3.4499999999999997</v>
      </c>
      <c r="AA1284" s="9">
        <v>2.3000000000000003</v>
      </c>
      <c r="AB1284">
        <v>2.875</v>
      </c>
      <c r="AC1284">
        <v>2.3000000000000003</v>
      </c>
    </row>
    <row r="1285" spans="1:29" x14ac:dyDescent="0.25">
      <c r="A1285" t="s">
        <v>1301</v>
      </c>
      <c r="B1285" t="s">
        <v>10</v>
      </c>
      <c r="C1285" t="s">
        <v>68</v>
      </c>
      <c r="D1285" t="s">
        <v>3619</v>
      </c>
      <c r="E1285" t="s">
        <v>3613</v>
      </c>
      <c r="F1285" t="str">
        <f>_xlfn.CONCAT(D1285:D1285,"-",E1285)</f>
        <v>Addis Ababa-Sanaa</v>
      </c>
      <c r="G1285" s="1">
        <v>44697</v>
      </c>
      <c r="H1285" s="1">
        <v>44720</v>
      </c>
      <c r="I1285" s="8">
        <f>IF(H1285&lt;&gt;"",_xlfn.DAYS(H1285,G1285),"N/A")</f>
        <v>23</v>
      </c>
      <c r="J1285" s="1">
        <f>IF(H1285&lt;&gt;"",H1285,"N/A")</f>
        <v>44720</v>
      </c>
      <c r="K1285">
        <v>5</v>
      </c>
      <c r="L1285" t="s">
        <v>16</v>
      </c>
      <c r="M1285" t="str">
        <f>IF(L1285&lt;&gt;"",L1285,"N/A")</f>
        <v>Paid</v>
      </c>
      <c r="N1285" t="s">
        <v>12</v>
      </c>
      <c r="O1285" t="str">
        <f>IF(N1285&lt;&gt;"",N1285,"N/A")</f>
        <v>Invoiced</v>
      </c>
      <c r="P1285" t="s">
        <v>13</v>
      </c>
      <c r="Q1285" s="9">
        <v>28.076599999999999</v>
      </c>
      <c r="R1285" t="str">
        <f t="shared" si="20"/>
        <v>20-30</v>
      </c>
      <c r="S1285">
        <v>600</v>
      </c>
      <c r="T1285" t="s">
        <v>14</v>
      </c>
      <c r="U1285">
        <f>IF(T1285="USD",S1285,S1285*0.055)</f>
        <v>600</v>
      </c>
      <c r="V1285">
        <v>300</v>
      </c>
      <c r="W1285" t="s">
        <v>14</v>
      </c>
      <c r="X1285">
        <f>IF(W1285="USD",V1285,V1285*0.054)</f>
        <v>300</v>
      </c>
      <c r="Y1285">
        <v>1</v>
      </c>
      <c r="Z1285">
        <v>3.4499999999999997</v>
      </c>
      <c r="AA1285" s="9">
        <v>2.3000000000000003</v>
      </c>
      <c r="AB1285">
        <v>2.875</v>
      </c>
      <c r="AC1285">
        <v>2.3000000000000003</v>
      </c>
    </row>
    <row r="1286" spans="1:29" x14ac:dyDescent="0.25">
      <c r="A1286" t="s">
        <v>1630</v>
      </c>
      <c r="B1286" t="s">
        <v>10</v>
      </c>
      <c r="C1286" t="s">
        <v>68</v>
      </c>
      <c r="D1286" t="s">
        <v>3611</v>
      </c>
      <c r="E1286" t="s">
        <v>3612</v>
      </c>
      <c r="F1286" t="str">
        <f>_xlfn.CONCAT(D1286:D1286,"-",E1286)</f>
        <v>Mogadishu-Victoria</v>
      </c>
      <c r="G1286" s="1">
        <v>44720</v>
      </c>
      <c r="H1286" s="1">
        <v>44743</v>
      </c>
      <c r="I1286" s="8">
        <f>IF(H1286&lt;&gt;"",_xlfn.DAYS(H1286,G1286),"N/A")</f>
        <v>23</v>
      </c>
      <c r="J1286" s="1">
        <f>IF(H1286&lt;&gt;"",H1286,"N/A")</f>
        <v>44743</v>
      </c>
      <c r="K1286">
        <v>6</v>
      </c>
      <c r="L1286" t="s">
        <v>12</v>
      </c>
      <c r="M1286" t="str">
        <f>IF(L1286&lt;&gt;"",L1286,"N/A")</f>
        <v>Invoiced</v>
      </c>
      <c r="O1286" t="str">
        <f>IF(N1286&lt;&gt;"",N1286,"N/A")</f>
        <v>N/A</v>
      </c>
      <c r="P1286" t="s">
        <v>69</v>
      </c>
      <c r="Q1286" s="9">
        <v>28.018999999999998</v>
      </c>
      <c r="R1286" t="str">
        <f t="shared" si="20"/>
        <v>20-30</v>
      </c>
      <c r="S1286">
        <v>20</v>
      </c>
      <c r="T1286" t="s">
        <v>14</v>
      </c>
      <c r="U1286">
        <f>IF(T1286="USD",S1286,S1286*0.055)</f>
        <v>20</v>
      </c>
      <c r="V1286">
        <v>10</v>
      </c>
      <c r="W1286" t="s">
        <v>14</v>
      </c>
      <c r="X1286">
        <f>IF(W1286="USD",V1286,V1286*0.054)</f>
        <v>10</v>
      </c>
      <c r="Y1286">
        <v>1</v>
      </c>
      <c r="Z1286">
        <v>3.4499999999999997</v>
      </c>
      <c r="AA1286" s="9">
        <v>2.3000000000000003</v>
      </c>
      <c r="AB1286">
        <v>2.875</v>
      </c>
      <c r="AC1286">
        <v>2.3000000000000003</v>
      </c>
    </row>
    <row r="1287" spans="1:29" x14ac:dyDescent="0.25">
      <c r="A1287" t="s">
        <v>1689</v>
      </c>
      <c r="B1287" t="s">
        <v>10</v>
      </c>
      <c r="C1287" t="s">
        <v>68</v>
      </c>
      <c r="D1287" t="s">
        <v>3615</v>
      </c>
      <c r="E1287" t="s">
        <v>3613</v>
      </c>
      <c r="F1287" t="str">
        <f>_xlfn.CONCAT(D1287:D1287,"-",E1287)</f>
        <v>Mombasa-Sanaa</v>
      </c>
      <c r="G1287" s="1">
        <v>44720</v>
      </c>
      <c r="H1287" s="1">
        <v>44743</v>
      </c>
      <c r="I1287" s="8">
        <f>IF(H1287&lt;&gt;"",_xlfn.DAYS(H1287,G1287),"N/A")</f>
        <v>23</v>
      </c>
      <c r="J1287" s="1">
        <f>IF(H1287&lt;&gt;"",H1287,"N/A")</f>
        <v>44743</v>
      </c>
      <c r="K1287">
        <v>6</v>
      </c>
      <c r="L1287" t="s">
        <v>12</v>
      </c>
      <c r="M1287" t="str">
        <f>IF(L1287&lt;&gt;"",L1287,"N/A")</f>
        <v>Invoiced</v>
      </c>
      <c r="N1287" t="s">
        <v>12</v>
      </c>
      <c r="O1287" t="str">
        <f>IF(N1287&lt;&gt;"",N1287,"N/A")</f>
        <v>Invoiced</v>
      </c>
      <c r="P1287" t="s">
        <v>13</v>
      </c>
      <c r="Q1287" s="9">
        <v>28.018999999999998</v>
      </c>
      <c r="R1287" t="str">
        <f t="shared" si="20"/>
        <v>20-30</v>
      </c>
      <c r="S1287">
        <v>600</v>
      </c>
      <c r="T1287" t="s">
        <v>14</v>
      </c>
      <c r="U1287">
        <f>IF(T1287="USD",S1287,S1287*0.055)</f>
        <v>600</v>
      </c>
      <c r="V1287">
        <v>300</v>
      </c>
      <c r="W1287" t="s">
        <v>14</v>
      </c>
      <c r="X1287">
        <f>IF(W1287="USD",V1287,V1287*0.054)</f>
        <v>300</v>
      </c>
      <c r="Y1287">
        <v>1</v>
      </c>
      <c r="Z1287">
        <v>3.4499999999999997</v>
      </c>
      <c r="AA1287" s="9">
        <v>2.3000000000000003</v>
      </c>
      <c r="AB1287">
        <v>2.875</v>
      </c>
      <c r="AC1287">
        <v>2.3000000000000003</v>
      </c>
    </row>
    <row r="1288" spans="1:29" x14ac:dyDescent="0.25">
      <c r="A1288" t="s">
        <v>2796</v>
      </c>
      <c r="B1288" t="s">
        <v>10</v>
      </c>
      <c r="C1288" t="s">
        <v>68</v>
      </c>
      <c r="D1288" t="s">
        <v>3615</v>
      </c>
      <c r="E1288" t="s">
        <v>3617</v>
      </c>
      <c r="F1288" t="str">
        <f>_xlfn.CONCAT(D1288:D1288,"-",E1288)</f>
        <v>Mombasa-Lagos</v>
      </c>
      <c r="G1288" s="1">
        <v>44691</v>
      </c>
      <c r="H1288" s="1">
        <v>44714</v>
      </c>
      <c r="I1288" s="8">
        <f>IF(H1288&lt;&gt;"",_xlfn.DAYS(H1288,G1288),"N/A")</f>
        <v>23</v>
      </c>
      <c r="J1288" s="1">
        <f>IF(H1288&lt;&gt;"",H1288,"N/A")</f>
        <v>44714</v>
      </c>
      <c r="K1288">
        <v>5</v>
      </c>
      <c r="L1288" t="s">
        <v>16</v>
      </c>
      <c r="M1288" t="str">
        <f>IF(L1288&lt;&gt;"",L1288,"N/A")</f>
        <v>Paid</v>
      </c>
      <c r="N1288" t="s">
        <v>12</v>
      </c>
      <c r="O1288" t="str">
        <f>IF(N1288&lt;&gt;"",N1288,"N/A")</f>
        <v>Invoiced</v>
      </c>
      <c r="P1288" t="s">
        <v>13</v>
      </c>
      <c r="Q1288" s="9">
        <v>27.906970000000001</v>
      </c>
      <c r="R1288" t="str">
        <f t="shared" si="20"/>
        <v>20-30</v>
      </c>
      <c r="S1288">
        <v>600</v>
      </c>
      <c r="T1288" t="s">
        <v>14</v>
      </c>
      <c r="U1288">
        <f>IF(T1288="USD",S1288,S1288*0.055)</f>
        <v>600</v>
      </c>
      <c r="V1288">
        <v>300</v>
      </c>
      <c r="W1288" t="s">
        <v>14</v>
      </c>
      <c r="X1288">
        <f>IF(W1288="USD",V1288,V1288*0.054)</f>
        <v>300</v>
      </c>
      <c r="Y1288">
        <v>1</v>
      </c>
      <c r="Z1288">
        <v>3.4499999999999997</v>
      </c>
      <c r="AA1288" s="9">
        <v>2.3000000000000003</v>
      </c>
      <c r="AB1288">
        <v>2.875</v>
      </c>
      <c r="AC1288">
        <v>2.3000000000000003</v>
      </c>
    </row>
    <row r="1289" spans="1:29" x14ac:dyDescent="0.25">
      <c r="A1289" t="s">
        <v>1580</v>
      </c>
      <c r="B1289" t="s">
        <v>10</v>
      </c>
      <c r="C1289" t="s">
        <v>68</v>
      </c>
      <c r="D1289" t="s">
        <v>3619</v>
      </c>
      <c r="E1289" t="s">
        <v>3612</v>
      </c>
      <c r="F1289" t="str">
        <f>_xlfn.CONCAT(D1289:D1289,"-",E1289)</f>
        <v>Addis Ababa-Victoria</v>
      </c>
      <c r="G1289" s="1">
        <v>44712</v>
      </c>
      <c r="H1289" s="1">
        <v>44735</v>
      </c>
      <c r="I1289" s="8">
        <f>IF(H1289&lt;&gt;"",_xlfn.DAYS(H1289,G1289),"N/A")</f>
        <v>23</v>
      </c>
      <c r="J1289" s="1">
        <f>IF(H1289&lt;&gt;"",H1289,"N/A")</f>
        <v>44735</v>
      </c>
      <c r="K1289">
        <v>5</v>
      </c>
      <c r="L1289" t="s">
        <v>12</v>
      </c>
      <c r="M1289" t="str">
        <f>IF(L1289&lt;&gt;"",L1289,"N/A")</f>
        <v>Invoiced</v>
      </c>
      <c r="O1289" t="str">
        <f>IF(N1289&lt;&gt;"",N1289,"N/A")</f>
        <v>N/A</v>
      </c>
      <c r="P1289" t="s">
        <v>69</v>
      </c>
      <c r="Q1289" s="9">
        <v>27.827999999999999</v>
      </c>
      <c r="R1289" t="str">
        <f t="shared" si="20"/>
        <v>20-30</v>
      </c>
      <c r="S1289">
        <v>20</v>
      </c>
      <c r="T1289" t="s">
        <v>14</v>
      </c>
      <c r="U1289">
        <f>IF(T1289="USD",S1289,S1289*0.055)</f>
        <v>20</v>
      </c>
      <c r="V1289">
        <v>10</v>
      </c>
      <c r="W1289" t="s">
        <v>14</v>
      </c>
      <c r="X1289">
        <f>IF(W1289="USD",V1289,V1289*0.054)</f>
        <v>10</v>
      </c>
      <c r="Y1289">
        <v>1</v>
      </c>
      <c r="Z1289">
        <v>3.4499999999999997</v>
      </c>
      <c r="AA1289" s="9">
        <v>2.3000000000000003</v>
      </c>
      <c r="AB1289">
        <v>2.875</v>
      </c>
      <c r="AC1289">
        <v>2.3000000000000003</v>
      </c>
    </row>
    <row r="1290" spans="1:29" x14ac:dyDescent="0.25">
      <c r="A1290" t="s">
        <v>1639</v>
      </c>
      <c r="B1290" t="s">
        <v>10</v>
      </c>
      <c r="C1290" t="s">
        <v>68</v>
      </c>
      <c r="D1290" t="s">
        <v>3615</v>
      </c>
      <c r="E1290" t="s">
        <v>3614</v>
      </c>
      <c r="F1290" t="str">
        <f>_xlfn.CONCAT(D1290:D1290,"-",E1290)</f>
        <v>Mombasa-Alger</v>
      </c>
      <c r="G1290" s="1">
        <v>44712</v>
      </c>
      <c r="H1290" s="1">
        <v>44735</v>
      </c>
      <c r="I1290" s="8">
        <f>IF(H1290&lt;&gt;"",_xlfn.DAYS(H1290,G1290),"N/A")</f>
        <v>23</v>
      </c>
      <c r="J1290" s="1">
        <f>IF(H1290&lt;&gt;"",H1290,"N/A")</f>
        <v>44735</v>
      </c>
      <c r="K1290">
        <v>5</v>
      </c>
      <c r="L1290" t="s">
        <v>12</v>
      </c>
      <c r="M1290" t="str">
        <f>IF(L1290&lt;&gt;"",L1290,"N/A")</f>
        <v>Invoiced</v>
      </c>
      <c r="N1290" t="s">
        <v>12</v>
      </c>
      <c r="O1290" t="str">
        <f>IF(N1290&lt;&gt;"",N1290,"N/A")</f>
        <v>Invoiced</v>
      </c>
      <c r="P1290" t="s">
        <v>13</v>
      </c>
      <c r="Q1290" s="9">
        <v>27.827999999999999</v>
      </c>
      <c r="R1290" t="str">
        <f t="shared" si="20"/>
        <v>20-30</v>
      </c>
      <c r="S1290">
        <v>600</v>
      </c>
      <c r="T1290" t="s">
        <v>14</v>
      </c>
      <c r="U1290">
        <f>IF(T1290="USD",S1290,S1290*0.055)</f>
        <v>600</v>
      </c>
      <c r="V1290">
        <v>300</v>
      </c>
      <c r="W1290" t="s">
        <v>14</v>
      </c>
      <c r="X1290">
        <f>IF(W1290="USD",V1290,V1290*0.054)</f>
        <v>300</v>
      </c>
      <c r="Y1290">
        <v>1</v>
      </c>
      <c r="Z1290">
        <v>3.4499999999999997</v>
      </c>
      <c r="AA1290" s="9">
        <v>2.3000000000000003</v>
      </c>
      <c r="AB1290">
        <v>2.875</v>
      </c>
      <c r="AC1290">
        <v>2.3000000000000003</v>
      </c>
    </row>
    <row r="1291" spans="1:29" x14ac:dyDescent="0.25">
      <c r="A1291" t="s">
        <v>1904</v>
      </c>
      <c r="B1291" t="s">
        <v>10</v>
      </c>
      <c r="C1291" t="s">
        <v>56</v>
      </c>
      <c r="D1291" t="s">
        <v>3611</v>
      </c>
      <c r="E1291" t="s">
        <v>3617</v>
      </c>
      <c r="F1291" t="str">
        <f>_xlfn.CONCAT(D1291:D1291,"-",E1291)</f>
        <v>Mogadishu-Lagos</v>
      </c>
      <c r="G1291" s="1">
        <v>44734</v>
      </c>
      <c r="H1291" s="1">
        <v>44757</v>
      </c>
      <c r="I1291" s="8">
        <f>IF(H1291&lt;&gt;"",_xlfn.DAYS(H1291,G1291),"N/A")</f>
        <v>23</v>
      </c>
      <c r="J1291" s="1">
        <f>IF(H1291&lt;&gt;"",H1291,"N/A")</f>
        <v>44757</v>
      </c>
      <c r="K1291">
        <v>6</v>
      </c>
      <c r="L1291" t="s">
        <v>16</v>
      </c>
      <c r="M1291" t="str">
        <f>IF(L1291&lt;&gt;"",L1291,"N/A")</f>
        <v>Paid</v>
      </c>
      <c r="N1291" t="s">
        <v>12</v>
      </c>
      <c r="O1291" t="str">
        <f>IF(N1291&lt;&gt;"",N1291,"N/A")</f>
        <v>Invoiced</v>
      </c>
      <c r="P1291" t="s">
        <v>13</v>
      </c>
      <c r="Q1291" s="9">
        <v>27.632000000000001</v>
      </c>
      <c r="R1291" t="str">
        <f t="shared" si="20"/>
        <v>20-30</v>
      </c>
      <c r="S1291">
        <v>600</v>
      </c>
      <c r="T1291" t="s">
        <v>14</v>
      </c>
      <c r="U1291">
        <f>IF(T1291="USD",S1291,S1291*0.055)</f>
        <v>600</v>
      </c>
      <c r="V1291">
        <v>300</v>
      </c>
      <c r="W1291" t="s">
        <v>14</v>
      </c>
      <c r="X1291">
        <f>IF(W1291="USD",V1291,V1291*0.054)</f>
        <v>300</v>
      </c>
      <c r="Y1291">
        <v>1</v>
      </c>
      <c r="Z1291">
        <v>3.4499999999999997</v>
      </c>
      <c r="AA1291" s="9">
        <v>2.3000000000000003</v>
      </c>
      <c r="AB1291">
        <v>2.875</v>
      </c>
      <c r="AC1291">
        <v>2.3000000000000003</v>
      </c>
    </row>
    <row r="1292" spans="1:29" x14ac:dyDescent="0.25">
      <c r="A1292" t="s">
        <v>3014</v>
      </c>
      <c r="B1292" t="s">
        <v>10</v>
      </c>
      <c r="C1292" t="s">
        <v>68</v>
      </c>
      <c r="D1292" t="s">
        <v>3615</v>
      </c>
      <c r="E1292" t="s">
        <v>3614</v>
      </c>
      <c r="F1292" t="str">
        <f>_xlfn.CONCAT(D1292:D1292,"-",E1292)</f>
        <v>Mombasa-Alger</v>
      </c>
      <c r="G1292" s="1">
        <v>44786</v>
      </c>
      <c r="H1292" s="1">
        <v>44809</v>
      </c>
      <c r="I1292" s="8">
        <f>IF(H1292&lt;&gt;"",_xlfn.DAYS(H1292,G1292),"N/A")</f>
        <v>23</v>
      </c>
      <c r="J1292" s="1">
        <f>IF(H1292&lt;&gt;"",H1292,"N/A")</f>
        <v>44809</v>
      </c>
      <c r="K1292">
        <v>8</v>
      </c>
      <c r="M1292" t="str">
        <f>IF(L1292&lt;&gt;"",L1292,"N/A")</f>
        <v>N/A</v>
      </c>
      <c r="N1292" t="s">
        <v>12</v>
      </c>
      <c r="O1292" t="str">
        <f>IF(N1292&lt;&gt;"",N1292,"N/A")</f>
        <v>Invoiced</v>
      </c>
      <c r="P1292" t="s">
        <v>13</v>
      </c>
      <c r="Q1292" s="9">
        <v>27.59263</v>
      </c>
      <c r="R1292" t="str">
        <f t="shared" si="20"/>
        <v>20-30</v>
      </c>
      <c r="S1292">
        <v>600</v>
      </c>
      <c r="T1292" t="s">
        <v>14</v>
      </c>
      <c r="U1292">
        <f>IF(T1292="USD",S1292,S1292*0.055)</f>
        <v>600</v>
      </c>
      <c r="V1292">
        <v>300</v>
      </c>
      <c r="W1292" t="s">
        <v>14</v>
      </c>
      <c r="X1292">
        <f>IF(W1292="USD",V1292,V1292*0.054)</f>
        <v>300</v>
      </c>
      <c r="Y1292">
        <v>1</v>
      </c>
      <c r="Z1292">
        <v>3.4499999999999997</v>
      </c>
      <c r="AA1292" s="9">
        <v>2.3000000000000003</v>
      </c>
      <c r="AB1292">
        <v>2.875</v>
      </c>
      <c r="AC1292">
        <v>2.3000000000000003</v>
      </c>
    </row>
    <row r="1293" spans="1:29" x14ac:dyDescent="0.25">
      <c r="A1293" t="s">
        <v>1128</v>
      </c>
      <c r="B1293" t="s">
        <v>10</v>
      </c>
      <c r="C1293" t="s">
        <v>56</v>
      </c>
      <c r="D1293" t="s">
        <v>3616</v>
      </c>
      <c r="E1293" t="s">
        <v>3614</v>
      </c>
      <c r="F1293" t="str">
        <f>_xlfn.CONCAT(D1293:D1293,"-",E1293)</f>
        <v>Marrakech-Alger</v>
      </c>
      <c r="G1293" s="1">
        <v>44642</v>
      </c>
      <c r="H1293" s="1">
        <v>44665</v>
      </c>
      <c r="I1293" s="8">
        <f>IF(H1293&lt;&gt;"",_xlfn.DAYS(H1293,G1293),"N/A")</f>
        <v>23</v>
      </c>
      <c r="J1293" s="1">
        <f>IF(H1293&lt;&gt;"",H1293,"N/A")</f>
        <v>44665</v>
      </c>
      <c r="K1293">
        <v>3</v>
      </c>
      <c r="L1293" t="s">
        <v>16</v>
      </c>
      <c r="M1293" t="str">
        <f>IF(L1293&lt;&gt;"",L1293,"N/A")</f>
        <v>Paid</v>
      </c>
      <c r="N1293" t="s">
        <v>12</v>
      </c>
      <c r="O1293" t="str">
        <f>IF(N1293&lt;&gt;"",N1293,"N/A")</f>
        <v>Invoiced</v>
      </c>
      <c r="P1293" t="s">
        <v>13</v>
      </c>
      <c r="Q1293" s="9">
        <v>27.556999999999999</v>
      </c>
      <c r="R1293" t="str">
        <f t="shared" si="20"/>
        <v>20-30</v>
      </c>
      <c r="S1293">
        <v>600</v>
      </c>
      <c r="T1293" t="s">
        <v>14</v>
      </c>
      <c r="U1293">
        <f>IF(T1293="USD",S1293,S1293*0.055)</f>
        <v>600</v>
      </c>
      <c r="V1293">
        <v>300</v>
      </c>
      <c r="W1293" t="s">
        <v>14</v>
      </c>
      <c r="X1293">
        <f>IF(W1293="USD",V1293,V1293*0.054)</f>
        <v>300</v>
      </c>
      <c r="Y1293">
        <v>1</v>
      </c>
      <c r="Z1293">
        <v>3.4499999999999997</v>
      </c>
      <c r="AA1293" s="9">
        <v>2.3000000000000003</v>
      </c>
      <c r="AB1293">
        <v>2.875</v>
      </c>
      <c r="AC1293">
        <v>2.3000000000000003</v>
      </c>
    </row>
    <row r="1294" spans="1:29" x14ac:dyDescent="0.25">
      <c r="A1294" t="s">
        <v>2890</v>
      </c>
      <c r="B1294" t="s">
        <v>10</v>
      </c>
      <c r="C1294" t="s">
        <v>68</v>
      </c>
      <c r="D1294" t="s">
        <v>3615</v>
      </c>
      <c r="E1294" t="s">
        <v>3614</v>
      </c>
      <c r="F1294" t="str">
        <f>_xlfn.CONCAT(D1294:D1294,"-",E1294)</f>
        <v>Mombasa-Alger</v>
      </c>
      <c r="G1294" s="1">
        <v>44722</v>
      </c>
      <c r="H1294" s="1">
        <v>44745</v>
      </c>
      <c r="I1294" s="8">
        <f>IF(H1294&lt;&gt;"",_xlfn.DAYS(H1294,G1294),"N/A")</f>
        <v>23</v>
      </c>
      <c r="J1294" s="1">
        <f>IF(H1294&lt;&gt;"",H1294,"N/A")</f>
        <v>44745</v>
      </c>
      <c r="K1294">
        <v>6</v>
      </c>
      <c r="L1294" t="s">
        <v>12</v>
      </c>
      <c r="M1294" t="str">
        <f>IF(L1294&lt;&gt;"",L1294,"N/A")</f>
        <v>Invoiced</v>
      </c>
      <c r="N1294" t="s">
        <v>12</v>
      </c>
      <c r="O1294" t="str">
        <f>IF(N1294&lt;&gt;"",N1294,"N/A")</f>
        <v>Invoiced</v>
      </c>
      <c r="P1294" t="s">
        <v>13</v>
      </c>
      <c r="Q1294" s="9">
        <v>23.853999999999999</v>
      </c>
      <c r="R1294" t="str">
        <f t="shared" si="20"/>
        <v>20-30</v>
      </c>
      <c r="S1294">
        <v>600</v>
      </c>
      <c r="T1294" t="s">
        <v>14</v>
      </c>
      <c r="U1294">
        <f>IF(T1294="USD",S1294,S1294*0.055)</f>
        <v>600</v>
      </c>
      <c r="V1294">
        <v>300</v>
      </c>
      <c r="W1294" t="s">
        <v>14</v>
      </c>
      <c r="X1294">
        <f>IF(W1294="USD",V1294,V1294*0.054)</f>
        <v>300</v>
      </c>
      <c r="Y1294">
        <v>1</v>
      </c>
      <c r="Z1294">
        <v>3.4499999999999997</v>
      </c>
      <c r="AA1294" s="9">
        <v>2.3000000000000003</v>
      </c>
      <c r="AB1294">
        <v>2.875</v>
      </c>
      <c r="AC1294">
        <v>2.3000000000000003</v>
      </c>
    </row>
    <row r="1295" spans="1:29" x14ac:dyDescent="0.25">
      <c r="A1295" t="s">
        <v>3082</v>
      </c>
      <c r="B1295" t="s">
        <v>10</v>
      </c>
      <c r="C1295" t="s">
        <v>68</v>
      </c>
      <c r="D1295" t="s">
        <v>3615</v>
      </c>
      <c r="E1295" t="s">
        <v>3614</v>
      </c>
      <c r="F1295" t="str">
        <f>_xlfn.CONCAT(D1295:D1295,"-",E1295)</f>
        <v>Mombasa-Alger</v>
      </c>
      <c r="G1295" s="1">
        <v>44788</v>
      </c>
      <c r="H1295" s="1">
        <v>44811</v>
      </c>
      <c r="I1295" s="8">
        <f>IF(H1295&lt;&gt;"",_xlfn.DAYS(H1295,G1295),"N/A")</f>
        <v>23</v>
      </c>
      <c r="J1295" s="1">
        <f>IF(H1295&lt;&gt;"",H1295,"N/A")</f>
        <v>44811</v>
      </c>
      <c r="K1295">
        <v>8</v>
      </c>
      <c r="M1295" t="str">
        <f>IF(L1295&lt;&gt;"",L1295,"N/A")</f>
        <v>N/A</v>
      </c>
      <c r="N1295" t="s">
        <v>583</v>
      </c>
      <c r="O1295" t="str">
        <f>IF(N1295&lt;&gt;"",N1295,"N/A")</f>
        <v>Approval Pending</v>
      </c>
      <c r="P1295" t="s">
        <v>13</v>
      </c>
      <c r="Q1295" s="9">
        <v>23.764890000000001</v>
      </c>
      <c r="R1295" t="str">
        <f t="shared" si="20"/>
        <v>20-30</v>
      </c>
      <c r="S1295">
        <v>600</v>
      </c>
      <c r="T1295" t="s">
        <v>14</v>
      </c>
      <c r="U1295">
        <f>IF(T1295="USD",S1295,S1295*0.055)</f>
        <v>600</v>
      </c>
      <c r="V1295">
        <v>300</v>
      </c>
      <c r="W1295" t="s">
        <v>14</v>
      </c>
      <c r="X1295">
        <f>IF(W1295="USD",V1295,V1295*0.054)</f>
        <v>300</v>
      </c>
      <c r="Y1295">
        <v>1</v>
      </c>
      <c r="Z1295">
        <v>3.4499999999999997</v>
      </c>
      <c r="AA1295" s="9">
        <v>2.3000000000000003</v>
      </c>
      <c r="AB1295">
        <v>2.875</v>
      </c>
      <c r="AC1295">
        <v>2.3000000000000003</v>
      </c>
    </row>
    <row r="1296" spans="1:29" x14ac:dyDescent="0.25">
      <c r="A1296" t="s">
        <v>2757</v>
      </c>
      <c r="B1296" t="s">
        <v>10</v>
      </c>
      <c r="C1296" t="s">
        <v>68</v>
      </c>
      <c r="D1296" t="s">
        <v>3616</v>
      </c>
      <c r="E1296" t="s">
        <v>3618</v>
      </c>
      <c r="F1296" t="str">
        <f>_xlfn.CONCAT(D1296:D1296,"-",E1296)</f>
        <v>Marrakech-Tripoli</v>
      </c>
      <c r="G1296" s="1">
        <v>44672</v>
      </c>
      <c r="H1296" s="1">
        <v>44695</v>
      </c>
      <c r="I1296" s="8">
        <f>IF(H1296&lt;&gt;"",_xlfn.DAYS(H1296,G1296),"N/A")</f>
        <v>23</v>
      </c>
      <c r="J1296" s="1">
        <f>IF(H1296&lt;&gt;"",H1296,"N/A")</f>
        <v>44695</v>
      </c>
      <c r="K1296">
        <v>4</v>
      </c>
      <c r="L1296" t="s">
        <v>16</v>
      </c>
      <c r="M1296" t="str">
        <f>IF(L1296&lt;&gt;"",L1296,"N/A")</f>
        <v>Paid</v>
      </c>
      <c r="N1296" t="s">
        <v>16</v>
      </c>
      <c r="O1296" t="str">
        <f>IF(N1296&lt;&gt;"",N1296,"N/A")</f>
        <v>Paid</v>
      </c>
      <c r="P1296" t="s">
        <v>13</v>
      </c>
      <c r="Q1296" s="9">
        <v>19.021999999999998</v>
      </c>
      <c r="R1296" t="str">
        <f t="shared" si="20"/>
        <v>10-20</v>
      </c>
      <c r="S1296">
        <v>600</v>
      </c>
      <c r="T1296" t="s">
        <v>14</v>
      </c>
      <c r="U1296">
        <f>IF(T1296="USD",S1296,S1296*0.055)</f>
        <v>600</v>
      </c>
      <c r="V1296">
        <v>300</v>
      </c>
      <c r="W1296" t="s">
        <v>14</v>
      </c>
      <c r="X1296">
        <f>IF(W1296="USD",V1296,V1296*0.054)</f>
        <v>300</v>
      </c>
      <c r="Y1296">
        <v>1</v>
      </c>
      <c r="Z1296">
        <v>3.4499999999999997</v>
      </c>
      <c r="AA1296" s="9">
        <v>2.3000000000000003</v>
      </c>
      <c r="AB1296">
        <v>2.875</v>
      </c>
      <c r="AC1296">
        <v>2.3000000000000003</v>
      </c>
    </row>
    <row r="1297" spans="1:29" x14ac:dyDescent="0.25">
      <c r="A1297" t="s">
        <v>3015</v>
      </c>
      <c r="B1297" t="s">
        <v>10</v>
      </c>
      <c r="C1297" t="s">
        <v>68</v>
      </c>
      <c r="D1297" t="s">
        <v>3619</v>
      </c>
      <c r="E1297" t="s">
        <v>3613</v>
      </c>
      <c r="F1297" t="str">
        <f>_xlfn.CONCAT(D1297:D1297,"-",E1297)</f>
        <v>Addis Ababa-Sanaa</v>
      </c>
      <c r="G1297" s="1">
        <v>44788</v>
      </c>
      <c r="H1297" s="1">
        <v>44811</v>
      </c>
      <c r="I1297" s="8">
        <f>IF(H1297&lt;&gt;"",_xlfn.DAYS(H1297,G1297),"N/A")</f>
        <v>23</v>
      </c>
      <c r="J1297" s="1">
        <f>IF(H1297&lt;&gt;"",H1297,"N/A")</f>
        <v>44811</v>
      </c>
      <c r="K1297">
        <v>8</v>
      </c>
      <c r="M1297" t="str">
        <f>IF(L1297&lt;&gt;"",L1297,"N/A")</f>
        <v>N/A</v>
      </c>
      <c r="N1297" t="s">
        <v>12</v>
      </c>
      <c r="O1297" t="str">
        <f>IF(N1297&lt;&gt;"",N1297,"N/A")</f>
        <v>Invoiced</v>
      </c>
      <c r="P1297" t="s">
        <v>13</v>
      </c>
      <c r="Q1297" s="9">
        <v>15.7006</v>
      </c>
      <c r="R1297" t="str">
        <f t="shared" si="20"/>
        <v>10-20</v>
      </c>
      <c r="S1297">
        <v>600</v>
      </c>
      <c r="T1297" t="s">
        <v>14</v>
      </c>
      <c r="U1297">
        <f>IF(T1297="USD",S1297,S1297*0.055)</f>
        <v>600</v>
      </c>
      <c r="V1297">
        <v>300</v>
      </c>
      <c r="W1297" t="s">
        <v>14</v>
      </c>
      <c r="X1297">
        <f>IF(W1297="USD",V1297,V1297*0.054)</f>
        <v>300</v>
      </c>
      <c r="Y1297">
        <v>0</v>
      </c>
      <c r="Z1297">
        <v>3.4499999999999997</v>
      </c>
      <c r="AA1297" s="9">
        <v>2.3000000000000003</v>
      </c>
      <c r="AB1297">
        <v>2.875</v>
      </c>
      <c r="AC1297">
        <v>2.3000000000000003</v>
      </c>
    </row>
    <row r="1298" spans="1:29" x14ac:dyDescent="0.25">
      <c r="A1298" t="s">
        <v>2883</v>
      </c>
      <c r="B1298" t="s">
        <v>10</v>
      </c>
      <c r="C1298" t="s">
        <v>68</v>
      </c>
      <c r="D1298" t="s">
        <v>3616</v>
      </c>
      <c r="E1298" t="s">
        <v>3612</v>
      </c>
      <c r="F1298" t="str">
        <f>_xlfn.CONCAT(D1298:D1298,"-",E1298)</f>
        <v>Marrakech-Victoria</v>
      </c>
      <c r="G1298" s="1">
        <v>44717</v>
      </c>
      <c r="H1298" s="1">
        <v>44740</v>
      </c>
      <c r="I1298" s="8">
        <f>IF(H1298&lt;&gt;"",_xlfn.DAYS(H1298,G1298),"N/A")</f>
        <v>23</v>
      </c>
      <c r="J1298" s="1">
        <f>IF(H1298&lt;&gt;"",H1298,"N/A")</f>
        <v>44740</v>
      </c>
      <c r="K1298">
        <v>6</v>
      </c>
      <c r="L1298" t="s">
        <v>12</v>
      </c>
      <c r="M1298" t="str">
        <f>IF(L1298&lt;&gt;"",L1298,"N/A")</f>
        <v>Invoiced</v>
      </c>
      <c r="N1298" t="s">
        <v>12</v>
      </c>
      <c r="O1298" t="str">
        <f>IF(N1298&lt;&gt;"",N1298,"N/A")</f>
        <v>Invoiced</v>
      </c>
      <c r="P1298" t="s">
        <v>13</v>
      </c>
      <c r="Q1298" s="9">
        <v>13.729620000000001</v>
      </c>
      <c r="R1298" t="str">
        <f t="shared" si="20"/>
        <v>10-20</v>
      </c>
      <c r="S1298">
        <v>600</v>
      </c>
      <c r="T1298" t="s">
        <v>14</v>
      </c>
      <c r="U1298">
        <f>IF(T1298="USD",S1298,S1298*0.055)</f>
        <v>600</v>
      </c>
      <c r="V1298">
        <v>300</v>
      </c>
      <c r="W1298" t="s">
        <v>14</v>
      </c>
      <c r="X1298">
        <f>IF(W1298="USD",V1298,V1298*0.054)</f>
        <v>300</v>
      </c>
      <c r="Y1298">
        <v>1</v>
      </c>
      <c r="Z1298">
        <v>3.4499999999999997</v>
      </c>
      <c r="AA1298" s="9">
        <v>2.3000000000000003</v>
      </c>
      <c r="AB1298">
        <v>2.875</v>
      </c>
      <c r="AC1298">
        <v>2.3000000000000003</v>
      </c>
    </row>
    <row r="1299" spans="1:29" x14ac:dyDescent="0.25">
      <c r="A1299" t="s">
        <v>2983</v>
      </c>
      <c r="B1299" t="s">
        <v>10</v>
      </c>
      <c r="C1299" t="s">
        <v>68</v>
      </c>
      <c r="D1299" t="s">
        <v>3620</v>
      </c>
      <c r="E1299" t="s">
        <v>3614</v>
      </c>
      <c r="F1299" t="str">
        <f>_xlfn.CONCAT(D1299:D1299,"-",E1299)</f>
        <v>Zanzibar-Alger</v>
      </c>
      <c r="G1299" s="1">
        <v>44753</v>
      </c>
      <c r="H1299" s="1">
        <v>44776</v>
      </c>
      <c r="I1299" s="8">
        <f>IF(H1299&lt;&gt;"",_xlfn.DAYS(H1299,G1299),"N/A")</f>
        <v>23</v>
      </c>
      <c r="J1299" s="1">
        <f>IF(H1299&lt;&gt;"",H1299,"N/A")</f>
        <v>44776</v>
      </c>
      <c r="K1299">
        <v>7</v>
      </c>
      <c r="M1299" t="str">
        <f>IF(L1299&lt;&gt;"",L1299,"N/A")</f>
        <v>N/A</v>
      </c>
      <c r="N1299" t="s">
        <v>12</v>
      </c>
      <c r="O1299" t="str">
        <f>IF(N1299&lt;&gt;"",N1299,"N/A")</f>
        <v>Invoiced</v>
      </c>
      <c r="P1299" t="s">
        <v>13</v>
      </c>
      <c r="Q1299" s="9">
        <v>12.598000000000001</v>
      </c>
      <c r="R1299" t="str">
        <f t="shared" si="20"/>
        <v>10-20</v>
      </c>
      <c r="S1299">
        <v>600</v>
      </c>
      <c r="T1299" t="s">
        <v>14</v>
      </c>
      <c r="U1299">
        <f>IF(T1299="USD",S1299,S1299*0.055)</f>
        <v>600</v>
      </c>
      <c r="V1299">
        <v>300</v>
      </c>
      <c r="W1299" t="s">
        <v>14</v>
      </c>
      <c r="X1299">
        <f>IF(W1299="USD",V1299,V1299*0.054)</f>
        <v>300</v>
      </c>
      <c r="Y1299">
        <v>1</v>
      </c>
      <c r="Z1299">
        <v>3.4499999999999997</v>
      </c>
      <c r="AA1299" s="9">
        <v>2.3000000000000003</v>
      </c>
      <c r="AB1299">
        <v>2.875</v>
      </c>
      <c r="AC1299">
        <v>2.3000000000000003</v>
      </c>
    </row>
    <row r="1300" spans="1:29" x14ac:dyDescent="0.25">
      <c r="A1300" t="s">
        <v>184</v>
      </c>
      <c r="B1300" t="s">
        <v>10</v>
      </c>
      <c r="C1300" t="s">
        <v>68</v>
      </c>
      <c r="D1300" t="s">
        <v>3620</v>
      </c>
      <c r="E1300" t="s">
        <v>3618</v>
      </c>
      <c r="F1300" t="str">
        <f>_xlfn.CONCAT(D1300:D1300,"-",E1300)</f>
        <v>Zanzibar-Tripoli</v>
      </c>
      <c r="G1300" s="1">
        <v>44603</v>
      </c>
      <c r="H1300" s="1">
        <v>44637</v>
      </c>
      <c r="I1300" s="8">
        <f>IF(H1300&lt;&gt;"",_xlfn.DAYS(H1300,G1300),"N/A")</f>
        <v>34</v>
      </c>
      <c r="J1300" s="1">
        <f>IF(H1300&lt;&gt;"",H1300,"N/A")</f>
        <v>44637</v>
      </c>
      <c r="K1300">
        <v>2</v>
      </c>
      <c r="L1300" t="s">
        <v>16</v>
      </c>
      <c r="M1300" t="str">
        <f>IF(L1300&lt;&gt;"",L1300,"N/A")</f>
        <v>Paid</v>
      </c>
      <c r="O1300" t="str">
        <f>IF(N1300&lt;&gt;"",N1300,"N/A")</f>
        <v>N/A</v>
      </c>
      <c r="P1300" t="s">
        <v>69</v>
      </c>
      <c r="Q1300" s="9">
        <v>34.06</v>
      </c>
      <c r="R1300" t="str">
        <f t="shared" si="20"/>
        <v>30+</v>
      </c>
      <c r="S1300">
        <v>20</v>
      </c>
      <c r="T1300" t="s">
        <v>14</v>
      </c>
      <c r="U1300">
        <f>IF(T1300="USD",S1300,S1300*0.055)</f>
        <v>20</v>
      </c>
      <c r="V1300">
        <v>10</v>
      </c>
      <c r="W1300" t="s">
        <v>14</v>
      </c>
      <c r="X1300">
        <f>IF(W1300="USD",V1300,V1300*0.054)</f>
        <v>10</v>
      </c>
      <c r="Y1300">
        <v>1</v>
      </c>
      <c r="Z1300">
        <v>3.4000000000000004</v>
      </c>
      <c r="AA1300" s="9">
        <v>5.0999999999999996</v>
      </c>
      <c r="AB1300">
        <v>4.25</v>
      </c>
    </row>
    <row r="1301" spans="1:29" x14ac:dyDescent="0.25">
      <c r="A1301" t="s">
        <v>127</v>
      </c>
      <c r="B1301" t="s">
        <v>10</v>
      </c>
      <c r="C1301" t="s">
        <v>68</v>
      </c>
      <c r="D1301" t="s">
        <v>3620</v>
      </c>
      <c r="E1301" t="s">
        <v>3612</v>
      </c>
      <c r="F1301" t="str">
        <f>_xlfn.CONCAT(D1301:D1301,"-",E1301)</f>
        <v>Zanzibar-Victoria</v>
      </c>
      <c r="G1301" s="1">
        <v>44603</v>
      </c>
      <c r="H1301" s="1">
        <v>44637</v>
      </c>
      <c r="I1301" s="8">
        <f>IF(H1301&lt;&gt;"",_xlfn.DAYS(H1301,G1301),"N/A")</f>
        <v>34</v>
      </c>
      <c r="J1301" s="1">
        <f>IF(H1301&lt;&gt;"",H1301,"N/A")</f>
        <v>44637</v>
      </c>
      <c r="K1301">
        <v>2</v>
      </c>
      <c r="L1301" t="s">
        <v>16</v>
      </c>
      <c r="M1301" t="str">
        <f>IF(L1301&lt;&gt;"",L1301,"N/A")</f>
        <v>Paid</v>
      </c>
      <c r="N1301" t="s">
        <v>16</v>
      </c>
      <c r="O1301" t="str">
        <f>IF(N1301&lt;&gt;"",N1301,"N/A")</f>
        <v>Paid</v>
      </c>
      <c r="P1301" t="s">
        <v>13</v>
      </c>
      <c r="Q1301" s="9">
        <v>34.06</v>
      </c>
      <c r="R1301" t="str">
        <f t="shared" si="20"/>
        <v>30+</v>
      </c>
      <c r="S1301">
        <v>600</v>
      </c>
      <c r="T1301" t="s">
        <v>14</v>
      </c>
      <c r="U1301">
        <f>IF(T1301="USD",S1301,S1301*0.055)</f>
        <v>600</v>
      </c>
      <c r="V1301">
        <v>300</v>
      </c>
      <c r="W1301" t="s">
        <v>14</v>
      </c>
      <c r="X1301">
        <f>IF(W1301="USD",V1301,V1301*0.054)</f>
        <v>300</v>
      </c>
      <c r="Y1301">
        <v>1</v>
      </c>
      <c r="Z1301">
        <v>3.4000000000000004</v>
      </c>
      <c r="AA1301" s="9">
        <v>5.0999999999999996</v>
      </c>
      <c r="AB1301">
        <v>4.25</v>
      </c>
    </row>
    <row r="1302" spans="1:29" x14ac:dyDescent="0.25">
      <c r="A1302" t="s">
        <v>305</v>
      </c>
      <c r="B1302" t="s">
        <v>10</v>
      </c>
      <c r="C1302" t="s">
        <v>68</v>
      </c>
      <c r="D1302" t="s">
        <v>3615</v>
      </c>
      <c r="E1302" t="s">
        <v>3612</v>
      </c>
      <c r="F1302" t="str">
        <f>_xlfn.CONCAT(D1302:D1302,"-",E1302)</f>
        <v>Mombasa-Victoria</v>
      </c>
      <c r="G1302" s="1">
        <v>44628</v>
      </c>
      <c r="H1302" s="1">
        <v>44662</v>
      </c>
      <c r="I1302" s="8">
        <f>IF(H1302&lt;&gt;"",_xlfn.DAYS(H1302,G1302),"N/A")</f>
        <v>34</v>
      </c>
      <c r="J1302" s="1">
        <f>IF(H1302&lt;&gt;"",H1302,"N/A")</f>
        <v>44662</v>
      </c>
      <c r="K1302">
        <v>3</v>
      </c>
      <c r="L1302" t="s">
        <v>16</v>
      </c>
      <c r="M1302" t="str">
        <f>IF(L1302&lt;&gt;"",L1302,"N/A")</f>
        <v>Paid</v>
      </c>
      <c r="N1302" t="s">
        <v>16</v>
      </c>
      <c r="O1302" t="str">
        <f>IF(N1302&lt;&gt;"",N1302,"N/A")</f>
        <v>Paid</v>
      </c>
      <c r="P1302" t="s">
        <v>13</v>
      </c>
      <c r="Q1302" s="9">
        <v>33.997999999999998</v>
      </c>
      <c r="R1302" t="str">
        <f t="shared" si="20"/>
        <v>30+</v>
      </c>
      <c r="S1302">
        <v>600</v>
      </c>
      <c r="T1302" t="s">
        <v>14</v>
      </c>
      <c r="U1302">
        <f>IF(T1302="USD",S1302,S1302*0.055)</f>
        <v>600</v>
      </c>
      <c r="V1302">
        <v>300</v>
      </c>
      <c r="W1302" t="s">
        <v>14</v>
      </c>
      <c r="X1302">
        <f>IF(W1302="USD",V1302,V1302*0.054)</f>
        <v>300</v>
      </c>
      <c r="Y1302">
        <v>1</v>
      </c>
      <c r="Z1302">
        <v>3.4000000000000004</v>
      </c>
      <c r="AA1302" s="9">
        <v>5.0999999999999996</v>
      </c>
      <c r="AB1302">
        <v>4.25</v>
      </c>
    </row>
    <row r="1303" spans="1:29" x14ac:dyDescent="0.25">
      <c r="A1303" t="s">
        <v>160</v>
      </c>
      <c r="B1303" t="s">
        <v>10</v>
      </c>
      <c r="C1303" t="s">
        <v>68</v>
      </c>
      <c r="D1303" t="s">
        <v>3619</v>
      </c>
      <c r="E1303" t="s">
        <v>3617</v>
      </c>
      <c r="F1303" t="str">
        <f>_xlfn.CONCAT(D1303:D1303,"-",E1303)</f>
        <v>Addis Ababa-Lagos</v>
      </c>
      <c r="G1303" s="1">
        <v>44579</v>
      </c>
      <c r="H1303" s="1">
        <v>44613</v>
      </c>
      <c r="I1303" s="8">
        <f>IF(H1303&lt;&gt;"",_xlfn.DAYS(H1303,G1303),"N/A")</f>
        <v>34</v>
      </c>
      <c r="J1303" s="1">
        <f>IF(H1303&lt;&gt;"",H1303,"N/A")</f>
        <v>44613</v>
      </c>
      <c r="K1303">
        <v>1</v>
      </c>
      <c r="L1303" t="s">
        <v>16</v>
      </c>
      <c r="M1303" t="str">
        <f>IF(L1303&lt;&gt;"",L1303,"N/A")</f>
        <v>Paid</v>
      </c>
      <c r="N1303" t="s">
        <v>12</v>
      </c>
      <c r="O1303" t="str">
        <f>IF(N1303&lt;&gt;"",N1303,"N/A")</f>
        <v>Invoiced</v>
      </c>
      <c r="P1303" t="s">
        <v>69</v>
      </c>
      <c r="Q1303" s="9">
        <v>30.08</v>
      </c>
      <c r="R1303" t="str">
        <f t="shared" si="20"/>
        <v>30+</v>
      </c>
      <c r="S1303">
        <v>20</v>
      </c>
      <c r="T1303" t="s">
        <v>14</v>
      </c>
      <c r="U1303">
        <f>IF(T1303="USD",S1303,S1303*0.055)</f>
        <v>20</v>
      </c>
      <c r="V1303">
        <v>10</v>
      </c>
      <c r="W1303" t="s">
        <v>14</v>
      </c>
      <c r="X1303">
        <f>IF(W1303="USD",V1303,V1303*0.054)</f>
        <v>10</v>
      </c>
      <c r="Y1303">
        <v>1</v>
      </c>
      <c r="Z1303">
        <v>3.4000000000000004</v>
      </c>
      <c r="AA1303" s="9">
        <v>5.0999999999999996</v>
      </c>
      <c r="AB1303">
        <v>4.25</v>
      </c>
    </row>
    <row r="1304" spans="1:29" x14ac:dyDescent="0.25">
      <c r="A1304" t="s">
        <v>103</v>
      </c>
      <c r="B1304" t="s">
        <v>10</v>
      </c>
      <c r="C1304" t="s">
        <v>68</v>
      </c>
      <c r="D1304" t="s">
        <v>3619</v>
      </c>
      <c r="E1304" t="s">
        <v>3614</v>
      </c>
      <c r="F1304" t="str">
        <f>_xlfn.CONCAT(D1304:D1304,"-",E1304)</f>
        <v>Addis Ababa-Alger</v>
      </c>
      <c r="G1304" s="1">
        <v>44579</v>
      </c>
      <c r="H1304" s="1">
        <v>44613</v>
      </c>
      <c r="I1304" s="8">
        <f>IF(H1304&lt;&gt;"",_xlfn.DAYS(H1304,G1304),"N/A")</f>
        <v>34</v>
      </c>
      <c r="J1304" s="1">
        <f>IF(H1304&lt;&gt;"",H1304,"N/A")</f>
        <v>44613</v>
      </c>
      <c r="K1304">
        <v>1</v>
      </c>
      <c r="L1304" t="s">
        <v>16</v>
      </c>
      <c r="M1304" t="str">
        <f>IF(L1304&lt;&gt;"",L1304,"N/A")</f>
        <v>Paid</v>
      </c>
      <c r="N1304" t="s">
        <v>12</v>
      </c>
      <c r="O1304" t="str">
        <f>IF(N1304&lt;&gt;"",N1304,"N/A")</f>
        <v>Invoiced</v>
      </c>
      <c r="P1304" t="s">
        <v>13</v>
      </c>
      <c r="Q1304" s="9">
        <v>30.08</v>
      </c>
      <c r="R1304" t="str">
        <f t="shared" si="20"/>
        <v>30+</v>
      </c>
      <c r="S1304">
        <v>600</v>
      </c>
      <c r="T1304" t="s">
        <v>14</v>
      </c>
      <c r="U1304">
        <f>IF(T1304="USD",S1304,S1304*0.055)</f>
        <v>600</v>
      </c>
      <c r="V1304">
        <v>300</v>
      </c>
      <c r="W1304" t="s">
        <v>14</v>
      </c>
      <c r="X1304">
        <f>IF(W1304="USD",V1304,V1304*0.054)</f>
        <v>300</v>
      </c>
      <c r="Y1304">
        <v>1</v>
      </c>
      <c r="Z1304">
        <v>3.4000000000000004</v>
      </c>
      <c r="AA1304" s="9">
        <v>5.0999999999999996</v>
      </c>
      <c r="AB1304">
        <v>4.25</v>
      </c>
    </row>
    <row r="1305" spans="1:29" x14ac:dyDescent="0.25">
      <c r="A1305" t="s">
        <v>633</v>
      </c>
      <c r="B1305" t="s">
        <v>10</v>
      </c>
      <c r="C1305" t="s">
        <v>68</v>
      </c>
      <c r="D1305" t="s">
        <v>3616</v>
      </c>
      <c r="E1305" t="s">
        <v>3614</v>
      </c>
      <c r="F1305" t="str">
        <f>_xlfn.CONCAT(D1305:D1305,"-",E1305)</f>
        <v>Marrakech-Alger</v>
      </c>
      <c r="G1305" s="1">
        <v>44776</v>
      </c>
      <c r="H1305" s="1">
        <v>44810</v>
      </c>
      <c r="I1305" s="8">
        <f>IF(H1305&lt;&gt;"",_xlfn.DAYS(H1305,G1305),"N/A")</f>
        <v>34</v>
      </c>
      <c r="J1305" s="1">
        <f>IF(H1305&lt;&gt;"",H1305,"N/A")</f>
        <v>44810</v>
      </c>
      <c r="K1305">
        <v>8</v>
      </c>
      <c r="L1305" t="s">
        <v>12</v>
      </c>
      <c r="M1305" t="str">
        <f>IF(L1305&lt;&gt;"",L1305,"N/A")</f>
        <v>Invoiced</v>
      </c>
      <c r="N1305" t="s">
        <v>583</v>
      </c>
      <c r="O1305" t="str">
        <f>IF(N1305&lt;&gt;"",N1305,"N/A")</f>
        <v>Approval Pending</v>
      </c>
      <c r="P1305" t="s">
        <v>13</v>
      </c>
      <c r="Q1305" s="9">
        <v>29.64</v>
      </c>
      <c r="R1305" t="str">
        <f t="shared" si="20"/>
        <v>20-30</v>
      </c>
      <c r="S1305">
        <v>600</v>
      </c>
      <c r="T1305" t="s">
        <v>14</v>
      </c>
      <c r="U1305">
        <f>IF(T1305="USD",S1305,S1305*0.055)</f>
        <v>600</v>
      </c>
      <c r="V1305">
        <v>300</v>
      </c>
      <c r="W1305" t="s">
        <v>14</v>
      </c>
      <c r="X1305">
        <f>IF(W1305="USD",V1305,V1305*0.054)</f>
        <v>300</v>
      </c>
      <c r="Y1305">
        <v>1</v>
      </c>
      <c r="Z1305">
        <v>3.4000000000000004</v>
      </c>
      <c r="AA1305" s="9">
        <v>5.0999999999999996</v>
      </c>
      <c r="AB1305">
        <v>4.25</v>
      </c>
    </row>
    <row r="1306" spans="1:29" x14ac:dyDescent="0.25">
      <c r="A1306" t="s">
        <v>187</v>
      </c>
      <c r="B1306" t="s">
        <v>10</v>
      </c>
      <c r="C1306" t="s">
        <v>68</v>
      </c>
      <c r="D1306" t="s">
        <v>3619</v>
      </c>
      <c r="E1306" t="s">
        <v>3613</v>
      </c>
      <c r="F1306" t="str">
        <f>_xlfn.CONCAT(D1306:D1306,"-",E1306)</f>
        <v>Addis Ababa-Sanaa</v>
      </c>
      <c r="G1306" s="1">
        <v>44609</v>
      </c>
      <c r="H1306" s="1">
        <v>44642</v>
      </c>
      <c r="I1306" s="8">
        <f>IF(H1306&lt;&gt;"",_xlfn.DAYS(H1306,G1306),"N/A")</f>
        <v>33</v>
      </c>
      <c r="J1306" s="1">
        <f>IF(H1306&lt;&gt;"",H1306,"N/A")</f>
        <v>44642</v>
      </c>
      <c r="K1306">
        <v>2</v>
      </c>
      <c r="L1306" t="s">
        <v>16</v>
      </c>
      <c r="M1306" t="str">
        <f>IF(L1306&lt;&gt;"",L1306,"N/A")</f>
        <v>Paid</v>
      </c>
      <c r="O1306" t="str">
        <f>IF(N1306&lt;&gt;"",N1306,"N/A")</f>
        <v>N/A</v>
      </c>
      <c r="P1306" t="s">
        <v>69</v>
      </c>
      <c r="Q1306" s="9">
        <v>34.08</v>
      </c>
      <c r="R1306" t="str">
        <f t="shared" si="20"/>
        <v>30+</v>
      </c>
      <c r="S1306">
        <v>20</v>
      </c>
      <c r="T1306" t="s">
        <v>14</v>
      </c>
      <c r="U1306">
        <f>IF(T1306="USD",S1306,S1306*0.055)</f>
        <v>20</v>
      </c>
      <c r="V1306">
        <v>10</v>
      </c>
      <c r="W1306" t="s">
        <v>14</v>
      </c>
      <c r="X1306">
        <f>IF(W1306="USD",V1306,V1306*0.054)</f>
        <v>10</v>
      </c>
      <c r="Y1306">
        <v>1</v>
      </c>
      <c r="Z1306">
        <v>3.3000000000000003</v>
      </c>
      <c r="AA1306" s="9">
        <v>4.95</v>
      </c>
      <c r="AB1306">
        <v>4.125</v>
      </c>
    </row>
    <row r="1307" spans="1:29" x14ac:dyDescent="0.25">
      <c r="A1307" t="s">
        <v>188</v>
      </c>
      <c r="B1307" t="s">
        <v>10</v>
      </c>
      <c r="C1307" t="s">
        <v>68</v>
      </c>
      <c r="D1307" t="s">
        <v>3615</v>
      </c>
      <c r="E1307" t="s">
        <v>3617</v>
      </c>
      <c r="F1307" t="str">
        <f>_xlfn.CONCAT(D1307:D1307,"-",E1307)</f>
        <v>Mombasa-Lagos</v>
      </c>
      <c r="G1307" s="1">
        <v>44609</v>
      </c>
      <c r="H1307" s="1">
        <v>44642</v>
      </c>
      <c r="I1307" s="8">
        <f>IF(H1307&lt;&gt;"",_xlfn.DAYS(H1307,G1307),"N/A")</f>
        <v>33</v>
      </c>
      <c r="J1307" s="1">
        <f>IF(H1307&lt;&gt;"",H1307,"N/A")</f>
        <v>44642</v>
      </c>
      <c r="K1307">
        <v>2</v>
      </c>
      <c r="L1307" t="s">
        <v>16</v>
      </c>
      <c r="M1307" t="str">
        <f>IF(L1307&lt;&gt;"",L1307,"N/A")</f>
        <v>Paid</v>
      </c>
      <c r="O1307" t="str">
        <f>IF(N1307&lt;&gt;"",N1307,"N/A")</f>
        <v>N/A</v>
      </c>
      <c r="P1307" t="s">
        <v>69</v>
      </c>
      <c r="Q1307" s="9">
        <v>34.08</v>
      </c>
      <c r="R1307" t="str">
        <f t="shared" si="20"/>
        <v>30+</v>
      </c>
      <c r="S1307">
        <v>20</v>
      </c>
      <c r="T1307" t="s">
        <v>14</v>
      </c>
      <c r="U1307">
        <f>IF(T1307="USD",S1307,S1307*0.055)</f>
        <v>20</v>
      </c>
      <c r="V1307">
        <v>10</v>
      </c>
      <c r="W1307" t="s">
        <v>14</v>
      </c>
      <c r="X1307">
        <f>IF(W1307="USD",V1307,V1307*0.054)</f>
        <v>10</v>
      </c>
      <c r="Y1307">
        <v>1</v>
      </c>
      <c r="Z1307">
        <v>3.3000000000000003</v>
      </c>
      <c r="AA1307" s="9">
        <v>4.95</v>
      </c>
      <c r="AB1307">
        <v>4.125</v>
      </c>
    </row>
    <row r="1308" spans="1:29" x14ac:dyDescent="0.25">
      <c r="A1308" t="s">
        <v>130</v>
      </c>
      <c r="B1308" t="s">
        <v>10</v>
      </c>
      <c r="C1308" t="s">
        <v>68</v>
      </c>
      <c r="D1308" t="s">
        <v>3620</v>
      </c>
      <c r="E1308" t="s">
        <v>3617</v>
      </c>
      <c r="F1308" t="str">
        <f>_xlfn.CONCAT(D1308:D1308,"-",E1308)</f>
        <v>Zanzibar-Lagos</v>
      </c>
      <c r="G1308" s="1">
        <v>44609</v>
      </c>
      <c r="H1308" s="1">
        <v>44642</v>
      </c>
      <c r="I1308" s="8">
        <f>IF(H1308&lt;&gt;"",_xlfn.DAYS(H1308,G1308),"N/A")</f>
        <v>33</v>
      </c>
      <c r="J1308" s="1">
        <f>IF(H1308&lt;&gt;"",H1308,"N/A")</f>
        <v>44642</v>
      </c>
      <c r="K1308">
        <v>2</v>
      </c>
      <c r="L1308" t="s">
        <v>16</v>
      </c>
      <c r="M1308" t="str">
        <f>IF(L1308&lt;&gt;"",L1308,"N/A")</f>
        <v>Paid</v>
      </c>
      <c r="N1308" t="s">
        <v>16</v>
      </c>
      <c r="O1308" t="str">
        <f>IF(N1308&lt;&gt;"",N1308,"N/A")</f>
        <v>Paid</v>
      </c>
      <c r="P1308" t="s">
        <v>13</v>
      </c>
      <c r="Q1308" s="9">
        <v>34.08</v>
      </c>
      <c r="R1308" t="str">
        <f t="shared" si="20"/>
        <v>30+</v>
      </c>
      <c r="S1308">
        <v>600</v>
      </c>
      <c r="T1308" t="s">
        <v>14</v>
      </c>
      <c r="U1308">
        <f>IF(T1308="USD",S1308,S1308*0.055)</f>
        <v>600</v>
      </c>
      <c r="V1308">
        <v>300</v>
      </c>
      <c r="W1308" t="s">
        <v>14</v>
      </c>
      <c r="X1308">
        <f>IF(W1308="USD",V1308,V1308*0.054)</f>
        <v>300</v>
      </c>
      <c r="Y1308">
        <v>1</v>
      </c>
      <c r="Z1308">
        <v>3.3000000000000003</v>
      </c>
      <c r="AA1308" s="9">
        <v>4.95</v>
      </c>
      <c r="AB1308">
        <v>4.125</v>
      </c>
    </row>
    <row r="1309" spans="1:29" x14ac:dyDescent="0.25">
      <c r="A1309" t="s">
        <v>131</v>
      </c>
      <c r="B1309" t="s">
        <v>10</v>
      </c>
      <c r="C1309" t="s">
        <v>68</v>
      </c>
      <c r="D1309" t="s">
        <v>3620</v>
      </c>
      <c r="E1309" t="s">
        <v>3613</v>
      </c>
      <c r="F1309" t="str">
        <f>_xlfn.CONCAT(D1309:D1309,"-",E1309)</f>
        <v>Zanzibar-Sanaa</v>
      </c>
      <c r="G1309" s="1">
        <v>44609</v>
      </c>
      <c r="H1309" s="1">
        <v>44642</v>
      </c>
      <c r="I1309" s="8">
        <f>IF(H1309&lt;&gt;"",_xlfn.DAYS(H1309,G1309),"N/A")</f>
        <v>33</v>
      </c>
      <c r="J1309" s="1">
        <f>IF(H1309&lt;&gt;"",H1309,"N/A")</f>
        <v>44642</v>
      </c>
      <c r="K1309">
        <v>2</v>
      </c>
      <c r="L1309" t="s">
        <v>16</v>
      </c>
      <c r="M1309" t="str">
        <f>IF(L1309&lt;&gt;"",L1309,"N/A")</f>
        <v>Paid</v>
      </c>
      <c r="N1309" t="s">
        <v>16</v>
      </c>
      <c r="O1309" t="str">
        <f>IF(N1309&lt;&gt;"",N1309,"N/A")</f>
        <v>Paid</v>
      </c>
      <c r="P1309" t="s">
        <v>13</v>
      </c>
      <c r="Q1309" s="9">
        <v>34.08</v>
      </c>
      <c r="R1309" t="str">
        <f t="shared" si="20"/>
        <v>30+</v>
      </c>
      <c r="S1309">
        <v>600</v>
      </c>
      <c r="T1309" t="s">
        <v>14</v>
      </c>
      <c r="U1309">
        <f>IF(T1309="USD",S1309,S1309*0.055)</f>
        <v>600</v>
      </c>
      <c r="V1309">
        <v>300</v>
      </c>
      <c r="W1309" t="s">
        <v>14</v>
      </c>
      <c r="X1309">
        <f>IF(W1309="USD",V1309,V1309*0.054)</f>
        <v>300</v>
      </c>
      <c r="Y1309">
        <v>1</v>
      </c>
      <c r="Z1309">
        <v>3.3000000000000003</v>
      </c>
      <c r="AA1309" s="9">
        <v>4.95</v>
      </c>
      <c r="AB1309">
        <v>4.125</v>
      </c>
    </row>
    <row r="1310" spans="1:29" x14ac:dyDescent="0.25">
      <c r="A1310" t="s">
        <v>304</v>
      </c>
      <c r="B1310" t="s">
        <v>10</v>
      </c>
      <c r="C1310" t="s">
        <v>68</v>
      </c>
      <c r="D1310" t="s">
        <v>3619</v>
      </c>
      <c r="E1310" t="s">
        <v>3617</v>
      </c>
      <c r="F1310" t="str">
        <f>_xlfn.CONCAT(D1310:D1310,"-",E1310)</f>
        <v>Addis Ababa-Lagos</v>
      </c>
      <c r="G1310" s="1">
        <v>44615</v>
      </c>
      <c r="H1310" s="1">
        <v>44648</v>
      </c>
      <c r="I1310" s="8">
        <f>IF(H1310&lt;&gt;"",_xlfn.DAYS(H1310,G1310),"N/A")</f>
        <v>33</v>
      </c>
      <c r="J1310" s="1">
        <f>IF(H1310&lt;&gt;"",H1310,"N/A")</f>
        <v>44648</v>
      </c>
      <c r="K1310">
        <v>2</v>
      </c>
      <c r="L1310" t="s">
        <v>16</v>
      </c>
      <c r="M1310" t="str">
        <f>IF(L1310&lt;&gt;"",L1310,"N/A")</f>
        <v>Paid</v>
      </c>
      <c r="N1310" t="s">
        <v>16</v>
      </c>
      <c r="O1310" t="str">
        <f>IF(N1310&lt;&gt;"",N1310,"N/A")</f>
        <v>Paid</v>
      </c>
      <c r="P1310" t="s">
        <v>13</v>
      </c>
      <c r="Q1310" s="9">
        <v>33.993000000000002</v>
      </c>
      <c r="R1310" t="str">
        <f t="shared" si="20"/>
        <v>30+</v>
      </c>
      <c r="S1310">
        <v>600</v>
      </c>
      <c r="T1310" t="s">
        <v>14</v>
      </c>
      <c r="U1310">
        <f>IF(T1310="USD",S1310,S1310*0.055)</f>
        <v>600</v>
      </c>
      <c r="V1310">
        <v>300</v>
      </c>
      <c r="W1310" t="s">
        <v>14</v>
      </c>
      <c r="X1310">
        <f>IF(W1310="USD",V1310,V1310*0.054)</f>
        <v>300</v>
      </c>
      <c r="Y1310">
        <v>1</v>
      </c>
      <c r="Z1310">
        <v>3.3000000000000003</v>
      </c>
      <c r="AA1310" s="9">
        <v>4.95</v>
      </c>
      <c r="AB1310">
        <v>4.125</v>
      </c>
    </row>
    <row r="1311" spans="1:29" x14ac:dyDescent="0.25">
      <c r="A1311" t="s">
        <v>642</v>
      </c>
      <c r="B1311" t="s">
        <v>10</v>
      </c>
      <c r="C1311" t="s">
        <v>68</v>
      </c>
      <c r="D1311" t="s">
        <v>3620</v>
      </c>
      <c r="E1311" t="s">
        <v>3612</v>
      </c>
      <c r="F1311" t="str">
        <f>_xlfn.CONCAT(D1311:D1311,"-",E1311)</f>
        <v>Zanzibar-Victoria</v>
      </c>
      <c r="G1311" s="1">
        <v>44784</v>
      </c>
      <c r="H1311" s="1">
        <v>44817</v>
      </c>
      <c r="I1311" s="8">
        <f>IF(H1311&lt;&gt;"",_xlfn.DAYS(H1311,G1311),"N/A")</f>
        <v>33</v>
      </c>
      <c r="J1311" s="1">
        <f>IF(H1311&lt;&gt;"",H1311,"N/A")</f>
        <v>44817</v>
      </c>
      <c r="K1311">
        <v>8</v>
      </c>
      <c r="L1311" t="s">
        <v>12</v>
      </c>
      <c r="M1311" t="str">
        <f>IF(L1311&lt;&gt;"",L1311,"N/A")</f>
        <v>Invoiced</v>
      </c>
      <c r="O1311" t="str">
        <f>IF(N1311&lt;&gt;"",N1311,"N/A")</f>
        <v>N/A</v>
      </c>
      <c r="P1311" t="s">
        <v>13</v>
      </c>
      <c r="Q1311" s="9">
        <v>33.520000000000003</v>
      </c>
      <c r="R1311" t="str">
        <f t="shared" si="20"/>
        <v>30+</v>
      </c>
      <c r="S1311">
        <v>600</v>
      </c>
      <c r="T1311" t="s">
        <v>14</v>
      </c>
      <c r="U1311">
        <f>IF(T1311="USD",S1311,S1311*0.055)</f>
        <v>600</v>
      </c>
      <c r="V1311">
        <v>300</v>
      </c>
      <c r="W1311" t="s">
        <v>14</v>
      </c>
      <c r="X1311">
        <f>IF(W1311="USD",V1311,V1311*0.054)</f>
        <v>300</v>
      </c>
      <c r="Y1311">
        <v>1</v>
      </c>
      <c r="Z1311">
        <v>3.3000000000000003</v>
      </c>
      <c r="AA1311" s="9">
        <v>4.95</v>
      </c>
      <c r="AB1311">
        <v>4.125</v>
      </c>
    </row>
    <row r="1312" spans="1:29" x14ac:dyDescent="0.25">
      <c r="A1312" t="s">
        <v>441</v>
      </c>
      <c r="B1312" t="s">
        <v>10</v>
      </c>
      <c r="C1312" t="s">
        <v>68</v>
      </c>
      <c r="D1312" t="s">
        <v>3620</v>
      </c>
      <c r="E1312" t="s">
        <v>3618</v>
      </c>
      <c r="F1312" t="str">
        <f>_xlfn.CONCAT(D1312:D1312,"-",E1312)</f>
        <v>Zanzibar-Tripoli</v>
      </c>
      <c r="G1312" s="1">
        <v>44646</v>
      </c>
      <c r="H1312" s="1">
        <v>44679</v>
      </c>
      <c r="I1312" s="8">
        <f>IF(H1312&lt;&gt;"",_xlfn.DAYS(H1312,G1312),"N/A")</f>
        <v>33</v>
      </c>
      <c r="J1312" s="1">
        <f>IF(H1312&lt;&gt;"",H1312,"N/A")</f>
        <v>44679</v>
      </c>
      <c r="K1312">
        <v>3</v>
      </c>
      <c r="L1312" t="s">
        <v>16</v>
      </c>
      <c r="M1312" t="str">
        <f>IF(L1312&lt;&gt;"",L1312,"N/A")</f>
        <v>Paid</v>
      </c>
      <c r="N1312" t="s">
        <v>12</v>
      </c>
      <c r="O1312" t="str">
        <f>IF(N1312&lt;&gt;"",N1312,"N/A")</f>
        <v>Invoiced</v>
      </c>
      <c r="P1312" t="s">
        <v>13</v>
      </c>
      <c r="Q1312" s="9">
        <v>33.018999999999998</v>
      </c>
      <c r="R1312" t="str">
        <f t="shared" si="20"/>
        <v>30+</v>
      </c>
      <c r="S1312">
        <v>600</v>
      </c>
      <c r="T1312" t="s">
        <v>14</v>
      </c>
      <c r="U1312">
        <f>IF(T1312="USD",S1312,S1312*0.055)</f>
        <v>600</v>
      </c>
      <c r="V1312">
        <v>300</v>
      </c>
      <c r="W1312" t="s">
        <v>14</v>
      </c>
      <c r="X1312">
        <f>IF(W1312="USD",V1312,V1312*0.054)</f>
        <v>300</v>
      </c>
      <c r="Y1312">
        <v>1</v>
      </c>
      <c r="Z1312">
        <v>3.3000000000000003</v>
      </c>
      <c r="AA1312" s="9">
        <v>4.95</v>
      </c>
      <c r="AB1312">
        <v>4.125</v>
      </c>
    </row>
    <row r="1313" spans="1:29" x14ac:dyDescent="0.25">
      <c r="A1313" t="s">
        <v>285</v>
      </c>
      <c r="B1313" t="s">
        <v>10</v>
      </c>
      <c r="C1313" t="s">
        <v>68</v>
      </c>
      <c r="D1313" t="s">
        <v>3616</v>
      </c>
      <c r="E1313" t="s">
        <v>3614</v>
      </c>
      <c r="F1313" t="str">
        <f>_xlfn.CONCAT(D1313:D1313,"-",E1313)</f>
        <v>Marrakech-Alger</v>
      </c>
      <c r="G1313" s="1">
        <v>44617</v>
      </c>
      <c r="H1313" s="1">
        <v>44650</v>
      </c>
      <c r="I1313" s="8">
        <f>IF(H1313&lt;&gt;"",_xlfn.DAYS(H1313,G1313),"N/A")</f>
        <v>33</v>
      </c>
      <c r="J1313" s="1">
        <f>IF(H1313&lt;&gt;"",H1313,"N/A")</f>
        <v>44650</v>
      </c>
      <c r="K1313">
        <v>2</v>
      </c>
      <c r="L1313" t="s">
        <v>16</v>
      </c>
      <c r="M1313" t="str">
        <f>IF(L1313&lt;&gt;"",L1313,"N/A")</f>
        <v>Paid</v>
      </c>
      <c r="O1313" t="str">
        <f>IF(N1313&lt;&gt;"",N1313,"N/A")</f>
        <v>N/A</v>
      </c>
      <c r="P1313" t="s">
        <v>69</v>
      </c>
      <c r="Q1313" s="9">
        <v>32.058999999999997</v>
      </c>
      <c r="R1313" t="str">
        <f t="shared" si="20"/>
        <v>30+</v>
      </c>
      <c r="S1313">
        <v>20</v>
      </c>
      <c r="T1313" t="s">
        <v>14</v>
      </c>
      <c r="U1313">
        <f>IF(T1313="USD",S1313,S1313*0.055)</f>
        <v>20</v>
      </c>
      <c r="V1313">
        <v>10</v>
      </c>
      <c r="W1313" t="s">
        <v>14</v>
      </c>
      <c r="X1313">
        <f>IF(W1313="USD",V1313,V1313*0.054)</f>
        <v>10</v>
      </c>
      <c r="Y1313">
        <v>1</v>
      </c>
      <c r="Z1313">
        <v>3.3000000000000003</v>
      </c>
      <c r="AA1313" s="9">
        <v>4.95</v>
      </c>
      <c r="AB1313">
        <v>4.125</v>
      </c>
    </row>
    <row r="1314" spans="1:29" x14ac:dyDescent="0.25">
      <c r="A1314" t="s">
        <v>295</v>
      </c>
      <c r="B1314" t="s">
        <v>10</v>
      </c>
      <c r="C1314" t="s">
        <v>68</v>
      </c>
      <c r="D1314" t="s">
        <v>3611</v>
      </c>
      <c r="E1314" t="s">
        <v>3612</v>
      </c>
      <c r="F1314" t="str">
        <f>_xlfn.CONCAT(D1314:D1314,"-",E1314)</f>
        <v>Mogadishu-Victoria</v>
      </c>
      <c r="G1314" s="1">
        <v>44617</v>
      </c>
      <c r="H1314" s="1">
        <v>44650</v>
      </c>
      <c r="I1314" s="8">
        <f>IF(H1314&lt;&gt;"",_xlfn.DAYS(H1314,G1314),"N/A")</f>
        <v>33</v>
      </c>
      <c r="J1314" s="1">
        <f>IF(H1314&lt;&gt;"",H1314,"N/A")</f>
        <v>44650</v>
      </c>
      <c r="K1314">
        <v>2</v>
      </c>
      <c r="L1314" t="s">
        <v>16</v>
      </c>
      <c r="M1314" t="str">
        <f>IF(L1314&lt;&gt;"",L1314,"N/A")</f>
        <v>Paid</v>
      </c>
      <c r="N1314" t="s">
        <v>16</v>
      </c>
      <c r="O1314" t="str">
        <f>IF(N1314&lt;&gt;"",N1314,"N/A")</f>
        <v>Paid</v>
      </c>
      <c r="P1314" t="s">
        <v>13</v>
      </c>
      <c r="Q1314" s="9">
        <v>32.058999999999997</v>
      </c>
      <c r="R1314" t="str">
        <f t="shared" si="20"/>
        <v>30+</v>
      </c>
      <c r="S1314">
        <v>600</v>
      </c>
      <c r="T1314" t="s">
        <v>14</v>
      </c>
      <c r="U1314">
        <f>IF(T1314="USD",S1314,S1314*0.055)</f>
        <v>600</v>
      </c>
      <c r="V1314">
        <v>300</v>
      </c>
      <c r="W1314" t="s">
        <v>14</v>
      </c>
      <c r="X1314">
        <f>IF(W1314="USD",V1314,V1314*0.054)</f>
        <v>300</v>
      </c>
      <c r="Y1314">
        <v>1</v>
      </c>
      <c r="Z1314">
        <v>3.3000000000000003</v>
      </c>
      <c r="AA1314" s="9">
        <v>4.95</v>
      </c>
      <c r="AB1314">
        <v>4.125</v>
      </c>
    </row>
    <row r="1315" spans="1:29" x14ac:dyDescent="0.25">
      <c r="A1315" t="s">
        <v>330</v>
      </c>
      <c r="B1315" t="s">
        <v>10</v>
      </c>
      <c r="C1315" t="s">
        <v>68</v>
      </c>
      <c r="D1315" t="s">
        <v>3615</v>
      </c>
      <c r="E1315" t="s">
        <v>3617</v>
      </c>
      <c r="F1315" t="str">
        <f>_xlfn.CONCAT(D1315:D1315,"-",E1315)</f>
        <v>Mombasa-Lagos</v>
      </c>
      <c r="G1315" s="1">
        <v>44615</v>
      </c>
      <c r="H1315" s="1">
        <v>44648</v>
      </c>
      <c r="I1315" s="8">
        <f>IF(H1315&lt;&gt;"",_xlfn.DAYS(H1315,G1315),"N/A")</f>
        <v>33</v>
      </c>
      <c r="J1315" s="1">
        <f>IF(H1315&lt;&gt;"",H1315,"N/A")</f>
        <v>44648</v>
      </c>
      <c r="K1315">
        <v>2</v>
      </c>
      <c r="L1315" t="s">
        <v>16</v>
      </c>
      <c r="M1315" t="str">
        <f>IF(L1315&lt;&gt;"",L1315,"N/A")</f>
        <v>Paid</v>
      </c>
      <c r="N1315" t="s">
        <v>16</v>
      </c>
      <c r="O1315" t="str">
        <f>IF(N1315&lt;&gt;"",N1315,"N/A")</f>
        <v>Paid</v>
      </c>
      <c r="P1315" t="s">
        <v>13</v>
      </c>
      <c r="Q1315" s="9">
        <v>30.178999999999998</v>
      </c>
      <c r="R1315" t="str">
        <f t="shared" si="20"/>
        <v>30+</v>
      </c>
      <c r="S1315">
        <v>600</v>
      </c>
      <c r="T1315" t="s">
        <v>14</v>
      </c>
      <c r="U1315">
        <f>IF(T1315="USD",S1315,S1315*0.055)</f>
        <v>600</v>
      </c>
      <c r="V1315">
        <v>300</v>
      </c>
      <c r="W1315" t="s">
        <v>14</v>
      </c>
      <c r="X1315">
        <f>IF(W1315="USD",V1315,V1315*0.054)</f>
        <v>300</v>
      </c>
      <c r="Y1315">
        <v>1</v>
      </c>
      <c r="Z1315">
        <v>3.3000000000000003</v>
      </c>
      <c r="AA1315" s="9">
        <v>4.95</v>
      </c>
      <c r="AB1315">
        <v>4.125</v>
      </c>
    </row>
    <row r="1316" spans="1:29" x14ac:dyDescent="0.25">
      <c r="A1316" t="s">
        <v>197</v>
      </c>
      <c r="B1316" t="s">
        <v>10</v>
      </c>
      <c r="C1316" t="s">
        <v>68</v>
      </c>
      <c r="D1316" t="s">
        <v>3619</v>
      </c>
      <c r="E1316" t="s">
        <v>3617</v>
      </c>
      <c r="F1316" t="str">
        <f>_xlfn.CONCAT(D1316:D1316,"-",E1316)</f>
        <v>Addis Ababa-Lagos</v>
      </c>
      <c r="G1316" s="1">
        <v>44607</v>
      </c>
      <c r="H1316" s="1">
        <v>44640</v>
      </c>
      <c r="I1316" s="8">
        <f>IF(H1316&lt;&gt;"",_xlfn.DAYS(H1316,G1316),"N/A")</f>
        <v>33</v>
      </c>
      <c r="J1316" s="1">
        <f>IF(H1316&lt;&gt;"",H1316,"N/A")</f>
        <v>44640</v>
      </c>
      <c r="K1316">
        <v>2</v>
      </c>
      <c r="L1316" t="s">
        <v>16</v>
      </c>
      <c r="M1316" t="str">
        <f>IF(L1316&lt;&gt;"",L1316,"N/A")</f>
        <v>Paid</v>
      </c>
      <c r="O1316" t="str">
        <f>IF(N1316&lt;&gt;"",N1316,"N/A")</f>
        <v>N/A</v>
      </c>
      <c r="P1316" t="s">
        <v>69</v>
      </c>
      <c r="Q1316" s="9">
        <v>30.14</v>
      </c>
      <c r="R1316" t="str">
        <f t="shared" si="20"/>
        <v>30+</v>
      </c>
      <c r="S1316">
        <v>20</v>
      </c>
      <c r="T1316" t="s">
        <v>14</v>
      </c>
      <c r="U1316">
        <f>IF(T1316="USD",S1316,S1316*0.055)</f>
        <v>20</v>
      </c>
      <c r="V1316">
        <v>10</v>
      </c>
      <c r="W1316" t="s">
        <v>14</v>
      </c>
      <c r="X1316">
        <f>IF(W1316="USD",V1316,V1316*0.054)</f>
        <v>10</v>
      </c>
      <c r="Y1316">
        <v>1</v>
      </c>
      <c r="Z1316">
        <v>3.3000000000000003</v>
      </c>
      <c r="AA1316" s="9">
        <v>4.95</v>
      </c>
      <c r="AB1316">
        <v>4.125</v>
      </c>
    </row>
    <row r="1317" spans="1:29" x14ac:dyDescent="0.25">
      <c r="A1317" t="s">
        <v>140</v>
      </c>
      <c r="B1317" t="s">
        <v>10</v>
      </c>
      <c r="C1317" t="s">
        <v>68</v>
      </c>
      <c r="D1317" t="s">
        <v>3620</v>
      </c>
      <c r="E1317" t="s">
        <v>3612</v>
      </c>
      <c r="F1317" t="str">
        <f>_xlfn.CONCAT(D1317:D1317,"-",E1317)</f>
        <v>Zanzibar-Victoria</v>
      </c>
      <c r="G1317" s="1">
        <v>44607</v>
      </c>
      <c r="H1317" s="1">
        <v>44640</v>
      </c>
      <c r="I1317" s="8">
        <f>IF(H1317&lt;&gt;"",_xlfn.DAYS(H1317,G1317),"N/A")</f>
        <v>33</v>
      </c>
      <c r="J1317" s="1">
        <f>IF(H1317&lt;&gt;"",H1317,"N/A")</f>
        <v>44640</v>
      </c>
      <c r="K1317">
        <v>2</v>
      </c>
      <c r="L1317" t="s">
        <v>16</v>
      </c>
      <c r="M1317" t="str">
        <f>IF(L1317&lt;&gt;"",L1317,"N/A")</f>
        <v>Paid</v>
      </c>
      <c r="N1317" t="s">
        <v>16</v>
      </c>
      <c r="O1317" t="str">
        <f>IF(N1317&lt;&gt;"",N1317,"N/A")</f>
        <v>Paid</v>
      </c>
      <c r="P1317" t="s">
        <v>13</v>
      </c>
      <c r="Q1317" s="9">
        <v>30.14</v>
      </c>
      <c r="R1317" t="str">
        <f t="shared" si="20"/>
        <v>30+</v>
      </c>
      <c r="S1317">
        <v>600</v>
      </c>
      <c r="T1317" t="s">
        <v>14</v>
      </c>
      <c r="U1317">
        <f>IF(T1317="USD",S1317,S1317*0.055)</f>
        <v>600</v>
      </c>
      <c r="V1317">
        <v>300</v>
      </c>
      <c r="W1317" t="s">
        <v>14</v>
      </c>
      <c r="X1317">
        <f>IF(W1317="USD",V1317,V1317*0.054)</f>
        <v>300</v>
      </c>
      <c r="Y1317">
        <v>1</v>
      </c>
      <c r="Z1317">
        <v>3.3000000000000003</v>
      </c>
      <c r="AA1317" s="9">
        <v>4.95</v>
      </c>
      <c r="AB1317">
        <v>4.125</v>
      </c>
    </row>
    <row r="1318" spans="1:29" x14ac:dyDescent="0.25">
      <c r="A1318" t="s">
        <v>209</v>
      </c>
      <c r="B1318" t="s">
        <v>10</v>
      </c>
      <c r="C1318" t="s">
        <v>68</v>
      </c>
      <c r="D1318" t="s">
        <v>3611</v>
      </c>
      <c r="E1318" t="s">
        <v>3617</v>
      </c>
      <c r="F1318" t="str">
        <f>_xlfn.CONCAT(D1318:D1318,"-",E1318)</f>
        <v>Mogadishu-Lagos</v>
      </c>
      <c r="G1318" s="1">
        <v>44609</v>
      </c>
      <c r="H1318" s="1">
        <v>44642</v>
      </c>
      <c r="I1318" s="8">
        <f>IF(H1318&lt;&gt;"",_xlfn.DAYS(H1318,G1318),"N/A")</f>
        <v>33</v>
      </c>
      <c r="J1318" s="1">
        <f>IF(H1318&lt;&gt;"",H1318,"N/A")</f>
        <v>44642</v>
      </c>
      <c r="K1318">
        <v>2</v>
      </c>
      <c r="L1318" t="s">
        <v>16</v>
      </c>
      <c r="M1318" t="str">
        <f>IF(L1318&lt;&gt;"",L1318,"N/A")</f>
        <v>Paid</v>
      </c>
      <c r="O1318" t="str">
        <f>IF(N1318&lt;&gt;"",N1318,"N/A")</f>
        <v>N/A</v>
      </c>
      <c r="P1318" t="s">
        <v>69</v>
      </c>
      <c r="Q1318" s="9">
        <v>30.06</v>
      </c>
      <c r="R1318" t="str">
        <f t="shared" si="20"/>
        <v>30+</v>
      </c>
      <c r="S1318">
        <v>20</v>
      </c>
      <c r="T1318" t="s">
        <v>14</v>
      </c>
      <c r="U1318">
        <f>IF(T1318="USD",S1318,S1318*0.055)</f>
        <v>20</v>
      </c>
      <c r="V1318">
        <v>10</v>
      </c>
      <c r="W1318" t="s">
        <v>14</v>
      </c>
      <c r="X1318">
        <f>IF(W1318="USD",V1318,V1318*0.054)</f>
        <v>10</v>
      </c>
      <c r="Y1318">
        <v>1</v>
      </c>
      <c r="Z1318">
        <v>3.3000000000000003</v>
      </c>
      <c r="AA1318" s="9">
        <v>4.95</v>
      </c>
      <c r="AB1318">
        <v>4.125</v>
      </c>
    </row>
    <row r="1319" spans="1:29" x14ac:dyDescent="0.25">
      <c r="A1319" t="s">
        <v>210</v>
      </c>
      <c r="B1319" t="s">
        <v>10</v>
      </c>
      <c r="C1319" t="s">
        <v>68</v>
      </c>
      <c r="D1319" t="s">
        <v>3615</v>
      </c>
      <c r="E1319" t="s">
        <v>3612</v>
      </c>
      <c r="F1319" t="str">
        <f>_xlfn.CONCAT(D1319:D1319,"-",E1319)</f>
        <v>Mombasa-Victoria</v>
      </c>
      <c r="G1319" s="1">
        <v>44609</v>
      </c>
      <c r="H1319" s="1">
        <v>44642</v>
      </c>
      <c r="I1319" s="8">
        <f>IF(H1319&lt;&gt;"",_xlfn.DAYS(H1319,G1319),"N/A")</f>
        <v>33</v>
      </c>
      <c r="J1319" s="1">
        <f>IF(H1319&lt;&gt;"",H1319,"N/A")</f>
        <v>44642</v>
      </c>
      <c r="K1319">
        <v>2</v>
      </c>
      <c r="L1319" t="s">
        <v>16</v>
      </c>
      <c r="M1319" t="str">
        <f>IF(L1319&lt;&gt;"",L1319,"N/A")</f>
        <v>Paid</v>
      </c>
      <c r="O1319" t="str">
        <f>IF(N1319&lt;&gt;"",N1319,"N/A")</f>
        <v>N/A</v>
      </c>
      <c r="P1319" t="s">
        <v>69</v>
      </c>
      <c r="Q1319" s="9">
        <v>30.06</v>
      </c>
      <c r="R1319" t="str">
        <f t="shared" si="20"/>
        <v>30+</v>
      </c>
      <c r="S1319">
        <v>20</v>
      </c>
      <c r="T1319" t="s">
        <v>14</v>
      </c>
      <c r="U1319">
        <f>IF(T1319="USD",S1319,S1319*0.055)</f>
        <v>20</v>
      </c>
      <c r="V1319">
        <v>10</v>
      </c>
      <c r="W1319" t="s">
        <v>14</v>
      </c>
      <c r="X1319">
        <f>IF(W1319="USD",V1319,V1319*0.054)</f>
        <v>10</v>
      </c>
      <c r="Y1319">
        <v>1</v>
      </c>
      <c r="Z1319">
        <v>3.3000000000000003</v>
      </c>
      <c r="AA1319" s="9">
        <v>4.95</v>
      </c>
      <c r="AB1319">
        <v>4.125</v>
      </c>
    </row>
    <row r="1320" spans="1:29" x14ac:dyDescent="0.25">
      <c r="A1320" t="s">
        <v>152</v>
      </c>
      <c r="B1320" t="s">
        <v>10</v>
      </c>
      <c r="C1320" t="s">
        <v>68</v>
      </c>
      <c r="D1320" t="s">
        <v>3619</v>
      </c>
      <c r="E1320" t="s">
        <v>3612</v>
      </c>
      <c r="F1320" t="str">
        <f>_xlfn.CONCAT(D1320:D1320,"-",E1320)</f>
        <v>Addis Ababa-Victoria</v>
      </c>
      <c r="G1320" s="1">
        <v>44609</v>
      </c>
      <c r="H1320" s="1">
        <v>44642</v>
      </c>
      <c r="I1320" s="8">
        <f>IF(H1320&lt;&gt;"",_xlfn.DAYS(H1320,G1320),"N/A")</f>
        <v>33</v>
      </c>
      <c r="J1320" s="1">
        <f>IF(H1320&lt;&gt;"",H1320,"N/A")</f>
        <v>44642</v>
      </c>
      <c r="K1320">
        <v>2</v>
      </c>
      <c r="L1320" t="s">
        <v>16</v>
      </c>
      <c r="M1320" t="str">
        <f>IF(L1320&lt;&gt;"",L1320,"N/A")</f>
        <v>Paid</v>
      </c>
      <c r="N1320" t="s">
        <v>16</v>
      </c>
      <c r="O1320" t="str">
        <f>IF(N1320&lt;&gt;"",N1320,"N/A")</f>
        <v>Paid</v>
      </c>
      <c r="P1320" t="s">
        <v>13</v>
      </c>
      <c r="Q1320" s="9">
        <v>30.06</v>
      </c>
      <c r="R1320" t="str">
        <f t="shared" si="20"/>
        <v>30+</v>
      </c>
      <c r="S1320">
        <v>600</v>
      </c>
      <c r="T1320" t="s">
        <v>14</v>
      </c>
      <c r="U1320">
        <f>IF(T1320="USD",S1320,S1320*0.055)</f>
        <v>600</v>
      </c>
      <c r="V1320">
        <v>300</v>
      </c>
      <c r="W1320" t="s">
        <v>14</v>
      </c>
      <c r="X1320">
        <f>IF(W1320="USD",V1320,V1320*0.054)</f>
        <v>300</v>
      </c>
      <c r="Y1320">
        <v>1</v>
      </c>
      <c r="Z1320">
        <v>3.3000000000000003</v>
      </c>
      <c r="AA1320" s="9">
        <v>4.95</v>
      </c>
      <c r="AB1320">
        <v>4.125</v>
      </c>
    </row>
    <row r="1321" spans="1:29" x14ac:dyDescent="0.25">
      <c r="A1321" t="s">
        <v>153</v>
      </c>
      <c r="B1321" t="s">
        <v>10</v>
      </c>
      <c r="C1321" t="s">
        <v>68</v>
      </c>
      <c r="D1321" t="s">
        <v>3620</v>
      </c>
      <c r="E1321" t="s">
        <v>3612</v>
      </c>
      <c r="F1321" t="str">
        <f>_xlfn.CONCAT(D1321:D1321,"-",E1321)</f>
        <v>Zanzibar-Victoria</v>
      </c>
      <c r="G1321" s="1">
        <v>44609</v>
      </c>
      <c r="H1321" s="1">
        <v>44642</v>
      </c>
      <c r="I1321" s="8">
        <f>IF(H1321&lt;&gt;"",_xlfn.DAYS(H1321,G1321),"N/A")</f>
        <v>33</v>
      </c>
      <c r="J1321" s="1">
        <f>IF(H1321&lt;&gt;"",H1321,"N/A")</f>
        <v>44642</v>
      </c>
      <c r="K1321">
        <v>2</v>
      </c>
      <c r="L1321" t="s">
        <v>16</v>
      </c>
      <c r="M1321" t="str">
        <f>IF(L1321&lt;&gt;"",L1321,"N/A")</f>
        <v>Paid</v>
      </c>
      <c r="N1321" t="s">
        <v>16</v>
      </c>
      <c r="O1321" t="str">
        <f>IF(N1321&lt;&gt;"",N1321,"N/A")</f>
        <v>Paid</v>
      </c>
      <c r="P1321" t="s">
        <v>13</v>
      </c>
      <c r="Q1321" s="9">
        <v>30.06</v>
      </c>
      <c r="R1321" t="str">
        <f t="shared" si="20"/>
        <v>30+</v>
      </c>
      <c r="S1321">
        <v>600</v>
      </c>
      <c r="T1321" t="s">
        <v>14</v>
      </c>
      <c r="U1321">
        <f>IF(T1321="USD",S1321,S1321*0.055)</f>
        <v>600</v>
      </c>
      <c r="V1321">
        <v>300</v>
      </c>
      <c r="W1321" t="s">
        <v>14</v>
      </c>
      <c r="X1321">
        <f>IF(W1321="USD",V1321,V1321*0.054)</f>
        <v>300</v>
      </c>
      <c r="Y1321">
        <v>1</v>
      </c>
      <c r="Z1321">
        <v>3.3000000000000003</v>
      </c>
      <c r="AA1321" s="9">
        <v>4.95</v>
      </c>
      <c r="AB1321">
        <v>4.125</v>
      </c>
    </row>
    <row r="1322" spans="1:29" x14ac:dyDescent="0.25">
      <c r="A1322" t="s">
        <v>639</v>
      </c>
      <c r="B1322" t="s">
        <v>10</v>
      </c>
      <c r="C1322" t="s">
        <v>68</v>
      </c>
      <c r="D1322" t="s">
        <v>3616</v>
      </c>
      <c r="E1322" t="s">
        <v>3613</v>
      </c>
      <c r="F1322" t="str">
        <f>_xlfn.CONCAT(D1322:D1322,"-",E1322)</f>
        <v>Marrakech-Sanaa</v>
      </c>
      <c r="G1322" s="1">
        <v>44785</v>
      </c>
      <c r="H1322" s="1">
        <v>44818</v>
      </c>
      <c r="I1322" s="8">
        <f>IF(H1322&lt;&gt;"",_xlfn.DAYS(H1322,G1322),"N/A")</f>
        <v>33</v>
      </c>
      <c r="J1322" s="1">
        <f>IF(H1322&lt;&gt;"",H1322,"N/A")</f>
        <v>44818</v>
      </c>
      <c r="K1322">
        <v>8</v>
      </c>
      <c r="M1322" t="str">
        <f>IF(L1322&lt;&gt;"",L1322,"N/A")</f>
        <v>N/A</v>
      </c>
      <c r="O1322" t="str">
        <f>IF(N1322&lt;&gt;"",N1322,"N/A")</f>
        <v>N/A</v>
      </c>
      <c r="P1322" t="s">
        <v>13</v>
      </c>
      <c r="Q1322" s="9">
        <v>29.48</v>
      </c>
      <c r="R1322" t="str">
        <f t="shared" si="20"/>
        <v>20-30</v>
      </c>
      <c r="S1322">
        <v>600</v>
      </c>
      <c r="T1322" t="s">
        <v>14</v>
      </c>
      <c r="U1322">
        <f>IF(T1322="USD",S1322,S1322*0.055)</f>
        <v>600</v>
      </c>
      <c r="V1322">
        <v>300</v>
      </c>
      <c r="W1322" t="s">
        <v>14</v>
      </c>
      <c r="X1322">
        <f>IF(W1322="USD",V1322,V1322*0.054)</f>
        <v>300</v>
      </c>
      <c r="Y1322">
        <v>1</v>
      </c>
      <c r="Z1322">
        <v>3.3000000000000003</v>
      </c>
      <c r="AA1322" s="9">
        <v>4.95</v>
      </c>
      <c r="AB1322">
        <v>4.125</v>
      </c>
    </row>
    <row r="1323" spans="1:29" x14ac:dyDescent="0.25">
      <c r="A1323" t="s">
        <v>433</v>
      </c>
      <c r="B1323" t="s">
        <v>10</v>
      </c>
      <c r="C1323" t="s">
        <v>68</v>
      </c>
      <c r="D1323" t="s">
        <v>3615</v>
      </c>
      <c r="E1323" t="s">
        <v>3612</v>
      </c>
      <c r="F1323" t="str">
        <f>_xlfn.CONCAT(D1323:D1323,"-",E1323)</f>
        <v>Mombasa-Victoria</v>
      </c>
      <c r="G1323" s="1">
        <v>44635</v>
      </c>
      <c r="H1323" s="1">
        <v>44668</v>
      </c>
      <c r="I1323" s="8">
        <f>IF(H1323&lt;&gt;"",_xlfn.DAYS(H1323,G1323),"N/A")</f>
        <v>33</v>
      </c>
      <c r="J1323" s="1">
        <f>IF(H1323&lt;&gt;"",H1323,"N/A")</f>
        <v>44668</v>
      </c>
      <c r="K1323">
        <v>3</v>
      </c>
      <c r="L1323" t="s">
        <v>12</v>
      </c>
      <c r="M1323" t="str">
        <f>IF(L1323&lt;&gt;"",L1323,"N/A")</f>
        <v>Invoiced</v>
      </c>
      <c r="N1323" t="s">
        <v>12</v>
      </c>
      <c r="O1323" t="str">
        <f>IF(N1323&lt;&gt;"",N1323,"N/A")</f>
        <v>Invoiced</v>
      </c>
      <c r="P1323" t="s">
        <v>13</v>
      </c>
      <c r="Q1323" s="9">
        <v>28.866</v>
      </c>
      <c r="R1323" t="str">
        <f t="shared" si="20"/>
        <v>20-30</v>
      </c>
      <c r="S1323">
        <v>600</v>
      </c>
      <c r="T1323" t="s">
        <v>14</v>
      </c>
      <c r="U1323">
        <f>IF(T1323="USD",S1323,S1323*0.055)</f>
        <v>600</v>
      </c>
      <c r="V1323">
        <v>300</v>
      </c>
      <c r="W1323" t="s">
        <v>14</v>
      </c>
      <c r="X1323">
        <f>IF(W1323="USD",V1323,V1323*0.054)</f>
        <v>300</v>
      </c>
      <c r="Y1323">
        <v>1</v>
      </c>
      <c r="Z1323">
        <v>3.3000000000000003</v>
      </c>
      <c r="AA1323" s="9">
        <v>4.95</v>
      </c>
      <c r="AB1323">
        <v>4.125</v>
      </c>
    </row>
    <row r="1324" spans="1:29" x14ac:dyDescent="0.25">
      <c r="A1324" t="s">
        <v>1884</v>
      </c>
      <c r="B1324" t="s">
        <v>10</v>
      </c>
      <c r="C1324" t="s">
        <v>56</v>
      </c>
      <c r="D1324" t="s">
        <v>3619</v>
      </c>
      <c r="E1324" t="s">
        <v>3612</v>
      </c>
      <c r="F1324" t="str">
        <f>_xlfn.CONCAT(D1324:D1324,"-",E1324)</f>
        <v>Addis Ababa-Victoria</v>
      </c>
      <c r="G1324" s="1">
        <v>44727</v>
      </c>
      <c r="H1324" s="1">
        <v>44749</v>
      </c>
      <c r="I1324" s="8">
        <f>IF(H1324&lt;&gt;"",_xlfn.DAYS(H1324,G1324),"N/A")</f>
        <v>22</v>
      </c>
      <c r="J1324" s="1">
        <f>IF(H1324&lt;&gt;"",H1324,"N/A")</f>
        <v>44749</v>
      </c>
      <c r="K1324">
        <v>6</v>
      </c>
      <c r="L1324" t="s">
        <v>12</v>
      </c>
      <c r="M1324" t="str">
        <f>IF(L1324&lt;&gt;"",L1324,"N/A")</f>
        <v>Invoiced</v>
      </c>
      <c r="N1324" t="s">
        <v>12</v>
      </c>
      <c r="O1324" t="str">
        <f>IF(N1324&lt;&gt;"",N1324,"N/A")</f>
        <v>Invoiced</v>
      </c>
      <c r="P1324" t="s">
        <v>13</v>
      </c>
      <c r="Q1324" s="9">
        <v>35.726999999999997</v>
      </c>
      <c r="R1324" t="str">
        <f t="shared" si="20"/>
        <v>30+</v>
      </c>
      <c r="S1324">
        <v>600</v>
      </c>
      <c r="T1324" t="s">
        <v>14</v>
      </c>
      <c r="U1324">
        <f>IF(T1324="USD",S1324,S1324*0.055)</f>
        <v>600</v>
      </c>
      <c r="V1324">
        <v>300</v>
      </c>
      <c r="W1324" t="s">
        <v>14</v>
      </c>
      <c r="X1324">
        <f>IF(W1324="USD",V1324,V1324*0.054)</f>
        <v>300</v>
      </c>
      <c r="Y1324">
        <v>1</v>
      </c>
      <c r="Z1324">
        <v>3.3</v>
      </c>
      <c r="AA1324" s="9">
        <v>2.2000000000000002</v>
      </c>
      <c r="AB1324">
        <v>2.75</v>
      </c>
      <c r="AC1324">
        <v>2.2000000000000002</v>
      </c>
    </row>
    <row r="1325" spans="1:29" x14ac:dyDescent="0.25">
      <c r="A1325" t="s">
        <v>1882</v>
      </c>
      <c r="B1325" t="s">
        <v>10</v>
      </c>
      <c r="C1325" t="s">
        <v>56</v>
      </c>
      <c r="D1325" t="s">
        <v>3620</v>
      </c>
      <c r="E1325" t="s">
        <v>3612</v>
      </c>
      <c r="F1325" t="str">
        <f>_xlfn.CONCAT(D1325:D1325,"-",E1325)</f>
        <v>Zanzibar-Victoria</v>
      </c>
      <c r="G1325" s="1">
        <v>44727</v>
      </c>
      <c r="H1325" s="1">
        <v>44749</v>
      </c>
      <c r="I1325" s="8">
        <f>IF(H1325&lt;&gt;"",_xlfn.DAYS(H1325,G1325),"N/A")</f>
        <v>22</v>
      </c>
      <c r="J1325" s="1">
        <f>IF(H1325&lt;&gt;"",H1325,"N/A")</f>
        <v>44749</v>
      </c>
      <c r="K1325">
        <v>6</v>
      </c>
      <c r="L1325" t="s">
        <v>12</v>
      </c>
      <c r="M1325" t="str">
        <f>IF(L1325&lt;&gt;"",L1325,"N/A")</f>
        <v>Invoiced</v>
      </c>
      <c r="N1325" t="s">
        <v>12</v>
      </c>
      <c r="O1325" t="str">
        <f>IF(N1325&lt;&gt;"",N1325,"N/A")</f>
        <v>Invoiced</v>
      </c>
      <c r="P1325" t="s">
        <v>13</v>
      </c>
      <c r="Q1325" s="9">
        <v>35.634999999999998</v>
      </c>
      <c r="R1325" t="str">
        <f t="shared" si="20"/>
        <v>30+</v>
      </c>
      <c r="S1325">
        <v>600</v>
      </c>
      <c r="T1325" t="s">
        <v>14</v>
      </c>
      <c r="U1325">
        <f>IF(T1325="USD",S1325,S1325*0.055)</f>
        <v>600</v>
      </c>
      <c r="V1325">
        <v>300</v>
      </c>
      <c r="W1325" t="s">
        <v>14</v>
      </c>
      <c r="X1325">
        <f>IF(W1325="USD",V1325,V1325*0.054)</f>
        <v>300</v>
      </c>
      <c r="Y1325">
        <v>1</v>
      </c>
      <c r="Z1325">
        <v>3.3</v>
      </c>
      <c r="AA1325" s="9">
        <v>2.2000000000000002</v>
      </c>
      <c r="AB1325">
        <v>2.75</v>
      </c>
      <c r="AC1325">
        <v>2.2000000000000002</v>
      </c>
    </row>
    <row r="1326" spans="1:29" x14ac:dyDescent="0.25">
      <c r="A1326" t="s">
        <v>1862</v>
      </c>
      <c r="B1326" t="s">
        <v>10</v>
      </c>
      <c r="C1326" t="s">
        <v>56</v>
      </c>
      <c r="D1326" t="s">
        <v>3619</v>
      </c>
      <c r="E1326" t="s">
        <v>3614</v>
      </c>
      <c r="F1326" t="str">
        <f>_xlfn.CONCAT(D1326:D1326,"-",E1326)</f>
        <v>Addis Ababa-Alger</v>
      </c>
      <c r="G1326" s="1">
        <v>44727</v>
      </c>
      <c r="H1326" s="1">
        <v>44749</v>
      </c>
      <c r="I1326" s="8">
        <f>IF(H1326&lt;&gt;"",_xlfn.DAYS(H1326,G1326),"N/A")</f>
        <v>22</v>
      </c>
      <c r="J1326" s="1">
        <f>IF(H1326&lt;&gt;"",H1326,"N/A")</f>
        <v>44749</v>
      </c>
      <c r="K1326">
        <v>6</v>
      </c>
      <c r="L1326" t="s">
        <v>16</v>
      </c>
      <c r="M1326" t="str">
        <f>IF(L1326&lt;&gt;"",L1326,"N/A")</f>
        <v>Paid</v>
      </c>
      <c r="N1326" t="s">
        <v>12</v>
      </c>
      <c r="O1326" t="str">
        <f>IF(N1326&lt;&gt;"",N1326,"N/A")</f>
        <v>Invoiced</v>
      </c>
      <c r="P1326" t="s">
        <v>13</v>
      </c>
      <c r="Q1326" s="9">
        <v>35.619</v>
      </c>
      <c r="R1326" t="str">
        <f t="shared" si="20"/>
        <v>30+</v>
      </c>
      <c r="S1326">
        <v>600</v>
      </c>
      <c r="T1326" t="s">
        <v>14</v>
      </c>
      <c r="U1326">
        <f>IF(T1326="USD",S1326,S1326*0.055)</f>
        <v>600</v>
      </c>
      <c r="V1326">
        <v>300</v>
      </c>
      <c r="W1326" t="s">
        <v>14</v>
      </c>
      <c r="X1326">
        <f>IF(W1326="USD",V1326,V1326*0.054)</f>
        <v>300</v>
      </c>
      <c r="Y1326">
        <v>1</v>
      </c>
      <c r="Z1326">
        <v>3.3</v>
      </c>
      <c r="AA1326" s="9">
        <v>2.2000000000000002</v>
      </c>
      <c r="AB1326">
        <v>2.75</v>
      </c>
      <c r="AC1326">
        <v>2.2000000000000002</v>
      </c>
    </row>
    <row r="1327" spans="1:29" x14ac:dyDescent="0.25">
      <c r="A1327" t="s">
        <v>1863</v>
      </c>
      <c r="B1327" t="s">
        <v>10</v>
      </c>
      <c r="C1327" t="s">
        <v>56</v>
      </c>
      <c r="D1327" t="s">
        <v>3620</v>
      </c>
      <c r="E1327" t="s">
        <v>3618</v>
      </c>
      <c r="F1327" t="str">
        <f>_xlfn.CONCAT(D1327:D1327,"-",E1327)</f>
        <v>Zanzibar-Tripoli</v>
      </c>
      <c r="G1327" s="1">
        <v>44727</v>
      </c>
      <c r="H1327" s="1">
        <v>44749</v>
      </c>
      <c r="I1327" s="8">
        <f>IF(H1327&lt;&gt;"",_xlfn.DAYS(H1327,G1327),"N/A")</f>
        <v>22</v>
      </c>
      <c r="J1327" s="1">
        <f>IF(H1327&lt;&gt;"",H1327,"N/A")</f>
        <v>44749</v>
      </c>
      <c r="K1327">
        <v>6</v>
      </c>
      <c r="L1327" t="s">
        <v>16</v>
      </c>
      <c r="M1327" t="str">
        <f>IF(L1327&lt;&gt;"",L1327,"N/A")</f>
        <v>Paid</v>
      </c>
      <c r="N1327" t="s">
        <v>12</v>
      </c>
      <c r="O1327" t="str">
        <f>IF(N1327&lt;&gt;"",N1327,"N/A")</f>
        <v>Invoiced</v>
      </c>
      <c r="P1327" t="s">
        <v>13</v>
      </c>
      <c r="Q1327" s="9">
        <v>35.54</v>
      </c>
      <c r="R1327" t="str">
        <f t="shared" si="20"/>
        <v>30+</v>
      </c>
      <c r="S1327">
        <v>600</v>
      </c>
      <c r="T1327" t="s">
        <v>14</v>
      </c>
      <c r="U1327">
        <f>IF(T1327="USD",S1327,S1327*0.055)</f>
        <v>600</v>
      </c>
      <c r="V1327">
        <v>300</v>
      </c>
      <c r="W1327" t="s">
        <v>14</v>
      </c>
      <c r="X1327">
        <f>IF(W1327="USD",V1327,V1327*0.054)</f>
        <v>300</v>
      </c>
      <c r="Y1327">
        <v>1</v>
      </c>
      <c r="Z1327">
        <v>3.3</v>
      </c>
      <c r="AA1327" s="9">
        <v>2.2000000000000002</v>
      </c>
      <c r="AB1327">
        <v>2.75</v>
      </c>
      <c r="AC1327">
        <v>2.2000000000000002</v>
      </c>
    </row>
    <row r="1328" spans="1:29" x14ac:dyDescent="0.25">
      <c r="A1328" t="s">
        <v>1860</v>
      </c>
      <c r="B1328" t="s">
        <v>10</v>
      </c>
      <c r="C1328" t="s">
        <v>56</v>
      </c>
      <c r="D1328" t="s">
        <v>3620</v>
      </c>
      <c r="E1328" t="s">
        <v>3614</v>
      </c>
      <c r="F1328" t="str">
        <f>_xlfn.CONCAT(D1328:D1328,"-",E1328)</f>
        <v>Zanzibar-Alger</v>
      </c>
      <c r="G1328" s="1">
        <v>44727</v>
      </c>
      <c r="H1328" s="1">
        <v>44749</v>
      </c>
      <c r="I1328" s="8">
        <f>IF(H1328&lt;&gt;"",_xlfn.DAYS(H1328,G1328),"N/A")</f>
        <v>22</v>
      </c>
      <c r="J1328" s="1">
        <f>IF(H1328&lt;&gt;"",H1328,"N/A")</f>
        <v>44749</v>
      </c>
      <c r="K1328">
        <v>6</v>
      </c>
      <c r="L1328" t="s">
        <v>16</v>
      </c>
      <c r="M1328" t="str">
        <f>IF(L1328&lt;&gt;"",L1328,"N/A")</f>
        <v>Paid</v>
      </c>
      <c r="N1328" t="s">
        <v>12</v>
      </c>
      <c r="O1328" t="str">
        <f>IF(N1328&lt;&gt;"",N1328,"N/A")</f>
        <v>Invoiced</v>
      </c>
      <c r="P1328" t="s">
        <v>13</v>
      </c>
      <c r="Q1328" s="9">
        <v>35.354999999999997</v>
      </c>
      <c r="R1328" t="str">
        <f t="shared" si="20"/>
        <v>30+</v>
      </c>
      <c r="S1328">
        <v>600</v>
      </c>
      <c r="T1328" t="s">
        <v>14</v>
      </c>
      <c r="U1328">
        <f>IF(T1328="USD",S1328,S1328*0.055)</f>
        <v>600</v>
      </c>
      <c r="V1328">
        <v>300</v>
      </c>
      <c r="W1328" t="s">
        <v>14</v>
      </c>
      <c r="X1328">
        <f>IF(W1328="USD",V1328,V1328*0.054)</f>
        <v>300</v>
      </c>
      <c r="Y1328">
        <v>1</v>
      </c>
      <c r="Z1328">
        <v>3.3</v>
      </c>
      <c r="AA1328" s="9">
        <v>2.2000000000000002</v>
      </c>
      <c r="AB1328">
        <v>2.75</v>
      </c>
      <c r="AC1328">
        <v>2.2000000000000002</v>
      </c>
    </row>
    <row r="1329" spans="1:29" x14ac:dyDescent="0.25">
      <c r="A1329" t="s">
        <v>1146</v>
      </c>
      <c r="B1329" t="s">
        <v>10</v>
      </c>
      <c r="C1329" t="s">
        <v>56</v>
      </c>
      <c r="D1329" t="s">
        <v>3611</v>
      </c>
      <c r="E1329" t="s">
        <v>3617</v>
      </c>
      <c r="F1329" t="str">
        <f>_xlfn.CONCAT(D1329:D1329,"-",E1329)</f>
        <v>Mogadishu-Lagos</v>
      </c>
      <c r="G1329" s="1">
        <v>44670</v>
      </c>
      <c r="H1329" s="1">
        <v>44692</v>
      </c>
      <c r="I1329" s="8">
        <f>IF(H1329&lt;&gt;"",_xlfn.DAYS(H1329,G1329),"N/A")</f>
        <v>22</v>
      </c>
      <c r="J1329" s="1">
        <f>IF(H1329&lt;&gt;"",H1329,"N/A")</f>
        <v>44692</v>
      </c>
      <c r="K1329">
        <v>4</v>
      </c>
      <c r="L1329" t="s">
        <v>16</v>
      </c>
      <c r="M1329" t="str">
        <f>IF(L1329&lt;&gt;"",L1329,"N/A")</f>
        <v>Paid</v>
      </c>
      <c r="N1329" t="s">
        <v>12</v>
      </c>
      <c r="O1329" t="str">
        <f>IF(N1329&lt;&gt;"",N1329,"N/A")</f>
        <v>Invoiced</v>
      </c>
      <c r="P1329" t="s">
        <v>13</v>
      </c>
      <c r="Q1329" s="9">
        <v>34.908000000000001</v>
      </c>
      <c r="R1329" t="str">
        <f t="shared" si="20"/>
        <v>30+</v>
      </c>
      <c r="S1329">
        <v>600</v>
      </c>
      <c r="T1329" t="s">
        <v>14</v>
      </c>
      <c r="U1329">
        <f>IF(T1329="USD",S1329,S1329*0.055)</f>
        <v>600</v>
      </c>
      <c r="V1329">
        <v>300</v>
      </c>
      <c r="W1329" t="s">
        <v>14</v>
      </c>
      <c r="X1329">
        <f>IF(W1329="USD",V1329,V1329*0.054)</f>
        <v>300</v>
      </c>
      <c r="Y1329">
        <v>1</v>
      </c>
      <c r="Z1329">
        <v>3.3</v>
      </c>
      <c r="AA1329" s="9">
        <v>2.2000000000000002</v>
      </c>
      <c r="AB1329">
        <v>2.75</v>
      </c>
      <c r="AC1329">
        <v>2.2000000000000002</v>
      </c>
    </row>
    <row r="1330" spans="1:29" x14ac:dyDescent="0.25">
      <c r="A1330" t="s">
        <v>934</v>
      </c>
      <c r="B1330" t="s">
        <v>10</v>
      </c>
      <c r="C1330" t="s">
        <v>68</v>
      </c>
      <c r="D1330" t="s">
        <v>3619</v>
      </c>
      <c r="E1330" t="s">
        <v>3617</v>
      </c>
      <c r="F1330" t="str">
        <f>_xlfn.CONCAT(D1330:D1330,"-",E1330)</f>
        <v>Addis Ababa-Lagos</v>
      </c>
      <c r="G1330" s="1">
        <v>44572</v>
      </c>
      <c r="H1330" s="1">
        <v>44594</v>
      </c>
      <c r="I1330" s="8">
        <f>IF(H1330&lt;&gt;"",_xlfn.DAYS(H1330,G1330),"N/A")</f>
        <v>22</v>
      </c>
      <c r="J1330" s="1">
        <f>IF(H1330&lt;&gt;"",H1330,"N/A")</f>
        <v>44594</v>
      </c>
      <c r="K1330">
        <v>1</v>
      </c>
      <c r="L1330" t="s">
        <v>16</v>
      </c>
      <c r="M1330" t="str">
        <f>IF(L1330&lt;&gt;"",L1330,"N/A")</f>
        <v>Paid</v>
      </c>
      <c r="N1330" t="s">
        <v>12</v>
      </c>
      <c r="O1330" t="str">
        <f>IF(N1330&lt;&gt;"",N1330,"N/A")</f>
        <v>Invoiced</v>
      </c>
      <c r="P1330" t="s">
        <v>69</v>
      </c>
      <c r="Q1330" s="9">
        <v>34.188600000000001</v>
      </c>
      <c r="R1330" t="str">
        <f t="shared" si="20"/>
        <v>30+</v>
      </c>
      <c r="S1330">
        <v>20</v>
      </c>
      <c r="T1330" t="s">
        <v>14</v>
      </c>
      <c r="U1330">
        <f>IF(T1330="USD",S1330,S1330*0.055)</f>
        <v>20</v>
      </c>
      <c r="V1330">
        <v>10</v>
      </c>
      <c r="W1330" t="s">
        <v>14</v>
      </c>
      <c r="X1330">
        <f>IF(W1330="USD",V1330,V1330*0.054)</f>
        <v>10</v>
      </c>
      <c r="Y1330">
        <v>1</v>
      </c>
      <c r="Z1330">
        <v>3.3</v>
      </c>
      <c r="AA1330" s="9">
        <v>2.2000000000000002</v>
      </c>
      <c r="AB1330">
        <v>2.75</v>
      </c>
      <c r="AC1330">
        <v>2.2000000000000002</v>
      </c>
    </row>
    <row r="1331" spans="1:29" x14ac:dyDescent="0.25">
      <c r="A1331" t="s">
        <v>943</v>
      </c>
      <c r="B1331" t="s">
        <v>10</v>
      </c>
      <c r="C1331" t="s">
        <v>68</v>
      </c>
      <c r="D1331" t="s">
        <v>3615</v>
      </c>
      <c r="E1331" t="s">
        <v>3617</v>
      </c>
      <c r="F1331" t="str">
        <f>_xlfn.CONCAT(D1331:D1331,"-",E1331)</f>
        <v>Mombasa-Lagos</v>
      </c>
      <c r="G1331" s="1">
        <v>44572</v>
      </c>
      <c r="H1331" s="1">
        <v>44594</v>
      </c>
      <c r="I1331" s="8">
        <f>IF(H1331&lt;&gt;"",_xlfn.DAYS(H1331,G1331),"N/A")</f>
        <v>22</v>
      </c>
      <c r="J1331" s="1">
        <f>IF(H1331&lt;&gt;"",H1331,"N/A")</f>
        <v>44594</v>
      </c>
      <c r="K1331">
        <v>1</v>
      </c>
      <c r="L1331" t="s">
        <v>16</v>
      </c>
      <c r="M1331" t="str">
        <f>IF(L1331&lt;&gt;"",L1331,"N/A")</f>
        <v>Paid</v>
      </c>
      <c r="N1331" t="s">
        <v>16</v>
      </c>
      <c r="O1331" t="str">
        <f>IF(N1331&lt;&gt;"",N1331,"N/A")</f>
        <v>Paid</v>
      </c>
      <c r="P1331" t="s">
        <v>13</v>
      </c>
      <c r="Q1331" s="9">
        <v>34.188600000000001</v>
      </c>
      <c r="R1331" t="str">
        <f t="shared" si="20"/>
        <v>30+</v>
      </c>
      <c r="S1331">
        <v>600</v>
      </c>
      <c r="T1331" t="s">
        <v>14</v>
      </c>
      <c r="U1331">
        <f>IF(T1331="USD",S1331,S1331*0.055)</f>
        <v>600</v>
      </c>
      <c r="V1331">
        <v>300</v>
      </c>
      <c r="W1331" t="s">
        <v>14</v>
      </c>
      <c r="X1331">
        <f>IF(W1331="USD",V1331,V1331*0.054)</f>
        <v>300</v>
      </c>
      <c r="Y1331">
        <v>1</v>
      </c>
      <c r="Z1331">
        <v>3.3</v>
      </c>
      <c r="AA1331" s="9">
        <v>2.2000000000000002</v>
      </c>
      <c r="AB1331">
        <v>2.75</v>
      </c>
      <c r="AC1331">
        <v>2.2000000000000002</v>
      </c>
    </row>
    <row r="1332" spans="1:29" x14ac:dyDescent="0.25">
      <c r="A1332" t="s">
        <v>933</v>
      </c>
      <c r="B1332" t="s">
        <v>10</v>
      </c>
      <c r="C1332" t="s">
        <v>68</v>
      </c>
      <c r="D1332" t="s">
        <v>3611</v>
      </c>
      <c r="E1332" t="s">
        <v>3617</v>
      </c>
      <c r="F1332" t="str">
        <f>_xlfn.CONCAT(D1332:D1332,"-",E1332)</f>
        <v>Mogadishu-Lagos</v>
      </c>
      <c r="G1332" s="1">
        <v>44572</v>
      </c>
      <c r="H1332" s="1">
        <v>44594</v>
      </c>
      <c r="I1332" s="8">
        <f>IF(H1332&lt;&gt;"",_xlfn.DAYS(H1332,G1332),"N/A")</f>
        <v>22</v>
      </c>
      <c r="J1332" s="1">
        <f>IF(H1332&lt;&gt;"",H1332,"N/A")</f>
        <v>44594</v>
      </c>
      <c r="K1332">
        <v>1</v>
      </c>
      <c r="L1332" t="s">
        <v>16</v>
      </c>
      <c r="M1332" t="str">
        <f>IF(L1332&lt;&gt;"",L1332,"N/A")</f>
        <v>Paid</v>
      </c>
      <c r="N1332" t="s">
        <v>12</v>
      </c>
      <c r="O1332" t="str">
        <f>IF(N1332&lt;&gt;"",N1332,"N/A")</f>
        <v>Invoiced</v>
      </c>
      <c r="P1332" t="s">
        <v>69</v>
      </c>
      <c r="Q1332" s="9">
        <v>34.14</v>
      </c>
      <c r="R1332" t="str">
        <f t="shared" si="20"/>
        <v>30+</v>
      </c>
      <c r="S1332">
        <v>20</v>
      </c>
      <c r="T1332" t="s">
        <v>14</v>
      </c>
      <c r="U1332">
        <f>IF(T1332="USD",S1332,S1332*0.055)</f>
        <v>20</v>
      </c>
      <c r="V1332">
        <v>10</v>
      </c>
      <c r="W1332" t="s">
        <v>14</v>
      </c>
      <c r="X1332">
        <f>IF(W1332="USD",V1332,V1332*0.054)</f>
        <v>10</v>
      </c>
      <c r="Y1332">
        <v>1</v>
      </c>
      <c r="Z1332">
        <v>3.3</v>
      </c>
      <c r="AA1332" s="9">
        <v>2.2000000000000002</v>
      </c>
      <c r="AB1332">
        <v>2.75</v>
      </c>
      <c r="AC1332">
        <v>2.2000000000000002</v>
      </c>
    </row>
    <row r="1333" spans="1:29" x14ac:dyDescent="0.25">
      <c r="A1333" t="s">
        <v>942</v>
      </c>
      <c r="B1333" t="s">
        <v>10</v>
      </c>
      <c r="C1333" t="s">
        <v>68</v>
      </c>
      <c r="D1333" t="s">
        <v>3611</v>
      </c>
      <c r="E1333" t="s">
        <v>3612</v>
      </c>
      <c r="F1333" t="str">
        <f>_xlfn.CONCAT(D1333:D1333,"-",E1333)</f>
        <v>Mogadishu-Victoria</v>
      </c>
      <c r="G1333" s="1">
        <v>44572</v>
      </c>
      <c r="H1333" s="1">
        <v>44594</v>
      </c>
      <c r="I1333" s="8">
        <f>IF(H1333&lt;&gt;"",_xlfn.DAYS(H1333,G1333),"N/A")</f>
        <v>22</v>
      </c>
      <c r="J1333" s="1">
        <f>IF(H1333&lt;&gt;"",H1333,"N/A")</f>
        <v>44594</v>
      </c>
      <c r="K1333">
        <v>1</v>
      </c>
      <c r="L1333" t="s">
        <v>16</v>
      </c>
      <c r="M1333" t="str">
        <f>IF(L1333&lt;&gt;"",L1333,"N/A")</f>
        <v>Paid</v>
      </c>
      <c r="N1333" t="s">
        <v>16</v>
      </c>
      <c r="O1333" t="str">
        <f>IF(N1333&lt;&gt;"",N1333,"N/A")</f>
        <v>Paid</v>
      </c>
      <c r="P1333" t="s">
        <v>13</v>
      </c>
      <c r="Q1333" s="9">
        <v>34.14</v>
      </c>
      <c r="R1333" t="str">
        <f t="shared" si="20"/>
        <v>30+</v>
      </c>
      <c r="S1333">
        <v>600</v>
      </c>
      <c r="T1333" t="s">
        <v>14</v>
      </c>
      <c r="U1333">
        <f>IF(T1333="USD",S1333,S1333*0.055)</f>
        <v>600</v>
      </c>
      <c r="V1333">
        <v>300</v>
      </c>
      <c r="W1333" t="s">
        <v>14</v>
      </c>
      <c r="X1333">
        <f>IF(W1333="USD",V1333,V1333*0.054)</f>
        <v>300</v>
      </c>
      <c r="Y1333">
        <v>1</v>
      </c>
      <c r="Z1333">
        <v>3.3</v>
      </c>
      <c r="AA1333" s="9">
        <v>2.2000000000000002</v>
      </c>
      <c r="AB1333">
        <v>2.75</v>
      </c>
      <c r="AC1333">
        <v>2.2000000000000002</v>
      </c>
    </row>
    <row r="1334" spans="1:29" x14ac:dyDescent="0.25">
      <c r="A1334" t="s">
        <v>2188</v>
      </c>
      <c r="B1334" t="s">
        <v>10</v>
      </c>
      <c r="C1334" t="s">
        <v>68</v>
      </c>
      <c r="D1334" t="s">
        <v>3620</v>
      </c>
      <c r="E1334" t="s">
        <v>3613</v>
      </c>
      <c r="F1334" t="str">
        <f>_xlfn.CONCAT(D1334:D1334,"-",E1334)</f>
        <v>Zanzibar-Sanaa</v>
      </c>
      <c r="G1334" s="1">
        <v>44753</v>
      </c>
      <c r="H1334" s="1">
        <v>44775</v>
      </c>
      <c r="I1334" s="8">
        <f>IF(H1334&lt;&gt;"",_xlfn.DAYS(H1334,G1334),"N/A")</f>
        <v>22</v>
      </c>
      <c r="J1334" s="1">
        <f>IF(H1334&lt;&gt;"",H1334,"N/A")</f>
        <v>44775</v>
      </c>
      <c r="K1334">
        <v>7</v>
      </c>
      <c r="L1334" t="s">
        <v>16</v>
      </c>
      <c r="M1334" t="str">
        <f>IF(L1334&lt;&gt;"",L1334,"N/A")</f>
        <v>Paid</v>
      </c>
      <c r="N1334" t="s">
        <v>12</v>
      </c>
      <c r="O1334" t="str">
        <f>IF(N1334&lt;&gt;"",N1334,"N/A")</f>
        <v>Invoiced</v>
      </c>
      <c r="P1334" t="s">
        <v>13</v>
      </c>
      <c r="Q1334" s="9">
        <v>34.1126</v>
      </c>
      <c r="R1334" t="str">
        <f t="shared" si="20"/>
        <v>30+</v>
      </c>
      <c r="S1334">
        <v>600</v>
      </c>
      <c r="T1334" t="s">
        <v>14</v>
      </c>
      <c r="U1334">
        <f>IF(T1334="USD",S1334,S1334*0.055)</f>
        <v>600</v>
      </c>
      <c r="V1334">
        <v>300</v>
      </c>
      <c r="W1334" t="s">
        <v>14</v>
      </c>
      <c r="X1334">
        <f>IF(W1334="USD",V1334,V1334*0.054)</f>
        <v>300</v>
      </c>
      <c r="Y1334">
        <v>1</v>
      </c>
      <c r="Z1334">
        <v>3.3</v>
      </c>
      <c r="AA1334" s="9">
        <v>2.2000000000000002</v>
      </c>
      <c r="AB1334">
        <v>2.75</v>
      </c>
      <c r="AC1334">
        <v>2.2000000000000002</v>
      </c>
    </row>
    <row r="1335" spans="1:29" x14ac:dyDescent="0.25">
      <c r="A1335" t="s">
        <v>1816</v>
      </c>
      <c r="B1335" t="s">
        <v>10</v>
      </c>
      <c r="C1335" t="s">
        <v>68</v>
      </c>
      <c r="D1335" t="s">
        <v>3611</v>
      </c>
      <c r="E1335" t="s">
        <v>3617</v>
      </c>
      <c r="F1335" t="str">
        <f>_xlfn.CONCAT(D1335:D1335,"-",E1335)</f>
        <v>Mogadishu-Lagos</v>
      </c>
      <c r="G1335" s="1">
        <v>44760</v>
      </c>
      <c r="H1335" s="1">
        <v>44782</v>
      </c>
      <c r="I1335" s="8">
        <f>IF(H1335&lt;&gt;"",_xlfn.DAYS(H1335,G1335),"N/A")</f>
        <v>22</v>
      </c>
      <c r="J1335" s="1">
        <f>IF(H1335&lt;&gt;"",H1335,"N/A")</f>
        <v>44782</v>
      </c>
      <c r="K1335">
        <v>7</v>
      </c>
      <c r="L1335" t="s">
        <v>12</v>
      </c>
      <c r="M1335" t="str">
        <f>IF(L1335&lt;&gt;"",L1335,"N/A")</f>
        <v>Invoiced</v>
      </c>
      <c r="N1335" t="s">
        <v>12</v>
      </c>
      <c r="O1335" t="str">
        <f>IF(N1335&lt;&gt;"",N1335,"N/A")</f>
        <v>Invoiced</v>
      </c>
      <c r="P1335" t="s">
        <v>13</v>
      </c>
      <c r="Q1335" s="9">
        <v>34.1004</v>
      </c>
      <c r="R1335" t="str">
        <f t="shared" si="20"/>
        <v>30+</v>
      </c>
      <c r="S1335">
        <v>600</v>
      </c>
      <c r="T1335" t="s">
        <v>14</v>
      </c>
      <c r="U1335">
        <f>IF(T1335="USD",S1335,S1335*0.055)</f>
        <v>600</v>
      </c>
      <c r="V1335">
        <v>300</v>
      </c>
      <c r="W1335" t="s">
        <v>14</v>
      </c>
      <c r="X1335">
        <f>IF(W1335="USD",V1335,V1335*0.054)</f>
        <v>300</v>
      </c>
      <c r="Y1335">
        <v>1</v>
      </c>
      <c r="Z1335">
        <v>3.3</v>
      </c>
      <c r="AA1335" s="9">
        <v>2.2000000000000002</v>
      </c>
      <c r="AB1335">
        <v>2.75</v>
      </c>
      <c r="AC1335">
        <v>2.2000000000000002</v>
      </c>
    </row>
    <row r="1336" spans="1:29" x14ac:dyDescent="0.25">
      <c r="A1336" t="s">
        <v>3599</v>
      </c>
      <c r="B1336" t="s">
        <v>10</v>
      </c>
      <c r="C1336" t="s">
        <v>68</v>
      </c>
      <c r="D1336" t="s">
        <v>3611</v>
      </c>
      <c r="E1336" t="s">
        <v>3612</v>
      </c>
      <c r="F1336" t="str">
        <f>_xlfn.CONCAT(D1336:D1336,"-",E1336)</f>
        <v>Mogadishu-Victoria</v>
      </c>
      <c r="G1336" s="1">
        <v>44586</v>
      </c>
      <c r="H1336" s="1">
        <v>44608</v>
      </c>
      <c r="I1336" s="8">
        <f>IF(H1336&lt;&gt;"",_xlfn.DAYS(H1336,G1336),"N/A")</f>
        <v>22</v>
      </c>
      <c r="J1336" s="1">
        <f>IF(H1336&lt;&gt;"",H1336,"N/A")</f>
        <v>44608</v>
      </c>
      <c r="K1336">
        <v>1</v>
      </c>
      <c r="L1336" t="s">
        <v>16</v>
      </c>
      <c r="M1336" t="str">
        <f>IF(L1336&lt;&gt;"",L1336,"N/A")</f>
        <v>Paid</v>
      </c>
      <c r="N1336" t="s">
        <v>16</v>
      </c>
      <c r="O1336" t="str">
        <f>IF(N1336&lt;&gt;"",N1336,"N/A")</f>
        <v>Paid</v>
      </c>
      <c r="P1336" t="s">
        <v>13</v>
      </c>
      <c r="Q1336" s="9">
        <v>34.08</v>
      </c>
      <c r="R1336" t="str">
        <f t="shared" si="20"/>
        <v>30+</v>
      </c>
      <c r="S1336">
        <v>600</v>
      </c>
      <c r="T1336" t="s">
        <v>14</v>
      </c>
      <c r="U1336">
        <f>IF(T1336="USD",S1336,S1336*0.055)</f>
        <v>600</v>
      </c>
      <c r="V1336">
        <v>300</v>
      </c>
      <c r="W1336" t="s">
        <v>14</v>
      </c>
      <c r="X1336">
        <f>IF(W1336="USD",V1336,V1336*0.054)</f>
        <v>300</v>
      </c>
      <c r="Y1336">
        <v>1</v>
      </c>
      <c r="Z1336">
        <v>3.3</v>
      </c>
      <c r="AA1336" s="9">
        <v>2.2000000000000002</v>
      </c>
      <c r="AB1336">
        <v>2.75</v>
      </c>
      <c r="AC1336">
        <v>2.2000000000000002</v>
      </c>
    </row>
    <row r="1337" spans="1:29" x14ac:dyDescent="0.25">
      <c r="A1337" t="s">
        <v>2666</v>
      </c>
      <c r="B1337" t="s">
        <v>10</v>
      </c>
      <c r="C1337" t="s">
        <v>68</v>
      </c>
      <c r="D1337" t="s">
        <v>3611</v>
      </c>
      <c r="E1337" t="s">
        <v>3612</v>
      </c>
      <c r="F1337" t="str">
        <f>_xlfn.CONCAT(D1337:D1337,"-",E1337)</f>
        <v>Mogadishu-Victoria</v>
      </c>
      <c r="G1337" s="1">
        <v>44579</v>
      </c>
      <c r="H1337" s="1">
        <v>44601</v>
      </c>
      <c r="I1337" s="8">
        <f>IF(H1337&lt;&gt;"",_xlfn.DAYS(H1337,G1337),"N/A")</f>
        <v>22</v>
      </c>
      <c r="J1337" s="1">
        <f>IF(H1337&lt;&gt;"",H1337,"N/A")</f>
        <v>44601</v>
      </c>
      <c r="K1337">
        <v>1</v>
      </c>
      <c r="L1337" t="s">
        <v>16</v>
      </c>
      <c r="M1337" t="str">
        <f>IF(L1337&lt;&gt;"",L1337,"N/A")</f>
        <v>Paid</v>
      </c>
      <c r="N1337" t="s">
        <v>16</v>
      </c>
      <c r="O1337" t="str">
        <f>IF(N1337&lt;&gt;"",N1337,"N/A")</f>
        <v>Paid</v>
      </c>
      <c r="P1337" t="s">
        <v>13</v>
      </c>
      <c r="Q1337" s="9">
        <v>34.067999999999998</v>
      </c>
      <c r="R1337" t="str">
        <f t="shared" si="20"/>
        <v>30+</v>
      </c>
      <c r="S1337">
        <v>600</v>
      </c>
      <c r="T1337" t="s">
        <v>14</v>
      </c>
      <c r="U1337">
        <f>IF(T1337="USD",S1337,S1337*0.055)</f>
        <v>600</v>
      </c>
      <c r="V1337">
        <v>300</v>
      </c>
      <c r="W1337" t="s">
        <v>14</v>
      </c>
      <c r="X1337">
        <f>IF(W1337="USD",V1337,V1337*0.054)</f>
        <v>300</v>
      </c>
      <c r="Y1337">
        <v>1</v>
      </c>
      <c r="Z1337">
        <v>3.3</v>
      </c>
      <c r="AA1337" s="9">
        <v>2.2000000000000002</v>
      </c>
      <c r="AB1337">
        <v>2.75</v>
      </c>
      <c r="AC1337">
        <v>2.2000000000000002</v>
      </c>
    </row>
    <row r="1338" spans="1:29" x14ac:dyDescent="0.25">
      <c r="A1338" t="s">
        <v>3372</v>
      </c>
      <c r="B1338" t="s">
        <v>10</v>
      </c>
      <c r="C1338" t="s">
        <v>68</v>
      </c>
      <c r="D1338" t="s">
        <v>3615</v>
      </c>
      <c r="E1338" t="s">
        <v>3614</v>
      </c>
      <c r="F1338" t="str">
        <f>_xlfn.CONCAT(D1338:D1338,"-",E1338)</f>
        <v>Mombasa-Alger</v>
      </c>
      <c r="G1338" s="1">
        <v>44670</v>
      </c>
      <c r="H1338" s="1">
        <v>44692</v>
      </c>
      <c r="I1338" s="8">
        <f>IF(H1338&lt;&gt;"",_xlfn.DAYS(H1338,G1338),"N/A")</f>
        <v>22</v>
      </c>
      <c r="J1338" s="1">
        <f>IF(H1338&lt;&gt;"",H1338,"N/A")</f>
        <v>44692</v>
      </c>
      <c r="K1338">
        <v>4</v>
      </c>
      <c r="L1338" t="s">
        <v>16</v>
      </c>
      <c r="M1338" t="str">
        <f>IF(L1338&lt;&gt;"",L1338,"N/A")</f>
        <v>Paid</v>
      </c>
      <c r="N1338" t="s">
        <v>16</v>
      </c>
      <c r="O1338" t="str">
        <f>IF(N1338&lt;&gt;"",N1338,"N/A")</f>
        <v>Paid</v>
      </c>
      <c r="P1338" t="s">
        <v>13</v>
      </c>
      <c r="Q1338" s="9">
        <v>34.067999999999998</v>
      </c>
      <c r="R1338" t="str">
        <f t="shared" si="20"/>
        <v>30+</v>
      </c>
      <c r="S1338">
        <v>600</v>
      </c>
      <c r="T1338" t="s">
        <v>14</v>
      </c>
      <c r="U1338">
        <f>IF(T1338="USD",S1338,S1338*0.055)</f>
        <v>600</v>
      </c>
      <c r="V1338">
        <v>300</v>
      </c>
      <c r="W1338" t="s">
        <v>14</v>
      </c>
      <c r="X1338">
        <f>IF(W1338="USD",V1338,V1338*0.054)</f>
        <v>300</v>
      </c>
      <c r="Y1338">
        <v>1</v>
      </c>
      <c r="Z1338">
        <v>3.3</v>
      </c>
      <c r="AA1338" s="9">
        <v>2.2000000000000002</v>
      </c>
      <c r="AB1338">
        <v>2.75</v>
      </c>
      <c r="AC1338">
        <v>2.2000000000000002</v>
      </c>
    </row>
    <row r="1339" spans="1:29" x14ac:dyDescent="0.25">
      <c r="A1339" t="s">
        <v>958</v>
      </c>
      <c r="B1339" t="s">
        <v>10</v>
      </c>
      <c r="C1339" t="s">
        <v>68</v>
      </c>
      <c r="D1339" t="s">
        <v>3615</v>
      </c>
      <c r="E1339" t="s">
        <v>3618</v>
      </c>
      <c r="F1339" t="str">
        <f>_xlfn.CONCAT(D1339:D1339,"-",E1339)</f>
        <v>Mombasa-Tripoli</v>
      </c>
      <c r="G1339" s="1">
        <v>44564</v>
      </c>
      <c r="H1339" s="1">
        <v>44586</v>
      </c>
      <c r="I1339" s="8">
        <f>IF(H1339&lt;&gt;"",_xlfn.DAYS(H1339,G1339),"N/A")</f>
        <v>22</v>
      </c>
      <c r="J1339" s="1">
        <f>IF(H1339&lt;&gt;"",H1339,"N/A")</f>
        <v>44586</v>
      </c>
      <c r="K1339">
        <v>1</v>
      </c>
      <c r="L1339" t="s">
        <v>16</v>
      </c>
      <c r="M1339" t="str">
        <f>IF(L1339&lt;&gt;"",L1339,"N/A")</f>
        <v>Paid</v>
      </c>
      <c r="N1339" t="s">
        <v>16</v>
      </c>
      <c r="O1339" t="str">
        <f>IF(N1339&lt;&gt;"",N1339,"N/A")</f>
        <v>Paid</v>
      </c>
      <c r="P1339" t="s">
        <v>69</v>
      </c>
      <c r="Q1339" s="9">
        <v>33.624600000000001</v>
      </c>
      <c r="R1339" t="str">
        <f t="shared" si="20"/>
        <v>30+</v>
      </c>
      <c r="S1339">
        <v>20</v>
      </c>
      <c r="T1339" t="s">
        <v>14</v>
      </c>
      <c r="U1339">
        <f>IF(T1339="USD",S1339,S1339*0.055)</f>
        <v>20</v>
      </c>
      <c r="V1339">
        <v>10</v>
      </c>
      <c r="W1339" t="s">
        <v>14</v>
      </c>
      <c r="X1339">
        <f>IF(W1339="USD",V1339,V1339*0.054)</f>
        <v>10</v>
      </c>
      <c r="Y1339">
        <v>1</v>
      </c>
      <c r="Z1339">
        <v>3.3</v>
      </c>
      <c r="AA1339" s="9">
        <v>2.2000000000000002</v>
      </c>
      <c r="AB1339">
        <v>2.75</v>
      </c>
      <c r="AC1339">
        <v>2.2000000000000002</v>
      </c>
    </row>
    <row r="1340" spans="1:29" x14ac:dyDescent="0.25">
      <c r="A1340" t="s">
        <v>967</v>
      </c>
      <c r="B1340" t="s">
        <v>10</v>
      </c>
      <c r="C1340" t="s">
        <v>68</v>
      </c>
      <c r="D1340" t="s">
        <v>3611</v>
      </c>
      <c r="E1340" t="s">
        <v>3613</v>
      </c>
      <c r="F1340" t="str">
        <f>_xlfn.CONCAT(D1340:D1340,"-",E1340)</f>
        <v>Mogadishu-Sanaa</v>
      </c>
      <c r="G1340" s="1">
        <v>44564</v>
      </c>
      <c r="H1340" s="1">
        <v>44586</v>
      </c>
      <c r="I1340" s="8">
        <f>IF(H1340&lt;&gt;"",_xlfn.DAYS(H1340,G1340),"N/A")</f>
        <v>22</v>
      </c>
      <c r="J1340" s="1">
        <f>IF(H1340&lt;&gt;"",H1340,"N/A")</f>
        <v>44586</v>
      </c>
      <c r="K1340">
        <v>1</v>
      </c>
      <c r="L1340" t="s">
        <v>16</v>
      </c>
      <c r="M1340" t="str">
        <f>IF(L1340&lt;&gt;"",L1340,"N/A")</f>
        <v>Paid</v>
      </c>
      <c r="N1340" t="s">
        <v>16</v>
      </c>
      <c r="O1340" t="str">
        <f>IF(N1340&lt;&gt;"",N1340,"N/A")</f>
        <v>Paid</v>
      </c>
      <c r="P1340" t="s">
        <v>13</v>
      </c>
      <c r="Q1340" s="9">
        <v>33.624600000000001</v>
      </c>
      <c r="R1340" t="str">
        <f t="shared" si="20"/>
        <v>30+</v>
      </c>
      <c r="S1340">
        <v>600</v>
      </c>
      <c r="T1340" t="s">
        <v>14</v>
      </c>
      <c r="U1340">
        <f>IF(T1340="USD",S1340,S1340*0.055)</f>
        <v>600</v>
      </c>
      <c r="V1340">
        <v>300</v>
      </c>
      <c r="W1340" t="s">
        <v>14</v>
      </c>
      <c r="X1340">
        <f>IF(W1340="USD",V1340,V1340*0.054)</f>
        <v>300</v>
      </c>
      <c r="Y1340">
        <v>1</v>
      </c>
      <c r="Z1340">
        <v>3.3</v>
      </c>
      <c r="AA1340" s="9">
        <v>2.2000000000000002</v>
      </c>
      <c r="AB1340">
        <v>2.75</v>
      </c>
      <c r="AC1340">
        <v>2.2000000000000002</v>
      </c>
    </row>
    <row r="1341" spans="1:29" x14ac:dyDescent="0.25">
      <c r="A1341" t="s">
        <v>954</v>
      </c>
      <c r="B1341" t="s">
        <v>10</v>
      </c>
      <c r="C1341" t="s">
        <v>68</v>
      </c>
      <c r="D1341" t="s">
        <v>3620</v>
      </c>
      <c r="E1341" t="s">
        <v>3614</v>
      </c>
      <c r="F1341" t="str">
        <f>_xlfn.CONCAT(D1341:D1341,"-",E1341)</f>
        <v>Zanzibar-Alger</v>
      </c>
      <c r="G1341" s="1">
        <v>44564</v>
      </c>
      <c r="H1341" s="1">
        <v>44586</v>
      </c>
      <c r="I1341" s="8">
        <f>IF(H1341&lt;&gt;"",_xlfn.DAYS(H1341,G1341),"N/A")</f>
        <v>22</v>
      </c>
      <c r="J1341" s="1">
        <f>IF(H1341&lt;&gt;"",H1341,"N/A")</f>
        <v>44586</v>
      </c>
      <c r="K1341">
        <v>1</v>
      </c>
      <c r="L1341" t="s">
        <v>16</v>
      </c>
      <c r="M1341" t="str">
        <f>IF(L1341&lt;&gt;"",L1341,"N/A")</f>
        <v>Paid</v>
      </c>
      <c r="N1341" t="s">
        <v>16</v>
      </c>
      <c r="O1341" t="str">
        <f>IF(N1341&lt;&gt;"",N1341,"N/A")</f>
        <v>Paid</v>
      </c>
      <c r="P1341" t="s">
        <v>69</v>
      </c>
      <c r="Q1341" s="9">
        <v>33.615200000000002</v>
      </c>
      <c r="R1341" t="str">
        <f t="shared" si="20"/>
        <v>30+</v>
      </c>
      <c r="S1341">
        <v>20</v>
      </c>
      <c r="T1341" t="s">
        <v>14</v>
      </c>
      <c r="U1341">
        <f>IF(T1341="USD",S1341,S1341*0.055)</f>
        <v>20</v>
      </c>
      <c r="V1341">
        <v>10</v>
      </c>
      <c r="W1341" t="s">
        <v>14</v>
      </c>
      <c r="X1341">
        <f>IF(W1341="USD",V1341,V1341*0.054)</f>
        <v>10</v>
      </c>
      <c r="Y1341">
        <v>1</v>
      </c>
      <c r="Z1341">
        <v>3.3</v>
      </c>
      <c r="AA1341" s="9">
        <v>2.2000000000000002</v>
      </c>
      <c r="AB1341">
        <v>2.75</v>
      </c>
      <c r="AC1341">
        <v>2.2000000000000002</v>
      </c>
    </row>
    <row r="1342" spans="1:29" x14ac:dyDescent="0.25">
      <c r="A1342" t="s">
        <v>963</v>
      </c>
      <c r="B1342" t="s">
        <v>10</v>
      </c>
      <c r="C1342" t="s">
        <v>68</v>
      </c>
      <c r="D1342" t="s">
        <v>3619</v>
      </c>
      <c r="E1342" t="s">
        <v>3613</v>
      </c>
      <c r="F1342" t="str">
        <f>_xlfn.CONCAT(D1342:D1342,"-",E1342)</f>
        <v>Addis Ababa-Sanaa</v>
      </c>
      <c r="G1342" s="1">
        <v>44564</v>
      </c>
      <c r="H1342" s="1">
        <v>44586</v>
      </c>
      <c r="I1342" s="8">
        <f>IF(H1342&lt;&gt;"",_xlfn.DAYS(H1342,G1342),"N/A")</f>
        <v>22</v>
      </c>
      <c r="J1342" s="1">
        <f>IF(H1342&lt;&gt;"",H1342,"N/A")</f>
        <v>44586</v>
      </c>
      <c r="K1342">
        <v>1</v>
      </c>
      <c r="L1342" t="s">
        <v>16</v>
      </c>
      <c r="M1342" t="str">
        <f>IF(L1342&lt;&gt;"",L1342,"N/A")</f>
        <v>Paid</v>
      </c>
      <c r="N1342" t="s">
        <v>12</v>
      </c>
      <c r="O1342" t="str">
        <f>IF(N1342&lt;&gt;"",N1342,"N/A")</f>
        <v>Invoiced</v>
      </c>
      <c r="P1342" t="s">
        <v>13</v>
      </c>
      <c r="Q1342" s="9">
        <v>33.615200000000002</v>
      </c>
      <c r="R1342" t="str">
        <f t="shared" si="20"/>
        <v>30+</v>
      </c>
      <c r="S1342">
        <v>600</v>
      </c>
      <c r="T1342" t="s">
        <v>14</v>
      </c>
      <c r="U1342">
        <f>IF(T1342="USD",S1342,S1342*0.055)</f>
        <v>600</v>
      </c>
      <c r="V1342">
        <v>300</v>
      </c>
      <c r="W1342" t="s">
        <v>14</v>
      </c>
      <c r="X1342">
        <f>IF(W1342="USD",V1342,V1342*0.054)</f>
        <v>300</v>
      </c>
      <c r="Y1342">
        <v>1</v>
      </c>
      <c r="Z1342">
        <v>3.3</v>
      </c>
      <c r="AA1342" s="9">
        <v>2.2000000000000002</v>
      </c>
      <c r="AB1342">
        <v>2.75</v>
      </c>
      <c r="AC1342">
        <v>2.2000000000000002</v>
      </c>
    </row>
    <row r="1343" spans="1:29" x14ac:dyDescent="0.25">
      <c r="A1343" t="s">
        <v>3589</v>
      </c>
      <c r="B1343" t="s">
        <v>10</v>
      </c>
      <c r="C1343" t="s">
        <v>68</v>
      </c>
      <c r="D1343" t="s">
        <v>3615</v>
      </c>
      <c r="E1343" t="s">
        <v>3612</v>
      </c>
      <c r="F1343" t="str">
        <f>_xlfn.CONCAT(D1343:D1343,"-",E1343)</f>
        <v>Mombasa-Victoria</v>
      </c>
      <c r="G1343" s="1">
        <v>44586</v>
      </c>
      <c r="H1343" s="1">
        <v>44608</v>
      </c>
      <c r="I1343" s="8">
        <f>IF(H1343&lt;&gt;"",_xlfn.DAYS(H1343,G1343),"N/A")</f>
        <v>22</v>
      </c>
      <c r="J1343" s="1">
        <f>IF(H1343&lt;&gt;"",H1343,"N/A")</f>
        <v>44608</v>
      </c>
      <c r="K1343">
        <v>1</v>
      </c>
      <c r="L1343" t="s">
        <v>16</v>
      </c>
      <c r="M1343" t="str">
        <f>IF(L1343&lt;&gt;"",L1343,"N/A")</f>
        <v>Paid</v>
      </c>
      <c r="N1343" t="s">
        <v>16</v>
      </c>
      <c r="O1343" t="str">
        <f>IF(N1343&lt;&gt;"",N1343,"N/A")</f>
        <v>Paid</v>
      </c>
      <c r="P1343" t="s">
        <v>13</v>
      </c>
      <c r="Q1343" s="9">
        <v>33.08</v>
      </c>
      <c r="R1343" t="str">
        <f t="shared" si="20"/>
        <v>30+</v>
      </c>
      <c r="S1343">
        <v>600</v>
      </c>
      <c r="T1343" t="s">
        <v>14</v>
      </c>
      <c r="U1343">
        <f>IF(T1343="USD",S1343,S1343*0.055)</f>
        <v>600</v>
      </c>
      <c r="V1343">
        <v>300</v>
      </c>
      <c r="W1343" t="s">
        <v>14</v>
      </c>
      <c r="X1343">
        <f>IF(W1343="USD",V1343,V1343*0.054)</f>
        <v>300</v>
      </c>
      <c r="Y1343">
        <v>1</v>
      </c>
      <c r="Z1343">
        <v>3.3</v>
      </c>
      <c r="AA1343" s="9">
        <v>2.2000000000000002</v>
      </c>
      <c r="AB1343">
        <v>2.75</v>
      </c>
      <c r="AC1343">
        <v>2.2000000000000002</v>
      </c>
    </row>
    <row r="1344" spans="1:29" x14ac:dyDescent="0.25">
      <c r="A1344" t="s">
        <v>3598</v>
      </c>
      <c r="B1344" t="s">
        <v>10</v>
      </c>
      <c r="C1344" t="s">
        <v>68</v>
      </c>
      <c r="D1344" t="s">
        <v>3611</v>
      </c>
      <c r="E1344" t="s">
        <v>3614</v>
      </c>
      <c r="F1344" t="str">
        <f>_xlfn.CONCAT(D1344:D1344,"-",E1344)</f>
        <v>Mogadishu-Alger</v>
      </c>
      <c r="G1344" s="1">
        <v>44586</v>
      </c>
      <c r="H1344" s="1">
        <v>44608</v>
      </c>
      <c r="I1344" s="8">
        <f>IF(H1344&lt;&gt;"",_xlfn.DAYS(H1344,G1344),"N/A")</f>
        <v>22</v>
      </c>
      <c r="J1344" s="1">
        <f>IF(H1344&lt;&gt;"",H1344,"N/A")</f>
        <v>44608</v>
      </c>
      <c r="K1344">
        <v>1</v>
      </c>
      <c r="L1344" t="s">
        <v>16</v>
      </c>
      <c r="M1344" t="str">
        <f>IF(L1344&lt;&gt;"",L1344,"N/A")</f>
        <v>Paid</v>
      </c>
      <c r="N1344" t="s">
        <v>16</v>
      </c>
      <c r="O1344" t="str">
        <f>IF(N1344&lt;&gt;"",N1344,"N/A")</f>
        <v>Paid</v>
      </c>
      <c r="P1344" t="s">
        <v>13</v>
      </c>
      <c r="Q1344" s="9">
        <v>33.08</v>
      </c>
      <c r="R1344" t="str">
        <f t="shared" si="20"/>
        <v>30+</v>
      </c>
      <c r="S1344">
        <v>600</v>
      </c>
      <c r="T1344" t="s">
        <v>14</v>
      </c>
      <c r="U1344">
        <f>IF(T1344="USD",S1344,S1344*0.055)</f>
        <v>600</v>
      </c>
      <c r="V1344">
        <v>300</v>
      </c>
      <c r="W1344" t="s">
        <v>14</v>
      </c>
      <c r="X1344">
        <f>IF(W1344="USD",V1344,V1344*0.054)</f>
        <v>300</v>
      </c>
      <c r="Y1344">
        <v>1</v>
      </c>
      <c r="Z1344">
        <v>3.3</v>
      </c>
      <c r="AA1344" s="9">
        <v>2.2000000000000002</v>
      </c>
      <c r="AB1344">
        <v>2.75</v>
      </c>
      <c r="AC1344">
        <v>2.2000000000000002</v>
      </c>
    </row>
    <row r="1345" spans="1:29" x14ac:dyDescent="0.25">
      <c r="A1345" t="s">
        <v>2663</v>
      </c>
      <c r="B1345" t="s">
        <v>10</v>
      </c>
      <c r="C1345" t="s">
        <v>68</v>
      </c>
      <c r="D1345" t="s">
        <v>3620</v>
      </c>
      <c r="E1345" t="s">
        <v>3612</v>
      </c>
      <c r="F1345" t="str">
        <f>_xlfn.CONCAT(D1345:D1345,"-",E1345)</f>
        <v>Zanzibar-Victoria</v>
      </c>
      <c r="G1345" s="1">
        <v>44567</v>
      </c>
      <c r="H1345" s="1">
        <v>44589</v>
      </c>
      <c r="I1345" s="8">
        <f>IF(H1345&lt;&gt;"",_xlfn.DAYS(H1345,G1345),"N/A")</f>
        <v>22</v>
      </c>
      <c r="J1345" s="1">
        <f>IF(H1345&lt;&gt;"",H1345,"N/A")</f>
        <v>44589</v>
      </c>
      <c r="K1345">
        <v>1</v>
      </c>
      <c r="L1345" t="s">
        <v>16</v>
      </c>
      <c r="M1345" t="str">
        <f>IF(L1345&lt;&gt;"",L1345,"N/A")</f>
        <v>Paid</v>
      </c>
      <c r="N1345" t="s">
        <v>16</v>
      </c>
      <c r="O1345" t="str">
        <f>IF(N1345&lt;&gt;"",N1345,"N/A")</f>
        <v>Paid</v>
      </c>
      <c r="P1345" t="s">
        <v>13</v>
      </c>
      <c r="Q1345" s="9">
        <v>33.066000000000003</v>
      </c>
      <c r="R1345" t="str">
        <f t="shared" si="20"/>
        <v>30+</v>
      </c>
      <c r="S1345">
        <v>600</v>
      </c>
      <c r="T1345" t="s">
        <v>14</v>
      </c>
      <c r="U1345">
        <f>IF(T1345="USD",S1345,S1345*0.055)</f>
        <v>600</v>
      </c>
      <c r="V1345">
        <v>300</v>
      </c>
      <c r="W1345" t="s">
        <v>14</v>
      </c>
      <c r="X1345">
        <f>IF(W1345="USD",V1345,V1345*0.054)</f>
        <v>300</v>
      </c>
      <c r="Y1345">
        <v>1</v>
      </c>
      <c r="Z1345">
        <v>3.3</v>
      </c>
      <c r="AA1345" s="9">
        <v>2.2000000000000002</v>
      </c>
      <c r="AB1345">
        <v>2.75</v>
      </c>
      <c r="AC1345">
        <v>2.2000000000000002</v>
      </c>
    </row>
    <row r="1346" spans="1:29" x14ac:dyDescent="0.25">
      <c r="A1346" t="s">
        <v>2671</v>
      </c>
      <c r="B1346" t="s">
        <v>10</v>
      </c>
      <c r="C1346" t="s">
        <v>68</v>
      </c>
      <c r="D1346" t="s">
        <v>3611</v>
      </c>
      <c r="E1346" t="s">
        <v>3618</v>
      </c>
      <c r="F1346" t="str">
        <f>_xlfn.CONCAT(D1346:D1346,"-",E1346)</f>
        <v>Mogadishu-Tripoli</v>
      </c>
      <c r="G1346" s="1">
        <v>44568</v>
      </c>
      <c r="H1346" s="1">
        <v>44590</v>
      </c>
      <c r="I1346" s="8">
        <f>IF(H1346&lt;&gt;"",_xlfn.DAYS(H1346,G1346),"N/A")</f>
        <v>22</v>
      </c>
      <c r="J1346" s="1">
        <f>IF(H1346&lt;&gt;"",H1346,"N/A")</f>
        <v>44590</v>
      </c>
      <c r="K1346">
        <v>1</v>
      </c>
      <c r="L1346" t="s">
        <v>16</v>
      </c>
      <c r="M1346" t="str">
        <f>IF(L1346&lt;&gt;"",L1346,"N/A")</f>
        <v>Paid</v>
      </c>
      <c r="N1346" t="s">
        <v>16</v>
      </c>
      <c r="O1346" t="str">
        <f>IF(N1346&lt;&gt;"",N1346,"N/A")</f>
        <v>Paid</v>
      </c>
      <c r="P1346" t="s">
        <v>13</v>
      </c>
      <c r="Q1346" s="9">
        <v>33.066000000000003</v>
      </c>
      <c r="R1346" t="str">
        <f t="shared" si="20"/>
        <v>30+</v>
      </c>
      <c r="S1346">
        <v>600</v>
      </c>
      <c r="T1346" t="s">
        <v>14</v>
      </c>
      <c r="U1346">
        <f>IF(T1346="USD",S1346,S1346*0.055)</f>
        <v>600</v>
      </c>
      <c r="V1346">
        <v>300</v>
      </c>
      <c r="W1346" t="s">
        <v>14</v>
      </c>
      <c r="X1346">
        <f>IF(W1346="USD",V1346,V1346*0.054)</f>
        <v>300</v>
      </c>
      <c r="Y1346">
        <v>1</v>
      </c>
      <c r="Z1346">
        <v>3.3</v>
      </c>
      <c r="AA1346" s="9">
        <v>2.2000000000000002</v>
      </c>
      <c r="AB1346">
        <v>2.75</v>
      </c>
      <c r="AC1346">
        <v>2.2000000000000002</v>
      </c>
    </row>
    <row r="1347" spans="1:29" x14ac:dyDescent="0.25">
      <c r="A1347" t="s">
        <v>3383</v>
      </c>
      <c r="B1347" t="s">
        <v>10</v>
      </c>
      <c r="C1347" t="s">
        <v>68</v>
      </c>
      <c r="D1347" t="s">
        <v>3619</v>
      </c>
      <c r="E1347" t="s">
        <v>3614</v>
      </c>
      <c r="F1347" t="str">
        <f>_xlfn.CONCAT(D1347:D1347,"-",E1347)</f>
        <v>Addis Ababa-Alger</v>
      </c>
      <c r="G1347" s="1">
        <v>44672</v>
      </c>
      <c r="H1347" s="1">
        <v>44694</v>
      </c>
      <c r="I1347" s="8">
        <f>IF(H1347&lt;&gt;"",_xlfn.DAYS(H1347,G1347),"N/A")</f>
        <v>22</v>
      </c>
      <c r="J1347" s="1">
        <f>IF(H1347&lt;&gt;"",H1347,"N/A")</f>
        <v>44694</v>
      </c>
      <c r="K1347">
        <v>4</v>
      </c>
      <c r="L1347" t="s">
        <v>16</v>
      </c>
      <c r="M1347" t="str">
        <f>IF(L1347&lt;&gt;"",L1347,"N/A")</f>
        <v>Paid</v>
      </c>
      <c r="N1347" t="s">
        <v>12</v>
      </c>
      <c r="O1347" t="str">
        <f>IF(N1347&lt;&gt;"",N1347,"N/A")</f>
        <v>Invoiced</v>
      </c>
      <c r="P1347" t="s">
        <v>13</v>
      </c>
      <c r="Q1347" s="9">
        <v>33.066000000000003</v>
      </c>
      <c r="R1347" t="str">
        <f t="shared" ref="R1347:R1410" si="21">IF(Q1347&lt;=10,"1-10",IF(Q1347&lt;=20,"10-20",IF(Q1347&lt;=30,"20-30",IF(Q1347&lt;=40,"30+"))))</f>
        <v>30+</v>
      </c>
      <c r="S1347">
        <v>600</v>
      </c>
      <c r="T1347" t="s">
        <v>14</v>
      </c>
      <c r="U1347">
        <f>IF(T1347="USD",S1347,S1347*0.055)</f>
        <v>600</v>
      </c>
      <c r="V1347">
        <v>300</v>
      </c>
      <c r="W1347" t="s">
        <v>14</v>
      </c>
      <c r="X1347">
        <f>IF(W1347="USD",V1347,V1347*0.054)</f>
        <v>300</v>
      </c>
      <c r="Y1347">
        <v>1</v>
      </c>
      <c r="Z1347">
        <v>3.3</v>
      </c>
      <c r="AA1347" s="9">
        <v>2.2000000000000002</v>
      </c>
      <c r="AB1347">
        <v>2.75</v>
      </c>
      <c r="AC1347">
        <v>2.2000000000000002</v>
      </c>
    </row>
    <row r="1348" spans="1:29" x14ac:dyDescent="0.25">
      <c r="A1348" t="s">
        <v>3528</v>
      </c>
      <c r="B1348" t="s">
        <v>10</v>
      </c>
      <c r="C1348" t="s">
        <v>68</v>
      </c>
      <c r="D1348" t="s">
        <v>3616</v>
      </c>
      <c r="E1348" t="s">
        <v>3618</v>
      </c>
      <c r="F1348" t="str">
        <f>_xlfn.CONCAT(D1348:D1348,"-",E1348)</f>
        <v>Marrakech-Tripoli</v>
      </c>
      <c r="G1348" s="1">
        <v>44581</v>
      </c>
      <c r="H1348" s="1">
        <v>44603</v>
      </c>
      <c r="I1348" s="8">
        <f>IF(H1348&lt;&gt;"",_xlfn.DAYS(H1348,G1348),"N/A")</f>
        <v>22</v>
      </c>
      <c r="J1348" s="1">
        <f>IF(H1348&lt;&gt;"",H1348,"N/A")</f>
        <v>44603</v>
      </c>
      <c r="K1348">
        <v>1</v>
      </c>
      <c r="L1348" t="s">
        <v>16</v>
      </c>
      <c r="M1348" t="str">
        <f>IF(L1348&lt;&gt;"",L1348,"N/A")</f>
        <v>Paid</v>
      </c>
      <c r="N1348" t="s">
        <v>12</v>
      </c>
      <c r="O1348" t="str">
        <f>IF(N1348&lt;&gt;"",N1348,"N/A")</f>
        <v>Invoiced</v>
      </c>
      <c r="P1348" t="s">
        <v>13</v>
      </c>
      <c r="Q1348" s="9">
        <v>33.066000000000003</v>
      </c>
      <c r="R1348" t="str">
        <f t="shared" si="21"/>
        <v>30+</v>
      </c>
      <c r="S1348">
        <v>600</v>
      </c>
      <c r="T1348" t="s">
        <v>14</v>
      </c>
      <c r="U1348">
        <f>IF(T1348="USD",S1348,S1348*0.055)</f>
        <v>600</v>
      </c>
      <c r="V1348">
        <v>300</v>
      </c>
      <c r="W1348" t="s">
        <v>14</v>
      </c>
      <c r="X1348">
        <f>IF(W1348="USD",V1348,V1348*0.054)</f>
        <v>300</v>
      </c>
      <c r="Y1348">
        <v>1</v>
      </c>
      <c r="Z1348">
        <v>3.3</v>
      </c>
      <c r="AA1348" s="9">
        <v>2.2000000000000002</v>
      </c>
      <c r="AB1348">
        <v>2.75</v>
      </c>
      <c r="AC1348">
        <v>2.2000000000000002</v>
      </c>
    </row>
    <row r="1349" spans="1:29" x14ac:dyDescent="0.25">
      <c r="A1349" t="s">
        <v>891</v>
      </c>
      <c r="B1349" t="s">
        <v>10</v>
      </c>
      <c r="C1349" t="s">
        <v>68</v>
      </c>
      <c r="D1349" t="s">
        <v>3611</v>
      </c>
      <c r="E1349" t="s">
        <v>3617</v>
      </c>
      <c r="F1349" t="str">
        <f>_xlfn.CONCAT(D1349:D1349,"-",E1349)</f>
        <v>Mogadishu-Lagos</v>
      </c>
      <c r="G1349" s="1">
        <v>44634</v>
      </c>
      <c r="H1349" s="1">
        <v>44656</v>
      </c>
      <c r="I1349" s="8">
        <f>IF(H1349&lt;&gt;"",_xlfn.DAYS(H1349,G1349),"N/A")</f>
        <v>22</v>
      </c>
      <c r="J1349" s="1">
        <f>IF(H1349&lt;&gt;"",H1349,"N/A")</f>
        <v>44656</v>
      </c>
      <c r="K1349">
        <v>3</v>
      </c>
      <c r="L1349" t="s">
        <v>16</v>
      </c>
      <c r="M1349" t="str">
        <f>IF(L1349&lt;&gt;"",L1349,"N/A")</f>
        <v>Paid</v>
      </c>
      <c r="N1349" t="s">
        <v>12</v>
      </c>
      <c r="O1349" t="str">
        <f>IF(N1349&lt;&gt;"",N1349,"N/A")</f>
        <v>Invoiced</v>
      </c>
      <c r="P1349" t="s">
        <v>13</v>
      </c>
      <c r="Q1349" s="9">
        <v>32.841000000000001</v>
      </c>
      <c r="R1349" t="str">
        <f t="shared" si="21"/>
        <v>30+</v>
      </c>
      <c r="S1349">
        <v>600</v>
      </c>
      <c r="T1349" t="s">
        <v>14</v>
      </c>
      <c r="U1349">
        <f>IF(T1349="USD",S1349,S1349*0.055)</f>
        <v>600</v>
      </c>
      <c r="V1349">
        <v>300</v>
      </c>
      <c r="W1349" t="s">
        <v>14</v>
      </c>
      <c r="X1349">
        <f>IF(W1349="USD",V1349,V1349*0.054)</f>
        <v>300</v>
      </c>
      <c r="Y1349">
        <v>1</v>
      </c>
      <c r="Z1349">
        <v>3.3</v>
      </c>
      <c r="AA1349" s="9">
        <v>2.2000000000000002</v>
      </c>
      <c r="AB1349">
        <v>2.75</v>
      </c>
      <c r="AC1349">
        <v>2.2000000000000002</v>
      </c>
    </row>
    <row r="1350" spans="1:29" x14ac:dyDescent="0.25">
      <c r="A1350" t="s">
        <v>1590</v>
      </c>
      <c r="B1350" t="s">
        <v>10</v>
      </c>
      <c r="C1350" t="s">
        <v>68</v>
      </c>
      <c r="D1350" t="s">
        <v>3615</v>
      </c>
      <c r="E1350" t="s">
        <v>3618</v>
      </c>
      <c r="F1350" t="str">
        <f>_xlfn.CONCAT(D1350:D1350,"-",E1350)</f>
        <v>Mombasa-Tripoli</v>
      </c>
      <c r="G1350" s="1">
        <v>44706</v>
      </c>
      <c r="H1350" s="1">
        <v>44728</v>
      </c>
      <c r="I1350" s="8">
        <f>IF(H1350&lt;&gt;"",_xlfn.DAYS(H1350,G1350),"N/A")</f>
        <v>22</v>
      </c>
      <c r="J1350" s="1">
        <f>IF(H1350&lt;&gt;"",H1350,"N/A")</f>
        <v>44728</v>
      </c>
      <c r="K1350">
        <v>5</v>
      </c>
      <c r="L1350" t="s">
        <v>12</v>
      </c>
      <c r="M1350" t="str">
        <f>IF(L1350&lt;&gt;"",L1350,"N/A")</f>
        <v>Invoiced</v>
      </c>
      <c r="O1350" t="str">
        <f>IF(N1350&lt;&gt;"",N1350,"N/A")</f>
        <v>N/A</v>
      </c>
      <c r="P1350" t="s">
        <v>69</v>
      </c>
      <c r="Q1350" s="9">
        <v>32.466000000000001</v>
      </c>
      <c r="R1350" t="str">
        <f t="shared" si="21"/>
        <v>30+</v>
      </c>
      <c r="S1350">
        <v>20</v>
      </c>
      <c r="T1350" t="s">
        <v>14</v>
      </c>
      <c r="U1350">
        <f>IF(T1350="USD",S1350,S1350*0.055)</f>
        <v>20</v>
      </c>
      <c r="V1350">
        <v>10</v>
      </c>
      <c r="W1350" t="s">
        <v>14</v>
      </c>
      <c r="X1350">
        <f>IF(W1350="USD",V1350,V1350*0.054)</f>
        <v>10</v>
      </c>
      <c r="Y1350">
        <v>1</v>
      </c>
      <c r="Z1350">
        <v>3.3</v>
      </c>
      <c r="AA1350" s="9">
        <v>2.2000000000000002</v>
      </c>
      <c r="AB1350">
        <v>2.75</v>
      </c>
      <c r="AC1350">
        <v>2.2000000000000002</v>
      </c>
    </row>
    <row r="1351" spans="1:29" x14ac:dyDescent="0.25">
      <c r="A1351" t="s">
        <v>1649</v>
      </c>
      <c r="B1351" t="s">
        <v>10</v>
      </c>
      <c r="C1351" t="s">
        <v>68</v>
      </c>
      <c r="D1351" t="s">
        <v>3619</v>
      </c>
      <c r="E1351" t="s">
        <v>3618</v>
      </c>
      <c r="F1351" t="str">
        <f>_xlfn.CONCAT(D1351:D1351,"-",E1351)</f>
        <v>Addis Ababa-Tripoli</v>
      </c>
      <c r="G1351" s="1">
        <v>44706</v>
      </c>
      <c r="H1351" s="1">
        <v>44728</v>
      </c>
      <c r="I1351" s="8">
        <f>IF(H1351&lt;&gt;"",_xlfn.DAYS(H1351,G1351),"N/A")</f>
        <v>22</v>
      </c>
      <c r="J1351" s="1">
        <f>IF(H1351&lt;&gt;"",H1351,"N/A")</f>
        <v>44728</v>
      </c>
      <c r="K1351">
        <v>5</v>
      </c>
      <c r="L1351" t="s">
        <v>12</v>
      </c>
      <c r="M1351" t="str">
        <f>IF(L1351&lt;&gt;"",L1351,"N/A")</f>
        <v>Invoiced</v>
      </c>
      <c r="N1351" t="s">
        <v>12</v>
      </c>
      <c r="O1351" t="str">
        <f>IF(N1351&lt;&gt;"",N1351,"N/A")</f>
        <v>Invoiced</v>
      </c>
      <c r="P1351" t="s">
        <v>13</v>
      </c>
      <c r="Q1351" s="9">
        <v>32.466000000000001</v>
      </c>
      <c r="R1351" t="str">
        <f t="shared" si="21"/>
        <v>30+</v>
      </c>
      <c r="S1351">
        <v>600</v>
      </c>
      <c r="T1351" t="s">
        <v>14</v>
      </c>
      <c r="U1351">
        <f>IF(T1351="USD",S1351,S1351*0.055)</f>
        <v>600</v>
      </c>
      <c r="V1351">
        <v>300</v>
      </c>
      <c r="W1351" t="s">
        <v>14</v>
      </c>
      <c r="X1351">
        <f>IF(W1351="USD",V1351,V1351*0.054)</f>
        <v>300</v>
      </c>
      <c r="Y1351">
        <v>1</v>
      </c>
      <c r="Z1351">
        <v>3.3</v>
      </c>
      <c r="AA1351" s="9">
        <v>2.2000000000000002</v>
      </c>
      <c r="AB1351">
        <v>2.75</v>
      </c>
      <c r="AC1351">
        <v>2.2000000000000002</v>
      </c>
    </row>
    <row r="1352" spans="1:29" x14ac:dyDescent="0.25">
      <c r="A1352" t="s">
        <v>939</v>
      </c>
      <c r="B1352" t="s">
        <v>10</v>
      </c>
      <c r="C1352" t="s">
        <v>68</v>
      </c>
      <c r="D1352" t="s">
        <v>3619</v>
      </c>
      <c r="E1352" t="s">
        <v>3612</v>
      </c>
      <c r="F1352" t="str">
        <f>_xlfn.CONCAT(D1352:D1352,"-",E1352)</f>
        <v>Addis Ababa-Victoria</v>
      </c>
      <c r="G1352" s="1">
        <v>44573</v>
      </c>
      <c r="H1352" s="1">
        <v>44595</v>
      </c>
      <c r="I1352" s="8">
        <f>IF(H1352&lt;&gt;"",_xlfn.DAYS(H1352,G1352),"N/A")</f>
        <v>22</v>
      </c>
      <c r="J1352" s="1">
        <f>IF(H1352&lt;&gt;"",H1352,"N/A")</f>
        <v>44595</v>
      </c>
      <c r="K1352">
        <v>1</v>
      </c>
      <c r="L1352" t="s">
        <v>16</v>
      </c>
      <c r="M1352" t="str">
        <f>IF(L1352&lt;&gt;"",L1352,"N/A")</f>
        <v>Paid</v>
      </c>
      <c r="N1352" t="s">
        <v>12</v>
      </c>
      <c r="O1352" t="str">
        <f>IF(N1352&lt;&gt;"",N1352,"N/A")</f>
        <v>Invoiced</v>
      </c>
      <c r="P1352" t="s">
        <v>69</v>
      </c>
      <c r="Q1352" s="9">
        <v>32.0916</v>
      </c>
      <c r="R1352" t="str">
        <f t="shared" si="21"/>
        <v>30+</v>
      </c>
      <c r="S1352">
        <v>20</v>
      </c>
      <c r="T1352" t="s">
        <v>14</v>
      </c>
      <c r="U1352">
        <f>IF(T1352="USD",S1352,S1352*0.055)</f>
        <v>20</v>
      </c>
      <c r="V1352">
        <v>10</v>
      </c>
      <c r="W1352" t="s">
        <v>14</v>
      </c>
      <c r="X1352">
        <f>IF(W1352="USD",V1352,V1352*0.054)</f>
        <v>10</v>
      </c>
      <c r="Y1352">
        <v>1</v>
      </c>
      <c r="Z1352">
        <v>3.3</v>
      </c>
      <c r="AA1352" s="9">
        <v>2.2000000000000002</v>
      </c>
      <c r="AB1352">
        <v>2.75</v>
      </c>
      <c r="AC1352">
        <v>2.2000000000000002</v>
      </c>
    </row>
    <row r="1353" spans="1:29" x14ac:dyDescent="0.25">
      <c r="A1353" t="s">
        <v>948</v>
      </c>
      <c r="B1353" t="s">
        <v>10</v>
      </c>
      <c r="C1353" t="s">
        <v>68</v>
      </c>
      <c r="D1353" t="s">
        <v>3615</v>
      </c>
      <c r="E1353" t="s">
        <v>3614</v>
      </c>
      <c r="F1353" t="str">
        <f>_xlfn.CONCAT(D1353:D1353,"-",E1353)</f>
        <v>Mombasa-Alger</v>
      </c>
      <c r="G1353" s="1">
        <v>44573</v>
      </c>
      <c r="H1353" s="1">
        <v>44595</v>
      </c>
      <c r="I1353" s="8">
        <f>IF(H1353&lt;&gt;"",_xlfn.DAYS(H1353,G1353),"N/A")</f>
        <v>22</v>
      </c>
      <c r="J1353" s="1">
        <f>IF(H1353&lt;&gt;"",H1353,"N/A")</f>
        <v>44595</v>
      </c>
      <c r="K1353">
        <v>1</v>
      </c>
      <c r="L1353" t="s">
        <v>16</v>
      </c>
      <c r="M1353" t="str">
        <f>IF(L1353&lt;&gt;"",L1353,"N/A")</f>
        <v>Paid</v>
      </c>
      <c r="N1353" t="s">
        <v>16</v>
      </c>
      <c r="O1353" t="str">
        <f>IF(N1353&lt;&gt;"",N1353,"N/A")</f>
        <v>Paid</v>
      </c>
      <c r="P1353" t="s">
        <v>13</v>
      </c>
      <c r="Q1353" s="9">
        <v>32.0916</v>
      </c>
      <c r="R1353" t="str">
        <f t="shared" si="21"/>
        <v>30+</v>
      </c>
      <c r="S1353">
        <v>600</v>
      </c>
      <c r="T1353" t="s">
        <v>14</v>
      </c>
      <c r="U1353">
        <f>IF(T1353="USD",S1353,S1353*0.055)</f>
        <v>600</v>
      </c>
      <c r="V1353">
        <v>300</v>
      </c>
      <c r="W1353" t="s">
        <v>14</v>
      </c>
      <c r="X1353">
        <f>IF(W1353="USD",V1353,V1353*0.054)</f>
        <v>300</v>
      </c>
      <c r="Y1353">
        <v>1</v>
      </c>
      <c r="Z1353">
        <v>3.3</v>
      </c>
      <c r="AA1353" s="9">
        <v>2.2000000000000002</v>
      </c>
      <c r="AB1353">
        <v>2.75</v>
      </c>
      <c r="AC1353">
        <v>2.2000000000000002</v>
      </c>
    </row>
    <row r="1354" spans="1:29" x14ac:dyDescent="0.25">
      <c r="A1354" t="s">
        <v>931</v>
      </c>
      <c r="B1354" t="s">
        <v>10</v>
      </c>
      <c r="C1354" t="s">
        <v>68</v>
      </c>
      <c r="D1354" t="s">
        <v>3619</v>
      </c>
      <c r="E1354" t="s">
        <v>3617</v>
      </c>
      <c r="F1354" t="str">
        <f>_xlfn.CONCAT(D1354:D1354,"-",E1354)</f>
        <v>Addis Ababa-Lagos</v>
      </c>
      <c r="G1354" s="1">
        <v>44572</v>
      </c>
      <c r="H1354" s="1">
        <v>44594</v>
      </c>
      <c r="I1354" s="8">
        <f>IF(H1354&lt;&gt;"",_xlfn.DAYS(H1354,G1354),"N/A")</f>
        <v>22</v>
      </c>
      <c r="J1354" s="1">
        <f>IF(H1354&lt;&gt;"",H1354,"N/A")</f>
        <v>44594</v>
      </c>
      <c r="K1354">
        <v>1</v>
      </c>
      <c r="L1354" t="s">
        <v>16</v>
      </c>
      <c r="M1354" t="str">
        <f>IF(L1354&lt;&gt;"",L1354,"N/A")</f>
        <v>Paid</v>
      </c>
      <c r="O1354" t="str">
        <f>IF(N1354&lt;&gt;"",N1354,"N/A")</f>
        <v>N/A</v>
      </c>
      <c r="P1354" t="s">
        <v>69</v>
      </c>
      <c r="Q1354" s="9">
        <v>32.085799999999999</v>
      </c>
      <c r="R1354" t="str">
        <f t="shared" si="21"/>
        <v>30+</v>
      </c>
      <c r="S1354">
        <v>20</v>
      </c>
      <c r="T1354" t="s">
        <v>14</v>
      </c>
      <c r="U1354">
        <f>IF(T1354="USD",S1354,S1354*0.055)</f>
        <v>20</v>
      </c>
      <c r="V1354">
        <v>10</v>
      </c>
      <c r="W1354" t="s">
        <v>14</v>
      </c>
      <c r="X1354">
        <f>IF(W1354="USD",V1354,V1354*0.054)</f>
        <v>10</v>
      </c>
      <c r="Y1354">
        <v>1</v>
      </c>
      <c r="Z1354">
        <v>3.3</v>
      </c>
      <c r="AA1354" s="9">
        <v>2.2000000000000002</v>
      </c>
      <c r="AB1354">
        <v>2.75</v>
      </c>
      <c r="AC1354">
        <v>2.2000000000000002</v>
      </c>
    </row>
    <row r="1355" spans="1:29" x14ac:dyDescent="0.25">
      <c r="A1355" t="s">
        <v>940</v>
      </c>
      <c r="B1355" t="s">
        <v>10</v>
      </c>
      <c r="C1355" t="s">
        <v>68</v>
      </c>
      <c r="D1355" t="s">
        <v>3619</v>
      </c>
      <c r="E1355" t="s">
        <v>3613</v>
      </c>
      <c r="F1355" t="str">
        <f>_xlfn.CONCAT(D1355:D1355,"-",E1355)</f>
        <v>Addis Ababa-Sanaa</v>
      </c>
      <c r="G1355" s="1">
        <v>44572</v>
      </c>
      <c r="H1355" s="1">
        <v>44594</v>
      </c>
      <c r="I1355" s="8">
        <f>IF(H1355&lt;&gt;"",_xlfn.DAYS(H1355,G1355),"N/A")</f>
        <v>22</v>
      </c>
      <c r="J1355" s="1">
        <f>IF(H1355&lt;&gt;"",H1355,"N/A")</f>
        <v>44594</v>
      </c>
      <c r="K1355">
        <v>1</v>
      </c>
      <c r="L1355" t="s">
        <v>16</v>
      </c>
      <c r="M1355" t="str">
        <f>IF(L1355&lt;&gt;"",L1355,"N/A")</f>
        <v>Paid</v>
      </c>
      <c r="N1355" t="s">
        <v>16</v>
      </c>
      <c r="O1355" t="str">
        <f>IF(N1355&lt;&gt;"",N1355,"N/A")</f>
        <v>Paid</v>
      </c>
      <c r="P1355" t="s">
        <v>13</v>
      </c>
      <c r="Q1355" s="9">
        <v>32.085799999999999</v>
      </c>
      <c r="R1355" t="str">
        <f t="shared" si="21"/>
        <v>30+</v>
      </c>
      <c r="S1355">
        <v>600</v>
      </c>
      <c r="T1355" t="s">
        <v>14</v>
      </c>
      <c r="U1355">
        <f>IF(T1355="USD",S1355,S1355*0.055)</f>
        <v>600</v>
      </c>
      <c r="V1355">
        <v>300</v>
      </c>
      <c r="W1355" t="s">
        <v>14</v>
      </c>
      <c r="X1355">
        <f>IF(W1355="USD",V1355,V1355*0.054)</f>
        <v>300</v>
      </c>
      <c r="Y1355">
        <v>1</v>
      </c>
      <c r="Z1355">
        <v>3.3</v>
      </c>
      <c r="AA1355" s="9">
        <v>2.2000000000000002</v>
      </c>
      <c r="AB1355">
        <v>2.75</v>
      </c>
      <c r="AC1355">
        <v>2.2000000000000002</v>
      </c>
    </row>
    <row r="1356" spans="1:29" x14ac:dyDescent="0.25">
      <c r="A1356" t="s">
        <v>3071</v>
      </c>
      <c r="B1356" t="s">
        <v>10</v>
      </c>
      <c r="C1356" t="s">
        <v>68</v>
      </c>
      <c r="D1356" t="s">
        <v>3616</v>
      </c>
      <c r="E1356" t="s">
        <v>3618</v>
      </c>
      <c r="F1356" t="str">
        <f>_xlfn.CONCAT(D1356:D1356,"-",E1356)</f>
        <v>Marrakech-Tripoli</v>
      </c>
      <c r="G1356" s="1">
        <v>44784</v>
      </c>
      <c r="H1356" s="1">
        <v>44806</v>
      </c>
      <c r="I1356" s="8">
        <f>IF(H1356&lt;&gt;"",_xlfn.DAYS(H1356,G1356),"N/A")</f>
        <v>22</v>
      </c>
      <c r="J1356" s="1">
        <f>IF(H1356&lt;&gt;"",H1356,"N/A")</f>
        <v>44806</v>
      </c>
      <c r="K1356">
        <v>8</v>
      </c>
      <c r="M1356" t="str">
        <f>IF(L1356&lt;&gt;"",L1356,"N/A")</f>
        <v>N/A</v>
      </c>
      <c r="N1356" t="s">
        <v>583</v>
      </c>
      <c r="O1356" t="str">
        <f>IF(N1356&lt;&gt;"",N1356,"N/A")</f>
        <v>Approval Pending</v>
      </c>
      <c r="P1356" t="s">
        <v>13</v>
      </c>
      <c r="Q1356" s="9">
        <v>32.083799999999997</v>
      </c>
      <c r="R1356" t="str">
        <f t="shared" si="21"/>
        <v>30+</v>
      </c>
      <c r="S1356">
        <v>600</v>
      </c>
      <c r="T1356" t="s">
        <v>14</v>
      </c>
      <c r="U1356">
        <f>IF(T1356="USD",S1356,S1356*0.055)</f>
        <v>600</v>
      </c>
      <c r="V1356">
        <v>300</v>
      </c>
      <c r="W1356" t="s">
        <v>14</v>
      </c>
      <c r="X1356">
        <f>IF(W1356="USD",V1356,V1356*0.054)</f>
        <v>300</v>
      </c>
      <c r="Y1356">
        <v>1</v>
      </c>
      <c r="Z1356">
        <v>3.3</v>
      </c>
      <c r="AA1356" s="9">
        <v>2.2000000000000002</v>
      </c>
      <c r="AB1356">
        <v>2.75</v>
      </c>
      <c r="AC1356">
        <v>2.2000000000000002</v>
      </c>
    </row>
    <row r="1357" spans="1:29" x14ac:dyDescent="0.25">
      <c r="A1357" t="s">
        <v>2699</v>
      </c>
      <c r="B1357" t="s">
        <v>10</v>
      </c>
      <c r="C1357" t="s">
        <v>11</v>
      </c>
      <c r="D1357" t="s">
        <v>3619</v>
      </c>
      <c r="E1357" t="s">
        <v>3617</v>
      </c>
      <c r="F1357" t="str">
        <f>_xlfn.CONCAT(D1357:D1357,"-",E1357)</f>
        <v>Addis Ababa-Lagos</v>
      </c>
      <c r="G1357" s="1">
        <v>44673</v>
      </c>
      <c r="H1357" s="1">
        <v>44695</v>
      </c>
      <c r="I1357" s="8">
        <f>IF(H1357&lt;&gt;"",_xlfn.DAYS(H1357,G1357),"N/A")</f>
        <v>22</v>
      </c>
      <c r="J1357" s="1">
        <f>IF(H1357&lt;&gt;"",H1357,"N/A")</f>
        <v>44695</v>
      </c>
      <c r="K1357">
        <v>4</v>
      </c>
      <c r="L1357" t="s">
        <v>16</v>
      </c>
      <c r="M1357" t="str">
        <f>IF(L1357&lt;&gt;"",L1357,"N/A")</f>
        <v>Paid</v>
      </c>
      <c r="N1357" t="s">
        <v>12</v>
      </c>
      <c r="O1357" t="str">
        <f>IF(N1357&lt;&gt;"",N1357,"N/A")</f>
        <v>Invoiced</v>
      </c>
      <c r="P1357" t="s">
        <v>13</v>
      </c>
      <c r="Q1357" s="9">
        <v>31.626000000000001</v>
      </c>
      <c r="R1357" t="str">
        <f t="shared" si="21"/>
        <v>30+</v>
      </c>
      <c r="S1357">
        <v>600</v>
      </c>
      <c r="T1357" t="s">
        <v>14</v>
      </c>
      <c r="U1357">
        <f>IF(T1357="USD",S1357,S1357*0.055)</f>
        <v>600</v>
      </c>
      <c r="V1357">
        <v>300</v>
      </c>
      <c r="W1357" t="s">
        <v>14</v>
      </c>
      <c r="X1357">
        <f>IF(W1357="USD",V1357,V1357*0.054)</f>
        <v>300</v>
      </c>
      <c r="Y1357">
        <v>1</v>
      </c>
      <c r="Z1357">
        <v>3.3</v>
      </c>
      <c r="AA1357" s="9">
        <v>2.2000000000000002</v>
      </c>
      <c r="AB1357">
        <v>2.75</v>
      </c>
      <c r="AC1357">
        <v>2.2000000000000002</v>
      </c>
    </row>
    <row r="1358" spans="1:29" x14ac:dyDescent="0.25">
      <c r="A1358" t="s">
        <v>953</v>
      </c>
      <c r="B1358" t="s">
        <v>10</v>
      </c>
      <c r="C1358" t="s">
        <v>68</v>
      </c>
      <c r="D1358" t="s">
        <v>3615</v>
      </c>
      <c r="E1358" t="s">
        <v>3612</v>
      </c>
      <c r="F1358" t="str">
        <f>_xlfn.CONCAT(D1358:D1358,"-",E1358)</f>
        <v>Mombasa-Victoria</v>
      </c>
      <c r="G1358" s="1">
        <v>44564</v>
      </c>
      <c r="H1358" s="1">
        <v>44586</v>
      </c>
      <c r="I1358" s="8">
        <f>IF(H1358&lt;&gt;"",_xlfn.DAYS(H1358,G1358),"N/A")</f>
        <v>22</v>
      </c>
      <c r="J1358" s="1">
        <f>IF(H1358&lt;&gt;"",H1358,"N/A")</f>
        <v>44586</v>
      </c>
      <c r="K1358">
        <v>1</v>
      </c>
      <c r="L1358" t="s">
        <v>16</v>
      </c>
      <c r="M1358" t="str">
        <f>IF(L1358&lt;&gt;"",L1358,"N/A")</f>
        <v>Paid</v>
      </c>
      <c r="N1358" t="s">
        <v>16</v>
      </c>
      <c r="O1358" t="str">
        <f>IF(N1358&lt;&gt;"",N1358,"N/A")</f>
        <v>Paid</v>
      </c>
      <c r="P1358" t="s">
        <v>69</v>
      </c>
      <c r="Q1358" s="9">
        <v>31.613</v>
      </c>
      <c r="R1358" t="str">
        <f t="shared" si="21"/>
        <v>30+</v>
      </c>
      <c r="S1358">
        <v>20</v>
      </c>
      <c r="T1358" t="s">
        <v>14</v>
      </c>
      <c r="U1358">
        <f>IF(T1358="USD",S1358,S1358*0.055)</f>
        <v>20</v>
      </c>
      <c r="V1358">
        <v>10</v>
      </c>
      <c r="W1358" t="s">
        <v>14</v>
      </c>
      <c r="X1358">
        <f>IF(W1358="USD",V1358,V1358*0.054)</f>
        <v>10</v>
      </c>
      <c r="Y1358">
        <v>1</v>
      </c>
      <c r="Z1358">
        <v>3.3</v>
      </c>
      <c r="AA1358" s="9">
        <v>2.2000000000000002</v>
      </c>
      <c r="AB1358">
        <v>2.75</v>
      </c>
      <c r="AC1358">
        <v>2.2000000000000002</v>
      </c>
    </row>
    <row r="1359" spans="1:29" x14ac:dyDescent="0.25">
      <c r="A1359" t="s">
        <v>962</v>
      </c>
      <c r="B1359" t="s">
        <v>10</v>
      </c>
      <c r="C1359" t="s">
        <v>68</v>
      </c>
      <c r="D1359" t="s">
        <v>3615</v>
      </c>
      <c r="E1359" t="s">
        <v>3613</v>
      </c>
      <c r="F1359" t="str">
        <f>_xlfn.CONCAT(D1359:D1359,"-",E1359)</f>
        <v>Mombasa-Sanaa</v>
      </c>
      <c r="G1359" s="1">
        <v>44564</v>
      </c>
      <c r="H1359" s="1">
        <v>44586</v>
      </c>
      <c r="I1359" s="8">
        <f>IF(H1359&lt;&gt;"",_xlfn.DAYS(H1359,G1359),"N/A")</f>
        <v>22</v>
      </c>
      <c r="J1359" s="1">
        <f>IF(H1359&lt;&gt;"",H1359,"N/A")</f>
        <v>44586</v>
      </c>
      <c r="K1359">
        <v>1</v>
      </c>
      <c r="L1359" t="s">
        <v>16</v>
      </c>
      <c r="M1359" t="str">
        <f>IF(L1359&lt;&gt;"",L1359,"N/A")</f>
        <v>Paid</v>
      </c>
      <c r="N1359" t="s">
        <v>16</v>
      </c>
      <c r="O1359" t="str">
        <f>IF(N1359&lt;&gt;"",N1359,"N/A")</f>
        <v>Paid</v>
      </c>
      <c r="P1359" t="s">
        <v>13</v>
      </c>
      <c r="Q1359" s="9">
        <v>31.613</v>
      </c>
      <c r="R1359" t="str">
        <f t="shared" si="21"/>
        <v>30+</v>
      </c>
      <c r="S1359">
        <v>600</v>
      </c>
      <c r="T1359" t="s">
        <v>14</v>
      </c>
      <c r="U1359">
        <f>IF(T1359="USD",S1359,S1359*0.055)</f>
        <v>600</v>
      </c>
      <c r="V1359">
        <v>300</v>
      </c>
      <c r="W1359" t="s">
        <v>14</v>
      </c>
      <c r="X1359">
        <f>IF(W1359="USD",V1359,V1359*0.054)</f>
        <v>300</v>
      </c>
      <c r="Y1359">
        <v>1</v>
      </c>
      <c r="Z1359">
        <v>3.3</v>
      </c>
      <c r="AA1359" s="9">
        <v>2.2000000000000002</v>
      </c>
      <c r="AB1359">
        <v>2.75</v>
      </c>
      <c r="AC1359">
        <v>2.2000000000000002</v>
      </c>
    </row>
    <row r="1360" spans="1:29" x14ac:dyDescent="0.25">
      <c r="A1360" t="s">
        <v>1773</v>
      </c>
      <c r="B1360" t="s">
        <v>10</v>
      </c>
      <c r="C1360" t="s">
        <v>68</v>
      </c>
      <c r="D1360" t="s">
        <v>3620</v>
      </c>
      <c r="E1360" t="s">
        <v>3617</v>
      </c>
      <c r="F1360" t="str">
        <f>_xlfn.CONCAT(D1360:D1360,"-",E1360)</f>
        <v>Zanzibar-Lagos</v>
      </c>
      <c r="G1360" s="1">
        <v>44732</v>
      </c>
      <c r="H1360" s="1">
        <v>44754</v>
      </c>
      <c r="I1360" s="8">
        <f>IF(H1360&lt;&gt;"",_xlfn.DAYS(H1360,G1360),"N/A")</f>
        <v>22</v>
      </c>
      <c r="J1360" s="1">
        <f>IF(H1360&lt;&gt;"",H1360,"N/A")</f>
        <v>44754</v>
      </c>
      <c r="K1360">
        <v>6</v>
      </c>
      <c r="L1360" t="s">
        <v>12</v>
      </c>
      <c r="M1360" t="str">
        <f>IF(L1360&lt;&gt;"",L1360,"N/A")</f>
        <v>Invoiced</v>
      </c>
      <c r="N1360" t="s">
        <v>12</v>
      </c>
      <c r="O1360" t="str">
        <f>IF(N1360&lt;&gt;"",N1360,"N/A")</f>
        <v>Invoiced</v>
      </c>
      <c r="P1360" t="s">
        <v>13</v>
      </c>
      <c r="Q1360" s="9">
        <v>30.384</v>
      </c>
      <c r="R1360" t="str">
        <f t="shared" si="21"/>
        <v>30+</v>
      </c>
      <c r="S1360">
        <v>600</v>
      </c>
      <c r="T1360" t="s">
        <v>14</v>
      </c>
      <c r="U1360">
        <f>IF(T1360="USD",S1360,S1360*0.055)</f>
        <v>600</v>
      </c>
      <c r="V1360">
        <v>300</v>
      </c>
      <c r="W1360" t="s">
        <v>14</v>
      </c>
      <c r="X1360">
        <f>IF(W1360="USD",V1360,V1360*0.054)</f>
        <v>300</v>
      </c>
      <c r="Y1360">
        <v>1</v>
      </c>
      <c r="Z1360">
        <v>3.3</v>
      </c>
      <c r="AA1360" s="9">
        <v>2.2000000000000002</v>
      </c>
      <c r="AB1360">
        <v>2.75</v>
      </c>
      <c r="AC1360">
        <v>2.2000000000000002</v>
      </c>
    </row>
    <row r="1361" spans="1:29" x14ac:dyDescent="0.25">
      <c r="A1361" t="s">
        <v>1774</v>
      </c>
      <c r="B1361" t="s">
        <v>10</v>
      </c>
      <c r="C1361" t="s">
        <v>68</v>
      </c>
      <c r="D1361" t="s">
        <v>3615</v>
      </c>
      <c r="E1361" t="s">
        <v>3617</v>
      </c>
      <c r="F1361" t="str">
        <f>_xlfn.CONCAT(D1361:D1361,"-",E1361)</f>
        <v>Mombasa-Lagos</v>
      </c>
      <c r="G1361" s="1">
        <v>44732</v>
      </c>
      <c r="H1361" s="1">
        <v>44754</v>
      </c>
      <c r="I1361" s="8">
        <f>IF(H1361&lt;&gt;"",_xlfn.DAYS(H1361,G1361),"N/A")</f>
        <v>22</v>
      </c>
      <c r="J1361" s="1">
        <f>IF(H1361&lt;&gt;"",H1361,"N/A")</f>
        <v>44754</v>
      </c>
      <c r="K1361">
        <v>6</v>
      </c>
      <c r="L1361" t="s">
        <v>12</v>
      </c>
      <c r="M1361" t="str">
        <f>IF(L1361&lt;&gt;"",L1361,"N/A")</f>
        <v>Invoiced</v>
      </c>
      <c r="N1361" t="s">
        <v>12</v>
      </c>
      <c r="O1361" t="str">
        <f>IF(N1361&lt;&gt;"",N1361,"N/A")</f>
        <v>Invoiced</v>
      </c>
      <c r="P1361" t="s">
        <v>13</v>
      </c>
      <c r="Q1361" s="9">
        <v>30.271999999999998</v>
      </c>
      <c r="R1361" t="str">
        <f t="shared" si="21"/>
        <v>30+</v>
      </c>
      <c r="S1361">
        <v>600</v>
      </c>
      <c r="T1361" t="s">
        <v>14</v>
      </c>
      <c r="U1361">
        <f>IF(T1361="USD",S1361,S1361*0.055)</f>
        <v>600</v>
      </c>
      <c r="V1361">
        <v>300</v>
      </c>
      <c r="W1361" t="s">
        <v>14</v>
      </c>
      <c r="X1361">
        <f>IF(W1361="USD",V1361,V1361*0.054)</f>
        <v>300</v>
      </c>
      <c r="Y1361">
        <v>1</v>
      </c>
      <c r="Z1361">
        <v>3.3</v>
      </c>
      <c r="AA1361" s="9">
        <v>2.2000000000000002</v>
      </c>
      <c r="AB1361">
        <v>2.75</v>
      </c>
      <c r="AC1361">
        <v>2.2000000000000002</v>
      </c>
    </row>
    <row r="1362" spans="1:29" x14ac:dyDescent="0.25">
      <c r="A1362" t="s">
        <v>937</v>
      </c>
      <c r="B1362" t="s">
        <v>10</v>
      </c>
      <c r="C1362" t="s">
        <v>68</v>
      </c>
      <c r="D1362" t="s">
        <v>3615</v>
      </c>
      <c r="E1362" t="s">
        <v>3617</v>
      </c>
      <c r="F1362" t="str">
        <f>_xlfn.CONCAT(D1362:D1362,"-",E1362)</f>
        <v>Mombasa-Lagos</v>
      </c>
      <c r="G1362" s="1">
        <v>44572</v>
      </c>
      <c r="H1362" s="1">
        <v>44594</v>
      </c>
      <c r="I1362" s="8">
        <f>IF(H1362&lt;&gt;"",_xlfn.DAYS(H1362,G1362),"N/A")</f>
        <v>22</v>
      </c>
      <c r="J1362" s="1">
        <f>IF(H1362&lt;&gt;"",H1362,"N/A")</f>
        <v>44594</v>
      </c>
      <c r="K1362">
        <v>1</v>
      </c>
      <c r="L1362" t="s">
        <v>16</v>
      </c>
      <c r="M1362" t="str">
        <f>IF(L1362&lt;&gt;"",L1362,"N/A")</f>
        <v>Paid</v>
      </c>
      <c r="N1362" t="s">
        <v>12</v>
      </c>
      <c r="O1362" t="str">
        <f>IF(N1362&lt;&gt;"",N1362,"N/A")</f>
        <v>Invoiced</v>
      </c>
      <c r="P1362" t="s">
        <v>69</v>
      </c>
      <c r="Q1362" s="9">
        <v>30.1204</v>
      </c>
      <c r="R1362" t="str">
        <f t="shared" si="21"/>
        <v>30+</v>
      </c>
      <c r="S1362">
        <v>20</v>
      </c>
      <c r="T1362" t="s">
        <v>14</v>
      </c>
      <c r="U1362">
        <f>IF(T1362="USD",S1362,S1362*0.055)</f>
        <v>20</v>
      </c>
      <c r="V1362">
        <v>10</v>
      </c>
      <c r="W1362" t="s">
        <v>14</v>
      </c>
      <c r="X1362">
        <f>IF(W1362="USD",V1362,V1362*0.054)</f>
        <v>10</v>
      </c>
      <c r="Y1362">
        <v>1</v>
      </c>
      <c r="Z1362">
        <v>3.3</v>
      </c>
      <c r="AA1362" s="9">
        <v>2.2000000000000002</v>
      </c>
      <c r="AB1362">
        <v>2.75</v>
      </c>
      <c r="AC1362">
        <v>2.2000000000000002</v>
      </c>
    </row>
    <row r="1363" spans="1:29" x14ac:dyDescent="0.25">
      <c r="A1363" t="s">
        <v>946</v>
      </c>
      <c r="B1363" t="s">
        <v>10</v>
      </c>
      <c r="C1363" t="s">
        <v>68</v>
      </c>
      <c r="D1363" t="s">
        <v>3620</v>
      </c>
      <c r="E1363" t="s">
        <v>3617</v>
      </c>
      <c r="F1363" t="str">
        <f>_xlfn.CONCAT(D1363:D1363,"-",E1363)</f>
        <v>Zanzibar-Lagos</v>
      </c>
      <c r="G1363" s="1">
        <v>44572</v>
      </c>
      <c r="H1363" s="1">
        <v>44594</v>
      </c>
      <c r="I1363" s="8">
        <f>IF(H1363&lt;&gt;"",_xlfn.DAYS(H1363,G1363),"N/A")</f>
        <v>22</v>
      </c>
      <c r="J1363" s="1">
        <f>IF(H1363&lt;&gt;"",H1363,"N/A")</f>
        <v>44594</v>
      </c>
      <c r="K1363">
        <v>1</v>
      </c>
      <c r="L1363" t="s">
        <v>16</v>
      </c>
      <c r="M1363" t="str">
        <f>IF(L1363&lt;&gt;"",L1363,"N/A")</f>
        <v>Paid</v>
      </c>
      <c r="N1363" t="s">
        <v>16</v>
      </c>
      <c r="O1363" t="str">
        <f>IF(N1363&lt;&gt;"",N1363,"N/A")</f>
        <v>Paid</v>
      </c>
      <c r="P1363" t="s">
        <v>13</v>
      </c>
      <c r="Q1363" s="9">
        <v>30.1204</v>
      </c>
      <c r="R1363" t="str">
        <f t="shared" si="21"/>
        <v>30+</v>
      </c>
      <c r="S1363">
        <v>600</v>
      </c>
      <c r="T1363" t="s">
        <v>14</v>
      </c>
      <c r="U1363">
        <f>IF(T1363="USD",S1363,S1363*0.055)</f>
        <v>600</v>
      </c>
      <c r="V1363">
        <v>300</v>
      </c>
      <c r="W1363" t="s">
        <v>14</v>
      </c>
      <c r="X1363">
        <f>IF(W1363="USD",V1363,V1363*0.054)</f>
        <v>300</v>
      </c>
      <c r="Y1363">
        <v>1</v>
      </c>
      <c r="Z1363">
        <v>3.3</v>
      </c>
      <c r="AA1363" s="9">
        <v>2.2000000000000002</v>
      </c>
      <c r="AB1363">
        <v>2.75</v>
      </c>
      <c r="AC1363">
        <v>2.2000000000000002</v>
      </c>
    </row>
    <row r="1364" spans="1:29" x14ac:dyDescent="0.25">
      <c r="A1364" t="s">
        <v>1014</v>
      </c>
      <c r="B1364" t="s">
        <v>10</v>
      </c>
      <c r="C1364" t="s">
        <v>68</v>
      </c>
      <c r="D1364" t="s">
        <v>3611</v>
      </c>
      <c r="E1364" t="s">
        <v>3612</v>
      </c>
      <c r="F1364" t="str">
        <f>_xlfn.CONCAT(D1364:D1364,"-",E1364)</f>
        <v>Mogadishu-Victoria</v>
      </c>
      <c r="G1364" s="1">
        <v>44574</v>
      </c>
      <c r="H1364" s="1">
        <v>44596</v>
      </c>
      <c r="I1364" s="8">
        <f>IF(H1364&lt;&gt;"",_xlfn.DAYS(H1364,G1364),"N/A")</f>
        <v>22</v>
      </c>
      <c r="J1364" s="1">
        <f>IF(H1364&lt;&gt;"",H1364,"N/A")</f>
        <v>44596</v>
      </c>
      <c r="K1364">
        <v>1</v>
      </c>
      <c r="L1364" t="s">
        <v>16</v>
      </c>
      <c r="M1364" t="str">
        <f>IF(L1364&lt;&gt;"",L1364,"N/A")</f>
        <v>Paid</v>
      </c>
      <c r="N1364" t="s">
        <v>12</v>
      </c>
      <c r="O1364" t="str">
        <f>IF(N1364&lt;&gt;"",N1364,"N/A")</f>
        <v>Invoiced</v>
      </c>
      <c r="P1364" t="s">
        <v>69</v>
      </c>
      <c r="Q1364" s="9">
        <v>30.1023</v>
      </c>
      <c r="R1364" t="str">
        <f t="shared" si="21"/>
        <v>30+</v>
      </c>
      <c r="S1364">
        <v>20</v>
      </c>
      <c r="T1364" t="s">
        <v>14</v>
      </c>
      <c r="U1364">
        <f>IF(T1364="USD",S1364,S1364*0.055)</f>
        <v>20</v>
      </c>
      <c r="V1364">
        <v>10</v>
      </c>
      <c r="W1364" t="s">
        <v>14</v>
      </c>
      <c r="X1364">
        <f>IF(W1364="USD",V1364,V1364*0.054)</f>
        <v>10</v>
      </c>
      <c r="Y1364">
        <v>1</v>
      </c>
      <c r="Z1364">
        <v>3.3</v>
      </c>
      <c r="AA1364" s="9">
        <v>2.2000000000000002</v>
      </c>
      <c r="AB1364">
        <v>2.75</v>
      </c>
      <c r="AC1364">
        <v>2.2000000000000002</v>
      </c>
    </row>
    <row r="1365" spans="1:29" x14ac:dyDescent="0.25">
      <c r="A1365" t="s">
        <v>1003</v>
      </c>
      <c r="B1365" t="s">
        <v>10</v>
      </c>
      <c r="C1365" t="s">
        <v>68</v>
      </c>
      <c r="D1365" t="s">
        <v>3611</v>
      </c>
      <c r="E1365" t="s">
        <v>3614</v>
      </c>
      <c r="F1365" t="str">
        <f>_xlfn.CONCAT(D1365:D1365,"-",E1365)</f>
        <v>Mogadishu-Alger</v>
      </c>
      <c r="G1365" s="1">
        <v>44574</v>
      </c>
      <c r="H1365" s="1">
        <v>44596</v>
      </c>
      <c r="I1365" s="8">
        <f>IF(H1365&lt;&gt;"",_xlfn.DAYS(H1365,G1365),"N/A")</f>
        <v>22</v>
      </c>
      <c r="J1365" s="1">
        <f>IF(H1365&lt;&gt;"",H1365,"N/A")</f>
        <v>44596</v>
      </c>
      <c r="K1365">
        <v>1</v>
      </c>
      <c r="L1365" t="s">
        <v>16</v>
      </c>
      <c r="M1365" t="str">
        <f>IF(L1365&lt;&gt;"",L1365,"N/A")</f>
        <v>Paid</v>
      </c>
      <c r="N1365" t="s">
        <v>16</v>
      </c>
      <c r="O1365" t="str">
        <f>IF(N1365&lt;&gt;"",N1365,"N/A")</f>
        <v>Paid</v>
      </c>
      <c r="P1365" t="s">
        <v>13</v>
      </c>
      <c r="Q1365" s="9">
        <v>30.1023</v>
      </c>
      <c r="R1365" t="str">
        <f t="shared" si="21"/>
        <v>30+</v>
      </c>
      <c r="S1365">
        <v>600</v>
      </c>
      <c r="T1365" t="s">
        <v>14</v>
      </c>
      <c r="U1365">
        <f>IF(T1365="USD",S1365,S1365*0.055)</f>
        <v>600</v>
      </c>
      <c r="V1365">
        <v>300</v>
      </c>
      <c r="W1365" t="s">
        <v>14</v>
      </c>
      <c r="X1365">
        <f>IF(W1365="USD",V1365,V1365*0.054)</f>
        <v>300</v>
      </c>
      <c r="Y1365">
        <v>1</v>
      </c>
      <c r="Z1365">
        <v>3.3</v>
      </c>
      <c r="AA1365" s="9">
        <v>2.2000000000000002</v>
      </c>
      <c r="AB1365">
        <v>2.75</v>
      </c>
      <c r="AC1365">
        <v>2.2000000000000002</v>
      </c>
    </row>
    <row r="1366" spans="1:29" x14ac:dyDescent="0.25">
      <c r="A1366" t="s">
        <v>1011</v>
      </c>
      <c r="B1366" t="s">
        <v>10</v>
      </c>
      <c r="C1366" t="s">
        <v>68</v>
      </c>
      <c r="D1366" t="s">
        <v>3615</v>
      </c>
      <c r="E1366" t="s">
        <v>3618</v>
      </c>
      <c r="F1366" t="str">
        <f>_xlfn.CONCAT(D1366:D1366,"-",E1366)</f>
        <v>Mombasa-Tripoli</v>
      </c>
      <c r="G1366" s="1">
        <v>44574</v>
      </c>
      <c r="H1366" s="1">
        <v>44596</v>
      </c>
      <c r="I1366" s="8">
        <f>IF(H1366&lt;&gt;"",_xlfn.DAYS(H1366,G1366),"N/A")</f>
        <v>22</v>
      </c>
      <c r="J1366" s="1">
        <f>IF(H1366&lt;&gt;"",H1366,"N/A")</f>
        <v>44596</v>
      </c>
      <c r="K1366">
        <v>1</v>
      </c>
      <c r="L1366" t="s">
        <v>16</v>
      </c>
      <c r="M1366" t="str">
        <f>IF(L1366&lt;&gt;"",L1366,"N/A")</f>
        <v>Paid</v>
      </c>
      <c r="N1366" t="s">
        <v>12</v>
      </c>
      <c r="O1366" t="str">
        <f>IF(N1366&lt;&gt;"",N1366,"N/A")</f>
        <v>Invoiced</v>
      </c>
      <c r="P1366" t="s">
        <v>69</v>
      </c>
      <c r="Q1366" s="9">
        <v>30.101299999999998</v>
      </c>
      <c r="R1366" t="str">
        <f t="shared" si="21"/>
        <v>30+</v>
      </c>
      <c r="S1366">
        <v>20</v>
      </c>
      <c r="T1366" t="s">
        <v>14</v>
      </c>
      <c r="U1366">
        <f>IF(T1366="USD",S1366,S1366*0.055)</f>
        <v>20</v>
      </c>
      <c r="V1366">
        <v>10</v>
      </c>
      <c r="W1366" t="s">
        <v>14</v>
      </c>
      <c r="X1366">
        <f>IF(W1366="USD",V1366,V1366*0.054)</f>
        <v>10</v>
      </c>
      <c r="Y1366">
        <v>1</v>
      </c>
      <c r="Z1366">
        <v>3.3</v>
      </c>
      <c r="AA1366" s="9">
        <v>2.2000000000000002</v>
      </c>
      <c r="AB1366">
        <v>2.75</v>
      </c>
      <c r="AC1366">
        <v>2.2000000000000002</v>
      </c>
    </row>
    <row r="1367" spans="1:29" x14ac:dyDescent="0.25">
      <c r="A1367" t="s">
        <v>1000</v>
      </c>
      <c r="B1367" t="s">
        <v>10</v>
      </c>
      <c r="C1367" t="s">
        <v>68</v>
      </c>
      <c r="D1367" t="s">
        <v>3620</v>
      </c>
      <c r="E1367" t="s">
        <v>3618</v>
      </c>
      <c r="F1367" t="str">
        <f>_xlfn.CONCAT(D1367:D1367,"-",E1367)</f>
        <v>Zanzibar-Tripoli</v>
      </c>
      <c r="G1367" s="1">
        <v>44574</v>
      </c>
      <c r="H1367" s="1">
        <v>44596</v>
      </c>
      <c r="I1367" s="8">
        <f>IF(H1367&lt;&gt;"",_xlfn.DAYS(H1367,G1367),"N/A")</f>
        <v>22</v>
      </c>
      <c r="J1367" s="1">
        <f>IF(H1367&lt;&gt;"",H1367,"N/A")</f>
        <v>44596</v>
      </c>
      <c r="K1367">
        <v>1</v>
      </c>
      <c r="L1367" t="s">
        <v>16</v>
      </c>
      <c r="M1367" t="str">
        <f>IF(L1367&lt;&gt;"",L1367,"N/A")</f>
        <v>Paid</v>
      </c>
      <c r="N1367" t="s">
        <v>16</v>
      </c>
      <c r="O1367" t="str">
        <f>IF(N1367&lt;&gt;"",N1367,"N/A")</f>
        <v>Paid</v>
      </c>
      <c r="P1367" t="s">
        <v>13</v>
      </c>
      <c r="Q1367" s="9">
        <v>30.101299999999998</v>
      </c>
      <c r="R1367" t="str">
        <f t="shared" si="21"/>
        <v>30+</v>
      </c>
      <c r="S1367">
        <v>600</v>
      </c>
      <c r="T1367" t="s">
        <v>14</v>
      </c>
      <c r="U1367">
        <f>IF(T1367="USD",S1367,S1367*0.055)</f>
        <v>600</v>
      </c>
      <c r="V1367">
        <v>300</v>
      </c>
      <c r="W1367" t="s">
        <v>14</v>
      </c>
      <c r="X1367">
        <f>IF(W1367="USD",V1367,V1367*0.054)</f>
        <v>300</v>
      </c>
      <c r="Y1367">
        <v>1</v>
      </c>
      <c r="Z1367">
        <v>3.3</v>
      </c>
      <c r="AA1367" s="9">
        <v>2.2000000000000002</v>
      </c>
      <c r="AB1367">
        <v>2.75</v>
      </c>
      <c r="AC1367">
        <v>2.2000000000000002</v>
      </c>
    </row>
    <row r="1368" spans="1:29" x14ac:dyDescent="0.25">
      <c r="A1368" t="s">
        <v>3531</v>
      </c>
      <c r="B1368" t="s">
        <v>10</v>
      </c>
      <c r="C1368" t="s">
        <v>68</v>
      </c>
      <c r="D1368" t="s">
        <v>3616</v>
      </c>
      <c r="E1368" t="s">
        <v>3617</v>
      </c>
      <c r="F1368" t="str">
        <f>_xlfn.CONCAT(D1368:D1368,"-",E1368)</f>
        <v>Marrakech-Lagos</v>
      </c>
      <c r="G1368" s="1">
        <v>44581</v>
      </c>
      <c r="H1368" s="1">
        <v>44603</v>
      </c>
      <c r="I1368" s="8">
        <f>IF(H1368&lt;&gt;"",_xlfn.DAYS(H1368,G1368),"N/A")</f>
        <v>22</v>
      </c>
      <c r="J1368" s="1">
        <f>IF(H1368&lt;&gt;"",H1368,"N/A")</f>
        <v>44603</v>
      </c>
      <c r="K1368">
        <v>1</v>
      </c>
      <c r="L1368" t="s">
        <v>16</v>
      </c>
      <c r="M1368" t="str">
        <f>IF(L1368&lt;&gt;"",L1368,"N/A")</f>
        <v>Paid</v>
      </c>
      <c r="N1368" t="s">
        <v>12</v>
      </c>
      <c r="O1368" t="str">
        <f>IF(N1368&lt;&gt;"",N1368,"N/A")</f>
        <v>Invoiced</v>
      </c>
      <c r="P1368" t="s">
        <v>13</v>
      </c>
      <c r="Q1368" s="9">
        <v>30.06</v>
      </c>
      <c r="R1368" t="str">
        <f t="shared" si="21"/>
        <v>30+</v>
      </c>
      <c r="S1368">
        <v>600</v>
      </c>
      <c r="T1368" t="s">
        <v>14</v>
      </c>
      <c r="U1368">
        <f>IF(T1368="USD",S1368,S1368*0.055)</f>
        <v>600</v>
      </c>
      <c r="V1368">
        <v>300</v>
      </c>
      <c r="W1368" t="s">
        <v>14</v>
      </c>
      <c r="X1368">
        <f>IF(W1368="USD",V1368,V1368*0.054)</f>
        <v>300</v>
      </c>
      <c r="Y1368">
        <v>1</v>
      </c>
      <c r="Z1368">
        <v>3.3</v>
      </c>
      <c r="AA1368" s="9">
        <v>2.2000000000000002</v>
      </c>
      <c r="AB1368">
        <v>2.75</v>
      </c>
      <c r="AC1368">
        <v>2.2000000000000002</v>
      </c>
    </row>
    <row r="1369" spans="1:29" x14ac:dyDescent="0.25">
      <c r="A1369" t="s">
        <v>3540</v>
      </c>
      <c r="B1369" t="s">
        <v>10</v>
      </c>
      <c r="C1369" t="s">
        <v>68</v>
      </c>
      <c r="D1369" t="s">
        <v>3615</v>
      </c>
      <c r="E1369" t="s">
        <v>3614</v>
      </c>
      <c r="F1369" t="str">
        <f>_xlfn.CONCAT(D1369:D1369,"-",E1369)</f>
        <v>Mombasa-Alger</v>
      </c>
      <c r="G1369" s="1">
        <v>44581</v>
      </c>
      <c r="H1369" s="1">
        <v>44603</v>
      </c>
      <c r="I1369" s="8">
        <f>IF(H1369&lt;&gt;"",_xlfn.DAYS(H1369,G1369),"N/A")</f>
        <v>22</v>
      </c>
      <c r="J1369" s="1">
        <f>IF(H1369&lt;&gt;"",H1369,"N/A")</f>
        <v>44603</v>
      </c>
      <c r="K1369">
        <v>1</v>
      </c>
      <c r="L1369" t="s">
        <v>16</v>
      </c>
      <c r="M1369" t="str">
        <f>IF(L1369&lt;&gt;"",L1369,"N/A")</f>
        <v>Paid</v>
      </c>
      <c r="N1369" t="s">
        <v>12</v>
      </c>
      <c r="O1369" t="str">
        <f>IF(N1369&lt;&gt;"",N1369,"N/A")</f>
        <v>Invoiced</v>
      </c>
      <c r="P1369" t="s">
        <v>13</v>
      </c>
      <c r="Q1369" s="9">
        <v>30.06</v>
      </c>
      <c r="R1369" t="str">
        <f t="shared" si="21"/>
        <v>30+</v>
      </c>
      <c r="S1369">
        <v>600</v>
      </c>
      <c r="T1369" t="s">
        <v>14</v>
      </c>
      <c r="U1369">
        <f>IF(T1369="USD",S1369,S1369*0.055)</f>
        <v>600</v>
      </c>
      <c r="V1369">
        <v>300</v>
      </c>
      <c r="W1369" t="s">
        <v>14</v>
      </c>
      <c r="X1369">
        <f>IF(W1369="USD",V1369,V1369*0.054)</f>
        <v>300</v>
      </c>
      <c r="Y1369">
        <v>1</v>
      </c>
      <c r="Z1369">
        <v>3.3</v>
      </c>
      <c r="AA1369" s="9">
        <v>2.2000000000000002</v>
      </c>
      <c r="AB1369">
        <v>2.75</v>
      </c>
      <c r="AC1369">
        <v>2.2000000000000002</v>
      </c>
    </row>
    <row r="1370" spans="1:29" x14ac:dyDescent="0.25">
      <c r="A1370" t="s">
        <v>3550</v>
      </c>
      <c r="B1370" t="s">
        <v>10</v>
      </c>
      <c r="C1370" t="s">
        <v>68</v>
      </c>
      <c r="D1370" t="s">
        <v>3620</v>
      </c>
      <c r="E1370" t="s">
        <v>3617</v>
      </c>
      <c r="F1370" t="str">
        <f>_xlfn.CONCAT(D1370:D1370,"-",E1370)</f>
        <v>Zanzibar-Lagos</v>
      </c>
      <c r="G1370" s="1">
        <v>44585</v>
      </c>
      <c r="H1370" s="1">
        <v>44607</v>
      </c>
      <c r="I1370" s="8">
        <f>IF(H1370&lt;&gt;"",_xlfn.DAYS(H1370,G1370),"N/A")</f>
        <v>22</v>
      </c>
      <c r="J1370" s="1">
        <f>IF(H1370&lt;&gt;"",H1370,"N/A")</f>
        <v>44607</v>
      </c>
      <c r="K1370">
        <v>1</v>
      </c>
      <c r="L1370" t="s">
        <v>16</v>
      </c>
      <c r="M1370" t="str">
        <f>IF(L1370&lt;&gt;"",L1370,"N/A")</f>
        <v>Paid</v>
      </c>
      <c r="N1370" t="s">
        <v>16</v>
      </c>
      <c r="O1370" t="str">
        <f>IF(N1370&lt;&gt;"",N1370,"N/A")</f>
        <v>Paid</v>
      </c>
      <c r="P1370" t="s">
        <v>13</v>
      </c>
      <c r="Q1370" s="9">
        <v>30.06</v>
      </c>
      <c r="R1370" t="str">
        <f t="shared" si="21"/>
        <v>30+</v>
      </c>
      <c r="S1370">
        <v>600</v>
      </c>
      <c r="T1370" t="s">
        <v>14</v>
      </c>
      <c r="U1370">
        <f>IF(T1370="USD",S1370,S1370*0.055)</f>
        <v>600</v>
      </c>
      <c r="V1370">
        <v>300</v>
      </c>
      <c r="W1370" t="s">
        <v>14</v>
      </c>
      <c r="X1370">
        <f>IF(W1370="USD",V1370,V1370*0.054)</f>
        <v>300</v>
      </c>
      <c r="Y1370">
        <v>1</v>
      </c>
      <c r="Z1370">
        <v>3.3</v>
      </c>
      <c r="AA1370" s="9">
        <v>2.2000000000000002</v>
      </c>
      <c r="AB1370">
        <v>2.75</v>
      </c>
      <c r="AC1370">
        <v>2.2000000000000002</v>
      </c>
    </row>
    <row r="1371" spans="1:29" x14ac:dyDescent="0.25">
      <c r="A1371" t="s">
        <v>3559</v>
      </c>
      <c r="B1371" t="s">
        <v>10</v>
      </c>
      <c r="C1371" t="s">
        <v>68</v>
      </c>
      <c r="D1371" t="s">
        <v>3620</v>
      </c>
      <c r="E1371" t="s">
        <v>3617</v>
      </c>
      <c r="F1371" t="str">
        <f>_xlfn.CONCAT(D1371:D1371,"-",E1371)</f>
        <v>Zanzibar-Lagos</v>
      </c>
      <c r="G1371" s="1">
        <v>44589</v>
      </c>
      <c r="H1371" s="1">
        <v>44611</v>
      </c>
      <c r="I1371" s="8">
        <f>IF(H1371&lt;&gt;"",_xlfn.DAYS(H1371,G1371),"N/A")</f>
        <v>22</v>
      </c>
      <c r="J1371" s="1">
        <f>IF(H1371&lt;&gt;"",H1371,"N/A")</f>
        <v>44611</v>
      </c>
      <c r="K1371">
        <v>1</v>
      </c>
      <c r="L1371" t="s">
        <v>16</v>
      </c>
      <c r="M1371" t="str">
        <f>IF(L1371&lt;&gt;"",L1371,"N/A")</f>
        <v>Paid</v>
      </c>
      <c r="N1371" t="s">
        <v>12</v>
      </c>
      <c r="O1371" t="str">
        <f>IF(N1371&lt;&gt;"",N1371,"N/A")</f>
        <v>Invoiced</v>
      </c>
      <c r="P1371" t="s">
        <v>13</v>
      </c>
      <c r="Q1371" s="9">
        <v>30.06</v>
      </c>
      <c r="R1371" t="str">
        <f t="shared" si="21"/>
        <v>30+</v>
      </c>
      <c r="S1371">
        <v>600</v>
      </c>
      <c r="T1371" t="s">
        <v>14</v>
      </c>
      <c r="U1371">
        <f>IF(T1371="USD",S1371,S1371*0.055)</f>
        <v>600</v>
      </c>
      <c r="V1371">
        <v>300</v>
      </c>
      <c r="W1371" t="s">
        <v>14</v>
      </c>
      <c r="X1371">
        <f>IF(W1371="USD",V1371,V1371*0.054)</f>
        <v>300</v>
      </c>
      <c r="Y1371">
        <v>1</v>
      </c>
      <c r="Z1371">
        <v>3.3</v>
      </c>
      <c r="AA1371" s="9">
        <v>2.2000000000000002</v>
      </c>
      <c r="AB1371">
        <v>2.75</v>
      </c>
      <c r="AC1371">
        <v>2.2000000000000002</v>
      </c>
    </row>
    <row r="1372" spans="1:29" x14ac:dyDescent="0.25">
      <c r="A1372" t="s">
        <v>2698</v>
      </c>
      <c r="B1372" t="s">
        <v>10</v>
      </c>
      <c r="C1372" t="s">
        <v>68</v>
      </c>
      <c r="D1372" t="s">
        <v>3615</v>
      </c>
      <c r="E1372" t="s">
        <v>3618</v>
      </c>
      <c r="F1372" t="str">
        <f>_xlfn.CONCAT(D1372:D1372,"-",E1372)</f>
        <v>Mombasa-Tripoli</v>
      </c>
      <c r="G1372" s="1">
        <v>44572</v>
      </c>
      <c r="H1372" s="1">
        <v>44594</v>
      </c>
      <c r="I1372" s="8">
        <f>IF(H1372&lt;&gt;"",_xlfn.DAYS(H1372,G1372),"N/A")</f>
        <v>22</v>
      </c>
      <c r="J1372" s="1">
        <f>IF(H1372&lt;&gt;"",H1372,"N/A")</f>
        <v>44594</v>
      </c>
      <c r="K1372">
        <v>1</v>
      </c>
      <c r="L1372" t="s">
        <v>16</v>
      </c>
      <c r="M1372" t="str">
        <f>IF(L1372&lt;&gt;"",L1372,"N/A")</f>
        <v>Paid</v>
      </c>
      <c r="N1372" t="s">
        <v>12</v>
      </c>
      <c r="O1372" t="str">
        <f>IF(N1372&lt;&gt;"",N1372,"N/A")</f>
        <v>Invoiced</v>
      </c>
      <c r="P1372" t="s">
        <v>13</v>
      </c>
      <c r="Q1372" s="9">
        <v>30.05</v>
      </c>
      <c r="R1372" t="str">
        <f t="shared" si="21"/>
        <v>30+</v>
      </c>
      <c r="S1372">
        <v>600</v>
      </c>
      <c r="T1372" t="s">
        <v>14</v>
      </c>
      <c r="U1372">
        <f>IF(T1372="USD",S1372,S1372*0.055)</f>
        <v>600</v>
      </c>
      <c r="V1372">
        <v>300</v>
      </c>
      <c r="W1372" t="s">
        <v>14</v>
      </c>
      <c r="X1372">
        <f>IF(W1372="USD",V1372,V1372*0.054)</f>
        <v>300</v>
      </c>
      <c r="Y1372">
        <v>1</v>
      </c>
      <c r="Z1372">
        <v>3.3</v>
      </c>
      <c r="AA1372" s="9">
        <v>2.2000000000000002</v>
      </c>
      <c r="AB1372">
        <v>2.75</v>
      </c>
      <c r="AC1372">
        <v>2.2000000000000002</v>
      </c>
    </row>
    <row r="1373" spans="1:29" x14ac:dyDescent="0.25">
      <c r="A1373" t="s">
        <v>1325</v>
      </c>
      <c r="B1373" t="s">
        <v>10</v>
      </c>
      <c r="C1373" t="s">
        <v>68</v>
      </c>
      <c r="D1373" t="s">
        <v>3611</v>
      </c>
      <c r="E1373" t="s">
        <v>3614</v>
      </c>
      <c r="F1373" t="str">
        <f>_xlfn.CONCAT(D1373:D1373,"-",E1373)</f>
        <v>Mogadishu-Alger</v>
      </c>
      <c r="G1373" s="1">
        <v>44672</v>
      </c>
      <c r="H1373" s="1">
        <v>44694</v>
      </c>
      <c r="I1373" s="8">
        <f>IF(H1373&lt;&gt;"",_xlfn.DAYS(H1373,G1373),"N/A")</f>
        <v>22</v>
      </c>
      <c r="J1373" s="1">
        <f>IF(H1373&lt;&gt;"",H1373,"N/A")</f>
        <v>44694</v>
      </c>
      <c r="K1373">
        <v>4</v>
      </c>
      <c r="L1373" t="s">
        <v>16</v>
      </c>
      <c r="M1373" t="str">
        <f>IF(L1373&lt;&gt;"",L1373,"N/A")</f>
        <v>Paid</v>
      </c>
      <c r="N1373" t="s">
        <v>16</v>
      </c>
      <c r="O1373" t="str">
        <f>IF(N1373&lt;&gt;"",N1373,"N/A")</f>
        <v>Paid</v>
      </c>
      <c r="P1373" t="s">
        <v>13</v>
      </c>
      <c r="Q1373" s="9">
        <v>30.048200000000001</v>
      </c>
      <c r="R1373" t="str">
        <f t="shared" si="21"/>
        <v>30+</v>
      </c>
      <c r="S1373">
        <v>600</v>
      </c>
      <c r="T1373" t="s">
        <v>14</v>
      </c>
      <c r="U1373">
        <f>IF(T1373="USD",S1373,S1373*0.055)</f>
        <v>600</v>
      </c>
      <c r="V1373">
        <v>300</v>
      </c>
      <c r="W1373" t="s">
        <v>14</v>
      </c>
      <c r="X1373">
        <f>IF(W1373="USD",V1373,V1373*0.054)</f>
        <v>300</v>
      </c>
      <c r="Y1373">
        <v>1</v>
      </c>
      <c r="Z1373">
        <v>3.3</v>
      </c>
      <c r="AA1373" s="9">
        <v>2.2000000000000002</v>
      </c>
      <c r="AB1373">
        <v>2.75</v>
      </c>
      <c r="AC1373">
        <v>2.2000000000000002</v>
      </c>
    </row>
    <row r="1374" spans="1:29" x14ac:dyDescent="0.25">
      <c r="A1374" t="s">
        <v>2697</v>
      </c>
      <c r="B1374" t="s">
        <v>10</v>
      </c>
      <c r="C1374" t="s">
        <v>68</v>
      </c>
      <c r="D1374" t="s">
        <v>3616</v>
      </c>
      <c r="E1374" t="s">
        <v>3614</v>
      </c>
      <c r="F1374" t="str">
        <f>_xlfn.CONCAT(D1374:D1374,"-",E1374)</f>
        <v>Marrakech-Alger</v>
      </c>
      <c r="G1374" s="1">
        <v>44568</v>
      </c>
      <c r="H1374" s="1">
        <v>44590</v>
      </c>
      <c r="I1374" s="8">
        <f>IF(H1374&lt;&gt;"",_xlfn.DAYS(H1374,G1374),"N/A")</f>
        <v>22</v>
      </c>
      <c r="J1374" s="1">
        <f>IF(H1374&lt;&gt;"",H1374,"N/A")</f>
        <v>44590</v>
      </c>
      <c r="K1374">
        <v>1</v>
      </c>
      <c r="L1374" t="s">
        <v>16</v>
      </c>
      <c r="M1374" t="str">
        <f>IF(L1374&lt;&gt;"",L1374,"N/A")</f>
        <v>Paid</v>
      </c>
      <c r="N1374" t="s">
        <v>16</v>
      </c>
      <c r="O1374" t="str">
        <f>IF(N1374&lt;&gt;"",N1374,"N/A")</f>
        <v>Paid</v>
      </c>
      <c r="P1374" t="s">
        <v>13</v>
      </c>
      <c r="Q1374" s="9">
        <v>30.041</v>
      </c>
      <c r="R1374" t="str">
        <f t="shared" si="21"/>
        <v>30+</v>
      </c>
      <c r="S1374">
        <v>600</v>
      </c>
      <c r="T1374" t="s">
        <v>14</v>
      </c>
      <c r="U1374">
        <f>IF(T1374="USD",S1374,S1374*0.055)</f>
        <v>600</v>
      </c>
      <c r="V1374">
        <v>300</v>
      </c>
      <c r="W1374" t="s">
        <v>14</v>
      </c>
      <c r="X1374">
        <f>IF(W1374="USD",V1374,V1374*0.054)</f>
        <v>300</v>
      </c>
      <c r="Y1374">
        <v>1</v>
      </c>
      <c r="Z1374">
        <v>3.3</v>
      </c>
      <c r="AA1374" s="9">
        <v>2.2000000000000002</v>
      </c>
      <c r="AB1374">
        <v>2.75</v>
      </c>
      <c r="AC1374">
        <v>2.2000000000000002</v>
      </c>
    </row>
    <row r="1375" spans="1:29" x14ac:dyDescent="0.25">
      <c r="A1375" t="s">
        <v>1015</v>
      </c>
      <c r="B1375" t="s">
        <v>10</v>
      </c>
      <c r="C1375" t="s">
        <v>68</v>
      </c>
      <c r="D1375" t="s">
        <v>3620</v>
      </c>
      <c r="E1375" t="s">
        <v>3617</v>
      </c>
      <c r="F1375" t="str">
        <f>_xlfn.CONCAT(D1375:D1375,"-",E1375)</f>
        <v>Zanzibar-Lagos</v>
      </c>
      <c r="G1375" s="1">
        <v>44574</v>
      </c>
      <c r="H1375" s="1">
        <v>44596</v>
      </c>
      <c r="I1375" s="8">
        <f>IF(H1375&lt;&gt;"",_xlfn.DAYS(H1375,G1375),"N/A")</f>
        <v>22</v>
      </c>
      <c r="J1375" s="1">
        <f>IF(H1375&lt;&gt;"",H1375,"N/A")</f>
        <v>44596</v>
      </c>
      <c r="K1375">
        <v>1</v>
      </c>
      <c r="L1375" t="s">
        <v>16</v>
      </c>
      <c r="M1375" t="str">
        <f>IF(L1375&lt;&gt;"",L1375,"N/A")</f>
        <v>Paid</v>
      </c>
      <c r="N1375" t="s">
        <v>12</v>
      </c>
      <c r="O1375" t="str">
        <f>IF(N1375&lt;&gt;"",N1375,"N/A")</f>
        <v>Invoiced</v>
      </c>
      <c r="P1375" t="s">
        <v>69</v>
      </c>
      <c r="Q1375" s="9">
        <v>30.010899999999999</v>
      </c>
      <c r="R1375" t="str">
        <f t="shared" si="21"/>
        <v>30+</v>
      </c>
      <c r="S1375">
        <v>20</v>
      </c>
      <c r="T1375" t="s">
        <v>14</v>
      </c>
      <c r="U1375">
        <f>IF(T1375="USD",S1375,S1375*0.055)</f>
        <v>20</v>
      </c>
      <c r="V1375">
        <v>10</v>
      </c>
      <c r="W1375" t="s">
        <v>14</v>
      </c>
      <c r="X1375">
        <f>IF(W1375="USD",V1375,V1375*0.054)</f>
        <v>10</v>
      </c>
      <c r="Y1375">
        <v>1</v>
      </c>
      <c r="Z1375">
        <v>3.3</v>
      </c>
      <c r="AA1375" s="9">
        <v>2.2000000000000002</v>
      </c>
      <c r="AB1375">
        <v>2.75</v>
      </c>
      <c r="AC1375">
        <v>2.2000000000000002</v>
      </c>
    </row>
    <row r="1376" spans="1:29" x14ac:dyDescent="0.25">
      <c r="A1376" t="s">
        <v>1004</v>
      </c>
      <c r="B1376" t="s">
        <v>10</v>
      </c>
      <c r="C1376" t="s">
        <v>68</v>
      </c>
      <c r="D1376" t="s">
        <v>3620</v>
      </c>
      <c r="E1376" t="s">
        <v>3614</v>
      </c>
      <c r="F1376" t="str">
        <f>_xlfn.CONCAT(D1376:D1376,"-",E1376)</f>
        <v>Zanzibar-Alger</v>
      </c>
      <c r="G1376" s="1">
        <v>44574</v>
      </c>
      <c r="H1376" s="1">
        <v>44596</v>
      </c>
      <c r="I1376" s="8">
        <f>IF(H1376&lt;&gt;"",_xlfn.DAYS(H1376,G1376),"N/A")</f>
        <v>22</v>
      </c>
      <c r="J1376" s="1">
        <f>IF(H1376&lt;&gt;"",H1376,"N/A")</f>
        <v>44596</v>
      </c>
      <c r="K1376">
        <v>1</v>
      </c>
      <c r="L1376" t="s">
        <v>16</v>
      </c>
      <c r="M1376" t="str">
        <f>IF(L1376&lt;&gt;"",L1376,"N/A")</f>
        <v>Paid</v>
      </c>
      <c r="N1376" t="s">
        <v>16</v>
      </c>
      <c r="O1376" t="str">
        <f>IF(N1376&lt;&gt;"",N1376,"N/A")</f>
        <v>Paid</v>
      </c>
      <c r="P1376" t="s">
        <v>13</v>
      </c>
      <c r="Q1376" s="9">
        <v>30.010899999999999</v>
      </c>
      <c r="R1376" t="str">
        <f t="shared" si="21"/>
        <v>30+</v>
      </c>
      <c r="S1376">
        <v>600</v>
      </c>
      <c r="T1376" t="s">
        <v>14</v>
      </c>
      <c r="U1376">
        <f>IF(T1376="USD",S1376,S1376*0.055)</f>
        <v>600</v>
      </c>
      <c r="V1376">
        <v>300</v>
      </c>
      <c r="W1376" t="s">
        <v>14</v>
      </c>
      <c r="X1376">
        <f>IF(W1376="USD",V1376,V1376*0.054)</f>
        <v>300</v>
      </c>
      <c r="Y1376">
        <v>1</v>
      </c>
      <c r="Z1376">
        <v>3.3</v>
      </c>
      <c r="AA1376" s="9">
        <v>2.2000000000000002</v>
      </c>
      <c r="AB1376">
        <v>2.75</v>
      </c>
      <c r="AC1376">
        <v>2.2000000000000002</v>
      </c>
    </row>
    <row r="1377" spans="1:29" x14ac:dyDescent="0.25">
      <c r="A1377" t="s">
        <v>3592</v>
      </c>
      <c r="B1377" t="s">
        <v>10</v>
      </c>
      <c r="C1377" t="s">
        <v>68</v>
      </c>
      <c r="D1377" t="s">
        <v>3615</v>
      </c>
      <c r="E1377" t="s">
        <v>3617</v>
      </c>
      <c r="F1377" t="str">
        <f>_xlfn.CONCAT(D1377:D1377,"-",E1377)</f>
        <v>Mombasa-Lagos</v>
      </c>
      <c r="G1377" s="1">
        <v>44586</v>
      </c>
      <c r="H1377" s="1">
        <v>44608</v>
      </c>
      <c r="I1377" s="8">
        <f>IF(H1377&lt;&gt;"",_xlfn.DAYS(H1377,G1377),"N/A")</f>
        <v>22</v>
      </c>
      <c r="J1377" s="1">
        <f>IF(H1377&lt;&gt;"",H1377,"N/A")</f>
        <v>44608</v>
      </c>
      <c r="K1377">
        <v>1</v>
      </c>
      <c r="L1377" t="s">
        <v>16</v>
      </c>
      <c r="M1377" t="str">
        <f>IF(L1377&lt;&gt;"",L1377,"N/A")</f>
        <v>Paid</v>
      </c>
      <c r="N1377" t="s">
        <v>16</v>
      </c>
      <c r="O1377" t="str">
        <f>IF(N1377&lt;&gt;"",N1377,"N/A")</f>
        <v>Paid</v>
      </c>
      <c r="P1377" t="s">
        <v>13</v>
      </c>
      <c r="Q1377" s="9">
        <v>30</v>
      </c>
      <c r="R1377" t="str">
        <f t="shared" si="21"/>
        <v>20-30</v>
      </c>
      <c r="S1377">
        <v>600</v>
      </c>
      <c r="T1377" t="s">
        <v>14</v>
      </c>
      <c r="U1377">
        <f>IF(T1377="USD",S1377,S1377*0.055)</f>
        <v>600</v>
      </c>
      <c r="V1377">
        <v>300</v>
      </c>
      <c r="W1377" t="s">
        <v>14</v>
      </c>
      <c r="X1377">
        <f>IF(W1377="USD",V1377,V1377*0.054)</f>
        <v>300</v>
      </c>
      <c r="Y1377">
        <v>1</v>
      </c>
      <c r="Z1377">
        <v>3.3</v>
      </c>
      <c r="AA1377" s="9">
        <v>2.2000000000000002</v>
      </c>
      <c r="AB1377">
        <v>2.75</v>
      </c>
      <c r="AC1377">
        <v>2.2000000000000002</v>
      </c>
    </row>
    <row r="1378" spans="1:29" x14ac:dyDescent="0.25">
      <c r="A1378" t="s">
        <v>1330</v>
      </c>
      <c r="B1378" t="s">
        <v>10</v>
      </c>
      <c r="C1378" t="s">
        <v>68</v>
      </c>
      <c r="D1378" t="s">
        <v>3620</v>
      </c>
      <c r="E1378" t="s">
        <v>3617</v>
      </c>
      <c r="F1378" t="str">
        <f>_xlfn.CONCAT(D1378:D1378,"-",E1378)</f>
        <v>Zanzibar-Lagos</v>
      </c>
      <c r="G1378" s="1">
        <v>44666</v>
      </c>
      <c r="H1378" s="1">
        <v>44688</v>
      </c>
      <c r="I1378" s="8">
        <f>IF(H1378&lt;&gt;"",_xlfn.DAYS(H1378,G1378),"N/A")</f>
        <v>22</v>
      </c>
      <c r="J1378" s="1">
        <f>IF(H1378&lt;&gt;"",H1378,"N/A")</f>
        <v>44688</v>
      </c>
      <c r="K1378">
        <v>4</v>
      </c>
      <c r="L1378" t="s">
        <v>16</v>
      </c>
      <c r="M1378" t="str">
        <f>IF(L1378&lt;&gt;"",L1378,"N/A")</f>
        <v>Paid</v>
      </c>
      <c r="N1378" t="s">
        <v>12</v>
      </c>
      <c r="O1378" t="str">
        <f>IF(N1378&lt;&gt;"",N1378,"N/A")</f>
        <v>Invoiced</v>
      </c>
      <c r="P1378" t="s">
        <v>13</v>
      </c>
      <c r="Q1378" s="9">
        <v>29.969200000000001</v>
      </c>
      <c r="R1378" t="str">
        <f t="shared" si="21"/>
        <v>20-30</v>
      </c>
      <c r="S1378">
        <v>600</v>
      </c>
      <c r="T1378" t="s">
        <v>14</v>
      </c>
      <c r="U1378">
        <f>IF(T1378="USD",S1378,S1378*0.055)</f>
        <v>600</v>
      </c>
      <c r="V1378">
        <v>300</v>
      </c>
      <c r="W1378" t="s">
        <v>14</v>
      </c>
      <c r="X1378">
        <f>IF(W1378="USD",V1378,V1378*0.054)</f>
        <v>300</v>
      </c>
      <c r="Y1378">
        <v>1</v>
      </c>
      <c r="Z1378">
        <v>3.3</v>
      </c>
      <c r="AA1378" s="9">
        <v>2.2000000000000002</v>
      </c>
      <c r="AB1378">
        <v>2.75</v>
      </c>
      <c r="AC1378">
        <v>2.2000000000000002</v>
      </c>
    </row>
    <row r="1379" spans="1:29" x14ac:dyDescent="0.25">
      <c r="A1379" t="s">
        <v>2939</v>
      </c>
      <c r="B1379" t="s">
        <v>10</v>
      </c>
      <c r="C1379" t="s">
        <v>68</v>
      </c>
      <c r="D1379" t="s">
        <v>3616</v>
      </c>
      <c r="E1379" t="s">
        <v>3618</v>
      </c>
      <c r="F1379" t="str">
        <f>_xlfn.CONCAT(D1379:D1379,"-",E1379)</f>
        <v>Marrakech-Tripoli</v>
      </c>
      <c r="G1379" s="1">
        <v>44757</v>
      </c>
      <c r="H1379" s="1">
        <v>44779</v>
      </c>
      <c r="I1379" s="8">
        <f>IF(H1379&lt;&gt;"",_xlfn.DAYS(H1379,G1379),"N/A")</f>
        <v>22</v>
      </c>
      <c r="J1379" s="1">
        <f>IF(H1379&lt;&gt;"",H1379,"N/A")</f>
        <v>44779</v>
      </c>
      <c r="K1379">
        <v>7</v>
      </c>
      <c r="L1379" t="s">
        <v>12</v>
      </c>
      <c r="M1379" t="str">
        <f>IF(L1379&lt;&gt;"",L1379,"N/A")</f>
        <v>Invoiced</v>
      </c>
      <c r="N1379" t="s">
        <v>12</v>
      </c>
      <c r="O1379" t="str">
        <f>IF(N1379&lt;&gt;"",N1379,"N/A")</f>
        <v>Invoiced</v>
      </c>
      <c r="P1379" t="s">
        <v>13</v>
      </c>
      <c r="Q1379" s="9">
        <v>29.52</v>
      </c>
      <c r="R1379" t="str">
        <f t="shared" si="21"/>
        <v>20-30</v>
      </c>
      <c r="S1379">
        <v>600</v>
      </c>
      <c r="T1379" t="s">
        <v>14</v>
      </c>
      <c r="U1379">
        <f>IF(T1379="USD",S1379,S1379*0.055)</f>
        <v>600</v>
      </c>
      <c r="V1379">
        <v>300</v>
      </c>
      <c r="W1379" t="s">
        <v>14</v>
      </c>
      <c r="X1379">
        <f>IF(W1379="USD",V1379,V1379*0.054)</f>
        <v>300</v>
      </c>
      <c r="Y1379">
        <v>0</v>
      </c>
      <c r="Z1379">
        <v>3.3</v>
      </c>
      <c r="AA1379" s="9">
        <v>2.2000000000000002</v>
      </c>
      <c r="AB1379">
        <v>2.75</v>
      </c>
      <c r="AC1379">
        <v>2.2000000000000002</v>
      </c>
    </row>
    <row r="1380" spans="1:29" x14ac:dyDescent="0.25">
      <c r="A1380" t="s">
        <v>2690</v>
      </c>
      <c r="B1380" t="s">
        <v>10</v>
      </c>
      <c r="C1380" t="s">
        <v>68</v>
      </c>
      <c r="D1380" t="s">
        <v>3616</v>
      </c>
      <c r="E1380" t="s">
        <v>3614</v>
      </c>
      <c r="F1380" t="str">
        <f>_xlfn.CONCAT(D1380:D1380,"-",E1380)</f>
        <v>Marrakech-Alger</v>
      </c>
      <c r="G1380" s="1">
        <v>44581</v>
      </c>
      <c r="H1380" s="1">
        <v>44603</v>
      </c>
      <c r="I1380" s="8">
        <f>IF(H1380&lt;&gt;"",_xlfn.DAYS(H1380,G1380),"N/A")</f>
        <v>22</v>
      </c>
      <c r="J1380" s="1">
        <f>IF(H1380&lt;&gt;"",H1380,"N/A")</f>
        <v>44603</v>
      </c>
      <c r="K1380">
        <v>1</v>
      </c>
      <c r="L1380" t="s">
        <v>16</v>
      </c>
      <c r="M1380" t="str">
        <f>IF(L1380&lt;&gt;"",L1380,"N/A")</f>
        <v>Paid</v>
      </c>
      <c r="N1380" t="s">
        <v>16</v>
      </c>
      <c r="O1380" t="str">
        <f>IF(N1380&lt;&gt;"",N1380,"N/A")</f>
        <v>Paid</v>
      </c>
      <c r="P1380" t="s">
        <v>13</v>
      </c>
      <c r="Q1380" s="9">
        <v>29.058</v>
      </c>
      <c r="R1380" t="str">
        <f t="shared" si="21"/>
        <v>20-30</v>
      </c>
      <c r="S1380">
        <v>600</v>
      </c>
      <c r="T1380" t="s">
        <v>14</v>
      </c>
      <c r="U1380">
        <f>IF(T1380="USD",S1380,S1380*0.055)</f>
        <v>600</v>
      </c>
      <c r="V1380">
        <v>300</v>
      </c>
      <c r="W1380" t="s">
        <v>14</v>
      </c>
      <c r="X1380">
        <f>IF(W1380="USD",V1380,V1380*0.054)</f>
        <v>300</v>
      </c>
      <c r="Y1380">
        <v>1</v>
      </c>
      <c r="Z1380">
        <v>3.3</v>
      </c>
      <c r="AA1380" s="9">
        <v>2.2000000000000002</v>
      </c>
      <c r="AB1380">
        <v>2.75</v>
      </c>
      <c r="AC1380">
        <v>2.2000000000000002</v>
      </c>
    </row>
    <row r="1381" spans="1:29" x14ac:dyDescent="0.25">
      <c r="A1381" t="s">
        <v>1599</v>
      </c>
      <c r="B1381" t="s">
        <v>10</v>
      </c>
      <c r="C1381" t="s">
        <v>68</v>
      </c>
      <c r="D1381" t="s">
        <v>3619</v>
      </c>
      <c r="E1381" t="s">
        <v>3617</v>
      </c>
      <c r="F1381" t="str">
        <f>_xlfn.CONCAT(D1381:D1381,"-",E1381)</f>
        <v>Addis Ababa-Lagos</v>
      </c>
      <c r="G1381" s="1">
        <v>44718</v>
      </c>
      <c r="H1381" s="1">
        <v>44740</v>
      </c>
      <c r="I1381" s="8">
        <f>IF(H1381&lt;&gt;"",_xlfn.DAYS(H1381,G1381),"N/A")</f>
        <v>22</v>
      </c>
      <c r="J1381" s="1">
        <f>IF(H1381&lt;&gt;"",H1381,"N/A")</f>
        <v>44740</v>
      </c>
      <c r="K1381">
        <v>6</v>
      </c>
      <c r="L1381" t="s">
        <v>12</v>
      </c>
      <c r="M1381" t="str">
        <f>IF(L1381&lt;&gt;"",L1381,"N/A")</f>
        <v>Invoiced</v>
      </c>
      <c r="O1381" t="str">
        <f>IF(N1381&lt;&gt;"",N1381,"N/A")</f>
        <v>N/A</v>
      </c>
      <c r="P1381" t="s">
        <v>69</v>
      </c>
      <c r="Q1381" s="9">
        <v>28.716999999999999</v>
      </c>
      <c r="R1381" t="str">
        <f t="shared" si="21"/>
        <v>20-30</v>
      </c>
      <c r="S1381">
        <v>20</v>
      </c>
      <c r="T1381" t="s">
        <v>14</v>
      </c>
      <c r="U1381">
        <f>IF(T1381="USD",S1381,S1381*0.055)</f>
        <v>20</v>
      </c>
      <c r="V1381">
        <v>10</v>
      </c>
      <c r="W1381" t="s">
        <v>14</v>
      </c>
      <c r="X1381">
        <f>IF(W1381="USD",V1381,V1381*0.054)</f>
        <v>10</v>
      </c>
      <c r="Y1381">
        <v>1</v>
      </c>
      <c r="Z1381">
        <v>3.3</v>
      </c>
      <c r="AA1381" s="9">
        <v>2.2000000000000002</v>
      </c>
      <c r="AB1381">
        <v>2.75</v>
      </c>
      <c r="AC1381">
        <v>2.2000000000000002</v>
      </c>
    </row>
    <row r="1382" spans="1:29" x14ac:dyDescent="0.25">
      <c r="A1382" t="s">
        <v>1658</v>
      </c>
      <c r="B1382" t="s">
        <v>10</v>
      </c>
      <c r="C1382" t="s">
        <v>68</v>
      </c>
      <c r="D1382" t="s">
        <v>3616</v>
      </c>
      <c r="E1382" t="s">
        <v>3613</v>
      </c>
      <c r="F1382" t="str">
        <f>_xlfn.CONCAT(D1382:D1382,"-",E1382)</f>
        <v>Marrakech-Sanaa</v>
      </c>
      <c r="G1382" s="1">
        <v>44718</v>
      </c>
      <c r="H1382" s="1">
        <v>44740</v>
      </c>
      <c r="I1382" s="8">
        <f>IF(H1382&lt;&gt;"",_xlfn.DAYS(H1382,G1382),"N/A")</f>
        <v>22</v>
      </c>
      <c r="J1382" s="1">
        <f>IF(H1382&lt;&gt;"",H1382,"N/A")</f>
        <v>44740</v>
      </c>
      <c r="K1382">
        <v>6</v>
      </c>
      <c r="L1382" t="s">
        <v>12</v>
      </c>
      <c r="M1382" t="str">
        <f>IF(L1382&lt;&gt;"",L1382,"N/A")</f>
        <v>Invoiced</v>
      </c>
      <c r="N1382" t="s">
        <v>12</v>
      </c>
      <c r="O1382" t="str">
        <f>IF(N1382&lt;&gt;"",N1382,"N/A")</f>
        <v>Invoiced</v>
      </c>
      <c r="P1382" t="s">
        <v>13</v>
      </c>
      <c r="Q1382" s="9">
        <v>28.716999999999999</v>
      </c>
      <c r="R1382" t="str">
        <f t="shared" si="21"/>
        <v>20-30</v>
      </c>
      <c r="S1382">
        <v>600</v>
      </c>
      <c r="T1382" t="s">
        <v>14</v>
      </c>
      <c r="U1382">
        <f>IF(T1382="USD",S1382,S1382*0.055)</f>
        <v>600</v>
      </c>
      <c r="V1382">
        <v>300</v>
      </c>
      <c r="W1382" t="s">
        <v>14</v>
      </c>
      <c r="X1382">
        <f>IF(W1382="USD",V1382,V1382*0.054)</f>
        <v>300</v>
      </c>
      <c r="Y1382">
        <v>1</v>
      </c>
      <c r="Z1382">
        <v>3.3</v>
      </c>
      <c r="AA1382" s="9">
        <v>2.2000000000000002</v>
      </c>
      <c r="AB1382">
        <v>2.75</v>
      </c>
      <c r="AC1382">
        <v>2.2000000000000002</v>
      </c>
    </row>
    <row r="1383" spans="1:29" x14ac:dyDescent="0.25">
      <c r="A1383" t="s">
        <v>1602</v>
      </c>
      <c r="B1383" t="s">
        <v>10</v>
      </c>
      <c r="C1383" t="s">
        <v>68</v>
      </c>
      <c r="D1383" t="s">
        <v>3619</v>
      </c>
      <c r="E1383" t="s">
        <v>3618</v>
      </c>
      <c r="F1383" t="str">
        <f>_xlfn.CONCAT(D1383:D1383,"-",E1383)</f>
        <v>Addis Ababa-Tripoli</v>
      </c>
      <c r="G1383" s="1">
        <v>44718</v>
      </c>
      <c r="H1383" s="1">
        <v>44740</v>
      </c>
      <c r="I1383" s="8">
        <f>IF(H1383&lt;&gt;"",_xlfn.DAYS(H1383,G1383),"N/A")</f>
        <v>22</v>
      </c>
      <c r="J1383" s="1">
        <f>IF(H1383&lt;&gt;"",H1383,"N/A")</f>
        <v>44740</v>
      </c>
      <c r="K1383">
        <v>6</v>
      </c>
      <c r="L1383" t="s">
        <v>12</v>
      </c>
      <c r="M1383" t="str">
        <f>IF(L1383&lt;&gt;"",L1383,"N/A")</f>
        <v>Invoiced</v>
      </c>
      <c r="O1383" t="str">
        <f>IF(N1383&lt;&gt;"",N1383,"N/A")</f>
        <v>N/A</v>
      </c>
      <c r="P1383" t="s">
        <v>69</v>
      </c>
      <c r="Q1383" s="9">
        <v>28.562000000000001</v>
      </c>
      <c r="R1383" t="str">
        <f t="shared" si="21"/>
        <v>20-30</v>
      </c>
      <c r="S1383">
        <v>20</v>
      </c>
      <c r="T1383" t="s">
        <v>14</v>
      </c>
      <c r="U1383">
        <f>IF(T1383="USD",S1383,S1383*0.055)</f>
        <v>20</v>
      </c>
      <c r="V1383">
        <v>10</v>
      </c>
      <c r="W1383" t="s">
        <v>14</v>
      </c>
      <c r="X1383">
        <f>IF(W1383="USD",V1383,V1383*0.054)</f>
        <v>10</v>
      </c>
      <c r="Y1383">
        <v>1</v>
      </c>
      <c r="Z1383">
        <v>3.3</v>
      </c>
      <c r="AA1383" s="9">
        <v>2.2000000000000002</v>
      </c>
      <c r="AB1383">
        <v>2.75</v>
      </c>
      <c r="AC1383">
        <v>2.2000000000000002</v>
      </c>
    </row>
    <row r="1384" spans="1:29" x14ac:dyDescent="0.25">
      <c r="A1384" t="s">
        <v>1661</v>
      </c>
      <c r="B1384" t="s">
        <v>10</v>
      </c>
      <c r="C1384" t="s">
        <v>68</v>
      </c>
      <c r="D1384" t="s">
        <v>3615</v>
      </c>
      <c r="E1384" t="s">
        <v>3613</v>
      </c>
      <c r="F1384" t="str">
        <f>_xlfn.CONCAT(D1384:D1384,"-",E1384)</f>
        <v>Mombasa-Sanaa</v>
      </c>
      <c r="G1384" s="1">
        <v>44718</v>
      </c>
      <c r="H1384" s="1">
        <v>44740</v>
      </c>
      <c r="I1384" s="8">
        <f>IF(H1384&lt;&gt;"",_xlfn.DAYS(H1384,G1384),"N/A")</f>
        <v>22</v>
      </c>
      <c r="J1384" s="1">
        <f>IF(H1384&lt;&gt;"",H1384,"N/A")</f>
        <v>44740</v>
      </c>
      <c r="K1384">
        <v>6</v>
      </c>
      <c r="L1384" t="s">
        <v>12</v>
      </c>
      <c r="M1384" t="str">
        <f>IF(L1384&lt;&gt;"",L1384,"N/A")</f>
        <v>Invoiced</v>
      </c>
      <c r="N1384" t="s">
        <v>12</v>
      </c>
      <c r="O1384" t="str">
        <f>IF(N1384&lt;&gt;"",N1384,"N/A")</f>
        <v>Invoiced</v>
      </c>
      <c r="P1384" t="s">
        <v>13</v>
      </c>
      <c r="Q1384" s="9">
        <v>28.562000000000001</v>
      </c>
      <c r="R1384" t="str">
        <f t="shared" si="21"/>
        <v>20-30</v>
      </c>
      <c r="S1384">
        <v>600</v>
      </c>
      <c r="T1384" t="s">
        <v>14</v>
      </c>
      <c r="U1384">
        <f>IF(T1384="USD",S1384,S1384*0.055)</f>
        <v>600</v>
      </c>
      <c r="V1384">
        <v>300</v>
      </c>
      <c r="W1384" t="s">
        <v>14</v>
      </c>
      <c r="X1384">
        <f>IF(W1384="USD",V1384,V1384*0.054)</f>
        <v>300</v>
      </c>
      <c r="Y1384">
        <v>1</v>
      </c>
      <c r="Z1384">
        <v>3.3</v>
      </c>
      <c r="AA1384" s="9">
        <v>2.2000000000000002</v>
      </c>
      <c r="AB1384">
        <v>2.75</v>
      </c>
      <c r="AC1384">
        <v>2.2000000000000002</v>
      </c>
    </row>
    <row r="1385" spans="1:29" x14ac:dyDescent="0.25">
      <c r="A1385" t="s">
        <v>1635</v>
      </c>
      <c r="B1385" t="s">
        <v>10</v>
      </c>
      <c r="C1385" t="s">
        <v>68</v>
      </c>
      <c r="D1385" t="s">
        <v>3611</v>
      </c>
      <c r="E1385" t="s">
        <v>3612</v>
      </c>
      <c r="F1385" t="str">
        <f>_xlfn.CONCAT(D1385:D1385,"-",E1385)</f>
        <v>Mogadishu-Victoria</v>
      </c>
      <c r="G1385" s="1">
        <v>44732</v>
      </c>
      <c r="H1385" s="1">
        <v>44754</v>
      </c>
      <c r="I1385" s="8">
        <f>IF(H1385&lt;&gt;"",_xlfn.DAYS(H1385,G1385),"N/A")</f>
        <v>22</v>
      </c>
      <c r="J1385" s="1">
        <f>IF(H1385&lt;&gt;"",H1385,"N/A")</f>
        <v>44754</v>
      </c>
      <c r="K1385">
        <v>6</v>
      </c>
      <c r="L1385" t="s">
        <v>12</v>
      </c>
      <c r="M1385" t="str">
        <f>IF(L1385&lt;&gt;"",L1385,"N/A")</f>
        <v>Invoiced</v>
      </c>
      <c r="O1385" t="str">
        <f>IF(N1385&lt;&gt;"",N1385,"N/A")</f>
        <v>N/A</v>
      </c>
      <c r="P1385" t="s">
        <v>69</v>
      </c>
      <c r="Q1385" s="9">
        <v>28.428000000000001</v>
      </c>
      <c r="R1385" t="str">
        <f t="shared" si="21"/>
        <v>20-30</v>
      </c>
      <c r="S1385">
        <v>20</v>
      </c>
      <c r="T1385" t="s">
        <v>14</v>
      </c>
      <c r="U1385">
        <f>IF(T1385="USD",S1385,S1385*0.055)</f>
        <v>20</v>
      </c>
      <c r="V1385">
        <v>10</v>
      </c>
      <c r="W1385" t="s">
        <v>14</v>
      </c>
      <c r="X1385">
        <f>IF(W1385="USD",V1385,V1385*0.054)</f>
        <v>10</v>
      </c>
      <c r="Y1385">
        <v>1</v>
      </c>
      <c r="Z1385">
        <v>3.3</v>
      </c>
      <c r="AA1385" s="9">
        <v>2.2000000000000002</v>
      </c>
      <c r="AB1385">
        <v>2.75</v>
      </c>
      <c r="AC1385">
        <v>2.2000000000000002</v>
      </c>
    </row>
    <row r="1386" spans="1:29" x14ac:dyDescent="0.25">
      <c r="A1386" t="s">
        <v>1694</v>
      </c>
      <c r="B1386" t="s">
        <v>10</v>
      </c>
      <c r="C1386" t="s">
        <v>68</v>
      </c>
      <c r="D1386" t="s">
        <v>3615</v>
      </c>
      <c r="E1386" t="s">
        <v>3618</v>
      </c>
      <c r="F1386" t="str">
        <f>_xlfn.CONCAT(D1386:D1386,"-",E1386)</f>
        <v>Mombasa-Tripoli</v>
      </c>
      <c r="G1386" s="1">
        <v>44732</v>
      </c>
      <c r="H1386" s="1">
        <v>44754</v>
      </c>
      <c r="I1386" s="8">
        <f>IF(H1386&lt;&gt;"",_xlfn.DAYS(H1386,G1386),"N/A")</f>
        <v>22</v>
      </c>
      <c r="J1386" s="1">
        <f>IF(H1386&lt;&gt;"",H1386,"N/A")</f>
        <v>44754</v>
      </c>
      <c r="K1386">
        <v>6</v>
      </c>
      <c r="L1386" t="s">
        <v>12</v>
      </c>
      <c r="M1386" t="str">
        <f>IF(L1386&lt;&gt;"",L1386,"N/A")</f>
        <v>Invoiced</v>
      </c>
      <c r="N1386" t="s">
        <v>12</v>
      </c>
      <c r="O1386" t="str">
        <f>IF(N1386&lt;&gt;"",N1386,"N/A")</f>
        <v>Invoiced</v>
      </c>
      <c r="P1386" t="s">
        <v>13</v>
      </c>
      <c r="Q1386" s="9">
        <v>28.428000000000001</v>
      </c>
      <c r="R1386" t="str">
        <f t="shared" si="21"/>
        <v>20-30</v>
      </c>
      <c r="S1386">
        <v>600</v>
      </c>
      <c r="T1386" t="s">
        <v>14</v>
      </c>
      <c r="U1386">
        <f>IF(T1386="USD",S1386,S1386*0.055)</f>
        <v>600</v>
      </c>
      <c r="V1386">
        <v>300</v>
      </c>
      <c r="W1386" t="s">
        <v>14</v>
      </c>
      <c r="X1386">
        <f>IF(W1386="USD",V1386,V1386*0.054)</f>
        <v>300</v>
      </c>
      <c r="Y1386">
        <v>1</v>
      </c>
      <c r="Z1386">
        <v>3.3</v>
      </c>
      <c r="AA1386" s="9">
        <v>2.2000000000000002</v>
      </c>
      <c r="AB1386">
        <v>2.75</v>
      </c>
      <c r="AC1386">
        <v>2.2000000000000002</v>
      </c>
    </row>
    <row r="1387" spans="1:29" x14ac:dyDescent="0.25">
      <c r="A1387" t="s">
        <v>1304</v>
      </c>
      <c r="B1387" t="s">
        <v>10</v>
      </c>
      <c r="C1387" t="s">
        <v>68</v>
      </c>
      <c r="D1387" t="s">
        <v>3620</v>
      </c>
      <c r="E1387" t="s">
        <v>3618</v>
      </c>
      <c r="F1387" t="str">
        <f>_xlfn.CONCAT(D1387:D1387,"-",E1387)</f>
        <v>Zanzibar-Tripoli</v>
      </c>
      <c r="G1387" s="1">
        <v>44693</v>
      </c>
      <c r="H1387" s="1">
        <v>44715</v>
      </c>
      <c r="I1387" s="8">
        <f>IF(H1387&lt;&gt;"",_xlfn.DAYS(H1387,G1387),"N/A")</f>
        <v>22</v>
      </c>
      <c r="J1387" s="1">
        <f>IF(H1387&lt;&gt;"",H1387,"N/A")</f>
        <v>44715</v>
      </c>
      <c r="K1387">
        <v>5</v>
      </c>
      <c r="L1387" t="s">
        <v>16</v>
      </c>
      <c r="M1387" t="str">
        <f>IF(L1387&lt;&gt;"",L1387,"N/A")</f>
        <v>Paid</v>
      </c>
      <c r="N1387" t="s">
        <v>12</v>
      </c>
      <c r="O1387" t="str">
        <f>IF(N1387&lt;&gt;"",N1387,"N/A")</f>
        <v>Invoiced</v>
      </c>
      <c r="P1387" t="s">
        <v>69</v>
      </c>
      <c r="Q1387" s="9">
        <v>28.1737</v>
      </c>
      <c r="R1387" t="str">
        <f t="shared" si="21"/>
        <v>20-30</v>
      </c>
      <c r="S1387">
        <v>20</v>
      </c>
      <c r="T1387" t="s">
        <v>14</v>
      </c>
      <c r="U1387">
        <f>IF(T1387="USD",S1387,S1387*0.055)</f>
        <v>20</v>
      </c>
      <c r="V1387">
        <v>10</v>
      </c>
      <c r="W1387" t="s">
        <v>14</v>
      </c>
      <c r="X1387">
        <f>IF(W1387="USD",V1387,V1387*0.054)</f>
        <v>10</v>
      </c>
      <c r="Y1387">
        <v>1</v>
      </c>
      <c r="Z1387">
        <v>3.3</v>
      </c>
      <c r="AA1387" s="9">
        <v>2.2000000000000002</v>
      </c>
      <c r="AB1387">
        <v>2.75</v>
      </c>
      <c r="AC1387">
        <v>2.2000000000000002</v>
      </c>
    </row>
    <row r="1388" spans="1:29" x14ac:dyDescent="0.25">
      <c r="A1388" t="s">
        <v>1305</v>
      </c>
      <c r="B1388" t="s">
        <v>10</v>
      </c>
      <c r="C1388" t="s">
        <v>68</v>
      </c>
      <c r="D1388" t="s">
        <v>3611</v>
      </c>
      <c r="E1388" t="s">
        <v>3614</v>
      </c>
      <c r="F1388" t="str">
        <f>_xlfn.CONCAT(D1388:D1388,"-",E1388)</f>
        <v>Mogadishu-Alger</v>
      </c>
      <c r="G1388" s="1">
        <v>44693</v>
      </c>
      <c r="H1388" s="1">
        <v>44715</v>
      </c>
      <c r="I1388" s="8">
        <f>IF(H1388&lt;&gt;"",_xlfn.DAYS(H1388,G1388),"N/A")</f>
        <v>22</v>
      </c>
      <c r="J1388" s="1">
        <f>IF(H1388&lt;&gt;"",H1388,"N/A")</f>
        <v>44715</v>
      </c>
      <c r="K1388">
        <v>5</v>
      </c>
      <c r="L1388" t="s">
        <v>16</v>
      </c>
      <c r="M1388" t="str">
        <f>IF(L1388&lt;&gt;"",L1388,"N/A")</f>
        <v>Paid</v>
      </c>
      <c r="N1388" t="s">
        <v>12</v>
      </c>
      <c r="O1388" t="str">
        <f>IF(N1388&lt;&gt;"",N1388,"N/A")</f>
        <v>Invoiced</v>
      </c>
      <c r="P1388" t="s">
        <v>13</v>
      </c>
      <c r="Q1388" s="9">
        <v>28.1737</v>
      </c>
      <c r="R1388" t="str">
        <f t="shared" si="21"/>
        <v>20-30</v>
      </c>
      <c r="S1388">
        <v>600</v>
      </c>
      <c r="T1388" t="s">
        <v>14</v>
      </c>
      <c r="U1388">
        <f>IF(T1388="USD",S1388,S1388*0.055)</f>
        <v>600</v>
      </c>
      <c r="V1388">
        <v>300</v>
      </c>
      <c r="W1388" t="s">
        <v>14</v>
      </c>
      <c r="X1388">
        <f>IF(W1388="USD",V1388,V1388*0.054)</f>
        <v>300</v>
      </c>
      <c r="Y1388">
        <v>1</v>
      </c>
      <c r="Z1388">
        <v>3.3</v>
      </c>
      <c r="AA1388" s="9">
        <v>2.2000000000000002</v>
      </c>
      <c r="AB1388">
        <v>2.75</v>
      </c>
      <c r="AC1388">
        <v>2.2000000000000002</v>
      </c>
    </row>
    <row r="1389" spans="1:29" x14ac:dyDescent="0.25">
      <c r="A1389" t="s">
        <v>2920</v>
      </c>
      <c r="B1389" t="s">
        <v>10</v>
      </c>
      <c r="C1389" t="s">
        <v>68</v>
      </c>
      <c r="D1389" t="s">
        <v>3620</v>
      </c>
      <c r="E1389" t="s">
        <v>3614</v>
      </c>
      <c r="F1389" t="str">
        <f>_xlfn.CONCAT(D1389:D1389,"-",E1389)</f>
        <v>Zanzibar-Alger</v>
      </c>
      <c r="G1389" s="1">
        <v>44761</v>
      </c>
      <c r="H1389" s="1">
        <v>44783</v>
      </c>
      <c r="I1389" s="8">
        <f>IF(H1389&lt;&gt;"",_xlfn.DAYS(H1389,G1389),"N/A")</f>
        <v>22</v>
      </c>
      <c r="J1389" s="1">
        <f>IF(H1389&lt;&gt;"",H1389,"N/A")</f>
        <v>44783</v>
      </c>
      <c r="K1389">
        <v>7</v>
      </c>
      <c r="L1389" t="s">
        <v>12</v>
      </c>
      <c r="M1389" t="str">
        <f>IF(L1389&lt;&gt;"",L1389,"N/A")</f>
        <v>Invoiced</v>
      </c>
      <c r="N1389" t="s">
        <v>12</v>
      </c>
      <c r="O1389" t="str">
        <f>IF(N1389&lt;&gt;"",N1389,"N/A")</f>
        <v>Invoiced</v>
      </c>
      <c r="P1389" t="s">
        <v>13</v>
      </c>
      <c r="Q1389" s="9">
        <v>28.152000000000001</v>
      </c>
      <c r="R1389" t="str">
        <f t="shared" si="21"/>
        <v>20-30</v>
      </c>
      <c r="S1389">
        <v>600</v>
      </c>
      <c r="T1389" t="s">
        <v>14</v>
      </c>
      <c r="U1389">
        <f>IF(T1389="USD",S1389,S1389*0.055)</f>
        <v>600</v>
      </c>
      <c r="V1389">
        <v>300</v>
      </c>
      <c r="W1389" t="s">
        <v>14</v>
      </c>
      <c r="X1389">
        <f>IF(W1389="USD",V1389,V1389*0.054)</f>
        <v>300</v>
      </c>
      <c r="Y1389">
        <v>1</v>
      </c>
      <c r="Z1389">
        <v>3.3</v>
      </c>
      <c r="AA1389" s="9">
        <v>2.2000000000000002</v>
      </c>
      <c r="AB1389">
        <v>2.75</v>
      </c>
      <c r="AC1389">
        <v>2.2000000000000002</v>
      </c>
    </row>
    <row r="1390" spans="1:29" x14ac:dyDescent="0.25">
      <c r="A1390" t="s">
        <v>1306</v>
      </c>
      <c r="B1390" t="s">
        <v>10</v>
      </c>
      <c r="C1390" t="s">
        <v>68</v>
      </c>
      <c r="D1390" t="s">
        <v>3615</v>
      </c>
      <c r="E1390" t="s">
        <v>3614</v>
      </c>
      <c r="F1390" t="str">
        <f>_xlfn.CONCAT(D1390:D1390,"-",E1390)</f>
        <v>Mombasa-Alger</v>
      </c>
      <c r="G1390" s="1">
        <v>44698</v>
      </c>
      <c r="H1390" s="1">
        <v>44720</v>
      </c>
      <c r="I1390" s="8">
        <f>IF(H1390&lt;&gt;"",_xlfn.DAYS(H1390,G1390),"N/A")</f>
        <v>22</v>
      </c>
      <c r="J1390" s="1">
        <f>IF(H1390&lt;&gt;"",H1390,"N/A")</f>
        <v>44720</v>
      </c>
      <c r="K1390">
        <v>5</v>
      </c>
      <c r="L1390" t="s">
        <v>16</v>
      </c>
      <c r="M1390" t="str">
        <f>IF(L1390&lt;&gt;"",L1390,"N/A")</f>
        <v>Paid</v>
      </c>
      <c r="O1390" t="str">
        <f>IF(N1390&lt;&gt;"",N1390,"N/A")</f>
        <v>N/A</v>
      </c>
      <c r="P1390" t="s">
        <v>69</v>
      </c>
      <c r="Q1390" s="9">
        <v>28.081700000000001</v>
      </c>
      <c r="R1390" t="str">
        <f t="shared" si="21"/>
        <v>20-30</v>
      </c>
      <c r="S1390">
        <v>20</v>
      </c>
      <c r="T1390" t="s">
        <v>14</v>
      </c>
      <c r="U1390">
        <f>IF(T1390="USD",S1390,S1390*0.055)</f>
        <v>20</v>
      </c>
      <c r="V1390">
        <v>10</v>
      </c>
      <c r="W1390" t="s">
        <v>14</v>
      </c>
      <c r="X1390">
        <f>IF(W1390="USD",V1390,V1390*0.054)</f>
        <v>10</v>
      </c>
      <c r="Y1390">
        <v>1</v>
      </c>
      <c r="Z1390">
        <v>3.3</v>
      </c>
      <c r="AA1390" s="9">
        <v>2.2000000000000002</v>
      </c>
      <c r="AB1390">
        <v>2.75</v>
      </c>
      <c r="AC1390">
        <v>2.2000000000000002</v>
      </c>
    </row>
    <row r="1391" spans="1:29" x14ac:dyDescent="0.25">
      <c r="A1391" t="s">
        <v>1307</v>
      </c>
      <c r="B1391" t="s">
        <v>10</v>
      </c>
      <c r="C1391" t="s">
        <v>68</v>
      </c>
      <c r="D1391" t="s">
        <v>3616</v>
      </c>
      <c r="E1391" t="s">
        <v>3612</v>
      </c>
      <c r="F1391" t="str">
        <f>_xlfn.CONCAT(D1391:D1391,"-",E1391)</f>
        <v>Marrakech-Victoria</v>
      </c>
      <c r="G1391" s="1">
        <v>44698</v>
      </c>
      <c r="H1391" s="1">
        <v>44720</v>
      </c>
      <c r="I1391" s="8">
        <f>IF(H1391&lt;&gt;"",_xlfn.DAYS(H1391,G1391),"N/A")</f>
        <v>22</v>
      </c>
      <c r="J1391" s="1">
        <f>IF(H1391&lt;&gt;"",H1391,"N/A")</f>
        <v>44720</v>
      </c>
      <c r="K1391">
        <v>5</v>
      </c>
      <c r="L1391" t="s">
        <v>16</v>
      </c>
      <c r="M1391" t="str">
        <f>IF(L1391&lt;&gt;"",L1391,"N/A")</f>
        <v>Paid</v>
      </c>
      <c r="N1391" t="s">
        <v>12</v>
      </c>
      <c r="O1391" t="str">
        <f>IF(N1391&lt;&gt;"",N1391,"N/A")</f>
        <v>Invoiced</v>
      </c>
      <c r="P1391" t="s">
        <v>13</v>
      </c>
      <c r="Q1391" s="9">
        <v>28.081700000000001</v>
      </c>
      <c r="R1391" t="str">
        <f t="shared" si="21"/>
        <v>20-30</v>
      </c>
      <c r="S1391">
        <v>600</v>
      </c>
      <c r="T1391" t="s">
        <v>14</v>
      </c>
      <c r="U1391">
        <f>IF(T1391="USD",S1391,S1391*0.055)</f>
        <v>600</v>
      </c>
      <c r="V1391">
        <v>300</v>
      </c>
      <c r="W1391" t="s">
        <v>14</v>
      </c>
      <c r="X1391">
        <f>IF(W1391="USD",V1391,V1391*0.054)</f>
        <v>300</v>
      </c>
      <c r="Y1391">
        <v>1</v>
      </c>
      <c r="Z1391">
        <v>3.3</v>
      </c>
      <c r="AA1391" s="9">
        <v>2.2000000000000002</v>
      </c>
      <c r="AB1391">
        <v>2.75</v>
      </c>
      <c r="AC1391">
        <v>2.2000000000000002</v>
      </c>
    </row>
    <row r="1392" spans="1:29" x14ac:dyDescent="0.25">
      <c r="A1392" t="s">
        <v>1274</v>
      </c>
      <c r="B1392" t="s">
        <v>10</v>
      </c>
      <c r="C1392" t="s">
        <v>68</v>
      </c>
      <c r="D1392" t="s">
        <v>3616</v>
      </c>
      <c r="E1392" t="s">
        <v>3612</v>
      </c>
      <c r="F1392" t="str">
        <f>_xlfn.CONCAT(D1392:D1392,"-",E1392)</f>
        <v>Marrakech-Victoria</v>
      </c>
      <c r="G1392" s="1">
        <v>44678</v>
      </c>
      <c r="H1392" s="1">
        <v>44700</v>
      </c>
      <c r="I1392" s="8">
        <f>IF(H1392&lt;&gt;"",_xlfn.DAYS(H1392,G1392),"N/A")</f>
        <v>22</v>
      </c>
      <c r="J1392" s="1">
        <f>IF(H1392&lt;&gt;"",H1392,"N/A")</f>
        <v>44700</v>
      </c>
      <c r="K1392">
        <v>4</v>
      </c>
      <c r="M1392" t="str">
        <f>IF(L1392&lt;&gt;"",L1392,"N/A")</f>
        <v>N/A</v>
      </c>
      <c r="O1392" t="str">
        <f>IF(N1392&lt;&gt;"",N1392,"N/A")</f>
        <v>N/A</v>
      </c>
      <c r="P1392" t="s">
        <v>69</v>
      </c>
      <c r="Q1392" s="9">
        <v>28.0715</v>
      </c>
      <c r="R1392" t="str">
        <f t="shared" si="21"/>
        <v>20-30</v>
      </c>
      <c r="S1392">
        <v>20</v>
      </c>
      <c r="T1392" t="s">
        <v>14</v>
      </c>
      <c r="U1392">
        <f>IF(T1392="USD",S1392,S1392*0.055)</f>
        <v>20</v>
      </c>
      <c r="V1392">
        <v>10</v>
      </c>
      <c r="W1392" t="s">
        <v>14</v>
      </c>
      <c r="X1392">
        <f>IF(W1392="USD",V1392,V1392*0.054)</f>
        <v>10</v>
      </c>
      <c r="Y1392">
        <v>1</v>
      </c>
      <c r="Z1392">
        <v>3.3</v>
      </c>
      <c r="AA1392" s="9">
        <v>2.2000000000000002</v>
      </c>
      <c r="AB1392">
        <v>2.75</v>
      </c>
      <c r="AC1392">
        <v>2.2000000000000002</v>
      </c>
    </row>
    <row r="1393" spans="1:29" x14ac:dyDescent="0.25">
      <c r="A1393" t="s">
        <v>1267</v>
      </c>
      <c r="B1393" t="s">
        <v>10</v>
      </c>
      <c r="C1393" t="s">
        <v>68</v>
      </c>
      <c r="D1393" t="s">
        <v>3616</v>
      </c>
      <c r="E1393" t="s">
        <v>3618</v>
      </c>
      <c r="F1393" t="str">
        <f>_xlfn.CONCAT(D1393:D1393,"-",E1393)</f>
        <v>Marrakech-Tripoli</v>
      </c>
      <c r="G1393" s="1">
        <v>44678</v>
      </c>
      <c r="H1393" s="1">
        <v>44700</v>
      </c>
      <c r="I1393" s="8">
        <f>IF(H1393&lt;&gt;"",_xlfn.DAYS(H1393,G1393),"N/A")</f>
        <v>22</v>
      </c>
      <c r="J1393" s="1">
        <f>IF(H1393&lt;&gt;"",H1393,"N/A")</f>
        <v>44700</v>
      </c>
      <c r="K1393">
        <v>4</v>
      </c>
      <c r="M1393" t="str">
        <f>IF(L1393&lt;&gt;"",L1393,"N/A")</f>
        <v>N/A</v>
      </c>
      <c r="N1393" t="s">
        <v>12</v>
      </c>
      <c r="O1393" t="str">
        <f>IF(N1393&lt;&gt;"",N1393,"N/A")</f>
        <v>Invoiced</v>
      </c>
      <c r="P1393" t="s">
        <v>13</v>
      </c>
      <c r="Q1393" s="9">
        <v>28.0715</v>
      </c>
      <c r="R1393" t="str">
        <f t="shared" si="21"/>
        <v>20-30</v>
      </c>
      <c r="S1393">
        <v>600</v>
      </c>
      <c r="T1393" t="s">
        <v>14</v>
      </c>
      <c r="U1393">
        <f>IF(T1393="USD",S1393,S1393*0.055)</f>
        <v>600</v>
      </c>
      <c r="V1393">
        <v>300</v>
      </c>
      <c r="W1393" t="s">
        <v>14</v>
      </c>
      <c r="X1393">
        <f>IF(W1393="USD",V1393,V1393*0.054)</f>
        <v>300</v>
      </c>
      <c r="Y1393">
        <v>1</v>
      </c>
      <c r="Z1393">
        <v>3.3</v>
      </c>
      <c r="AA1393" s="9">
        <v>2.2000000000000002</v>
      </c>
      <c r="AB1393">
        <v>2.75</v>
      </c>
      <c r="AC1393">
        <v>2.2000000000000002</v>
      </c>
    </row>
    <row r="1394" spans="1:29" x14ac:dyDescent="0.25">
      <c r="A1394" t="s">
        <v>2917</v>
      </c>
      <c r="B1394" t="s">
        <v>10</v>
      </c>
      <c r="C1394" t="s">
        <v>68</v>
      </c>
      <c r="D1394" t="s">
        <v>3620</v>
      </c>
      <c r="E1394" t="s">
        <v>3617</v>
      </c>
      <c r="F1394" t="str">
        <f>_xlfn.CONCAT(D1394:D1394,"-",E1394)</f>
        <v>Zanzibar-Lagos</v>
      </c>
      <c r="G1394" s="1">
        <v>44762</v>
      </c>
      <c r="H1394" s="1">
        <v>44784</v>
      </c>
      <c r="I1394" s="8">
        <f>IF(H1394&lt;&gt;"",_xlfn.DAYS(H1394,G1394),"N/A")</f>
        <v>22</v>
      </c>
      <c r="J1394" s="1">
        <f>IF(H1394&lt;&gt;"",H1394,"N/A")</f>
        <v>44784</v>
      </c>
      <c r="K1394">
        <v>7</v>
      </c>
      <c r="L1394" t="s">
        <v>12</v>
      </c>
      <c r="M1394" t="str">
        <f>IF(L1394&lt;&gt;"",L1394,"N/A")</f>
        <v>Invoiced</v>
      </c>
      <c r="N1394" t="s">
        <v>12</v>
      </c>
      <c r="O1394" t="str">
        <f>IF(N1394&lt;&gt;"",N1394,"N/A")</f>
        <v>Invoiced</v>
      </c>
      <c r="P1394" t="s">
        <v>13</v>
      </c>
      <c r="Q1394" s="9">
        <v>27.733599999999999</v>
      </c>
      <c r="R1394" t="str">
        <f t="shared" si="21"/>
        <v>20-30</v>
      </c>
      <c r="S1394">
        <v>600</v>
      </c>
      <c r="T1394" t="s">
        <v>14</v>
      </c>
      <c r="U1394">
        <f>IF(T1394="USD",S1394,S1394*0.055)</f>
        <v>600</v>
      </c>
      <c r="V1394">
        <v>300</v>
      </c>
      <c r="W1394" t="s">
        <v>14</v>
      </c>
      <c r="X1394">
        <f>IF(W1394="USD",V1394,V1394*0.054)</f>
        <v>300</v>
      </c>
      <c r="Y1394">
        <v>1</v>
      </c>
      <c r="Z1394">
        <v>3.3</v>
      </c>
      <c r="AA1394" s="9">
        <v>2.2000000000000002</v>
      </c>
      <c r="AB1394">
        <v>2.75</v>
      </c>
      <c r="AC1394">
        <v>2.2000000000000002</v>
      </c>
    </row>
    <row r="1395" spans="1:29" x14ac:dyDescent="0.25">
      <c r="A1395" t="s">
        <v>2808</v>
      </c>
      <c r="B1395" t="s">
        <v>10</v>
      </c>
      <c r="C1395" t="s">
        <v>68</v>
      </c>
      <c r="D1395" t="s">
        <v>3619</v>
      </c>
      <c r="E1395" t="s">
        <v>3617</v>
      </c>
      <c r="F1395" t="str">
        <f>_xlfn.CONCAT(D1395:D1395,"-",E1395)</f>
        <v>Addis Ababa-Lagos</v>
      </c>
      <c r="G1395" s="1">
        <v>44692</v>
      </c>
      <c r="H1395" s="1">
        <v>44714</v>
      </c>
      <c r="I1395" s="8">
        <f>IF(H1395&lt;&gt;"",_xlfn.DAYS(H1395,G1395),"N/A")</f>
        <v>22</v>
      </c>
      <c r="J1395" s="1">
        <f>IF(H1395&lt;&gt;"",H1395,"N/A")</f>
        <v>44714</v>
      </c>
      <c r="K1395">
        <v>5</v>
      </c>
      <c r="L1395" t="s">
        <v>16</v>
      </c>
      <c r="M1395" t="str">
        <f>IF(L1395&lt;&gt;"",L1395,"N/A")</f>
        <v>Paid</v>
      </c>
      <c r="N1395" t="s">
        <v>12</v>
      </c>
      <c r="O1395" t="str">
        <f>IF(N1395&lt;&gt;"",N1395,"N/A")</f>
        <v>Invoiced</v>
      </c>
      <c r="P1395" t="s">
        <v>13</v>
      </c>
      <c r="Q1395" s="9">
        <v>27.71284</v>
      </c>
      <c r="R1395" t="str">
        <f t="shared" si="21"/>
        <v>20-30</v>
      </c>
      <c r="S1395">
        <v>600</v>
      </c>
      <c r="T1395" t="s">
        <v>14</v>
      </c>
      <c r="U1395">
        <f>IF(T1395="USD",S1395,S1395*0.055)</f>
        <v>600</v>
      </c>
      <c r="V1395">
        <v>300</v>
      </c>
      <c r="W1395" t="s">
        <v>14</v>
      </c>
      <c r="X1395">
        <f>IF(W1395="USD",V1395,V1395*0.054)</f>
        <v>300</v>
      </c>
      <c r="Y1395">
        <v>1</v>
      </c>
      <c r="Z1395">
        <v>3.3</v>
      </c>
      <c r="AA1395" s="9">
        <v>2.2000000000000002</v>
      </c>
      <c r="AB1395">
        <v>2.75</v>
      </c>
      <c r="AC1395">
        <v>2.2000000000000002</v>
      </c>
    </row>
    <row r="1396" spans="1:29" x14ac:dyDescent="0.25">
      <c r="A1396" t="s">
        <v>1451</v>
      </c>
      <c r="B1396" t="s">
        <v>10</v>
      </c>
      <c r="C1396" t="s">
        <v>56</v>
      </c>
      <c r="D1396" t="s">
        <v>3611</v>
      </c>
      <c r="E1396" t="s">
        <v>3614</v>
      </c>
      <c r="F1396" t="str">
        <f>_xlfn.CONCAT(D1396:D1396,"-",E1396)</f>
        <v>Mogadishu-Alger</v>
      </c>
      <c r="G1396" s="1">
        <v>44678</v>
      </c>
      <c r="H1396" s="1">
        <v>44700</v>
      </c>
      <c r="I1396" s="8">
        <f>IF(H1396&lt;&gt;"",_xlfn.DAYS(H1396,G1396),"N/A")</f>
        <v>22</v>
      </c>
      <c r="J1396" s="1">
        <f>IF(H1396&lt;&gt;"",H1396,"N/A")</f>
        <v>44700</v>
      </c>
      <c r="K1396">
        <v>4</v>
      </c>
      <c r="L1396" t="s">
        <v>16</v>
      </c>
      <c r="M1396" t="str">
        <f>IF(L1396&lt;&gt;"",L1396,"N/A")</f>
        <v>Paid</v>
      </c>
      <c r="N1396" t="s">
        <v>12</v>
      </c>
      <c r="O1396" t="str">
        <f>IF(N1396&lt;&gt;"",N1396,"N/A")</f>
        <v>Invoiced</v>
      </c>
      <c r="P1396" t="s">
        <v>13</v>
      </c>
      <c r="Q1396" s="9">
        <v>27.641999999999999</v>
      </c>
      <c r="R1396" t="str">
        <f t="shared" si="21"/>
        <v>20-30</v>
      </c>
      <c r="S1396">
        <v>600</v>
      </c>
      <c r="T1396" t="s">
        <v>14</v>
      </c>
      <c r="U1396">
        <f>IF(T1396="USD",S1396,S1396*0.055)</f>
        <v>600</v>
      </c>
      <c r="V1396">
        <v>300</v>
      </c>
      <c r="W1396" t="s">
        <v>14</v>
      </c>
      <c r="X1396">
        <f>IF(W1396="USD",V1396,V1396*0.054)</f>
        <v>300</v>
      </c>
      <c r="Y1396">
        <v>1</v>
      </c>
      <c r="Z1396">
        <v>3.3</v>
      </c>
      <c r="AA1396" s="9">
        <v>2.2000000000000002</v>
      </c>
      <c r="AB1396">
        <v>2.75</v>
      </c>
      <c r="AC1396">
        <v>2.2000000000000002</v>
      </c>
    </row>
    <row r="1397" spans="1:29" x14ac:dyDescent="0.25">
      <c r="A1397" t="s">
        <v>2810</v>
      </c>
      <c r="B1397" t="s">
        <v>10</v>
      </c>
      <c r="C1397" t="s">
        <v>68</v>
      </c>
      <c r="D1397" t="s">
        <v>3619</v>
      </c>
      <c r="E1397" t="s">
        <v>3618</v>
      </c>
      <c r="F1397" t="str">
        <f>_xlfn.CONCAT(D1397:D1397,"-",E1397)</f>
        <v>Addis Ababa-Tripoli</v>
      </c>
      <c r="G1397" s="1">
        <v>44692</v>
      </c>
      <c r="H1397" s="1">
        <v>44714</v>
      </c>
      <c r="I1397" s="8">
        <f>IF(H1397&lt;&gt;"",_xlfn.DAYS(H1397,G1397),"N/A")</f>
        <v>22</v>
      </c>
      <c r="J1397" s="1">
        <f>IF(H1397&lt;&gt;"",H1397,"N/A")</f>
        <v>44714</v>
      </c>
      <c r="K1397">
        <v>5</v>
      </c>
      <c r="L1397" t="s">
        <v>16</v>
      </c>
      <c r="M1397" t="str">
        <f>IF(L1397&lt;&gt;"",L1397,"N/A")</f>
        <v>Paid</v>
      </c>
      <c r="N1397" t="s">
        <v>12</v>
      </c>
      <c r="O1397" t="str">
        <f>IF(N1397&lt;&gt;"",N1397,"N/A")</f>
        <v>Invoiced</v>
      </c>
      <c r="P1397" t="s">
        <v>13</v>
      </c>
      <c r="Q1397" s="9">
        <v>27.10829</v>
      </c>
      <c r="R1397" t="str">
        <f t="shared" si="21"/>
        <v>20-30</v>
      </c>
      <c r="S1397">
        <v>600</v>
      </c>
      <c r="T1397" t="s">
        <v>14</v>
      </c>
      <c r="U1397">
        <f>IF(T1397="USD",S1397,S1397*0.055)</f>
        <v>600</v>
      </c>
      <c r="V1397">
        <v>300</v>
      </c>
      <c r="W1397" t="s">
        <v>14</v>
      </c>
      <c r="X1397">
        <f>IF(W1397="USD",V1397,V1397*0.054)</f>
        <v>300</v>
      </c>
      <c r="Y1397">
        <v>1</v>
      </c>
      <c r="Z1397">
        <v>3.3</v>
      </c>
      <c r="AA1397" s="9">
        <v>2.2000000000000002</v>
      </c>
      <c r="AB1397">
        <v>2.75</v>
      </c>
      <c r="AC1397">
        <v>2.2000000000000002</v>
      </c>
    </row>
    <row r="1398" spans="1:29" x14ac:dyDescent="0.25">
      <c r="A1398" t="s">
        <v>2929</v>
      </c>
      <c r="B1398" t="s">
        <v>10</v>
      </c>
      <c r="C1398" t="s">
        <v>68</v>
      </c>
      <c r="D1398" t="s">
        <v>3619</v>
      </c>
      <c r="E1398" t="s">
        <v>3613</v>
      </c>
      <c r="F1398" t="str">
        <f>_xlfn.CONCAT(D1398:D1398,"-",E1398)</f>
        <v>Addis Ababa-Sanaa</v>
      </c>
      <c r="G1398" s="1">
        <v>44759</v>
      </c>
      <c r="H1398" s="1">
        <v>44781</v>
      </c>
      <c r="I1398" s="8">
        <f>IF(H1398&lt;&gt;"",_xlfn.DAYS(H1398,G1398),"N/A")</f>
        <v>22</v>
      </c>
      <c r="J1398" s="1">
        <f>IF(H1398&lt;&gt;"",H1398,"N/A")</f>
        <v>44781</v>
      </c>
      <c r="K1398">
        <v>7</v>
      </c>
      <c r="L1398" t="s">
        <v>12</v>
      </c>
      <c r="M1398" t="str">
        <f>IF(L1398&lt;&gt;"",L1398,"N/A")</f>
        <v>Invoiced</v>
      </c>
      <c r="N1398" t="s">
        <v>12</v>
      </c>
      <c r="O1398" t="str">
        <f>IF(N1398&lt;&gt;"",N1398,"N/A")</f>
        <v>Invoiced</v>
      </c>
      <c r="P1398" t="s">
        <v>13</v>
      </c>
      <c r="Q1398" s="9">
        <v>26.685500000000001</v>
      </c>
      <c r="R1398" t="str">
        <f t="shared" si="21"/>
        <v>20-30</v>
      </c>
      <c r="S1398">
        <v>600</v>
      </c>
      <c r="T1398" t="s">
        <v>14</v>
      </c>
      <c r="U1398">
        <f>IF(T1398="USD",S1398,S1398*0.055)</f>
        <v>600</v>
      </c>
      <c r="V1398">
        <v>300</v>
      </c>
      <c r="W1398" t="s">
        <v>14</v>
      </c>
      <c r="X1398">
        <f>IF(W1398="USD",V1398,V1398*0.054)</f>
        <v>300</v>
      </c>
      <c r="Y1398">
        <v>1</v>
      </c>
      <c r="Z1398">
        <v>3.3</v>
      </c>
      <c r="AA1398" s="9">
        <v>2.2000000000000002</v>
      </c>
      <c r="AB1398">
        <v>2.75</v>
      </c>
      <c r="AC1398">
        <v>2.2000000000000002</v>
      </c>
    </row>
    <row r="1399" spans="1:29" x14ac:dyDescent="0.25">
      <c r="A1399" t="s">
        <v>2821</v>
      </c>
      <c r="B1399" t="s">
        <v>10</v>
      </c>
      <c r="C1399" t="s">
        <v>68</v>
      </c>
      <c r="D1399" t="s">
        <v>3615</v>
      </c>
      <c r="E1399" t="s">
        <v>3612</v>
      </c>
      <c r="F1399" t="str">
        <f>_xlfn.CONCAT(D1399:D1399,"-",E1399)</f>
        <v>Mombasa-Victoria</v>
      </c>
      <c r="G1399" s="1">
        <v>44692</v>
      </c>
      <c r="H1399" s="1">
        <v>44714</v>
      </c>
      <c r="I1399" s="8">
        <f>IF(H1399&lt;&gt;"",_xlfn.DAYS(H1399,G1399),"N/A")</f>
        <v>22</v>
      </c>
      <c r="J1399" s="1">
        <f>IF(H1399&lt;&gt;"",H1399,"N/A")</f>
        <v>44714</v>
      </c>
      <c r="K1399">
        <v>5</v>
      </c>
      <c r="L1399" t="s">
        <v>16</v>
      </c>
      <c r="M1399" t="str">
        <f>IF(L1399&lt;&gt;"",L1399,"N/A")</f>
        <v>Paid</v>
      </c>
      <c r="N1399" t="s">
        <v>12</v>
      </c>
      <c r="O1399" t="str">
        <f>IF(N1399&lt;&gt;"",N1399,"N/A")</f>
        <v>Invoiced</v>
      </c>
      <c r="P1399" t="s">
        <v>13</v>
      </c>
      <c r="Q1399" s="9">
        <v>26.493950000000002</v>
      </c>
      <c r="R1399" t="str">
        <f t="shared" si="21"/>
        <v>20-30</v>
      </c>
      <c r="S1399">
        <v>600</v>
      </c>
      <c r="T1399" t="s">
        <v>14</v>
      </c>
      <c r="U1399">
        <f>IF(T1399="USD",S1399,S1399*0.055)</f>
        <v>600</v>
      </c>
      <c r="V1399">
        <v>300</v>
      </c>
      <c r="W1399" t="s">
        <v>14</v>
      </c>
      <c r="X1399">
        <f>IF(W1399="USD",V1399,V1399*0.054)</f>
        <v>300</v>
      </c>
      <c r="Y1399">
        <v>1</v>
      </c>
      <c r="Z1399">
        <v>3.3</v>
      </c>
      <c r="AA1399" s="9">
        <v>2.2000000000000002</v>
      </c>
      <c r="AB1399">
        <v>2.75</v>
      </c>
      <c r="AC1399">
        <v>2.2000000000000002</v>
      </c>
    </row>
    <row r="1400" spans="1:29" x14ac:dyDescent="0.25">
      <c r="A1400" t="s">
        <v>3000</v>
      </c>
      <c r="B1400" t="s">
        <v>10</v>
      </c>
      <c r="C1400" t="s">
        <v>56</v>
      </c>
      <c r="D1400" t="s">
        <v>3619</v>
      </c>
      <c r="E1400" t="s">
        <v>3612</v>
      </c>
      <c r="F1400" t="str">
        <f>_xlfn.CONCAT(D1400:D1400,"-",E1400)</f>
        <v>Addis Ababa-Victoria</v>
      </c>
      <c r="G1400" s="1">
        <v>44784</v>
      </c>
      <c r="H1400" s="1">
        <v>44806</v>
      </c>
      <c r="I1400" s="8">
        <f>IF(H1400&lt;&gt;"",_xlfn.DAYS(H1400,G1400),"N/A")</f>
        <v>22</v>
      </c>
      <c r="J1400" s="1">
        <f>IF(H1400&lt;&gt;"",H1400,"N/A")</f>
        <v>44806</v>
      </c>
      <c r="K1400">
        <v>8</v>
      </c>
      <c r="M1400" t="str">
        <f>IF(L1400&lt;&gt;"",L1400,"N/A")</f>
        <v>N/A</v>
      </c>
      <c r="N1400" t="s">
        <v>12</v>
      </c>
      <c r="O1400" t="str">
        <f>IF(N1400&lt;&gt;"",N1400,"N/A")</f>
        <v>Invoiced</v>
      </c>
      <c r="P1400" t="s">
        <v>13</v>
      </c>
      <c r="Q1400" s="9">
        <v>23.69</v>
      </c>
      <c r="R1400" t="str">
        <f t="shared" si="21"/>
        <v>20-30</v>
      </c>
      <c r="S1400">
        <v>600</v>
      </c>
      <c r="T1400" t="s">
        <v>14</v>
      </c>
      <c r="U1400">
        <f>IF(T1400="USD",S1400,S1400*0.055)</f>
        <v>600</v>
      </c>
      <c r="V1400">
        <v>300</v>
      </c>
      <c r="W1400" t="s">
        <v>14</v>
      </c>
      <c r="X1400">
        <f>IF(W1400="USD",V1400,V1400*0.054)</f>
        <v>300</v>
      </c>
      <c r="Y1400">
        <v>0</v>
      </c>
      <c r="Z1400">
        <v>3.3</v>
      </c>
      <c r="AA1400" s="9">
        <v>2.2000000000000002</v>
      </c>
      <c r="AB1400">
        <v>2.75</v>
      </c>
      <c r="AC1400">
        <v>2.2000000000000002</v>
      </c>
    </row>
    <row r="1401" spans="1:29" x14ac:dyDescent="0.25">
      <c r="A1401" t="s">
        <v>2926</v>
      </c>
      <c r="B1401" t="s">
        <v>10</v>
      </c>
      <c r="C1401" t="s">
        <v>68</v>
      </c>
      <c r="D1401" t="s">
        <v>3615</v>
      </c>
      <c r="E1401" t="s">
        <v>3618</v>
      </c>
      <c r="F1401" t="str">
        <f>_xlfn.CONCAT(D1401:D1401,"-",E1401)</f>
        <v>Mombasa-Tripoli</v>
      </c>
      <c r="G1401" s="1">
        <v>44770</v>
      </c>
      <c r="H1401" s="1">
        <v>44792</v>
      </c>
      <c r="I1401" s="8">
        <f>IF(H1401&lt;&gt;"",_xlfn.DAYS(H1401,G1401),"N/A")</f>
        <v>22</v>
      </c>
      <c r="J1401" s="1">
        <f>IF(H1401&lt;&gt;"",H1401,"N/A")</f>
        <v>44792</v>
      </c>
      <c r="K1401">
        <v>7</v>
      </c>
      <c r="L1401" t="s">
        <v>12</v>
      </c>
      <c r="M1401" t="str">
        <f>IF(L1401&lt;&gt;"",L1401,"N/A")</f>
        <v>Invoiced</v>
      </c>
      <c r="N1401" t="s">
        <v>12</v>
      </c>
      <c r="O1401" t="str">
        <f>IF(N1401&lt;&gt;"",N1401,"N/A")</f>
        <v>Invoiced</v>
      </c>
      <c r="P1401" t="s">
        <v>13</v>
      </c>
      <c r="Q1401" s="9">
        <v>21.914000000000001</v>
      </c>
      <c r="R1401" t="str">
        <f t="shared" si="21"/>
        <v>20-30</v>
      </c>
      <c r="S1401">
        <v>600</v>
      </c>
      <c r="T1401" t="s">
        <v>14</v>
      </c>
      <c r="U1401">
        <f>IF(T1401="USD",S1401,S1401*0.055)</f>
        <v>600</v>
      </c>
      <c r="V1401">
        <v>300</v>
      </c>
      <c r="W1401" t="s">
        <v>14</v>
      </c>
      <c r="X1401">
        <f>IF(W1401="USD",V1401,V1401*0.054)</f>
        <v>300</v>
      </c>
      <c r="Y1401">
        <v>0</v>
      </c>
      <c r="Z1401">
        <v>3.3</v>
      </c>
      <c r="AA1401" s="9">
        <v>2.2000000000000002</v>
      </c>
      <c r="AB1401">
        <v>2.75</v>
      </c>
      <c r="AC1401">
        <v>2.2000000000000002</v>
      </c>
    </row>
    <row r="1402" spans="1:29" x14ac:dyDescent="0.25">
      <c r="A1402" t="s">
        <v>2803</v>
      </c>
      <c r="B1402" t="s">
        <v>10</v>
      </c>
      <c r="C1402" t="s">
        <v>68</v>
      </c>
      <c r="D1402" t="s">
        <v>3615</v>
      </c>
      <c r="E1402" t="s">
        <v>3614</v>
      </c>
      <c r="F1402" t="str">
        <f>_xlfn.CONCAT(D1402:D1402,"-",E1402)</f>
        <v>Mombasa-Alger</v>
      </c>
      <c r="G1402" s="1">
        <v>44692</v>
      </c>
      <c r="H1402" s="1">
        <v>44714</v>
      </c>
      <c r="I1402" s="8">
        <f>IF(H1402&lt;&gt;"",_xlfn.DAYS(H1402,G1402),"N/A")</f>
        <v>22</v>
      </c>
      <c r="J1402" s="1">
        <f>IF(H1402&lt;&gt;"",H1402,"N/A")</f>
        <v>44714</v>
      </c>
      <c r="K1402">
        <v>5</v>
      </c>
      <c r="L1402" t="s">
        <v>16</v>
      </c>
      <c r="M1402" t="str">
        <f>IF(L1402&lt;&gt;"",L1402,"N/A")</f>
        <v>Paid</v>
      </c>
      <c r="N1402" t="s">
        <v>12</v>
      </c>
      <c r="O1402" t="str">
        <f>IF(N1402&lt;&gt;"",N1402,"N/A")</f>
        <v>Invoiced</v>
      </c>
      <c r="P1402" t="s">
        <v>13</v>
      </c>
      <c r="Q1402" s="9">
        <v>21.841180000000001</v>
      </c>
      <c r="R1402" t="str">
        <f t="shared" si="21"/>
        <v>20-30</v>
      </c>
      <c r="S1402">
        <v>600</v>
      </c>
      <c r="T1402" t="s">
        <v>14</v>
      </c>
      <c r="U1402">
        <f>IF(T1402="USD",S1402,S1402*0.055)</f>
        <v>600</v>
      </c>
      <c r="V1402">
        <v>300</v>
      </c>
      <c r="W1402" t="s">
        <v>14</v>
      </c>
      <c r="X1402">
        <f>IF(W1402="USD",V1402,V1402*0.054)</f>
        <v>300</v>
      </c>
      <c r="Y1402">
        <v>1</v>
      </c>
      <c r="Z1402">
        <v>3.3</v>
      </c>
      <c r="AA1402" s="9">
        <v>2.2000000000000002</v>
      </c>
      <c r="AB1402">
        <v>2.75</v>
      </c>
      <c r="AC1402">
        <v>2.2000000000000002</v>
      </c>
    </row>
    <row r="1403" spans="1:29" x14ac:dyDescent="0.25">
      <c r="A1403" t="s">
        <v>3028</v>
      </c>
      <c r="B1403" t="s">
        <v>10</v>
      </c>
      <c r="C1403" t="s">
        <v>68</v>
      </c>
      <c r="D1403" t="s">
        <v>3611</v>
      </c>
      <c r="E1403" t="s">
        <v>3613</v>
      </c>
      <c r="F1403" t="str">
        <f>_xlfn.CONCAT(D1403:D1403,"-",E1403)</f>
        <v>Mogadishu-Sanaa</v>
      </c>
      <c r="G1403" s="1">
        <v>44791</v>
      </c>
      <c r="H1403" s="1">
        <v>44813</v>
      </c>
      <c r="I1403" s="8">
        <f>IF(H1403&lt;&gt;"",_xlfn.DAYS(H1403,G1403),"N/A")</f>
        <v>22</v>
      </c>
      <c r="J1403" s="1">
        <f>IF(H1403&lt;&gt;"",H1403,"N/A")</f>
        <v>44813</v>
      </c>
      <c r="K1403">
        <v>8</v>
      </c>
      <c r="M1403" t="str">
        <f>IF(L1403&lt;&gt;"",L1403,"N/A")</f>
        <v>N/A</v>
      </c>
      <c r="N1403" t="s">
        <v>583</v>
      </c>
      <c r="O1403" t="str">
        <f>IF(N1403&lt;&gt;"",N1403,"N/A")</f>
        <v>Approval Pending</v>
      </c>
      <c r="P1403" t="s">
        <v>13</v>
      </c>
      <c r="Q1403" s="9">
        <v>17.06146</v>
      </c>
      <c r="R1403" t="str">
        <f t="shared" si="21"/>
        <v>10-20</v>
      </c>
      <c r="S1403">
        <v>600</v>
      </c>
      <c r="T1403" t="s">
        <v>14</v>
      </c>
      <c r="U1403">
        <f>IF(T1403="USD",S1403,S1403*0.055)</f>
        <v>600</v>
      </c>
      <c r="V1403">
        <v>300</v>
      </c>
      <c r="W1403" t="s">
        <v>14</v>
      </c>
      <c r="X1403">
        <f>IF(W1403="USD",V1403,V1403*0.054)</f>
        <v>300</v>
      </c>
      <c r="Y1403">
        <v>1</v>
      </c>
      <c r="Z1403">
        <v>3.3</v>
      </c>
      <c r="AA1403" s="9">
        <v>2.2000000000000002</v>
      </c>
      <c r="AB1403">
        <v>2.75</v>
      </c>
      <c r="AC1403">
        <v>2.2000000000000002</v>
      </c>
    </row>
    <row r="1404" spans="1:29" x14ac:dyDescent="0.25">
      <c r="A1404" t="s">
        <v>2911</v>
      </c>
      <c r="B1404" t="s">
        <v>10</v>
      </c>
      <c r="C1404" t="s">
        <v>68</v>
      </c>
      <c r="D1404" t="s">
        <v>3611</v>
      </c>
      <c r="E1404" t="s">
        <v>3614</v>
      </c>
      <c r="F1404" t="str">
        <f>_xlfn.CONCAT(D1404:D1404,"-",E1404)</f>
        <v>Mogadishu-Alger</v>
      </c>
      <c r="G1404" s="1">
        <v>44765</v>
      </c>
      <c r="H1404" s="1">
        <v>44787</v>
      </c>
      <c r="I1404" s="8">
        <f>IF(H1404&lt;&gt;"",_xlfn.DAYS(H1404,G1404),"N/A")</f>
        <v>22</v>
      </c>
      <c r="J1404" s="1">
        <f>IF(H1404&lt;&gt;"",H1404,"N/A")</f>
        <v>44787</v>
      </c>
      <c r="K1404">
        <v>7</v>
      </c>
      <c r="L1404" t="s">
        <v>12</v>
      </c>
      <c r="M1404" t="str">
        <f>IF(L1404&lt;&gt;"",L1404,"N/A")</f>
        <v>Invoiced</v>
      </c>
      <c r="N1404" t="s">
        <v>12</v>
      </c>
      <c r="O1404" t="str">
        <f>IF(N1404&lt;&gt;"",N1404,"N/A")</f>
        <v>Invoiced</v>
      </c>
      <c r="P1404" t="s">
        <v>13</v>
      </c>
      <c r="Q1404" s="9">
        <v>15.135</v>
      </c>
      <c r="R1404" t="str">
        <f t="shared" si="21"/>
        <v>10-20</v>
      </c>
      <c r="S1404">
        <v>600</v>
      </c>
      <c r="T1404" t="s">
        <v>14</v>
      </c>
      <c r="U1404">
        <f>IF(T1404="USD",S1404,S1404*0.055)</f>
        <v>600</v>
      </c>
      <c r="V1404">
        <v>300</v>
      </c>
      <c r="W1404" t="s">
        <v>14</v>
      </c>
      <c r="X1404">
        <f>IF(W1404="USD",V1404,V1404*0.054)</f>
        <v>300</v>
      </c>
      <c r="Y1404">
        <v>1</v>
      </c>
      <c r="Z1404">
        <v>3.3</v>
      </c>
      <c r="AA1404" s="9">
        <v>2.2000000000000002</v>
      </c>
      <c r="AB1404">
        <v>2.75</v>
      </c>
      <c r="AC1404">
        <v>2.2000000000000002</v>
      </c>
    </row>
    <row r="1405" spans="1:29" x14ac:dyDescent="0.25">
      <c r="A1405" t="s">
        <v>2927</v>
      </c>
      <c r="B1405" t="s">
        <v>10</v>
      </c>
      <c r="C1405" t="s">
        <v>68</v>
      </c>
      <c r="D1405" t="s">
        <v>3620</v>
      </c>
      <c r="E1405" t="s">
        <v>3617</v>
      </c>
      <c r="F1405" t="str">
        <f>_xlfn.CONCAT(D1405:D1405,"-",E1405)</f>
        <v>Zanzibar-Lagos</v>
      </c>
      <c r="G1405" s="1">
        <v>44770</v>
      </c>
      <c r="H1405" s="1">
        <v>44792</v>
      </c>
      <c r="I1405" s="8">
        <f>IF(H1405&lt;&gt;"",_xlfn.DAYS(H1405,G1405),"N/A")</f>
        <v>22</v>
      </c>
      <c r="J1405" s="1">
        <f>IF(H1405&lt;&gt;"",H1405,"N/A")</f>
        <v>44792</v>
      </c>
      <c r="K1405">
        <v>7</v>
      </c>
      <c r="L1405" t="s">
        <v>12</v>
      </c>
      <c r="M1405" t="str">
        <f>IF(L1405&lt;&gt;"",L1405,"N/A")</f>
        <v>Invoiced</v>
      </c>
      <c r="N1405" t="s">
        <v>12</v>
      </c>
      <c r="O1405" t="str">
        <f>IF(N1405&lt;&gt;"",N1405,"N/A")</f>
        <v>Invoiced</v>
      </c>
      <c r="P1405" t="s">
        <v>13</v>
      </c>
      <c r="Q1405" s="9">
        <v>14.563000000000001</v>
      </c>
      <c r="R1405" t="str">
        <f t="shared" si="21"/>
        <v>10-20</v>
      </c>
      <c r="S1405">
        <v>600</v>
      </c>
      <c r="T1405" t="s">
        <v>14</v>
      </c>
      <c r="U1405">
        <f>IF(T1405="USD",S1405,S1405*0.055)</f>
        <v>600</v>
      </c>
      <c r="V1405">
        <v>300</v>
      </c>
      <c r="W1405" t="s">
        <v>14</v>
      </c>
      <c r="X1405">
        <f>IF(W1405="USD",V1405,V1405*0.054)</f>
        <v>300</v>
      </c>
      <c r="Y1405">
        <v>0</v>
      </c>
      <c r="Z1405">
        <v>3.3</v>
      </c>
      <c r="AA1405" s="9">
        <v>2.2000000000000002</v>
      </c>
      <c r="AB1405">
        <v>2.75</v>
      </c>
      <c r="AC1405">
        <v>2.2000000000000002</v>
      </c>
    </row>
    <row r="1406" spans="1:29" x14ac:dyDescent="0.25">
      <c r="A1406" t="s">
        <v>2930</v>
      </c>
      <c r="B1406" t="s">
        <v>10</v>
      </c>
      <c r="C1406" t="s">
        <v>68</v>
      </c>
      <c r="D1406" t="s">
        <v>3619</v>
      </c>
      <c r="E1406" t="s">
        <v>3614</v>
      </c>
      <c r="F1406" t="str">
        <f>_xlfn.CONCAT(D1406:D1406,"-",E1406)</f>
        <v>Addis Ababa-Alger</v>
      </c>
      <c r="G1406" s="1">
        <v>44757</v>
      </c>
      <c r="H1406" s="1">
        <v>44779</v>
      </c>
      <c r="I1406" s="8">
        <f>IF(H1406&lt;&gt;"",_xlfn.DAYS(H1406,G1406),"N/A")</f>
        <v>22</v>
      </c>
      <c r="J1406" s="1">
        <f>IF(H1406&lt;&gt;"",H1406,"N/A")</f>
        <v>44779</v>
      </c>
      <c r="K1406">
        <v>7</v>
      </c>
      <c r="L1406" t="s">
        <v>12</v>
      </c>
      <c r="M1406" t="str">
        <f>IF(L1406&lt;&gt;"",L1406,"N/A")</f>
        <v>Invoiced</v>
      </c>
      <c r="N1406" t="s">
        <v>12</v>
      </c>
      <c r="O1406" t="str">
        <f>IF(N1406&lt;&gt;"",N1406,"N/A")</f>
        <v>Invoiced</v>
      </c>
      <c r="P1406" t="s">
        <v>13</v>
      </c>
      <c r="Q1406" s="9">
        <v>14.173</v>
      </c>
      <c r="R1406" t="str">
        <f t="shared" si="21"/>
        <v>10-20</v>
      </c>
      <c r="S1406">
        <v>600</v>
      </c>
      <c r="T1406" t="s">
        <v>14</v>
      </c>
      <c r="U1406">
        <f>IF(T1406="USD",S1406,S1406*0.055)</f>
        <v>600</v>
      </c>
      <c r="V1406">
        <v>300</v>
      </c>
      <c r="W1406" t="s">
        <v>14</v>
      </c>
      <c r="X1406">
        <f>IF(W1406="USD",V1406,V1406*0.054)</f>
        <v>300</v>
      </c>
      <c r="Y1406">
        <v>1</v>
      </c>
      <c r="Z1406">
        <v>3.3</v>
      </c>
      <c r="AA1406" s="9">
        <v>2.2000000000000002</v>
      </c>
      <c r="AB1406">
        <v>2.75</v>
      </c>
      <c r="AC1406">
        <v>2.2000000000000002</v>
      </c>
    </row>
    <row r="1407" spans="1:29" x14ac:dyDescent="0.25">
      <c r="A1407" t="s">
        <v>2931</v>
      </c>
      <c r="B1407" t="s">
        <v>10</v>
      </c>
      <c r="C1407" t="s">
        <v>68</v>
      </c>
      <c r="D1407" t="s">
        <v>3619</v>
      </c>
      <c r="E1407" t="s">
        <v>3614</v>
      </c>
      <c r="F1407" t="str">
        <f>_xlfn.CONCAT(D1407:D1407,"-",E1407)</f>
        <v>Addis Ababa-Alger</v>
      </c>
      <c r="G1407" s="1">
        <v>44757</v>
      </c>
      <c r="H1407" s="1">
        <v>44779</v>
      </c>
      <c r="I1407" s="8">
        <f>IF(H1407&lt;&gt;"",_xlfn.DAYS(H1407,G1407),"N/A")</f>
        <v>22</v>
      </c>
      <c r="J1407" s="1">
        <f>IF(H1407&lt;&gt;"",H1407,"N/A")</f>
        <v>44779</v>
      </c>
      <c r="K1407">
        <v>7</v>
      </c>
      <c r="L1407" t="s">
        <v>12</v>
      </c>
      <c r="M1407" t="str">
        <f>IF(L1407&lt;&gt;"",L1407,"N/A")</f>
        <v>Invoiced</v>
      </c>
      <c r="N1407" t="s">
        <v>12</v>
      </c>
      <c r="O1407" t="str">
        <f>IF(N1407&lt;&gt;"",N1407,"N/A")</f>
        <v>Invoiced</v>
      </c>
      <c r="P1407" t="s">
        <v>13</v>
      </c>
      <c r="Q1407" s="9">
        <v>14.173</v>
      </c>
      <c r="R1407" t="str">
        <f t="shared" si="21"/>
        <v>10-20</v>
      </c>
      <c r="S1407">
        <v>600</v>
      </c>
      <c r="T1407" t="s">
        <v>14</v>
      </c>
      <c r="U1407">
        <f>IF(T1407="USD",S1407,S1407*0.055)</f>
        <v>600</v>
      </c>
      <c r="V1407">
        <v>300</v>
      </c>
      <c r="W1407" t="s">
        <v>14</v>
      </c>
      <c r="X1407">
        <f>IF(W1407="USD",V1407,V1407*0.054)</f>
        <v>300</v>
      </c>
      <c r="Y1407">
        <v>1</v>
      </c>
      <c r="Z1407">
        <v>3.3</v>
      </c>
      <c r="AA1407" s="9">
        <v>2.2000000000000002</v>
      </c>
      <c r="AB1407">
        <v>2.75</v>
      </c>
      <c r="AC1407">
        <v>2.2000000000000002</v>
      </c>
    </row>
    <row r="1408" spans="1:29" x14ac:dyDescent="0.25">
      <c r="A1408" t="s">
        <v>2761</v>
      </c>
      <c r="B1408" t="s">
        <v>10</v>
      </c>
      <c r="C1408" t="s">
        <v>68</v>
      </c>
      <c r="D1408" t="s">
        <v>3611</v>
      </c>
      <c r="E1408" t="s">
        <v>3617</v>
      </c>
      <c r="F1408" t="str">
        <f>_xlfn.CONCAT(D1408:D1408,"-",E1408)</f>
        <v>Mogadishu-Lagos</v>
      </c>
      <c r="G1408" s="1">
        <v>44672</v>
      </c>
      <c r="H1408" s="1">
        <v>44694</v>
      </c>
      <c r="I1408" s="8">
        <f>IF(H1408&lt;&gt;"",_xlfn.DAYS(H1408,G1408),"N/A")</f>
        <v>22</v>
      </c>
      <c r="J1408" s="1">
        <f>IF(H1408&lt;&gt;"",H1408,"N/A")</f>
        <v>44694</v>
      </c>
      <c r="K1408">
        <v>4</v>
      </c>
      <c r="L1408" t="s">
        <v>16</v>
      </c>
      <c r="M1408" t="str">
        <f>IF(L1408&lt;&gt;"",L1408,"N/A")</f>
        <v>Paid</v>
      </c>
      <c r="N1408" t="s">
        <v>16</v>
      </c>
      <c r="O1408" t="str">
        <f>IF(N1408&lt;&gt;"",N1408,"N/A")</f>
        <v>Paid</v>
      </c>
      <c r="P1408" t="s">
        <v>13</v>
      </c>
      <c r="Q1408" s="9">
        <v>11.650600000000001</v>
      </c>
      <c r="R1408" t="str">
        <f t="shared" si="21"/>
        <v>10-20</v>
      </c>
      <c r="S1408">
        <v>600</v>
      </c>
      <c r="T1408" t="s">
        <v>14</v>
      </c>
      <c r="U1408">
        <f>IF(T1408="USD",S1408,S1408*0.055)</f>
        <v>600</v>
      </c>
      <c r="V1408">
        <v>300</v>
      </c>
      <c r="W1408" t="s">
        <v>14</v>
      </c>
      <c r="X1408">
        <f>IF(W1408="USD",V1408,V1408*0.054)</f>
        <v>300</v>
      </c>
      <c r="Y1408">
        <v>1</v>
      </c>
      <c r="Z1408">
        <v>3.3</v>
      </c>
      <c r="AA1408" s="9">
        <v>2.2000000000000002</v>
      </c>
      <c r="AB1408">
        <v>2.75</v>
      </c>
      <c r="AC1408">
        <v>2.2000000000000002</v>
      </c>
    </row>
    <row r="1409" spans="1:29" x14ac:dyDescent="0.25">
      <c r="A1409" t="s">
        <v>167</v>
      </c>
      <c r="B1409" t="s">
        <v>10</v>
      </c>
      <c r="C1409" t="s">
        <v>68</v>
      </c>
      <c r="D1409" t="s">
        <v>3611</v>
      </c>
      <c r="E1409" t="s">
        <v>3614</v>
      </c>
      <c r="F1409" t="str">
        <f>_xlfn.CONCAT(D1409:D1409,"-",E1409)</f>
        <v>Mogadishu-Alger</v>
      </c>
      <c r="G1409" s="1">
        <v>44574</v>
      </c>
      <c r="H1409" s="1">
        <v>44606</v>
      </c>
      <c r="I1409" s="8">
        <f>IF(H1409&lt;&gt;"",_xlfn.DAYS(H1409,G1409),"N/A")</f>
        <v>32</v>
      </c>
      <c r="J1409" s="1">
        <f>IF(H1409&lt;&gt;"",H1409,"N/A")</f>
        <v>44606</v>
      </c>
      <c r="K1409">
        <v>1</v>
      </c>
      <c r="L1409" t="s">
        <v>16</v>
      </c>
      <c r="M1409" t="str">
        <f>IF(L1409&lt;&gt;"",L1409,"N/A")</f>
        <v>Paid</v>
      </c>
      <c r="N1409" t="s">
        <v>12</v>
      </c>
      <c r="O1409" t="str">
        <f>IF(N1409&lt;&gt;"",N1409,"N/A")</f>
        <v>Invoiced</v>
      </c>
      <c r="P1409" t="s">
        <v>69</v>
      </c>
      <c r="Q1409" s="9">
        <v>34</v>
      </c>
      <c r="R1409" t="str">
        <f t="shared" si="21"/>
        <v>30+</v>
      </c>
      <c r="S1409">
        <v>20</v>
      </c>
      <c r="T1409" t="s">
        <v>14</v>
      </c>
      <c r="U1409">
        <f>IF(T1409="USD",S1409,S1409*0.055)</f>
        <v>20</v>
      </c>
      <c r="V1409">
        <v>10</v>
      </c>
      <c r="W1409" t="s">
        <v>14</v>
      </c>
      <c r="X1409">
        <f>IF(W1409="USD",V1409,V1409*0.054)</f>
        <v>10</v>
      </c>
      <c r="Y1409">
        <v>1</v>
      </c>
      <c r="Z1409">
        <v>3.2</v>
      </c>
      <c r="AA1409" s="9">
        <v>4.8</v>
      </c>
      <c r="AB1409">
        <v>4</v>
      </c>
    </row>
    <row r="1410" spans="1:29" x14ac:dyDescent="0.25">
      <c r="A1410" t="s">
        <v>110</v>
      </c>
      <c r="B1410" t="s">
        <v>10</v>
      </c>
      <c r="C1410" t="s">
        <v>68</v>
      </c>
      <c r="D1410" t="s">
        <v>3620</v>
      </c>
      <c r="E1410" t="s">
        <v>3617</v>
      </c>
      <c r="F1410" t="str">
        <f>_xlfn.CONCAT(D1410:D1410,"-",E1410)</f>
        <v>Zanzibar-Lagos</v>
      </c>
      <c r="G1410" s="1">
        <v>44574</v>
      </c>
      <c r="H1410" s="1">
        <v>44606</v>
      </c>
      <c r="I1410" s="8">
        <f>IF(H1410&lt;&gt;"",_xlfn.DAYS(H1410,G1410),"N/A")</f>
        <v>32</v>
      </c>
      <c r="J1410" s="1">
        <f>IF(H1410&lt;&gt;"",H1410,"N/A")</f>
        <v>44606</v>
      </c>
      <c r="K1410">
        <v>1</v>
      </c>
      <c r="L1410" t="s">
        <v>16</v>
      </c>
      <c r="M1410" t="str">
        <f>IF(L1410&lt;&gt;"",L1410,"N/A")</f>
        <v>Paid</v>
      </c>
      <c r="N1410" t="s">
        <v>16</v>
      </c>
      <c r="O1410" t="str">
        <f>IF(N1410&lt;&gt;"",N1410,"N/A")</f>
        <v>Paid</v>
      </c>
      <c r="P1410" t="s">
        <v>13</v>
      </c>
      <c r="Q1410" s="9">
        <v>34</v>
      </c>
      <c r="R1410" t="str">
        <f t="shared" si="21"/>
        <v>30+</v>
      </c>
      <c r="S1410">
        <v>600</v>
      </c>
      <c r="T1410" t="s">
        <v>14</v>
      </c>
      <c r="U1410">
        <f>IF(T1410="USD",S1410,S1410*0.055)</f>
        <v>600</v>
      </c>
      <c r="V1410">
        <v>300</v>
      </c>
      <c r="W1410" t="s">
        <v>14</v>
      </c>
      <c r="X1410">
        <f>IF(W1410="USD",V1410,V1410*0.054)</f>
        <v>300</v>
      </c>
      <c r="Y1410">
        <v>1</v>
      </c>
      <c r="Z1410">
        <v>3.2</v>
      </c>
      <c r="AA1410" s="9">
        <v>4.8</v>
      </c>
      <c r="AB1410">
        <v>4</v>
      </c>
    </row>
    <row r="1411" spans="1:29" x14ac:dyDescent="0.25">
      <c r="A1411" t="s">
        <v>301</v>
      </c>
      <c r="B1411" t="s">
        <v>10</v>
      </c>
      <c r="C1411" t="s">
        <v>68</v>
      </c>
      <c r="D1411" t="s">
        <v>3611</v>
      </c>
      <c r="E1411" t="s">
        <v>3613</v>
      </c>
      <c r="F1411" t="str">
        <f>_xlfn.CONCAT(D1411:D1411,"-",E1411)</f>
        <v>Mogadishu-Sanaa</v>
      </c>
      <c r="G1411" s="1">
        <v>44610</v>
      </c>
      <c r="H1411" s="1">
        <v>44642</v>
      </c>
      <c r="I1411" s="8">
        <f>IF(H1411&lt;&gt;"",_xlfn.DAYS(H1411,G1411),"N/A")</f>
        <v>32</v>
      </c>
      <c r="J1411" s="1">
        <f>IF(H1411&lt;&gt;"",H1411,"N/A")</f>
        <v>44642</v>
      </c>
      <c r="K1411">
        <v>2</v>
      </c>
      <c r="L1411" t="s">
        <v>16</v>
      </c>
      <c r="M1411" t="str">
        <f>IF(L1411&lt;&gt;"",L1411,"N/A")</f>
        <v>Paid</v>
      </c>
      <c r="N1411" t="s">
        <v>16</v>
      </c>
      <c r="O1411" t="str">
        <f>IF(N1411&lt;&gt;"",N1411,"N/A")</f>
        <v>Paid</v>
      </c>
      <c r="P1411" t="s">
        <v>13</v>
      </c>
      <c r="Q1411" s="9">
        <v>33.994999999999997</v>
      </c>
      <c r="R1411" t="str">
        <f t="shared" ref="R1411:R1474" si="22">IF(Q1411&lt;=10,"1-10",IF(Q1411&lt;=20,"10-20",IF(Q1411&lt;=30,"20-30",IF(Q1411&lt;=40,"30+"))))</f>
        <v>30+</v>
      </c>
      <c r="S1411">
        <v>600</v>
      </c>
      <c r="T1411" t="s">
        <v>14</v>
      </c>
      <c r="U1411">
        <f>IF(T1411="USD",S1411,S1411*0.055)</f>
        <v>600</v>
      </c>
      <c r="V1411">
        <v>300</v>
      </c>
      <c r="W1411" t="s">
        <v>14</v>
      </c>
      <c r="X1411">
        <f>IF(W1411="USD",V1411,V1411*0.054)</f>
        <v>300</v>
      </c>
      <c r="Y1411">
        <v>1</v>
      </c>
      <c r="Z1411">
        <v>3.2</v>
      </c>
      <c r="AA1411" s="9">
        <v>4.8</v>
      </c>
      <c r="AB1411">
        <v>4</v>
      </c>
    </row>
    <row r="1412" spans="1:29" x14ac:dyDescent="0.25">
      <c r="A1412" t="s">
        <v>419</v>
      </c>
      <c r="B1412" t="s">
        <v>10</v>
      </c>
      <c r="C1412" t="s">
        <v>68</v>
      </c>
      <c r="D1412" t="s">
        <v>3619</v>
      </c>
      <c r="E1412" t="s">
        <v>3617</v>
      </c>
      <c r="F1412" t="str">
        <f>_xlfn.CONCAT(D1412:D1412,"-",E1412)</f>
        <v>Addis Ababa-Lagos</v>
      </c>
      <c r="G1412" s="1">
        <v>44640</v>
      </c>
      <c r="H1412" s="1">
        <v>44672</v>
      </c>
      <c r="I1412" s="8">
        <f>IF(H1412&lt;&gt;"",_xlfn.DAYS(H1412,G1412),"N/A")</f>
        <v>32</v>
      </c>
      <c r="J1412" s="1">
        <f>IF(H1412&lt;&gt;"",H1412,"N/A")</f>
        <v>44672</v>
      </c>
      <c r="K1412">
        <v>3</v>
      </c>
      <c r="L1412" t="s">
        <v>16</v>
      </c>
      <c r="M1412" t="str">
        <f>IF(L1412&lt;&gt;"",L1412,"N/A")</f>
        <v>Paid</v>
      </c>
      <c r="O1412" t="str">
        <f>IF(N1412&lt;&gt;"",N1412,"N/A")</f>
        <v>N/A</v>
      </c>
      <c r="P1412" t="s">
        <v>69</v>
      </c>
      <c r="Q1412" s="9">
        <v>32.119999999999997</v>
      </c>
      <c r="R1412" t="str">
        <f t="shared" si="22"/>
        <v>30+</v>
      </c>
      <c r="S1412">
        <v>20</v>
      </c>
      <c r="T1412" t="s">
        <v>14</v>
      </c>
      <c r="U1412">
        <f>IF(T1412="USD",S1412,S1412*0.055)</f>
        <v>20</v>
      </c>
      <c r="V1412">
        <v>10</v>
      </c>
      <c r="W1412" t="s">
        <v>14</v>
      </c>
      <c r="X1412">
        <f>IF(W1412="USD",V1412,V1412*0.054)</f>
        <v>10</v>
      </c>
      <c r="Y1412">
        <v>1</v>
      </c>
      <c r="Z1412">
        <v>3.2</v>
      </c>
      <c r="AA1412" s="9">
        <v>4.8</v>
      </c>
      <c r="AB1412">
        <v>4</v>
      </c>
    </row>
    <row r="1413" spans="1:29" x14ac:dyDescent="0.25">
      <c r="A1413" t="s">
        <v>391</v>
      </c>
      <c r="B1413" t="s">
        <v>10</v>
      </c>
      <c r="C1413" t="s">
        <v>68</v>
      </c>
      <c r="D1413" t="s">
        <v>3619</v>
      </c>
      <c r="E1413" t="s">
        <v>3617</v>
      </c>
      <c r="F1413" t="str">
        <f>_xlfn.CONCAT(D1413:D1413,"-",E1413)</f>
        <v>Addis Ababa-Lagos</v>
      </c>
      <c r="G1413" s="1">
        <v>44640</v>
      </c>
      <c r="H1413" s="1">
        <v>44672</v>
      </c>
      <c r="I1413" s="8">
        <f>IF(H1413&lt;&gt;"",_xlfn.DAYS(H1413,G1413),"N/A")</f>
        <v>32</v>
      </c>
      <c r="J1413" s="1">
        <f>IF(H1413&lt;&gt;"",H1413,"N/A")</f>
        <v>44672</v>
      </c>
      <c r="K1413">
        <v>3</v>
      </c>
      <c r="L1413" t="s">
        <v>16</v>
      </c>
      <c r="M1413" t="str">
        <f>IF(L1413&lt;&gt;"",L1413,"N/A")</f>
        <v>Paid</v>
      </c>
      <c r="N1413" t="s">
        <v>12</v>
      </c>
      <c r="O1413" t="str">
        <f>IF(N1413&lt;&gt;"",N1413,"N/A")</f>
        <v>Invoiced</v>
      </c>
      <c r="P1413" t="s">
        <v>13</v>
      </c>
      <c r="Q1413" s="9">
        <v>32.119999999999997</v>
      </c>
      <c r="R1413" t="str">
        <f t="shared" si="22"/>
        <v>30+</v>
      </c>
      <c r="S1413">
        <v>600</v>
      </c>
      <c r="T1413" t="s">
        <v>14</v>
      </c>
      <c r="U1413">
        <f>IF(T1413="USD",S1413,S1413*0.055)</f>
        <v>600</v>
      </c>
      <c r="V1413">
        <v>300</v>
      </c>
      <c r="W1413" t="s">
        <v>14</v>
      </c>
      <c r="X1413">
        <f>IF(W1413="USD",V1413,V1413*0.054)</f>
        <v>300</v>
      </c>
      <c r="Y1413">
        <v>1</v>
      </c>
      <c r="Z1413">
        <v>3.2</v>
      </c>
      <c r="AA1413" s="9">
        <v>4.8</v>
      </c>
      <c r="AB1413">
        <v>4</v>
      </c>
    </row>
    <row r="1414" spans="1:29" x14ac:dyDescent="0.25">
      <c r="A1414" t="s">
        <v>410</v>
      </c>
      <c r="B1414" t="s">
        <v>10</v>
      </c>
      <c r="C1414" t="s">
        <v>68</v>
      </c>
      <c r="D1414" t="s">
        <v>3620</v>
      </c>
      <c r="E1414" t="s">
        <v>3613</v>
      </c>
      <c r="F1414" t="str">
        <f>_xlfn.CONCAT(D1414:D1414,"-",E1414)</f>
        <v>Zanzibar-Sanaa</v>
      </c>
      <c r="G1414" s="1">
        <v>44627</v>
      </c>
      <c r="H1414" s="1">
        <v>44659</v>
      </c>
      <c r="I1414" s="8">
        <f>IF(H1414&lt;&gt;"",_xlfn.DAYS(H1414,G1414),"N/A")</f>
        <v>32</v>
      </c>
      <c r="J1414" s="1">
        <f>IF(H1414&lt;&gt;"",H1414,"N/A")</f>
        <v>44659</v>
      </c>
      <c r="K1414">
        <v>3</v>
      </c>
      <c r="L1414" t="s">
        <v>16</v>
      </c>
      <c r="M1414" t="str">
        <f>IF(L1414&lt;&gt;"",L1414,"N/A")</f>
        <v>Paid</v>
      </c>
      <c r="O1414" t="str">
        <f>IF(N1414&lt;&gt;"",N1414,"N/A")</f>
        <v>N/A</v>
      </c>
      <c r="P1414" t="s">
        <v>69</v>
      </c>
      <c r="Q1414" s="9">
        <v>30.18</v>
      </c>
      <c r="R1414" t="str">
        <f t="shared" si="22"/>
        <v>30+</v>
      </c>
      <c r="S1414">
        <v>20</v>
      </c>
      <c r="T1414" t="s">
        <v>14</v>
      </c>
      <c r="U1414">
        <f>IF(T1414="USD",S1414,S1414*0.055)</f>
        <v>20</v>
      </c>
      <c r="V1414">
        <v>10</v>
      </c>
      <c r="W1414" t="s">
        <v>14</v>
      </c>
      <c r="X1414">
        <f>IF(W1414="USD",V1414,V1414*0.054)</f>
        <v>10</v>
      </c>
      <c r="Y1414">
        <v>1</v>
      </c>
      <c r="Z1414">
        <v>3.2</v>
      </c>
      <c r="AA1414" s="9">
        <v>4.8</v>
      </c>
      <c r="AB1414">
        <v>4</v>
      </c>
    </row>
    <row r="1415" spans="1:29" x14ac:dyDescent="0.25">
      <c r="A1415" t="s">
        <v>382</v>
      </c>
      <c r="B1415" t="s">
        <v>10</v>
      </c>
      <c r="C1415" t="s">
        <v>68</v>
      </c>
      <c r="D1415" t="s">
        <v>3620</v>
      </c>
      <c r="E1415" t="s">
        <v>3614</v>
      </c>
      <c r="F1415" t="str">
        <f>_xlfn.CONCAT(D1415:D1415,"-",E1415)</f>
        <v>Zanzibar-Alger</v>
      </c>
      <c r="G1415" s="1">
        <v>44627</v>
      </c>
      <c r="H1415" s="1">
        <v>44659</v>
      </c>
      <c r="I1415" s="8">
        <f>IF(H1415&lt;&gt;"",_xlfn.DAYS(H1415,G1415),"N/A")</f>
        <v>32</v>
      </c>
      <c r="J1415" s="1">
        <f>IF(H1415&lt;&gt;"",H1415,"N/A")</f>
        <v>44659</v>
      </c>
      <c r="K1415">
        <v>3</v>
      </c>
      <c r="L1415" t="s">
        <v>16</v>
      </c>
      <c r="M1415" t="str">
        <f>IF(L1415&lt;&gt;"",L1415,"N/A")</f>
        <v>Paid</v>
      </c>
      <c r="N1415" t="s">
        <v>16</v>
      </c>
      <c r="O1415" t="str">
        <f>IF(N1415&lt;&gt;"",N1415,"N/A")</f>
        <v>Paid</v>
      </c>
      <c r="P1415" t="s">
        <v>13</v>
      </c>
      <c r="Q1415" s="9">
        <v>30.18</v>
      </c>
      <c r="R1415" t="str">
        <f t="shared" si="22"/>
        <v>30+</v>
      </c>
      <c r="S1415">
        <v>600</v>
      </c>
      <c r="T1415" t="s">
        <v>14</v>
      </c>
      <c r="U1415">
        <f>IF(T1415="USD",S1415,S1415*0.055)</f>
        <v>600</v>
      </c>
      <c r="V1415">
        <v>300</v>
      </c>
      <c r="W1415" t="s">
        <v>14</v>
      </c>
      <c r="X1415">
        <f>IF(W1415="USD",V1415,V1415*0.054)</f>
        <v>300</v>
      </c>
      <c r="Y1415">
        <v>1</v>
      </c>
      <c r="Z1415">
        <v>3.2</v>
      </c>
      <c r="AA1415" s="9">
        <v>4.8</v>
      </c>
      <c r="AB1415">
        <v>4</v>
      </c>
    </row>
    <row r="1416" spans="1:29" x14ac:dyDescent="0.25">
      <c r="A1416" t="s">
        <v>206</v>
      </c>
      <c r="B1416" t="s">
        <v>10</v>
      </c>
      <c r="C1416" t="s">
        <v>68</v>
      </c>
      <c r="D1416" t="s">
        <v>3615</v>
      </c>
      <c r="E1416" t="s">
        <v>3613</v>
      </c>
      <c r="F1416" t="str">
        <f>_xlfn.CONCAT(D1416:D1416,"-",E1416)</f>
        <v>Mombasa-Sanaa</v>
      </c>
      <c r="G1416" s="1">
        <v>44608</v>
      </c>
      <c r="H1416" s="1">
        <v>44640</v>
      </c>
      <c r="I1416" s="8">
        <f>IF(H1416&lt;&gt;"",_xlfn.DAYS(H1416,G1416),"N/A")</f>
        <v>32</v>
      </c>
      <c r="J1416" s="1">
        <f>IF(H1416&lt;&gt;"",H1416,"N/A")</f>
        <v>44640</v>
      </c>
      <c r="K1416">
        <v>2</v>
      </c>
      <c r="L1416" t="s">
        <v>16</v>
      </c>
      <c r="M1416" t="str">
        <f>IF(L1416&lt;&gt;"",L1416,"N/A")</f>
        <v>Paid</v>
      </c>
      <c r="O1416" t="str">
        <f>IF(N1416&lt;&gt;"",N1416,"N/A")</f>
        <v>N/A</v>
      </c>
      <c r="P1416" t="s">
        <v>69</v>
      </c>
      <c r="Q1416" s="9">
        <v>30.16</v>
      </c>
      <c r="R1416" t="str">
        <f t="shared" si="22"/>
        <v>30+</v>
      </c>
      <c r="S1416">
        <v>20</v>
      </c>
      <c r="T1416" t="s">
        <v>14</v>
      </c>
      <c r="U1416">
        <f>IF(T1416="USD",S1416,S1416*0.055)</f>
        <v>20</v>
      </c>
      <c r="V1416">
        <v>10</v>
      </c>
      <c r="W1416" t="s">
        <v>14</v>
      </c>
      <c r="X1416">
        <f>IF(W1416="USD",V1416,V1416*0.054)</f>
        <v>10</v>
      </c>
      <c r="Y1416">
        <v>1</v>
      </c>
      <c r="Z1416">
        <v>3.2</v>
      </c>
      <c r="AA1416" s="9">
        <v>4.8</v>
      </c>
      <c r="AB1416">
        <v>4</v>
      </c>
    </row>
    <row r="1417" spans="1:29" x14ac:dyDescent="0.25">
      <c r="A1417" t="s">
        <v>149</v>
      </c>
      <c r="B1417" t="s">
        <v>10</v>
      </c>
      <c r="C1417" t="s">
        <v>68</v>
      </c>
      <c r="D1417" t="s">
        <v>3616</v>
      </c>
      <c r="E1417" t="s">
        <v>3613</v>
      </c>
      <c r="F1417" t="str">
        <f>_xlfn.CONCAT(D1417:D1417,"-",E1417)</f>
        <v>Marrakech-Sanaa</v>
      </c>
      <c r="G1417" s="1">
        <v>44608</v>
      </c>
      <c r="H1417" s="1">
        <v>44640</v>
      </c>
      <c r="I1417" s="8">
        <f>IF(H1417&lt;&gt;"",_xlfn.DAYS(H1417,G1417),"N/A")</f>
        <v>32</v>
      </c>
      <c r="J1417" s="1">
        <f>IF(H1417&lt;&gt;"",H1417,"N/A")</f>
        <v>44640</v>
      </c>
      <c r="K1417">
        <v>2</v>
      </c>
      <c r="L1417" t="s">
        <v>16</v>
      </c>
      <c r="M1417" t="str">
        <f>IF(L1417&lt;&gt;"",L1417,"N/A")</f>
        <v>Paid</v>
      </c>
      <c r="N1417" t="s">
        <v>16</v>
      </c>
      <c r="O1417" t="str">
        <f>IF(N1417&lt;&gt;"",N1417,"N/A")</f>
        <v>Paid</v>
      </c>
      <c r="P1417" t="s">
        <v>13</v>
      </c>
      <c r="Q1417" s="9">
        <v>30.16</v>
      </c>
      <c r="R1417" t="str">
        <f t="shared" si="22"/>
        <v>30+</v>
      </c>
      <c r="S1417">
        <v>600</v>
      </c>
      <c r="T1417" t="s">
        <v>14</v>
      </c>
      <c r="U1417">
        <f>IF(T1417="USD",S1417,S1417*0.055)</f>
        <v>600</v>
      </c>
      <c r="V1417">
        <v>300</v>
      </c>
      <c r="W1417" t="s">
        <v>14</v>
      </c>
      <c r="X1417">
        <f>IF(W1417="USD",V1417,V1417*0.054)</f>
        <v>300</v>
      </c>
      <c r="Y1417">
        <v>1</v>
      </c>
      <c r="Z1417">
        <v>3.2</v>
      </c>
      <c r="AA1417" s="9">
        <v>4.8</v>
      </c>
      <c r="AB1417">
        <v>4</v>
      </c>
    </row>
    <row r="1418" spans="1:29" x14ac:dyDescent="0.25">
      <c r="A1418" t="s">
        <v>199</v>
      </c>
      <c r="B1418" t="s">
        <v>10</v>
      </c>
      <c r="C1418" t="s">
        <v>68</v>
      </c>
      <c r="D1418" t="s">
        <v>3619</v>
      </c>
      <c r="E1418" t="s">
        <v>3613</v>
      </c>
      <c r="F1418" t="str">
        <f>_xlfn.CONCAT(D1418:D1418,"-",E1418)</f>
        <v>Addis Ababa-Sanaa</v>
      </c>
      <c r="G1418" s="1">
        <v>44603</v>
      </c>
      <c r="H1418" s="1">
        <v>44635</v>
      </c>
      <c r="I1418" s="8">
        <f>IF(H1418&lt;&gt;"",_xlfn.DAYS(H1418,G1418),"N/A")</f>
        <v>32</v>
      </c>
      <c r="J1418" s="1">
        <f>IF(H1418&lt;&gt;"",H1418,"N/A")</f>
        <v>44635</v>
      </c>
      <c r="K1418">
        <v>2</v>
      </c>
      <c r="L1418" t="s">
        <v>16</v>
      </c>
      <c r="M1418" t="str">
        <f>IF(L1418&lt;&gt;"",L1418,"N/A")</f>
        <v>Paid</v>
      </c>
      <c r="O1418" t="str">
        <f>IF(N1418&lt;&gt;"",N1418,"N/A")</f>
        <v>N/A</v>
      </c>
      <c r="P1418" t="s">
        <v>69</v>
      </c>
      <c r="Q1418" s="9">
        <v>30.12</v>
      </c>
      <c r="R1418" t="str">
        <f t="shared" si="22"/>
        <v>30+</v>
      </c>
      <c r="S1418">
        <v>20</v>
      </c>
      <c r="T1418" t="s">
        <v>14</v>
      </c>
      <c r="U1418">
        <f>IF(T1418="USD",S1418,S1418*0.055)</f>
        <v>20</v>
      </c>
      <c r="V1418">
        <v>10</v>
      </c>
      <c r="W1418" t="s">
        <v>14</v>
      </c>
      <c r="X1418">
        <f>IF(W1418="USD",V1418,V1418*0.054)</f>
        <v>10</v>
      </c>
      <c r="Y1418">
        <v>1</v>
      </c>
      <c r="Z1418">
        <v>3.2</v>
      </c>
      <c r="AA1418" s="9">
        <v>4.8</v>
      </c>
      <c r="AB1418">
        <v>4</v>
      </c>
    </row>
    <row r="1419" spans="1:29" x14ac:dyDescent="0.25">
      <c r="A1419" t="s">
        <v>142</v>
      </c>
      <c r="B1419" t="s">
        <v>10</v>
      </c>
      <c r="C1419" t="s">
        <v>68</v>
      </c>
      <c r="D1419" t="s">
        <v>3616</v>
      </c>
      <c r="E1419" t="s">
        <v>3612</v>
      </c>
      <c r="F1419" t="str">
        <f>_xlfn.CONCAT(D1419:D1419,"-",E1419)</f>
        <v>Marrakech-Victoria</v>
      </c>
      <c r="G1419" s="1">
        <v>44603</v>
      </c>
      <c r="H1419" s="1">
        <v>44635</v>
      </c>
      <c r="I1419" s="8">
        <f>IF(H1419&lt;&gt;"",_xlfn.DAYS(H1419,G1419),"N/A")</f>
        <v>32</v>
      </c>
      <c r="J1419" s="1">
        <f>IF(H1419&lt;&gt;"",H1419,"N/A")</f>
        <v>44635</v>
      </c>
      <c r="K1419">
        <v>2</v>
      </c>
      <c r="L1419" t="s">
        <v>16</v>
      </c>
      <c r="M1419" t="str">
        <f>IF(L1419&lt;&gt;"",L1419,"N/A")</f>
        <v>Paid</v>
      </c>
      <c r="N1419" t="s">
        <v>12</v>
      </c>
      <c r="O1419" t="str">
        <f>IF(N1419&lt;&gt;"",N1419,"N/A")</f>
        <v>Invoiced</v>
      </c>
      <c r="P1419" t="s">
        <v>13</v>
      </c>
      <c r="Q1419" s="9">
        <v>30.12</v>
      </c>
      <c r="R1419" t="str">
        <f t="shared" si="22"/>
        <v>30+</v>
      </c>
      <c r="S1419">
        <v>600</v>
      </c>
      <c r="T1419" t="s">
        <v>14</v>
      </c>
      <c r="U1419">
        <f>IF(T1419="USD",S1419,S1419*0.055)</f>
        <v>600</v>
      </c>
      <c r="V1419">
        <v>300</v>
      </c>
      <c r="W1419" t="s">
        <v>14</v>
      </c>
      <c r="X1419">
        <f>IF(W1419="USD",V1419,V1419*0.054)</f>
        <v>300</v>
      </c>
      <c r="Y1419">
        <v>1</v>
      </c>
      <c r="Z1419">
        <v>3.2</v>
      </c>
      <c r="AA1419" s="9">
        <v>4.8</v>
      </c>
      <c r="AB1419">
        <v>4</v>
      </c>
    </row>
    <row r="1420" spans="1:29" x14ac:dyDescent="0.25">
      <c r="A1420" t="s">
        <v>323</v>
      </c>
      <c r="B1420" t="s">
        <v>10</v>
      </c>
      <c r="C1420" t="s">
        <v>68</v>
      </c>
      <c r="D1420" t="s">
        <v>3620</v>
      </c>
      <c r="E1420" t="s">
        <v>3612</v>
      </c>
      <c r="F1420" t="str">
        <f>_xlfn.CONCAT(D1420:D1420,"-",E1420)</f>
        <v>Zanzibar-Victoria</v>
      </c>
      <c r="G1420" s="1">
        <v>44611</v>
      </c>
      <c r="H1420" s="1">
        <v>44643</v>
      </c>
      <c r="I1420" s="8">
        <f>IF(H1420&lt;&gt;"",_xlfn.DAYS(H1420,G1420),"N/A")</f>
        <v>32</v>
      </c>
      <c r="J1420" s="1">
        <f>IF(H1420&lt;&gt;"",H1420,"N/A")</f>
        <v>44643</v>
      </c>
      <c r="K1420">
        <v>2</v>
      </c>
      <c r="L1420" t="s">
        <v>16</v>
      </c>
      <c r="M1420" t="str">
        <f>IF(L1420&lt;&gt;"",L1420,"N/A")</f>
        <v>Paid</v>
      </c>
      <c r="N1420" t="s">
        <v>16</v>
      </c>
      <c r="O1420" t="str">
        <f>IF(N1420&lt;&gt;"",N1420,"N/A")</f>
        <v>Paid</v>
      </c>
      <c r="P1420" t="s">
        <v>13</v>
      </c>
      <c r="Q1420" s="9">
        <v>30.02</v>
      </c>
      <c r="R1420" t="str">
        <f t="shared" si="22"/>
        <v>30+</v>
      </c>
      <c r="S1420">
        <v>600</v>
      </c>
      <c r="T1420" t="s">
        <v>14</v>
      </c>
      <c r="U1420">
        <f>IF(T1420="USD",S1420,S1420*0.055)</f>
        <v>600</v>
      </c>
      <c r="V1420">
        <v>300</v>
      </c>
      <c r="W1420" t="s">
        <v>14</v>
      </c>
      <c r="X1420">
        <f>IF(W1420="USD",V1420,V1420*0.054)</f>
        <v>300</v>
      </c>
      <c r="Y1420">
        <v>1</v>
      </c>
      <c r="Z1420">
        <v>3.2</v>
      </c>
      <c r="AA1420" s="9">
        <v>4.8</v>
      </c>
      <c r="AB1420">
        <v>4</v>
      </c>
    </row>
    <row r="1421" spans="1:29" x14ac:dyDescent="0.25">
      <c r="A1421" t="s">
        <v>343</v>
      </c>
      <c r="B1421" t="s">
        <v>10</v>
      </c>
      <c r="C1421" t="s">
        <v>68</v>
      </c>
      <c r="D1421" t="s">
        <v>3611</v>
      </c>
      <c r="E1421" t="s">
        <v>3613</v>
      </c>
      <c r="F1421" t="str">
        <f>_xlfn.CONCAT(D1421:D1421,"-",E1421)</f>
        <v>Mogadishu-Sanaa</v>
      </c>
      <c r="G1421" s="1">
        <v>44610</v>
      </c>
      <c r="H1421" s="1">
        <v>44642</v>
      </c>
      <c r="I1421" s="8">
        <f>IF(H1421&lt;&gt;"",_xlfn.DAYS(H1421,G1421),"N/A")</f>
        <v>32</v>
      </c>
      <c r="J1421" s="1">
        <f>IF(H1421&lt;&gt;"",H1421,"N/A")</f>
        <v>44642</v>
      </c>
      <c r="K1421">
        <v>2</v>
      </c>
      <c r="L1421" t="s">
        <v>16</v>
      </c>
      <c r="M1421" t="str">
        <f>IF(L1421&lt;&gt;"",L1421,"N/A")</f>
        <v>Paid</v>
      </c>
      <c r="N1421" t="s">
        <v>16</v>
      </c>
      <c r="O1421" t="str">
        <f>IF(N1421&lt;&gt;"",N1421,"N/A")</f>
        <v>Paid</v>
      </c>
      <c r="P1421" t="s">
        <v>13</v>
      </c>
      <c r="Q1421" s="9">
        <v>29.84</v>
      </c>
      <c r="R1421" t="str">
        <f t="shared" si="22"/>
        <v>20-30</v>
      </c>
      <c r="S1421">
        <v>600</v>
      </c>
      <c r="T1421" t="s">
        <v>14</v>
      </c>
      <c r="U1421">
        <f>IF(T1421="USD",S1421,S1421*0.055)</f>
        <v>600</v>
      </c>
      <c r="V1421">
        <v>300</v>
      </c>
      <c r="W1421" t="s">
        <v>14</v>
      </c>
      <c r="X1421">
        <f>IF(W1421="USD",V1421,V1421*0.054)</f>
        <v>300</v>
      </c>
      <c r="Y1421">
        <v>1</v>
      </c>
      <c r="Z1421">
        <v>3.2</v>
      </c>
      <c r="AA1421" s="9">
        <v>4.8</v>
      </c>
      <c r="AB1421">
        <v>4</v>
      </c>
    </row>
    <row r="1422" spans="1:29" x14ac:dyDescent="0.25">
      <c r="A1422" t="s">
        <v>1568</v>
      </c>
      <c r="B1422" t="s">
        <v>10</v>
      </c>
      <c r="C1422" t="s">
        <v>56</v>
      </c>
      <c r="D1422" t="s">
        <v>3616</v>
      </c>
      <c r="E1422" t="s">
        <v>3618</v>
      </c>
      <c r="F1422" t="str">
        <f>_xlfn.CONCAT(D1422:D1422,"-",E1422)</f>
        <v>Marrakech-Tripoli</v>
      </c>
      <c r="G1422" s="1">
        <v>44727</v>
      </c>
      <c r="H1422" s="1">
        <v>44748</v>
      </c>
      <c r="I1422" s="8">
        <f>IF(H1422&lt;&gt;"",_xlfn.DAYS(H1422,G1422),"N/A")</f>
        <v>21</v>
      </c>
      <c r="J1422" s="1">
        <f>IF(H1422&lt;&gt;"",H1422,"N/A")</f>
        <v>44748</v>
      </c>
      <c r="K1422">
        <v>6</v>
      </c>
      <c r="L1422" t="s">
        <v>16</v>
      </c>
      <c r="M1422" t="str">
        <f>IF(L1422&lt;&gt;"",L1422,"N/A")</f>
        <v>Paid</v>
      </c>
      <c r="N1422" t="s">
        <v>12</v>
      </c>
      <c r="O1422" t="str">
        <f>IF(N1422&lt;&gt;"",N1422,"N/A")</f>
        <v>Invoiced</v>
      </c>
      <c r="P1422" t="s">
        <v>13</v>
      </c>
      <c r="Q1422" s="9">
        <v>35.048999999999999</v>
      </c>
      <c r="R1422" t="str">
        <f t="shared" si="22"/>
        <v>30+</v>
      </c>
      <c r="S1422">
        <v>600</v>
      </c>
      <c r="T1422" t="s">
        <v>14</v>
      </c>
      <c r="U1422">
        <f>IF(T1422="USD",S1422,S1422*0.055)</f>
        <v>600</v>
      </c>
      <c r="V1422">
        <v>300</v>
      </c>
      <c r="W1422" t="s">
        <v>14</v>
      </c>
      <c r="X1422">
        <f>IF(W1422="USD",V1422,V1422*0.054)</f>
        <v>300</v>
      </c>
      <c r="Y1422">
        <v>1</v>
      </c>
      <c r="Z1422">
        <v>3.15</v>
      </c>
      <c r="AA1422" s="9">
        <v>2.1</v>
      </c>
      <c r="AB1422">
        <v>2.625</v>
      </c>
      <c r="AC1422">
        <v>2.1</v>
      </c>
    </row>
    <row r="1423" spans="1:29" x14ac:dyDescent="0.25">
      <c r="A1423" t="s">
        <v>1569</v>
      </c>
      <c r="B1423" t="s">
        <v>10</v>
      </c>
      <c r="C1423" t="s">
        <v>56</v>
      </c>
      <c r="D1423" t="s">
        <v>3620</v>
      </c>
      <c r="E1423" t="s">
        <v>3618</v>
      </c>
      <c r="F1423" t="str">
        <f>_xlfn.CONCAT(D1423:D1423,"-",E1423)</f>
        <v>Zanzibar-Tripoli</v>
      </c>
      <c r="G1423" s="1">
        <v>44727</v>
      </c>
      <c r="H1423" s="1">
        <v>44748</v>
      </c>
      <c r="I1423" s="8">
        <f>IF(H1423&lt;&gt;"",_xlfn.DAYS(H1423,G1423),"N/A")</f>
        <v>21</v>
      </c>
      <c r="J1423" s="1">
        <f>IF(H1423&lt;&gt;"",H1423,"N/A")</f>
        <v>44748</v>
      </c>
      <c r="K1423">
        <v>6</v>
      </c>
      <c r="L1423" t="s">
        <v>16</v>
      </c>
      <c r="M1423" t="str">
        <f>IF(L1423&lt;&gt;"",L1423,"N/A")</f>
        <v>Paid</v>
      </c>
      <c r="N1423" t="s">
        <v>12</v>
      </c>
      <c r="O1423" t="str">
        <f>IF(N1423&lt;&gt;"",N1423,"N/A")</f>
        <v>Invoiced</v>
      </c>
      <c r="P1423" t="s">
        <v>13</v>
      </c>
      <c r="Q1423" s="9">
        <v>34.747</v>
      </c>
      <c r="R1423" t="str">
        <f t="shared" si="22"/>
        <v>30+</v>
      </c>
      <c r="S1423">
        <v>600</v>
      </c>
      <c r="T1423" t="s">
        <v>14</v>
      </c>
      <c r="U1423">
        <f>IF(T1423="USD",S1423,S1423*0.055)</f>
        <v>600</v>
      </c>
      <c r="V1423">
        <v>300</v>
      </c>
      <c r="W1423" t="s">
        <v>14</v>
      </c>
      <c r="X1423">
        <f>IF(W1423="USD",V1423,V1423*0.054)</f>
        <v>300</v>
      </c>
      <c r="Y1423">
        <v>1</v>
      </c>
      <c r="Z1423">
        <v>3.15</v>
      </c>
      <c r="AA1423" s="9">
        <v>2.1</v>
      </c>
      <c r="AB1423">
        <v>2.625</v>
      </c>
      <c r="AC1423">
        <v>2.1</v>
      </c>
    </row>
    <row r="1424" spans="1:29" x14ac:dyDescent="0.25">
      <c r="A1424" t="s">
        <v>2097</v>
      </c>
      <c r="B1424" t="s">
        <v>10</v>
      </c>
      <c r="C1424" t="s">
        <v>56</v>
      </c>
      <c r="D1424" t="s">
        <v>3619</v>
      </c>
      <c r="E1424" t="s">
        <v>3617</v>
      </c>
      <c r="F1424" t="str">
        <f>_xlfn.CONCAT(D1424:D1424,"-",E1424)</f>
        <v>Addis Ababa-Lagos</v>
      </c>
      <c r="G1424" s="1">
        <v>44673</v>
      </c>
      <c r="H1424" s="1">
        <v>44694</v>
      </c>
      <c r="I1424" s="8">
        <f>IF(H1424&lt;&gt;"",_xlfn.DAYS(H1424,G1424),"N/A")</f>
        <v>21</v>
      </c>
      <c r="J1424" s="1">
        <f>IF(H1424&lt;&gt;"",H1424,"N/A")</f>
        <v>44694</v>
      </c>
      <c r="K1424">
        <v>4</v>
      </c>
      <c r="L1424" t="s">
        <v>16</v>
      </c>
      <c r="M1424" t="str">
        <f>IF(L1424&lt;&gt;"",L1424,"N/A")</f>
        <v>Paid</v>
      </c>
      <c r="N1424" t="s">
        <v>16</v>
      </c>
      <c r="O1424" t="str">
        <f>IF(N1424&lt;&gt;"",N1424,"N/A")</f>
        <v>Paid</v>
      </c>
      <c r="P1424" t="s">
        <v>13</v>
      </c>
      <c r="Q1424" s="9">
        <v>34.51</v>
      </c>
      <c r="R1424" t="str">
        <f t="shared" si="22"/>
        <v>30+</v>
      </c>
      <c r="S1424">
        <v>600</v>
      </c>
      <c r="T1424" t="s">
        <v>14</v>
      </c>
      <c r="U1424">
        <f>IF(T1424="USD",S1424,S1424*0.055)</f>
        <v>600</v>
      </c>
      <c r="V1424">
        <v>300</v>
      </c>
      <c r="W1424" t="s">
        <v>14</v>
      </c>
      <c r="X1424">
        <f>IF(W1424="USD",V1424,V1424*0.054)</f>
        <v>300</v>
      </c>
      <c r="Y1424">
        <v>0</v>
      </c>
      <c r="Z1424">
        <v>3.15</v>
      </c>
      <c r="AA1424" s="9">
        <v>2.1</v>
      </c>
      <c r="AB1424">
        <v>2.625</v>
      </c>
      <c r="AC1424">
        <v>2.1</v>
      </c>
    </row>
    <row r="1425" spans="1:29" x14ac:dyDescent="0.25">
      <c r="A1425" t="s">
        <v>2098</v>
      </c>
      <c r="B1425" t="s">
        <v>10</v>
      </c>
      <c r="C1425" t="s">
        <v>56</v>
      </c>
      <c r="D1425" t="s">
        <v>3619</v>
      </c>
      <c r="E1425" t="s">
        <v>3613</v>
      </c>
      <c r="F1425" t="str">
        <f>_xlfn.CONCAT(D1425:D1425,"-",E1425)</f>
        <v>Addis Ababa-Sanaa</v>
      </c>
      <c r="G1425" s="1">
        <v>44673</v>
      </c>
      <c r="H1425" s="1">
        <v>44694</v>
      </c>
      <c r="I1425" s="8">
        <f>IF(H1425&lt;&gt;"",_xlfn.DAYS(H1425,G1425),"N/A")</f>
        <v>21</v>
      </c>
      <c r="J1425" s="1">
        <f>IF(H1425&lt;&gt;"",H1425,"N/A")</f>
        <v>44694</v>
      </c>
      <c r="K1425">
        <v>4</v>
      </c>
      <c r="L1425" t="s">
        <v>16</v>
      </c>
      <c r="M1425" t="str">
        <f>IF(L1425&lt;&gt;"",L1425,"N/A")</f>
        <v>Paid</v>
      </c>
      <c r="N1425" t="s">
        <v>16</v>
      </c>
      <c r="O1425" t="str">
        <f>IF(N1425&lt;&gt;"",N1425,"N/A")</f>
        <v>Paid</v>
      </c>
      <c r="P1425" t="s">
        <v>13</v>
      </c>
      <c r="Q1425" s="9">
        <v>34.51</v>
      </c>
      <c r="R1425" t="str">
        <f t="shared" si="22"/>
        <v>30+</v>
      </c>
      <c r="S1425">
        <v>600</v>
      </c>
      <c r="T1425" t="s">
        <v>14</v>
      </c>
      <c r="U1425">
        <f>IF(T1425="USD",S1425,S1425*0.055)</f>
        <v>600</v>
      </c>
      <c r="V1425">
        <v>300</v>
      </c>
      <c r="W1425" t="s">
        <v>14</v>
      </c>
      <c r="X1425">
        <f>IF(W1425="USD",V1425,V1425*0.054)</f>
        <v>300</v>
      </c>
      <c r="Y1425">
        <v>0</v>
      </c>
      <c r="Z1425">
        <v>3.15</v>
      </c>
      <c r="AA1425" s="9">
        <v>2.1</v>
      </c>
      <c r="AB1425">
        <v>2.625</v>
      </c>
      <c r="AC1425">
        <v>2.1</v>
      </c>
    </row>
    <row r="1426" spans="1:29" x14ac:dyDescent="0.25">
      <c r="A1426" t="s">
        <v>2099</v>
      </c>
      <c r="B1426" t="s">
        <v>10</v>
      </c>
      <c r="C1426" t="s">
        <v>56</v>
      </c>
      <c r="D1426" t="s">
        <v>3611</v>
      </c>
      <c r="E1426" t="s">
        <v>3617</v>
      </c>
      <c r="F1426" t="str">
        <f>_xlfn.CONCAT(D1426:D1426,"-",E1426)</f>
        <v>Mogadishu-Lagos</v>
      </c>
      <c r="G1426" s="1">
        <v>44673</v>
      </c>
      <c r="H1426" s="1">
        <v>44694</v>
      </c>
      <c r="I1426" s="8">
        <f>IF(H1426&lt;&gt;"",_xlfn.DAYS(H1426,G1426),"N/A")</f>
        <v>21</v>
      </c>
      <c r="J1426" s="1">
        <f>IF(H1426&lt;&gt;"",H1426,"N/A")</f>
        <v>44694</v>
      </c>
      <c r="K1426">
        <v>4</v>
      </c>
      <c r="L1426" t="s">
        <v>16</v>
      </c>
      <c r="M1426" t="str">
        <f>IF(L1426&lt;&gt;"",L1426,"N/A")</f>
        <v>Paid</v>
      </c>
      <c r="N1426" t="s">
        <v>16</v>
      </c>
      <c r="O1426" t="str">
        <f>IF(N1426&lt;&gt;"",N1426,"N/A")</f>
        <v>Paid</v>
      </c>
      <c r="P1426" t="s">
        <v>13</v>
      </c>
      <c r="Q1426" s="9">
        <v>34.51</v>
      </c>
      <c r="R1426" t="str">
        <f t="shared" si="22"/>
        <v>30+</v>
      </c>
      <c r="S1426">
        <v>600</v>
      </c>
      <c r="T1426" t="s">
        <v>14</v>
      </c>
      <c r="U1426">
        <f>IF(T1426="USD",S1426,S1426*0.055)</f>
        <v>600</v>
      </c>
      <c r="V1426">
        <v>300</v>
      </c>
      <c r="W1426" t="s">
        <v>14</v>
      </c>
      <c r="X1426">
        <f>IF(W1426="USD",V1426,V1426*0.054)</f>
        <v>300</v>
      </c>
      <c r="Y1426">
        <v>0</v>
      </c>
      <c r="Z1426">
        <v>3.15</v>
      </c>
      <c r="AA1426" s="9">
        <v>2.1</v>
      </c>
      <c r="AB1426">
        <v>2.625</v>
      </c>
      <c r="AC1426">
        <v>2.1</v>
      </c>
    </row>
    <row r="1427" spans="1:29" x14ac:dyDescent="0.25">
      <c r="A1427" t="s">
        <v>2100</v>
      </c>
      <c r="B1427" t="s">
        <v>10</v>
      </c>
      <c r="C1427" t="s">
        <v>56</v>
      </c>
      <c r="D1427" t="s">
        <v>3611</v>
      </c>
      <c r="E1427" t="s">
        <v>3612</v>
      </c>
      <c r="F1427" t="str">
        <f>_xlfn.CONCAT(D1427:D1427,"-",E1427)</f>
        <v>Mogadishu-Victoria</v>
      </c>
      <c r="G1427" s="1">
        <v>44673</v>
      </c>
      <c r="H1427" s="1">
        <v>44694</v>
      </c>
      <c r="I1427" s="8">
        <f>IF(H1427&lt;&gt;"",_xlfn.DAYS(H1427,G1427),"N/A")</f>
        <v>21</v>
      </c>
      <c r="J1427" s="1">
        <f>IF(H1427&lt;&gt;"",H1427,"N/A")</f>
        <v>44694</v>
      </c>
      <c r="K1427">
        <v>4</v>
      </c>
      <c r="L1427" t="s">
        <v>16</v>
      </c>
      <c r="M1427" t="str">
        <f>IF(L1427&lt;&gt;"",L1427,"N/A")</f>
        <v>Paid</v>
      </c>
      <c r="N1427" t="s">
        <v>16</v>
      </c>
      <c r="O1427" t="str">
        <f>IF(N1427&lt;&gt;"",N1427,"N/A")</f>
        <v>Paid</v>
      </c>
      <c r="P1427" t="s">
        <v>13</v>
      </c>
      <c r="Q1427" s="9">
        <v>34.51</v>
      </c>
      <c r="R1427" t="str">
        <f t="shared" si="22"/>
        <v>30+</v>
      </c>
      <c r="S1427">
        <v>600</v>
      </c>
      <c r="T1427" t="s">
        <v>14</v>
      </c>
      <c r="U1427">
        <f>IF(T1427="USD",S1427,S1427*0.055)</f>
        <v>600</v>
      </c>
      <c r="V1427">
        <v>300</v>
      </c>
      <c r="W1427" t="s">
        <v>14</v>
      </c>
      <c r="X1427">
        <f>IF(W1427="USD",V1427,V1427*0.054)</f>
        <v>300</v>
      </c>
      <c r="Y1427">
        <v>0</v>
      </c>
      <c r="Z1427">
        <v>3.15</v>
      </c>
      <c r="AA1427" s="9">
        <v>2.1</v>
      </c>
      <c r="AB1427">
        <v>2.625</v>
      </c>
      <c r="AC1427">
        <v>2.1</v>
      </c>
    </row>
    <row r="1428" spans="1:29" x14ac:dyDescent="0.25">
      <c r="A1428" t="s">
        <v>3238</v>
      </c>
      <c r="B1428" t="s">
        <v>10</v>
      </c>
      <c r="C1428" t="s">
        <v>68</v>
      </c>
      <c r="D1428" t="s">
        <v>3611</v>
      </c>
      <c r="E1428" t="s">
        <v>3618</v>
      </c>
      <c r="F1428" t="str">
        <f>_xlfn.CONCAT(D1428:D1428,"-",E1428)</f>
        <v>Mogadishu-Tripoli</v>
      </c>
      <c r="G1428" s="1">
        <v>44751</v>
      </c>
      <c r="H1428" s="1">
        <v>44772</v>
      </c>
      <c r="I1428" s="8">
        <f>IF(H1428&lt;&gt;"",_xlfn.DAYS(H1428,G1428),"N/A")</f>
        <v>21</v>
      </c>
      <c r="J1428" s="1">
        <f>IF(H1428&lt;&gt;"",H1428,"N/A")</f>
        <v>44772</v>
      </c>
      <c r="K1428">
        <v>7</v>
      </c>
      <c r="L1428" t="s">
        <v>12</v>
      </c>
      <c r="M1428" t="str">
        <f>IF(L1428&lt;&gt;"",L1428,"N/A")</f>
        <v>Invoiced</v>
      </c>
      <c r="N1428" t="s">
        <v>12</v>
      </c>
      <c r="O1428" t="str">
        <f>IF(N1428&lt;&gt;"",N1428,"N/A")</f>
        <v>Invoiced</v>
      </c>
      <c r="P1428" t="s">
        <v>13</v>
      </c>
      <c r="Q1428" s="9">
        <v>34.067999999999998</v>
      </c>
      <c r="R1428" t="str">
        <f t="shared" si="22"/>
        <v>30+</v>
      </c>
      <c r="S1428">
        <v>600</v>
      </c>
      <c r="T1428" t="s">
        <v>14</v>
      </c>
      <c r="U1428">
        <f>IF(T1428="USD",S1428,S1428*0.055)</f>
        <v>600</v>
      </c>
      <c r="V1428">
        <v>300</v>
      </c>
      <c r="W1428" t="s">
        <v>14</v>
      </c>
      <c r="X1428">
        <f>IF(W1428="USD",V1428,V1428*0.054)</f>
        <v>300</v>
      </c>
      <c r="Y1428">
        <v>1</v>
      </c>
      <c r="Z1428">
        <v>3.15</v>
      </c>
      <c r="AA1428" s="9">
        <v>2.1</v>
      </c>
      <c r="AB1428">
        <v>2.625</v>
      </c>
      <c r="AC1428">
        <v>2.1</v>
      </c>
    </row>
    <row r="1429" spans="1:29" x14ac:dyDescent="0.25">
      <c r="A1429" t="s">
        <v>3244</v>
      </c>
      <c r="B1429" t="s">
        <v>10</v>
      </c>
      <c r="C1429" t="s">
        <v>68</v>
      </c>
      <c r="D1429" t="s">
        <v>3616</v>
      </c>
      <c r="E1429" t="s">
        <v>3618</v>
      </c>
      <c r="F1429" t="str">
        <f>_xlfn.CONCAT(D1429:D1429,"-",E1429)</f>
        <v>Marrakech-Tripoli</v>
      </c>
      <c r="G1429" s="1">
        <v>44762</v>
      </c>
      <c r="H1429" s="1">
        <v>44783</v>
      </c>
      <c r="I1429" s="8">
        <f>IF(H1429&lt;&gt;"",_xlfn.DAYS(H1429,G1429),"N/A")</f>
        <v>21</v>
      </c>
      <c r="J1429" s="1">
        <f>IF(H1429&lt;&gt;"",H1429,"N/A")</f>
        <v>44783</v>
      </c>
      <c r="K1429">
        <v>7</v>
      </c>
      <c r="L1429" t="s">
        <v>12</v>
      </c>
      <c r="M1429" t="str">
        <f>IF(L1429&lt;&gt;"",L1429,"N/A")</f>
        <v>Invoiced</v>
      </c>
      <c r="N1429" t="s">
        <v>12</v>
      </c>
      <c r="O1429" t="str">
        <f>IF(N1429&lt;&gt;"",N1429,"N/A")</f>
        <v>Invoiced</v>
      </c>
      <c r="P1429" t="s">
        <v>13</v>
      </c>
      <c r="Q1429" s="9">
        <v>34.067999999999998</v>
      </c>
      <c r="R1429" t="str">
        <f t="shared" si="22"/>
        <v>30+</v>
      </c>
      <c r="S1429">
        <v>600</v>
      </c>
      <c r="T1429" t="s">
        <v>14</v>
      </c>
      <c r="U1429">
        <f>IF(T1429="USD",S1429,S1429*0.055)</f>
        <v>600</v>
      </c>
      <c r="V1429">
        <v>300</v>
      </c>
      <c r="W1429" t="s">
        <v>14</v>
      </c>
      <c r="X1429">
        <f>IF(W1429="USD",V1429,V1429*0.054)</f>
        <v>300</v>
      </c>
      <c r="Y1429">
        <v>1</v>
      </c>
      <c r="Z1429">
        <v>3.15</v>
      </c>
      <c r="AA1429" s="9">
        <v>2.1</v>
      </c>
      <c r="AB1429">
        <v>2.625</v>
      </c>
      <c r="AC1429">
        <v>2.1</v>
      </c>
    </row>
    <row r="1430" spans="1:29" x14ac:dyDescent="0.25">
      <c r="A1430" t="s">
        <v>3246</v>
      </c>
      <c r="B1430" t="s">
        <v>10</v>
      </c>
      <c r="C1430" t="s">
        <v>68</v>
      </c>
      <c r="D1430" t="s">
        <v>3619</v>
      </c>
      <c r="E1430" t="s">
        <v>3612</v>
      </c>
      <c r="F1430" t="str">
        <f>_xlfn.CONCAT(D1430:D1430,"-",E1430)</f>
        <v>Addis Ababa-Victoria</v>
      </c>
      <c r="G1430" s="1">
        <v>44762</v>
      </c>
      <c r="H1430" s="1">
        <v>44783</v>
      </c>
      <c r="I1430" s="8">
        <f>IF(H1430&lt;&gt;"",_xlfn.DAYS(H1430,G1430),"N/A")</f>
        <v>21</v>
      </c>
      <c r="J1430" s="1">
        <f>IF(H1430&lt;&gt;"",H1430,"N/A")</f>
        <v>44783</v>
      </c>
      <c r="K1430">
        <v>7</v>
      </c>
      <c r="L1430" t="s">
        <v>12</v>
      </c>
      <c r="M1430" t="str">
        <f>IF(L1430&lt;&gt;"",L1430,"N/A")</f>
        <v>Invoiced</v>
      </c>
      <c r="N1430" t="s">
        <v>12</v>
      </c>
      <c r="O1430" t="str">
        <f>IF(N1430&lt;&gt;"",N1430,"N/A")</f>
        <v>Invoiced</v>
      </c>
      <c r="P1430" t="s">
        <v>13</v>
      </c>
      <c r="Q1430" s="9">
        <v>34.067999999999998</v>
      </c>
      <c r="R1430" t="str">
        <f t="shared" si="22"/>
        <v>30+</v>
      </c>
      <c r="S1430">
        <v>600</v>
      </c>
      <c r="T1430" t="s">
        <v>14</v>
      </c>
      <c r="U1430">
        <f>IF(T1430="USD",S1430,S1430*0.055)</f>
        <v>600</v>
      </c>
      <c r="V1430">
        <v>300</v>
      </c>
      <c r="W1430" t="s">
        <v>14</v>
      </c>
      <c r="X1430">
        <f>IF(W1430="USD",V1430,V1430*0.054)</f>
        <v>300</v>
      </c>
      <c r="Y1430">
        <v>1</v>
      </c>
      <c r="Z1430">
        <v>3.15</v>
      </c>
      <c r="AA1430" s="9">
        <v>2.1</v>
      </c>
      <c r="AB1430">
        <v>2.625</v>
      </c>
      <c r="AC1430">
        <v>2.1</v>
      </c>
    </row>
    <row r="1431" spans="1:29" x14ac:dyDescent="0.25">
      <c r="A1431" t="s">
        <v>3376</v>
      </c>
      <c r="B1431" t="s">
        <v>10</v>
      </c>
      <c r="C1431" t="s">
        <v>68</v>
      </c>
      <c r="D1431" t="s">
        <v>3619</v>
      </c>
      <c r="E1431" t="s">
        <v>3612</v>
      </c>
      <c r="F1431" t="str">
        <f>_xlfn.CONCAT(D1431:D1431,"-",E1431)</f>
        <v>Addis Ababa-Victoria</v>
      </c>
      <c r="G1431" s="1">
        <v>44671</v>
      </c>
      <c r="H1431" s="1">
        <v>44692</v>
      </c>
      <c r="I1431" s="8">
        <f>IF(H1431&lt;&gt;"",_xlfn.DAYS(H1431,G1431),"N/A")</f>
        <v>21</v>
      </c>
      <c r="J1431" s="1">
        <f>IF(H1431&lt;&gt;"",H1431,"N/A")</f>
        <v>44692</v>
      </c>
      <c r="K1431">
        <v>4</v>
      </c>
      <c r="L1431" t="s">
        <v>16</v>
      </c>
      <c r="M1431" t="str">
        <f>IF(L1431&lt;&gt;"",L1431,"N/A")</f>
        <v>Paid</v>
      </c>
      <c r="N1431" t="s">
        <v>16</v>
      </c>
      <c r="O1431" t="str">
        <f>IF(N1431&lt;&gt;"",N1431,"N/A")</f>
        <v>Paid</v>
      </c>
      <c r="P1431" t="s">
        <v>13</v>
      </c>
      <c r="Q1431" s="9">
        <v>34.067999999999998</v>
      </c>
      <c r="R1431" t="str">
        <f t="shared" si="22"/>
        <v>30+</v>
      </c>
      <c r="S1431">
        <v>600</v>
      </c>
      <c r="T1431" t="s">
        <v>14</v>
      </c>
      <c r="U1431">
        <f>IF(T1431="USD",S1431,S1431*0.055)</f>
        <v>600</v>
      </c>
      <c r="V1431">
        <v>300</v>
      </c>
      <c r="W1431" t="s">
        <v>14</v>
      </c>
      <c r="X1431">
        <f>IF(W1431="USD",V1431,V1431*0.054)</f>
        <v>300</v>
      </c>
      <c r="Y1431">
        <v>1</v>
      </c>
      <c r="Z1431">
        <v>3.15</v>
      </c>
      <c r="AA1431" s="9">
        <v>2.1</v>
      </c>
      <c r="AB1431">
        <v>2.625</v>
      </c>
      <c r="AC1431">
        <v>2.1</v>
      </c>
    </row>
    <row r="1432" spans="1:29" x14ac:dyDescent="0.25">
      <c r="A1432" t="s">
        <v>3576</v>
      </c>
      <c r="B1432" t="s">
        <v>10</v>
      </c>
      <c r="C1432" t="s">
        <v>68</v>
      </c>
      <c r="D1432" t="s">
        <v>3616</v>
      </c>
      <c r="E1432" t="s">
        <v>3617</v>
      </c>
      <c r="F1432" t="str">
        <f>_xlfn.CONCAT(D1432:D1432,"-",E1432)</f>
        <v>Marrakech-Lagos</v>
      </c>
      <c r="G1432" s="1">
        <v>44606</v>
      </c>
      <c r="H1432" s="1">
        <v>44627</v>
      </c>
      <c r="I1432" s="8">
        <f>IF(H1432&lt;&gt;"",_xlfn.DAYS(H1432,G1432),"N/A")</f>
        <v>21</v>
      </c>
      <c r="J1432" s="1">
        <f>IF(H1432&lt;&gt;"",H1432,"N/A")</f>
        <v>44627</v>
      </c>
      <c r="K1432">
        <v>2</v>
      </c>
      <c r="L1432" t="s">
        <v>16</v>
      </c>
      <c r="M1432" t="str">
        <f>IF(L1432&lt;&gt;"",L1432,"N/A")</f>
        <v>Paid</v>
      </c>
      <c r="N1432" t="s">
        <v>12</v>
      </c>
      <c r="O1432" t="str">
        <f>IF(N1432&lt;&gt;"",N1432,"N/A")</f>
        <v>Invoiced</v>
      </c>
      <c r="P1432" t="s">
        <v>13</v>
      </c>
      <c r="Q1432" s="9">
        <v>34.067999999999998</v>
      </c>
      <c r="R1432" t="str">
        <f t="shared" si="22"/>
        <v>30+</v>
      </c>
      <c r="S1432">
        <v>600</v>
      </c>
      <c r="T1432" t="s">
        <v>14</v>
      </c>
      <c r="U1432">
        <f>IF(T1432="USD",S1432,S1432*0.055)</f>
        <v>600</v>
      </c>
      <c r="V1432">
        <v>300</v>
      </c>
      <c r="W1432" t="s">
        <v>14</v>
      </c>
      <c r="X1432">
        <f>IF(W1432="USD",V1432,V1432*0.054)</f>
        <v>300</v>
      </c>
      <c r="Y1432">
        <v>1</v>
      </c>
      <c r="Z1432">
        <v>3.15</v>
      </c>
      <c r="AA1432" s="9">
        <v>2.1</v>
      </c>
      <c r="AB1432">
        <v>2.625</v>
      </c>
      <c r="AC1432">
        <v>2.1</v>
      </c>
    </row>
    <row r="1433" spans="1:29" x14ac:dyDescent="0.25">
      <c r="A1433" t="s">
        <v>1818</v>
      </c>
      <c r="B1433" t="s">
        <v>10</v>
      </c>
      <c r="C1433" t="s">
        <v>68</v>
      </c>
      <c r="D1433" t="s">
        <v>3615</v>
      </c>
      <c r="E1433" t="s">
        <v>3614</v>
      </c>
      <c r="F1433" t="str">
        <f>_xlfn.CONCAT(D1433:D1433,"-",E1433)</f>
        <v>Mombasa-Alger</v>
      </c>
      <c r="G1433" s="1">
        <v>44763</v>
      </c>
      <c r="H1433" s="1">
        <v>44784</v>
      </c>
      <c r="I1433" s="8">
        <f>IF(H1433&lt;&gt;"",_xlfn.DAYS(H1433,G1433),"N/A")</f>
        <v>21</v>
      </c>
      <c r="J1433" s="1">
        <f>IF(H1433&lt;&gt;"",H1433,"N/A")</f>
        <v>44784</v>
      </c>
      <c r="K1433">
        <v>7</v>
      </c>
      <c r="L1433" t="s">
        <v>12</v>
      </c>
      <c r="M1433" t="str">
        <f>IF(L1433&lt;&gt;"",L1433,"N/A")</f>
        <v>Invoiced</v>
      </c>
      <c r="N1433" t="s">
        <v>12</v>
      </c>
      <c r="O1433" t="str">
        <f>IF(N1433&lt;&gt;"",N1433,"N/A")</f>
        <v>Invoiced</v>
      </c>
      <c r="P1433" t="s">
        <v>13</v>
      </c>
      <c r="Q1433" s="9">
        <v>34.063000000000002</v>
      </c>
      <c r="R1433" t="str">
        <f t="shared" si="22"/>
        <v>30+</v>
      </c>
      <c r="S1433">
        <v>600</v>
      </c>
      <c r="T1433" t="s">
        <v>14</v>
      </c>
      <c r="U1433">
        <f>IF(T1433="USD",S1433,S1433*0.055)</f>
        <v>600</v>
      </c>
      <c r="V1433">
        <v>300</v>
      </c>
      <c r="W1433" t="s">
        <v>14</v>
      </c>
      <c r="X1433">
        <f>IF(W1433="USD",V1433,V1433*0.054)</f>
        <v>300</v>
      </c>
      <c r="Y1433">
        <v>1</v>
      </c>
      <c r="Z1433">
        <v>3.15</v>
      </c>
      <c r="AA1433" s="9">
        <v>2.1</v>
      </c>
      <c r="AB1433">
        <v>2.625</v>
      </c>
      <c r="AC1433">
        <v>2.1</v>
      </c>
    </row>
    <row r="1434" spans="1:29" x14ac:dyDescent="0.25">
      <c r="A1434" t="s">
        <v>1287</v>
      </c>
      <c r="B1434" t="s">
        <v>10</v>
      </c>
      <c r="C1434" t="s">
        <v>68</v>
      </c>
      <c r="D1434" t="s">
        <v>3615</v>
      </c>
      <c r="E1434" t="s">
        <v>3614</v>
      </c>
      <c r="F1434" t="str">
        <f>_xlfn.CONCAT(D1434:D1434,"-",E1434)</f>
        <v>Mombasa-Alger</v>
      </c>
      <c r="G1434" s="1">
        <v>44694</v>
      </c>
      <c r="H1434" s="1">
        <v>44715</v>
      </c>
      <c r="I1434" s="8">
        <f>IF(H1434&lt;&gt;"",_xlfn.DAYS(H1434,G1434),"N/A")</f>
        <v>21</v>
      </c>
      <c r="J1434" s="1">
        <f>IF(H1434&lt;&gt;"",H1434,"N/A")</f>
        <v>44715</v>
      </c>
      <c r="K1434">
        <v>5</v>
      </c>
      <c r="L1434" t="s">
        <v>16</v>
      </c>
      <c r="M1434" t="str">
        <f>IF(L1434&lt;&gt;"",L1434,"N/A")</f>
        <v>Paid</v>
      </c>
      <c r="O1434" t="str">
        <f>IF(N1434&lt;&gt;"",N1434,"N/A")</f>
        <v>N/A</v>
      </c>
      <c r="P1434" t="s">
        <v>69</v>
      </c>
      <c r="Q1434" s="9">
        <v>33.898400000000002</v>
      </c>
      <c r="R1434" t="str">
        <f t="shared" si="22"/>
        <v>30+</v>
      </c>
      <c r="S1434">
        <v>20</v>
      </c>
      <c r="T1434" t="s">
        <v>14</v>
      </c>
      <c r="U1434">
        <f>IF(T1434="USD",S1434,S1434*0.055)</f>
        <v>20</v>
      </c>
      <c r="V1434">
        <v>10</v>
      </c>
      <c r="W1434" t="s">
        <v>14</v>
      </c>
      <c r="X1434">
        <f>IF(W1434="USD",V1434,V1434*0.054)</f>
        <v>10</v>
      </c>
      <c r="Y1434">
        <v>1</v>
      </c>
      <c r="Z1434">
        <v>3.15</v>
      </c>
      <c r="AA1434" s="9">
        <v>2.1</v>
      </c>
      <c r="AB1434">
        <v>2.625</v>
      </c>
      <c r="AC1434">
        <v>2.1</v>
      </c>
    </row>
    <row r="1435" spans="1:29" x14ac:dyDescent="0.25">
      <c r="A1435" t="s">
        <v>1300</v>
      </c>
      <c r="B1435" t="s">
        <v>10</v>
      </c>
      <c r="C1435" t="s">
        <v>68</v>
      </c>
      <c r="D1435" t="s">
        <v>3619</v>
      </c>
      <c r="E1435" t="s">
        <v>3617</v>
      </c>
      <c r="F1435" t="str">
        <f>_xlfn.CONCAT(D1435:D1435,"-",E1435)</f>
        <v>Addis Ababa-Lagos</v>
      </c>
      <c r="G1435" s="1">
        <v>44694</v>
      </c>
      <c r="H1435" s="1">
        <v>44715</v>
      </c>
      <c r="I1435" s="8">
        <f>IF(H1435&lt;&gt;"",_xlfn.DAYS(H1435,G1435),"N/A")</f>
        <v>21</v>
      </c>
      <c r="J1435" s="1">
        <f>IF(H1435&lt;&gt;"",H1435,"N/A")</f>
        <v>44715</v>
      </c>
      <c r="K1435">
        <v>5</v>
      </c>
      <c r="L1435" t="s">
        <v>16</v>
      </c>
      <c r="M1435" t="str">
        <f>IF(L1435&lt;&gt;"",L1435,"N/A")</f>
        <v>Paid</v>
      </c>
      <c r="N1435" t="s">
        <v>12</v>
      </c>
      <c r="O1435" t="str">
        <f>IF(N1435&lt;&gt;"",N1435,"N/A")</f>
        <v>Invoiced</v>
      </c>
      <c r="P1435" t="s">
        <v>13</v>
      </c>
      <c r="Q1435" s="9">
        <v>33.898400000000002</v>
      </c>
      <c r="R1435" t="str">
        <f t="shared" si="22"/>
        <v>30+</v>
      </c>
      <c r="S1435">
        <v>600</v>
      </c>
      <c r="T1435" t="s">
        <v>14</v>
      </c>
      <c r="U1435">
        <f>IF(T1435="USD",S1435,S1435*0.055)</f>
        <v>600</v>
      </c>
      <c r="V1435">
        <v>300</v>
      </c>
      <c r="W1435" t="s">
        <v>14</v>
      </c>
      <c r="X1435">
        <f>IF(W1435="USD",V1435,V1435*0.054)</f>
        <v>300</v>
      </c>
      <c r="Y1435">
        <v>1</v>
      </c>
      <c r="Z1435">
        <v>3.15</v>
      </c>
      <c r="AA1435" s="9">
        <v>2.1</v>
      </c>
      <c r="AB1435">
        <v>2.625</v>
      </c>
      <c r="AC1435">
        <v>2.1</v>
      </c>
    </row>
    <row r="1436" spans="1:29" x14ac:dyDescent="0.25">
      <c r="A1436" t="s">
        <v>893</v>
      </c>
      <c r="B1436" t="s">
        <v>10</v>
      </c>
      <c r="C1436" t="s">
        <v>68</v>
      </c>
      <c r="D1436" t="s">
        <v>3619</v>
      </c>
      <c r="E1436" t="s">
        <v>3612</v>
      </c>
      <c r="F1436" t="str">
        <f>_xlfn.CONCAT(D1436:D1436,"-",E1436)</f>
        <v>Addis Ababa-Victoria</v>
      </c>
      <c r="G1436" s="1">
        <v>44636</v>
      </c>
      <c r="H1436" s="1">
        <v>44657</v>
      </c>
      <c r="I1436" s="8">
        <f>IF(H1436&lt;&gt;"",_xlfn.DAYS(H1436,G1436),"N/A")</f>
        <v>21</v>
      </c>
      <c r="J1436" s="1">
        <f>IF(H1436&lt;&gt;"",H1436,"N/A")</f>
        <v>44657</v>
      </c>
      <c r="K1436">
        <v>3</v>
      </c>
      <c r="L1436" t="s">
        <v>16</v>
      </c>
      <c r="M1436" t="str">
        <f>IF(L1436&lt;&gt;"",L1436,"N/A")</f>
        <v>Paid</v>
      </c>
      <c r="N1436" t="s">
        <v>16</v>
      </c>
      <c r="O1436" t="str">
        <f>IF(N1436&lt;&gt;"",N1436,"N/A")</f>
        <v>Paid</v>
      </c>
      <c r="P1436" t="s">
        <v>13</v>
      </c>
      <c r="Q1436" s="9">
        <v>33.484999999999999</v>
      </c>
      <c r="R1436" t="str">
        <f t="shared" si="22"/>
        <v>30+</v>
      </c>
      <c r="S1436">
        <v>600</v>
      </c>
      <c r="T1436" t="s">
        <v>14</v>
      </c>
      <c r="U1436">
        <f>IF(T1436="USD",S1436,S1436*0.055)</f>
        <v>600</v>
      </c>
      <c r="V1436">
        <v>300</v>
      </c>
      <c r="W1436" t="s">
        <v>14</v>
      </c>
      <c r="X1436">
        <f>IF(W1436="USD",V1436,V1436*0.054)</f>
        <v>300</v>
      </c>
      <c r="Y1436">
        <v>1</v>
      </c>
      <c r="Z1436">
        <v>3.15</v>
      </c>
      <c r="AA1436" s="9">
        <v>2.1</v>
      </c>
      <c r="AB1436">
        <v>2.625</v>
      </c>
      <c r="AC1436">
        <v>2.1</v>
      </c>
    </row>
    <row r="1437" spans="1:29" x14ac:dyDescent="0.25">
      <c r="A1437" t="s">
        <v>3239</v>
      </c>
      <c r="B1437" t="s">
        <v>10</v>
      </c>
      <c r="C1437" t="s">
        <v>68</v>
      </c>
      <c r="D1437" t="s">
        <v>3620</v>
      </c>
      <c r="E1437" t="s">
        <v>3618</v>
      </c>
      <c r="F1437" t="str">
        <f>_xlfn.CONCAT(D1437:D1437,"-",E1437)</f>
        <v>Zanzibar-Tripoli</v>
      </c>
      <c r="G1437" s="1">
        <v>44756</v>
      </c>
      <c r="H1437" s="1">
        <v>44777</v>
      </c>
      <c r="I1437" s="8">
        <f>IF(H1437&lt;&gt;"",_xlfn.DAYS(H1437,G1437),"N/A")</f>
        <v>21</v>
      </c>
      <c r="J1437" s="1">
        <f>IF(H1437&lt;&gt;"",H1437,"N/A")</f>
        <v>44777</v>
      </c>
      <c r="K1437">
        <v>7</v>
      </c>
      <c r="L1437" t="s">
        <v>12</v>
      </c>
      <c r="M1437" t="str">
        <f>IF(L1437&lt;&gt;"",L1437,"N/A")</f>
        <v>Invoiced</v>
      </c>
      <c r="N1437" t="s">
        <v>12</v>
      </c>
      <c r="O1437" t="str">
        <f>IF(N1437&lt;&gt;"",N1437,"N/A")</f>
        <v>Invoiced</v>
      </c>
      <c r="P1437" t="s">
        <v>13</v>
      </c>
      <c r="Q1437" s="9">
        <v>33.066000000000003</v>
      </c>
      <c r="R1437" t="str">
        <f t="shared" si="22"/>
        <v>30+</v>
      </c>
      <c r="S1437">
        <v>600</v>
      </c>
      <c r="T1437" t="s">
        <v>14</v>
      </c>
      <c r="U1437">
        <f>IF(T1437="USD",S1437,S1437*0.055)</f>
        <v>600</v>
      </c>
      <c r="V1437">
        <v>300</v>
      </c>
      <c r="W1437" t="s">
        <v>14</v>
      </c>
      <c r="X1437">
        <f>IF(W1437="USD",V1437,V1437*0.054)</f>
        <v>300</v>
      </c>
      <c r="Y1437">
        <v>1</v>
      </c>
      <c r="Z1437">
        <v>3.15</v>
      </c>
      <c r="AA1437" s="9">
        <v>2.1</v>
      </c>
      <c r="AB1437">
        <v>2.625</v>
      </c>
      <c r="AC1437">
        <v>2.1</v>
      </c>
    </row>
    <row r="1438" spans="1:29" x14ac:dyDescent="0.25">
      <c r="A1438" t="s">
        <v>3241</v>
      </c>
      <c r="B1438" t="s">
        <v>10</v>
      </c>
      <c r="C1438" t="s">
        <v>68</v>
      </c>
      <c r="D1438" t="s">
        <v>3611</v>
      </c>
      <c r="E1438" t="s">
        <v>3613</v>
      </c>
      <c r="F1438" t="str">
        <f>_xlfn.CONCAT(D1438:D1438,"-",E1438)</f>
        <v>Mogadishu-Sanaa</v>
      </c>
      <c r="G1438" s="1">
        <v>44762</v>
      </c>
      <c r="H1438" s="1">
        <v>44783</v>
      </c>
      <c r="I1438" s="8">
        <f>IF(H1438&lt;&gt;"",_xlfn.DAYS(H1438,G1438),"N/A")</f>
        <v>21</v>
      </c>
      <c r="J1438" s="1">
        <f>IF(H1438&lt;&gt;"",H1438,"N/A")</f>
        <v>44783</v>
      </c>
      <c r="K1438">
        <v>7</v>
      </c>
      <c r="L1438" t="s">
        <v>12</v>
      </c>
      <c r="M1438" t="str">
        <f>IF(L1438&lt;&gt;"",L1438,"N/A")</f>
        <v>Invoiced</v>
      </c>
      <c r="N1438" t="s">
        <v>12</v>
      </c>
      <c r="O1438" t="str">
        <f>IF(N1438&lt;&gt;"",N1438,"N/A")</f>
        <v>Invoiced</v>
      </c>
      <c r="P1438" t="s">
        <v>13</v>
      </c>
      <c r="Q1438" s="9">
        <v>33.066000000000003</v>
      </c>
      <c r="R1438" t="str">
        <f t="shared" si="22"/>
        <v>30+</v>
      </c>
      <c r="S1438">
        <v>600</v>
      </c>
      <c r="T1438" t="s">
        <v>14</v>
      </c>
      <c r="U1438">
        <f>IF(T1438="USD",S1438,S1438*0.055)</f>
        <v>600</v>
      </c>
      <c r="V1438">
        <v>300</v>
      </c>
      <c r="W1438" t="s">
        <v>14</v>
      </c>
      <c r="X1438">
        <f>IF(W1438="USD",V1438,V1438*0.054)</f>
        <v>300</v>
      </c>
      <c r="Y1438">
        <v>1</v>
      </c>
      <c r="Z1438">
        <v>3.15</v>
      </c>
      <c r="AA1438" s="9">
        <v>2.1</v>
      </c>
      <c r="AB1438">
        <v>2.625</v>
      </c>
      <c r="AC1438">
        <v>2.1</v>
      </c>
    </row>
    <row r="1439" spans="1:29" x14ac:dyDescent="0.25">
      <c r="A1439" t="s">
        <v>3371</v>
      </c>
      <c r="B1439" t="s">
        <v>10</v>
      </c>
      <c r="C1439" t="s">
        <v>68</v>
      </c>
      <c r="D1439" t="s">
        <v>3611</v>
      </c>
      <c r="E1439" t="s">
        <v>3612</v>
      </c>
      <c r="F1439" t="str">
        <f>_xlfn.CONCAT(D1439:D1439,"-",E1439)</f>
        <v>Mogadishu-Victoria</v>
      </c>
      <c r="G1439" s="1">
        <v>44671</v>
      </c>
      <c r="H1439" s="1">
        <v>44692</v>
      </c>
      <c r="I1439" s="8">
        <f>IF(H1439&lt;&gt;"",_xlfn.DAYS(H1439,G1439),"N/A")</f>
        <v>21</v>
      </c>
      <c r="J1439" s="1">
        <f>IF(H1439&lt;&gt;"",H1439,"N/A")</f>
        <v>44692</v>
      </c>
      <c r="K1439">
        <v>4</v>
      </c>
      <c r="L1439" t="s">
        <v>16</v>
      </c>
      <c r="M1439" t="str">
        <f>IF(L1439&lt;&gt;"",L1439,"N/A")</f>
        <v>Paid</v>
      </c>
      <c r="N1439" t="s">
        <v>16</v>
      </c>
      <c r="O1439" t="str">
        <f>IF(N1439&lt;&gt;"",N1439,"N/A")</f>
        <v>Paid</v>
      </c>
      <c r="P1439" t="s">
        <v>13</v>
      </c>
      <c r="Q1439" s="9">
        <v>33.066000000000003</v>
      </c>
      <c r="R1439" t="str">
        <f t="shared" si="22"/>
        <v>30+</v>
      </c>
      <c r="S1439">
        <v>600</v>
      </c>
      <c r="T1439" t="s">
        <v>14</v>
      </c>
      <c r="U1439">
        <f>IF(T1439="USD",S1439,S1439*0.055)</f>
        <v>600</v>
      </c>
      <c r="V1439">
        <v>300</v>
      </c>
      <c r="W1439" t="s">
        <v>14</v>
      </c>
      <c r="X1439">
        <f>IF(W1439="USD",V1439,V1439*0.054)</f>
        <v>300</v>
      </c>
      <c r="Y1439">
        <v>1</v>
      </c>
      <c r="Z1439">
        <v>3.15</v>
      </c>
      <c r="AA1439" s="9">
        <v>2.1</v>
      </c>
      <c r="AB1439">
        <v>2.625</v>
      </c>
      <c r="AC1439">
        <v>2.1</v>
      </c>
    </row>
    <row r="1440" spans="1:29" x14ac:dyDescent="0.25">
      <c r="A1440" t="s">
        <v>3373</v>
      </c>
      <c r="B1440" t="s">
        <v>10</v>
      </c>
      <c r="C1440" t="s">
        <v>68</v>
      </c>
      <c r="D1440" t="s">
        <v>3620</v>
      </c>
      <c r="E1440" t="s">
        <v>3612</v>
      </c>
      <c r="F1440" t="str">
        <f>_xlfn.CONCAT(D1440:D1440,"-",E1440)</f>
        <v>Zanzibar-Victoria</v>
      </c>
      <c r="G1440" s="1">
        <v>44671</v>
      </c>
      <c r="H1440" s="1">
        <v>44692</v>
      </c>
      <c r="I1440" s="8">
        <f>IF(H1440&lt;&gt;"",_xlfn.DAYS(H1440,G1440),"N/A")</f>
        <v>21</v>
      </c>
      <c r="J1440" s="1">
        <f>IF(H1440&lt;&gt;"",H1440,"N/A")</f>
        <v>44692</v>
      </c>
      <c r="K1440">
        <v>4</v>
      </c>
      <c r="L1440" t="s">
        <v>16</v>
      </c>
      <c r="M1440" t="str">
        <f>IF(L1440&lt;&gt;"",L1440,"N/A")</f>
        <v>Paid</v>
      </c>
      <c r="N1440" t="s">
        <v>16</v>
      </c>
      <c r="O1440" t="str">
        <f>IF(N1440&lt;&gt;"",N1440,"N/A")</f>
        <v>Paid</v>
      </c>
      <c r="P1440" t="s">
        <v>13</v>
      </c>
      <c r="Q1440" s="9">
        <v>33.066000000000003</v>
      </c>
      <c r="R1440" t="str">
        <f t="shared" si="22"/>
        <v>30+</v>
      </c>
      <c r="S1440">
        <v>600</v>
      </c>
      <c r="T1440" t="s">
        <v>14</v>
      </c>
      <c r="U1440">
        <f>IF(T1440="USD",S1440,S1440*0.055)</f>
        <v>600</v>
      </c>
      <c r="V1440">
        <v>300</v>
      </c>
      <c r="W1440" t="s">
        <v>14</v>
      </c>
      <c r="X1440">
        <f>IF(W1440="USD",V1440,V1440*0.054)</f>
        <v>300</v>
      </c>
      <c r="Y1440">
        <v>1</v>
      </c>
      <c r="Z1440">
        <v>3.15</v>
      </c>
      <c r="AA1440" s="9">
        <v>2.1</v>
      </c>
      <c r="AB1440">
        <v>2.625</v>
      </c>
      <c r="AC1440">
        <v>2.1</v>
      </c>
    </row>
    <row r="1441" spans="1:29" x14ac:dyDescent="0.25">
      <c r="A1441" t="s">
        <v>3087</v>
      </c>
      <c r="B1441" t="s">
        <v>10</v>
      </c>
      <c r="C1441" t="s">
        <v>68</v>
      </c>
      <c r="D1441" t="s">
        <v>3611</v>
      </c>
      <c r="E1441" t="s">
        <v>3614</v>
      </c>
      <c r="F1441" t="str">
        <f>_xlfn.CONCAT(D1441:D1441,"-",E1441)</f>
        <v>Mogadishu-Alger</v>
      </c>
      <c r="G1441" s="1">
        <v>44791</v>
      </c>
      <c r="H1441" s="1">
        <v>44812</v>
      </c>
      <c r="I1441" s="8">
        <f>IF(H1441&lt;&gt;"",_xlfn.DAYS(H1441,G1441),"N/A")</f>
        <v>21</v>
      </c>
      <c r="J1441" s="1">
        <f>IF(H1441&lt;&gt;"",H1441,"N/A")</f>
        <v>44812</v>
      </c>
      <c r="K1441">
        <v>8</v>
      </c>
      <c r="M1441" t="str">
        <f>IF(L1441&lt;&gt;"",L1441,"N/A")</f>
        <v>N/A</v>
      </c>
      <c r="N1441" t="s">
        <v>583</v>
      </c>
      <c r="O1441" t="str">
        <f>IF(N1441&lt;&gt;"",N1441,"N/A")</f>
        <v>Approval Pending</v>
      </c>
      <c r="P1441" t="s">
        <v>13</v>
      </c>
      <c r="Q1441" s="9">
        <v>32.367600000000003</v>
      </c>
      <c r="R1441" t="str">
        <f t="shared" si="22"/>
        <v>30+</v>
      </c>
      <c r="S1441">
        <v>600</v>
      </c>
      <c r="T1441" t="s">
        <v>14</v>
      </c>
      <c r="U1441">
        <f>IF(T1441="USD",S1441,S1441*0.055)</f>
        <v>600</v>
      </c>
      <c r="V1441">
        <v>300</v>
      </c>
      <c r="W1441" t="s">
        <v>14</v>
      </c>
      <c r="X1441">
        <f>IF(W1441="USD",V1441,V1441*0.054)</f>
        <v>300</v>
      </c>
      <c r="Y1441">
        <v>0</v>
      </c>
      <c r="Z1441">
        <v>3.15</v>
      </c>
      <c r="AA1441" s="9">
        <v>2.1</v>
      </c>
      <c r="AB1441">
        <v>2.625</v>
      </c>
      <c r="AC1441">
        <v>2.1</v>
      </c>
    </row>
    <row r="1442" spans="1:29" x14ac:dyDescent="0.25">
      <c r="A1442" t="s">
        <v>1017</v>
      </c>
      <c r="B1442" t="s">
        <v>10</v>
      </c>
      <c r="C1442" t="s">
        <v>68</v>
      </c>
      <c r="D1442" t="s">
        <v>3616</v>
      </c>
      <c r="E1442" t="s">
        <v>3614</v>
      </c>
      <c r="F1442" t="str">
        <f>_xlfn.CONCAT(D1442:D1442,"-",E1442)</f>
        <v>Marrakech-Alger</v>
      </c>
      <c r="G1442" s="1">
        <v>44606</v>
      </c>
      <c r="H1442" s="1">
        <v>44627</v>
      </c>
      <c r="I1442" s="8">
        <f>IF(H1442&lt;&gt;"",_xlfn.DAYS(H1442,G1442),"N/A")</f>
        <v>21</v>
      </c>
      <c r="J1442" s="1">
        <f>IF(H1442&lt;&gt;"",H1442,"N/A")</f>
        <v>44627</v>
      </c>
      <c r="K1442">
        <v>2</v>
      </c>
      <c r="L1442" t="s">
        <v>16</v>
      </c>
      <c r="M1442" t="str">
        <f>IF(L1442&lt;&gt;"",L1442,"N/A")</f>
        <v>Paid</v>
      </c>
      <c r="N1442" t="s">
        <v>12</v>
      </c>
      <c r="O1442" t="str">
        <f>IF(N1442&lt;&gt;"",N1442,"N/A")</f>
        <v>Invoiced</v>
      </c>
      <c r="P1442" t="s">
        <v>69</v>
      </c>
      <c r="Q1442" s="9">
        <v>32.172600000000003</v>
      </c>
      <c r="R1442" t="str">
        <f t="shared" si="22"/>
        <v>30+</v>
      </c>
      <c r="S1442">
        <v>20</v>
      </c>
      <c r="T1442" t="s">
        <v>14</v>
      </c>
      <c r="U1442">
        <f>IF(T1442="USD",S1442,S1442*0.055)</f>
        <v>20</v>
      </c>
      <c r="V1442">
        <v>10</v>
      </c>
      <c r="W1442" t="s">
        <v>14</v>
      </c>
      <c r="X1442">
        <f>IF(W1442="USD",V1442,V1442*0.054)</f>
        <v>10</v>
      </c>
      <c r="Y1442">
        <v>1</v>
      </c>
      <c r="Z1442">
        <v>3.15</v>
      </c>
      <c r="AA1442" s="9">
        <v>2.1</v>
      </c>
      <c r="AB1442">
        <v>2.625</v>
      </c>
      <c r="AC1442">
        <v>2.1</v>
      </c>
    </row>
    <row r="1443" spans="1:29" x14ac:dyDescent="0.25">
      <c r="A1443" t="s">
        <v>1028</v>
      </c>
      <c r="B1443" t="s">
        <v>10</v>
      </c>
      <c r="C1443" t="s">
        <v>68</v>
      </c>
      <c r="D1443" t="s">
        <v>3611</v>
      </c>
      <c r="E1443" t="s">
        <v>3618</v>
      </c>
      <c r="F1443" t="str">
        <f>_xlfn.CONCAT(D1443:D1443,"-",E1443)</f>
        <v>Mogadishu-Tripoli</v>
      </c>
      <c r="G1443" s="1">
        <v>44606</v>
      </c>
      <c r="H1443" s="1">
        <v>44627</v>
      </c>
      <c r="I1443" s="8">
        <f>IF(H1443&lt;&gt;"",_xlfn.DAYS(H1443,G1443),"N/A")</f>
        <v>21</v>
      </c>
      <c r="J1443" s="1">
        <f>IF(H1443&lt;&gt;"",H1443,"N/A")</f>
        <v>44627</v>
      </c>
      <c r="K1443">
        <v>2</v>
      </c>
      <c r="L1443" t="s">
        <v>16</v>
      </c>
      <c r="M1443" t="str">
        <f>IF(L1443&lt;&gt;"",L1443,"N/A")</f>
        <v>Paid</v>
      </c>
      <c r="N1443" t="s">
        <v>12</v>
      </c>
      <c r="O1443" t="str">
        <f>IF(N1443&lt;&gt;"",N1443,"N/A")</f>
        <v>Invoiced</v>
      </c>
      <c r="P1443" t="s">
        <v>13</v>
      </c>
      <c r="Q1443" s="9">
        <v>32.172600000000003</v>
      </c>
      <c r="R1443" t="str">
        <f t="shared" si="22"/>
        <v>30+</v>
      </c>
      <c r="S1443">
        <v>600</v>
      </c>
      <c r="T1443" t="s">
        <v>14</v>
      </c>
      <c r="U1443">
        <f>IF(T1443="USD",S1443,S1443*0.055)</f>
        <v>600</v>
      </c>
      <c r="V1443">
        <v>300</v>
      </c>
      <c r="W1443" t="s">
        <v>14</v>
      </c>
      <c r="X1443">
        <f>IF(W1443="USD",V1443,V1443*0.054)</f>
        <v>300</v>
      </c>
      <c r="Y1443">
        <v>1</v>
      </c>
      <c r="Z1443">
        <v>3.15</v>
      </c>
      <c r="AA1443" s="9">
        <v>2.1</v>
      </c>
      <c r="AB1443">
        <v>2.625</v>
      </c>
      <c r="AC1443">
        <v>2.1</v>
      </c>
    </row>
    <row r="1444" spans="1:29" x14ac:dyDescent="0.25">
      <c r="A1444" t="s">
        <v>1075</v>
      </c>
      <c r="B1444" t="s">
        <v>10</v>
      </c>
      <c r="C1444" t="s">
        <v>68</v>
      </c>
      <c r="D1444" t="s">
        <v>3611</v>
      </c>
      <c r="E1444" t="s">
        <v>3613</v>
      </c>
      <c r="F1444" t="str">
        <f>_xlfn.CONCAT(D1444:D1444,"-",E1444)</f>
        <v>Mogadishu-Sanaa</v>
      </c>
      <c r="G1444" s="1">
        <v>44647</v>
      </c>
      <c r="H1444" s="1">
        <v>44668</v>
      </c>
      <c r="I1444" s="8">
        <f>IF(H1444&lt;&gt;"",_xlfn.DAYS(H1444,G1444),"N/A")</f>
        <v>21</v>
      </c>
      <c r="J1444" s="1">
        <f>IF(H1444&lt;&gt;"",H1444,"N/A")</f>
        <v>44668</v>
      </c>
      <c r="K1444">
        <v>3</v>
      </c>
      <c r="L1444" t="s">
        <v>16</v>
      </c>
      <c r="M1444" t="str">
        <f>IF(L1444&lt;&gt;"",L1444,"N/A")</f>
        <v>Paid</v>
      </c>
      <c r="N1444" t="s">
        <v>12</v>
      </c>
      <c r="O1444" t="str">
        <f>IF(N1444&lt;&gt;"",N1444,"N/A")</f>
        <v>Invoiced</v>
      </c>
      <c r="P1444" t="s">
        <v>13</v>
      </c>
      <c r="Q1444" s="9">
        <v>32.099899999999998</v>
      </c>
      <c r="R1444" t="str">
        <f t="shared" si="22"/>
        <v>30+</v>
      </c>
      <c r="S1444">
        <v>600</v>
      </c>
      <c r="T1444" t="s">
        <v>14</v>
      </c>
      <c r="U1444">
        <f>IF(T1444="USD",S1444,S1444*0.055)</f>
        <v>600</v>
      </c>
      <c r="V1444">
        <v>300</v>
      </c>
      <c r="W1444" t="s">
        <v>14</v>
      </c>
      <c r="X1444">
        <f>IF(W1444="USD",V1444,V1444*0.054)</f>
        <v>300</v>
      </c>
      <c r="Y1444">
        <v>1</v>
      </c>
      <c r="Z1444">
        <v>3.15</v>
      </c>
      <c r="AA1444" s="9">
        <v>2.1</v>
      </c>
      <c r="AB1444">
        <v>2.625</v>
      </c>
      <c r="AC1444">
        <v>2.1</v>
      </c>
    </row>
    <row r="1445" spans="1:29" x14ac:dyDescent="0.25">
      <c r="A1445" t="s">
        <v>2190</v>
      </c>
      <c r="B1445" t="s">
        <v>10</v>
      </c>
      <c r="C1445" t="s">
        <v>68</v>
      </c>
      <c r="D1445" t="s">
        <v>3615</v>
      </c>
      <c r="E1445" t="s">
        <v>3617</v>
      </c>
      <c r="F1445" t="str">
        <f>_xlfn.CONCAT(D1445:D1445,"-",E1445)</f>
        <v>Mombasa-Lagos</v>
      </c>
      <c r="G1445" s="1">
        <v>44736</v>
      </c>
      <c r="H1445" s="1">
        <v>44757</v>
      </c>
      <c r="I1445" s="8">
        <f>IF(H1445&lt;&gt;"",_xlfn.DAYS(H1445,G1445),"N/A")</f>
        <v>21</v>
      </c>
      <c r="J1445" s="1">
        <f>IF(H1445&lt;&gt;"",H1445,"N/A")</f>
        <v>44757</v>
      </c>
      <c r="K1445">
        <v>6</v>
      </c>
      <c r="L1445" t="s">
        <v>16</v>
      </c>
      <c r="M1445" t="str">
        <f>IF(L1445&lt;&gt;"",L1445,"N/A")</f>
        <v>Paid</v>
      </c>
      <c r="N1445" t="s">
        <v>12</v>
      </c>
      <c r="O1445" t="str">
        <f>IF(N1445&lt;&gt;"",N1445,"N/A")</f>
        <v>Invoiced</v>
      </c>
      <c r="P1445" t="s">
        <v>13</v>
      </c>
      <c r="Q1445" s="9">
        <v>32.072600000000001</v>
      </c>
      <c r="R1445" t="str">
        <f t="shared" si="22"/>
        <v>30+</v>
      </c>
      <c r="S1445">
        <v>600</v>
      </c>
      <c r="T1445" t="s">
        <v>14</v>
      </c>
      <c r="U1445">
        <f>IF(T1445="USD",S1445,S1445*0.055)</f>
        <v>600</v>
      </c>
      <c r="V1445">
        <v>300</v>
      </c>
      <c r="W1445" t="s">
        <v>14</v>
      </c>
      <c r="X1445">
        <f>IF(W1445="USD",V1445,V1445*0.054)</f>
        <v>300</v>
      </c>
      <c r="Y1445">
        <v>1</v>
      </c>
      <c r="Z1445">
        <v>3.15</v>
      </c>
      <c r="AA1445" s="9">
        <v>2.1</v>
      </c>
      <c r="AB1445">
        <v>2.625</v>
      </c>
      <c r="AC1445">
        <v>2.1</v>
      </c>
    </row>
    <row r="1446" spans="1:29" x14ac:dyDescent="0.25">
      <c r="A1446" t="s">
        <v>3074</v>
      </c>
      <c r="B1446" t="s">
        <v>10</v>
      </c>
      <c r="C1446" t="s">
        <v>68</v>
      </c>
      <c r="D1446" t="s">
        <v>3611</v>
      </c>
      <c r="E1446" t="s">
        <v>3612</v>
      </c>
      <c r="F1446" t="str">
        <f>_xlfn.CONCAT(D1446:D1446,"-",E1446)</f>
        <v>Mogadishu-Victoria</v>
      </c>
      <c r="G1446" s="1">
        <v>44785</v>
      </c>
      <c r="H1446" s="1">
        <v>44806</v>
      </c>
      <c r="I1446" s="8">
        <f>IF(H1446&lt;&gt;"",_xlfn.DAYS(H1446,G1446),"N/A")</f>
        <v>21</v>
      </c>
      <c r="J1446" s="1">
        <f>IF(H1446&lt;&gt;"",H1446,"N/A")</f>
        <v>44806</v>
      </c>
      <c r="K1446">
        <v>8</v>
      </c>
      <c r="M1446" t="str">
        <f>IF(L1446&lt;&gt;"",L1446,"N/A")</f>
        <v>N/A</v>
      </c>
      <c r="N1446" t="s">
        <v>583</v>
      </c>
      <c r="O1446" t="str">
        <f>IF(N1446&lt;&gt;"",N1446,"N/A")</f>
        <v>Approval Pending</v>
      </c>
      <c r="P1446" t="s">
        <v>13</v>
      </c>
      <c r="Q1446" s="9">
        <v>31.79814</v>
      </c>
      <c r="R1446" t="str">
        <f t="shared" si="22"/>
        <v>30+</v>
      </c>
      <c r="S1446">
        <v>600</v>
      </c>
      <c r="T1446" t="s">
        <v>14</v>
      </c>
      <c r="U1446">
        <f>IF(T1446="USD",S1446,S1446*0.055)</f>
        <v>600</v>
      </c>
      <c r="V1446">
        <v>300</v>
      </c>
      <c r="W1446" t="s">
        <v>14</v>
      </c>
      <c r="X1446">
        <f>IF(W1446="USD",V1446,V1446*0.054)</f>
        <v>300</v>
      </c>
      <c r="Y1446">
        <v>1</v>
      </c>
      <c r="Z1446">
        <v>3.15</v>
      </c>
      <c r="AA1446" s="9">
        <v>2.1</v>
      </c>
      <c r="AB1446">
        <v>2.625</v>
      </c>
      <c r="AC1446">
        <v>2.1</v>
      </c>
    </row>
    <row r="1447" spans="1:29" x14ac:dyDescent="0.25">
      <c r="A1447" t="s">
        <v>952</v>
      </c>
      <c r="B1447" t="s">
        <v>10</v>
      </c>
      <c r="C1447" t="s">
        <v>68</v>
      </c>
      <c r="D1447" t="s">
        <v>3620</v>
      </c>
      <c r="E1447" t="s">
        <v>3614</v>
      </c>
      <c r="F1447" t="str">
        <f>_xlfn.CONCAT(D1447:D1447,"-",E1447)</f>
        <v>Zanzibar-Alger</v>
      </c>
      <c r="G1447" s="1">
        <v>44564</v>
      </c>
      <c r="H1447" s="1">
        <v>44585</v>
      </c>
      <c r="I1447" s="8">
        <f>IF(H1447&lt;&gt;"",_xlfn.DAYS(H1447,G1447),"N/A")</f>
        <v>21</v>
      </c>
      <c r="J1447" s="1">
        <f>IF(H1447&lt;&gt;"",H1447,"N/A")</f>
        <v>44585</v>
      </c>
      <c r="K1447">
        <v>1</v>
      </c>
      <c r="L1447" t="s">
        <v>16</v>
      </c>
      <c r="M1447" t="str">
        <f>IF(L1447&lt;&gt;"",L1447,"N/A")</f>
        <v>Paid</v>
      </c>
      <c r="N1447" t="s">
        <v>16</v>
      </c>
      <c r="O1447" t="str">
        <f>IF(N1447&lt;&gt;"",N1447,"N/A")</f>
        <v>Paid</v>
      </c>
      <c r="P1447" t="s">
        <v>69</v>
      </c>
      <c r="Q1447" s="9">
        <v>31.683</v>
      </c>
      <c r="R1447" t="str">
        <f t="shared" si="22"/>
        <v>30+</v>
      </c>
      <c r="S1447">
        <v>20</v>
      </c>
      <c r="T1447" t="s">
        <v>14</v>
      </c>
      <c r="U1447">
        <f>IF(T1447="USD",S1447,S1447*0.055)</f>
        <v>20</v>
      </c>
      <c r="V1447">
        <v>10</v>
      </c>
      <c r="W1447" t="s">
        <v>14</v>
      </c>
      <c r="X1447">
        <f>IF(W1447="USD",V1447,V1447*0.054)</f>
        <v>10</v>
      </c>
      <c r="Y1447">
        <v>1</v>
      </c>
      <c r="Z1447">
        <v>3.15</v>
      </c>
      <c r="AA1447" s="9">
        <v>2.1</v>
      </c>
      <c r="AB1447">
        <v>2.625</v>
      </c>
      <c r="AC1447">
        <v>2.1</v>
      </c>
    </row>
    <row r="1448" spans="1:29" x14ac:dyDescent="0.25">
      <c r="A1448" t="s">
        <v>961</v>
      </c>
      <c r="B1448" t="s">
        <v>10</v>
      </c>
      <c r="C1448" t="s">
        <v>68</v>
      </c>
      <c r="D1448" t="s">
        <v>3619</v>
      </c>
      <c r="E1448" t="s">
        <v>3614</v>
      </c>
      <c r="F1448" t="str">
        <f>_xlfn.CONCAT(D1448:D1448,"-",E1448)</f>
        <v>Addis Ababa-Alger</v>
      </c>
      <c r="G1448" s="1">
        <v>44564</v>
      </c>
      <c r="H1448" s="1">
        <v>44585</v>
      </c>
      <c r="I1448" s="8">
        <f>IF(H1448&lt;&gt;"",_xlfn.DAYS(H1448,G1448),"N/A")</f>
        <v>21</v>
      </c>
      <c r="J1448" s="1">
        <f>IF(H1448&lt;&gt;"",H1448,"N/A")</f>
        <v>44585</v>
      </c>
      <c r="K1448">
        <v>1</v>
      </c>
      <c r="L1448" t="s">
        <v>16</v>
      </c>
      <c r="M1448" t="str">
        <f>IF(L1448&lt;&gt;"",L1448,"N/A")</f>
        <v>Paid</v>
      </c>
      <c r="N1448" t="s">
        <v>16</v>
      </c>
      <c r="O1448" t="str">
        <f>IF(N1448&lt;&gt;"",N1448,"N/A")</f>
        <v>Paid</v>
      </c>
      <c r="P1448" t="s">
        <v>13</v>
      </c>
      <c r="Q1448" s="9">
        <v>31.683</v>
      </c>
      <c r="R1448" t="str">
        <f t="shared" si="22"/>
        <v>30+</v>
      </c>
      <c r="S1448">
        <v>600</v>
      </c>
      <c r="T1448" t="s">
        <v>14</v>
      </c>
      <c r="U1448">
        <f>IF(T1448="USD",S1448,S1448*0.055)</f>
        <v>600</v>
      </c>
      <c r="V1448">
        <v>300</v>
      </c>
      <c r="W1448" t="s">
        <v>14</v>
      </c>
      <c r="X1448">
        <f>IF(W1448="USD",V1448,V1448*0.054)</f>
        <v>300</v>
      </c>
      <c r="Y1448">
        <v>1</v>
      </c>
      <c r="Z1448">
        <v>3.15</v>
      </c>
      <c r="AA1448" s="9">
        <v>2.1</v>
      </c>
      <c r="AB1448">
        <v>2.625</v>
      </c>
      <c r="AC1448">
        <v>2.1</v>
      </c>
    </row>
    <row r="1449" spans="1:29" x14ac:dyDescent="0.25">
      <c r="A1449" t="s">
        <v>2719</v>
      </c>
      <c r="B1449" t="s">
        <v>10</v>
      </c>
      <c r="C1449" t="s">
        <v>11</v>
      </c>
      <c r="D1449" t="s">
        <v>3616</v>
      </c>
      <c r="E1449" t="s">
        <v>3618</v>
      </c>
      <c r="F1449" t="str">
        <f>_xlfn.CONCAT(D1449:D1449,"-",E1449)</f>
        <v>Marrakech-Tripoli</v>
      </c>
      <c r="G1449" s="1">
        <v>44776</v>
      </c>
      <c r="H1449" s="1">
        <v>44797</v>
      </c>
      <c r="I1449" s="8">
        <f>IF(H1449&lt;&gt;"",_xlfn.DAYS(H1449,G1449),"N/A")</f>
        <v>21</v>
      </c>
      <c r="J1449" s="1">
        <f>IF(H1449&lt;&gt;"",H1449,"N/A")</f>
        <v>44797</v>
      </c>
      <c r="K1449">
        <v>8</v>
      </c>
      <c r="L1449" t="s">
        <v>12</v>
      </c>
      <c r="M1449" t="str">
        <f>IF(L1449&lt;&gt;"",L1449,"N/A")</f>
        <v>Invoiced</v>
      </c>
      <c r="N1449" t="s">
        <v>12</v>
      </c>
      <c r="O1449" t="str">
        <f>IF(N1449&lt;&gt;"",N1449,"N/A")</f>
        <v>Invoiced</v>
      </c>
      <c r="P1449" t="s">
        <v>13</v>
      </c>
      <c r="Q1449" s="9">
        <v>31.141999999999999</v>
      </c>
      <c r="R1449" t="str">
        <f t="shared" si="22"/>
        <v>30+</v>
      </c>
      <c r="S1449">
        <v>600</v>
      </c>
      <c r="T1449" t="s">
        <v>14</v>
      </c>
      <c r="U1449">
        <f>IF(T1449="USD",S1449,S1449*0.055)</f>
        <v>600</v>
      </c>
      <c r="V1449">
        <v>300</v>
      </c>
      <c r="W1449" t="s">
        <v>14</v>
      </c>
      <c r="X1449">
        <f>IF(W1449="USD",V1449,V1449*0.054)</f>
        <v>300</v>
      </c>
      <c r="Y1449">
        <v>1</v>
      </c>
      <c r="Z1449">
        <v>3.15</v>
      </c>
      <c r="AA1449" s="9">
        <v>2.1</v>
      </c>
      <c r="AB1449">
        <v>2.625</v>
      </c>
      <c r="AC1449">
        <v>2.1</v>
      </c>
    </row>
    <row r="1450" spans="1:29" x14ac:dyDescent="0.25">
      <c r="A1450" t="s">
        <v>2720</v>
      </c>
      <c r="B1450" t="s">
        <v>10</v>
      </c>
      <c r="C1450" t="s">
        <v>11</v>
      </c>
      <c r="D1450" t="s">
        <v>3620</v>
      </c>
      <c r="E1450" t="s">
        <v>3612</v>
      </c>
      <c r="F1450" t="str">
        <f>_xlfn.CONCAT(D1450:D1450,"-",E1450)</f>
        <v>Zanzibar-Victoria</v>
      </c>
      <c r="G1450" s="1">
        <v>44776</v>
      </c>
      <c r="H1450" s="1">
        <v>44797</v>
      </c>
      <c r="I1450" s="8">
        <f>IF(H1450&lt;&gt;"",_xlfn.DAYS(H1450,G1450),"N/A")</f>
        <v>21</v>
      </c>
      <c r="J1450" s="1">
        <f>IF(H1450&lt;&gt;"",H1450,"N/A")</f>
        <v>44797</v>
      </c>
      <c r="K1450">
        <v>8</v>
      </c>
      <c r="L1450" t="s">
        <v>12</v>
      </c>
      <c r="M1450" t="str">
        <f>IF(L1450&lt;&gt;"",L1450,"N/A")</f>
        <v>Invoiced</v>
      </c>
      <c r="N1450" t="s">
        <v>12</v>
      </c>
      <c r="O1450" t="str">
        <f>IF(N1450&lt;&gt;"",N1450,"N/A")</f>
        <v>Invoiced</v>
      </c>
      <c r="P1450" t="s">
        <v>13</v>
      </c>
      <c r="Q1450" s="9">
        <v>31.141999999999999</v>
      </c>
      <c r="R1450" t="str">
        <f t="shared" si="22"/>
        <v>30+</v>
      </c>
      <c r="S1450">
        <v>600</v>
      </c>
      <c r="T1450" t="s">
        <v>14</v>
      </c>
      <c r="U1450">
        <f>IF(T1450="USD",S1450,S1450*0.055)</f>
        <v>600</v>
      </c>
      <c r="V1450">
        <v>300</v>
      </c>
      <c r="W1450" t="s">
        <v>14</v>
      </c>
      <c r="X1450">
        <f>IF(W1450="USD",V1450,V1450*0.054)</f>
        <v>300</v>
      </c>
      <c r="Y1450">
        <v>1</v>
      </c>
      <c r="Z1450">
        <v>3.15</v>
      </c>
      <c r="AA1450" s="9">
        <v>2.1</v>
      </c>
      <c r="AB1450">
        <v>2.625</v>
      </c>
      <c r="AC1450">
        <v>2.1</v>
      </c>
    </row>
    <row r="1451" spans="1:29" x14ac:dyDescent="0.25">
      <c r="A1451" t="s">
        <v>2721</v>
      </c>
      <c r="B1451" t="s">
        <v>10</v>
      </c>
      <c r="C1451" t="s">
        <v>11</v>
      </c>
      <c r="D1451" t="s">
        <v>3619</v>
      </c>
      <c r="E1451" t="s">
        <v>3613</v>
      </c>
      <c r="F1451" t="str">
        <f>_xlfn.CONCAT(D1451:D1451,"-",E1451)</f>
        <v>Addis Ababa-Sanaa</v>
      </c>
      <c r="G1451" s="1">
        <v>44776</v>
      </c>
      <c r="H1451" s="1">
        <v>44797</v>
      </c>
      <c r="I1451" s="8">
        <f>IF(H1451&lt;&gt;"",_xlfn.DAYS(H1451,G1451),"N/A")</f>
        <v>21</v>
      </c>
      <c r="J1451" s="1">
        <f>IF(H1451&lt;&gt;"",H1451,"N/A")</f>
        <v>44797</v>
      </c>
      <c r="K1451">
        <v>8</v>
      </c>
      <c r="L1451" t="s">
        <v>12</v>
      </c>
      <c r="M1451" t="str">
        <f>IF(L1451&lt;&gt;"",L1451,"N/A")</f>
        <v>Invoiced</v>
      </c>
      <c r="N1451" t="s">
        <v>12</v>
      </c>
      <c r="O1451" t="str">
        <f>IF(N1451&lt;&gt;"",N1451,"N/A")</f>
        <v>Invoiced</v>
      </c>
      <c r="P1451" t="s">
        <v>13</v>
      </c>
      <c r="Q1451" s="9">
        <v>31.141999999999999</v>
      </c>
      <c r="R1451" t="str">
        <f t="shared" si="22"/>
        <v>30+</v>
      </c>
      <c r="S1451">
        <v>600</v>
      </c>
      <c r="T1451" t="s">
        <v>14</v>
      </c>
      <c r="U1451">
        <f>IF(T1451="USD",S1451,S1451*0.055)</f>
        <v>600</v>
      </c>
      <c r="V1451">
        <v>300</v>
      </c>
      <c r="W1451" t="s">
        <v>14</v>
      </c>
      <c r="X1451">
        <f>IF(W1451="USD",V1451,V1451*0.054)</f>
        <v>300</v>
      </c>
      <c r="Y1451">
        <v>1</v>
      </c>
      <c r="Z1451">
        <v>3.15</v>
      </c>
      <c r="AA1451" s="9">
        <v>2.1</v>
      </c>
      <c r="AB1451">
        <v>2.625</v>
      </c>
      <c r="AC1451">
        <v>2.1</v>
      </c>
    </row>
    <row r="1452" spans="1:29" x14ac:dyDescent="0.25">
      <c r="A1452" t="s">
        <v>2722</v>
      </c>
      <c r="B1452" t="s">
        <v>10</v>
      </c>
      <c r="C1452" t="s">
        <v>11</v>
      </c>
      <c r="D1452" t="s">
        <v>3616</v>
      </c>
      <c r="E1452" t="s">
        <v>3614</v>
      </c>
      <c r="F1452" t="str">
        <f>_xlfn.CONCAT(D1452:D1452,"-",E1452)</f>
        <v>Marrakech-Alger</v>
      </c>
      <c r="G1452" s="1">
        <v>44776</v>
      </c>
      <c r="H1452" s="1">
        <v>44797</v>
      </c>
      <c r="I1452" s="8">
        <f>IF(H1452&lt;&gt;"",_xlfn.DAYS(H1452,G1452),"N/A")</f>
        <v>21</v>
      </c>
      <c r="J1452" s="1">
        <f>IF(H1452&lt;&gt;"",H1452,"N/A")</f>
        <v>44797</v>
      </c>
      <c r="K1452">
        <v>8</v>
      </c>
      <c r="L1452" t="s">
        <v>12</v>
      </c>
      <c r="M1452" t="str">
        <f>IF(L1452&lt;&gt;"",L1452,"N/A")</f>
        <v>Invoiced</v>
      </c>
      <c r="N1452" t="s">
        <v>12</v>
      </c>
      <c r="O1452" t="str">
        <f>IF(N1452&lt;&gt;"",N1452,"N/A")</f>
        <v>Invoiced</v>
      </c>
      <c r="P1452" t="s">
        <v>13</v>
      </c>
      <c r="Q1452" s="9">
        <v>31.141999999999999</v>
      </c>
      <c r="R1452" t="str">
        <f t="shared" si="22"/>
        <v>30+</v>
      </c>
      <c r="S1452">
        <v>600</v>
      </c>
      <c r="T1452" t="s">
        <v>14</v>
      </c>
      <c r="U1452">
        <f>IF(T1452="USD",S1452,S1452*0.055)</f>
        <v>600</v>
      </c>
      <c r="V1452">
        <v>300</v>
      </c>
      <c r="W1452" t="s">
        <v>14</v>
      </c>
      <c r="X1452">
        <f>IF(W1452="USD",V1452,V1452*0.054)</f>
        <v>300</v>
      </c>
      <c r="Y1452">
        <v>1</v>
      </c>
      <c r="Z1452">
        <v>3.15</v>
      </c>
      <c r="AA1452" s="9">
        <v>2.1</v>
      </c>
      <c r="AB1452">
        <v>2.625</v>
      </c>
      <c r="AC1452">
        <v>2.1</v>
      </c>
    </row>
    <row r="1453" spans="1:29" x14ac:dyDescent="0.25">
      <c r="A1453" t="s">
        <v>2723</v>
      </c>
      <c r="B1453" t="s">
        <v>10</v>
      </c>
      <c r="C1453" t="s">
        <v>11</v>
      </c>
      <c r="D1453" t="s">
        <v>3620</v>
      </c>
      <c r="E1453" t="s">
        <v>3613</v>
      </c>
      <c r="F1453" t="str">
        <f>_xlfn.CONCAT(D1453:D1453,"-",E1453)</f>
        <v>Zanzibar-Sanaa</v>
      </c>
      <c r="G1453" s="1">
        <v>44776</v>
      </c>
      <c r="H1453" s="1">
        <v>44797</v>
      </c>
      <c r="I1453" s="8">
        <f>IF(H1453&lt;&gt;"",_xlfn.DAYS(H1453,G1453),"N/A")</f>
        <v>21</v>
      </c>
      <c r="J1453" s="1">
        <f>IF(H1453&lt;&gt;"",H1453,"N/A")</f>
        <v>44797</v>
      </c>
      <c r="K1453">
        <v>8</v>
      </c>
      <c r="L1453" t="s">
        <v>12</v>
      </c>
      <c r="M1453" t="str">
        <f>IF(L1453&lt;&gt;"",L1453,"N/A")</f>
        <v>Invoiced</v>
      </c>
      <c r="N1453" t="s">
        <v>12</v>
      </c>
      <c r="O1453" t="str">
        <f>IF(N1453&lt;&gt;"",N1453,"N/A")</f>
        <v>Invoiced</v>
      </c>
      <c r="P1453" t="s">
        <v>13</v>
      </c>
      <c r="Q1453" s="9">
        <v>31.141999999999999</v>
      </c>
      <c r="R1453" t="str">
        <f t="shared" si="22"/>
        <v>30+</v>
      </c>
      <c r="S1453">
        <v>600</v>
      </c>
      <c r="T1453" t="s">
        <v>14</v>
      </c>
      <c r="U1453">
        <f>IF(T1453="USD",S1453,S1453*0.055)</f>
        <v>600</v>
      </c>
      <c r="V1453">
        <v>300</v>
      </c>
      <c r="W1453" t="s">
        <v>14</v>
      </c>
      <c r="X1453">
        <f>IF(W1453="USD",V1453,V1453*0.054)</f>
        <v>300</v>
      </c>
      <c r="Y1453">
        <v>1</v>
      </c>
      <c r="Z1453">
        <v>3.15</v>
      </c>
      <c r="AA1453" s="9">
        <v>2.1</v>
      </c>
      <c r="AB1453">
        <v>2.625</v>
      </c>
      <c r="AC1453">
        <v>2.1</v>
      </c>
    </row>
    <row r="1454" spans="1:29" x14ac:dyDescent="0.25">
      <c r="A1454" t="s">
        <v>1852</v>
      </c>
      <c r="B1454" t="s">
        <v>10</v>
      </c>
      <c r="C1454" t="s">
        <v>68</v>
      </c>
      <c r="D1454" t="s">
        <v>3611</v>
      </c>
      <c r="E1454" t="s">
        <v>3612</v>
      </c>
      <c r="F1454" t="str">
        <f>_xlfn.CONCAT(D1454:D1454,"-",E1454)</f>
        <v>Mogadishu-Victoria</v>
      </c>
      <c r="G1454" s="1">
        <v>44739</v>
      </c>
      <c r="H1454" s="1">
        <v>44760</v>
      </c>
      <c r="I1454" s="8">
        <f>IF(H1454&lt;&gt;"",_xlfn.DAYS(H1454,G1454),"N/A")</f>
        <v>21</v>
      </c>
      <c r="J1454" s="1">
        <f>IF(H1454&lt;&gt;"",H1454,"N/A")</f>
        <v>44760</v>
      </c>
      <c r="K1454">
        <v>6</v>
      </c>
      <c r="L1454" t="s">
        <v>12</v>
      </c>
      <c r="M1454" t="str">
        <f>IF(L1454&lt;&gt;"",L1454,"N/A")</f>
        <v>Invoiced</v>
      </c>
      <c r="N1454" t="s">
        <v>12</v>
      </c>
      <c r="O1454" t="str">
        <f>IF(N1454&lt;&gt;"",N1454,"N/A")</f>
        <v>Invoiced</v>
      </c>
      <c r="P1454" t="s">
        <v>13</v>
      </c>
      <c r="Q1454" s="9">
        <v>30.334</v>
      </c>
      <c r="R1454" t="str">
        <f t="shared" si="22"/>
        <v>30+</v>
      </c>
      <c r="S1454">
        <v>600</v>
      </c>
      <c r="T1454" t="s">
        <v>14</v>
      </c>
      <c r="U1454">
        <f>IF(T1454="USD",S1454,S1454*0.055)</f>
        <v>600</v>
      </c>
      <c r="V1454">
        <v>300</v>
      </c>
      <c r="W1454" t="s">
        <v>14</v>
      </c>
      <c r="X1454">
        <f>IF(W1454="USD",V1454,V1454*0.054)</f>
        <v>300</v>
      </c>
      <c r="Y1454">
        <v>1</v>
      </c>
      <c r="Z1454">
        <v>3.15</v>
      </c>
      <c r="AA1454" s="9">
        <v>2.1</v>
      </c>
      <c r="AB1454">
        <v>2.625</v>
      </c>
      <c r="AC1454">
        <v>2.1</v>
      </c>
    </row>
    <row r="1455" spans="1:29" x14ac:dyDescent="0.25">
      <c r="A1455" t="s">
        <v>1608</v>
      </c>
      <c r="B1455" t="s">
        <v>10</v>
      </c>
      <c r="C1455" t="s">
        <v>68</v>
      </c>
      <c r="D1455" t="s">
        <v>3611</v>
      </c>
      <c r="E1455" t="s">
        <v>3614</v>
      </c>
      <c r="F1455" t="str">
        <f>_xlfn.CONCAT(D1455:D1455,"-",E1455)</f>
        <v>Mogadishu-Alger</v>
      </c>
      <c r="G1455" s="1">
        <v>44725</v>
      </c>
      <c r="H1455" s="1">
        <v>44746</v>
      </c>
      <c r="I1455" s="8">
        <f>IF(H1455&lt;&gt;"",_xlfn.DAYS(H1455,G1455),"N/A")</f>
        <v>21</v>
      </c>
      <c r="J1455" s="1">
        <f>IF(H1455&lt;&gt;"",H1455,"N/A")</f>
        <v>44746</v>
      </c>
      <c r="K1455">
        <v>6</v>
      </c>
      <c r="L1455" t="s">
        <v>12</v>
      </c>
      <c r="M1455" t="str">
        <f>IF(L1455&lt;&gt;"",L1455,"N/A")</f>
        <v>Invoiced</v>
      </c>
      <c r="O1455" t="str">
        <f>IF(N1455&lt;&gt;"",N1455,"N/A")</f>
        <v>N/A</v>
      </c>
      <c r="P1455" t="s">
        <v>69</v>
      </c>
      <c r="Q1455" s="9">
        <v>30.273</v>
      </c>
      <c r="R1455" t="str">
        <f t="shared" si="22"/>
        <v>30+</v>
      </c>
      <c r="S1455">
        <v>20</v>
      </c>
      <c r="T1455" t="s">
        <v>14</v>
      </c>
      <c r="U1455">
        <f>IF(T1455="USD",S1455,S1455*0.055)</f>
        <v>20</v>
      </c>
      <c r="V1455">
        <v>10</v>
      </c>
      <c r="W1455" t="s">
        <v>14</v>
      </c>
      <c r="X1455">
        <f>IF(W1455="USD",V1455,V1455*0.054)</f>
        <v>10</v>
      </c>
      <c r="Y1455">
        <v>1</v>
      </c>
      <c r="Z1455">
        <v>3.15</v>
      </c>
      <c r="AA1455" s="9">
        <v>2.1</v>
      </c>
      <c r="AB1455">
        <v>2.625</v>
      </c>
      <c r="AC1455">
        <v>2.1</v>
      </c>
    </row>
    <row r="1456" spans="1:29" x14ac:dyDescent="0.25">
      <c r="A1456" t="s">
        <v>1667</v>
      </c>
      <c r="B1456" t="s">
        <v>10</v>
      </c>
      <c r="C1456" t="s">
        <v>68</v>
      </c>
      <c r="D1456" t="s">
        <v>3611</v>
      </c>
      <c r="E1456" t="s">
        <v>3613</v>
      </c>
      <c r="F1456" t="str">
        <f>_xlfn.CONCAT(D1456:D1456,"-",E1456)</f>
        <v>Mogadishu-Sanaa</v>
      </c>
      <c r="G1456" s="1">
        <v>44725</v>
      </c>
      <c r="H1456" s="1">
        <v>44746</v>
      </c>
      <c r="I1456" s="8">
        <f>IF(H1456&lt;&gt;"",_xlfn.DAYS(H1456,G1456),"N/A")</f>
        <v>21</v>
      </c>
      <c r="J1456" s="1">
        <f>IF(H1456&lt;&gt;"",H1456,"N/A")</f>
        <v>44746</v>
      </c>
      <c r="K1456">
        <v>6</v>
      </c>
      <c r="L1456" t="s">
        <v>12</v>
      </c>
      <c r="M1456" t="str">
        <f>IF(L1456&lt;&gt;"",L1456,"N/A")</f>
        <v>Invoiced</v>
      </c>
      <c r="N1456" t="s">
        <v>12</v>
      </c>
      <c r="O1456" t="str">
        <f>IF(N1456&lt;&gt;"",N1456,"N/A")</f>
        <v>Invoiced</v>
      </c>
      <c r="P1456" t="s">
        <v>13</v>
      </c>
      <c r="Q1456" s="9">
        <v>30.273</v>
      </c>
      <c r="R1456" t="str">
        <f t="shared" si="22"/>
        <v>30+</v>
      </c>
      <c r="S1456">
        <v>600</v>
      </c>
      <c r="T1456" t="s">
        <v>14</v>
      </c>
      <c r="U1456">
        <f>IF(T1456="USD",S1456,S1456*0.055)</f>
        <v>600</v>
      </c>
      <c r="V1456">
        <v>300</v>
      </c>
      <c r="W1456" t="s">
        <v>14</v>
      </c>
      <c r="X1456">
        <f>IF(W1456="USD",V1456,V1456*0.054)</f>
        <v>300</v>
      </c>
      <c r="Y1456">
        <v>1</v>
      </c>
      <c r="Z1456">
        <v>3.15</v>
      </c>
      <c r="AA1456" s="9">
        <v>2.1</v>
      </c>
      <c r="AB1456">
        <v>2.625</v>
      </c>
      <c r="AC1456">
        <v>2.1</v>
      </c>
    </row>
    <row r="1457" spans="1:29" x14ac:dyDescent="0.25">
      <c r="A1457" t="s">
        <v>1006</v>
      </c>
      <c r="B1457" t="s">
        <v>10</v>
      </c>
      <c r="C1457" t="s">
        <v>68</v>
      </c>
      <c r="D1457" t="s">
        <v>3620</v>
      </c>
      <c r="E1457" t="s">
        <v>3612</v>
      </c>
      <c r="F1457" t="str">
        <f>_xlfn.CONCAT(D1457:D1457,"-",E1457)</f>
        <v>Zanzibar-Victoria</v>
      </c>
      <c r="G1457" s="1">
        <v>44574</v>
      </c>
      <c r="H1457" s="1">
        <v>44595</v>
      </c>
      <c r="I1457" s="8">
        <f>IF(H1457&lt;&gt;"",_xlfn.DAYS(H1457,G1457),"N/A")</f>
        <v>21</v>
      </c>
      <c r="J1457" s="1">
        <f>IF(H1457&lt;&gt;"",H1457,"N/A")</f>
        <v>44595</v>
      </c>
      <c r="K1457">
        <v>1</v>
      </c>
      <c r="L1457" t="s">
        <v>16</v>
      </c>
      <c r="M1457" t="str">
        <f>IF(L1457&lt;&gt;"",L1457,"N/A")</f>
        <v>Paid</v>
      </c>
      <c r="N1457" t="s">
        <v>12</v>
      </c>
      <c r="O1457" t="str">
        <f>IF(N1457&lt;&gt;"",N1457,"N/A")</f>
        <v>Invoiced</v>
      </c>
      <c r="P1457" t="s">
        <v>69</v>
      </c>
      <c r="Q1457" s="9">
        <v>30.195499999999999</v>
      </c>
      <c r="R1457" t="str">
        <f t="shared" si="22"/>
        <v>30+</v>
      </c>
      <c r="S1457">
        <v>20</v>
      </c>
      <c r="T1457" t="s">
        <v>14</v>
      </c>
      <c r="U1457">
        <f>IF(T1457="USD",S1457,S1457*0.055)</f>
        <v>20</v>
      </c>
      <c r="V1457">
        <v>10</v>
      </c>
      <c r="W1457" t="s">
        <v>14</v>
      </c>
      <c r="X1457">
        <f>IF(W1457="USD",V1457,V1457*0.054)</f>
        <v>10</v>
      </c>
      <c r="Y1457">
        <v>1</v>
      </c>
      <c r="Z1457">
        <v>3.15</v>
      </c>
      <c r="AA1457" s="9">
        <v>2.1</v>
      </c>
      <c r="AB1457">
        <v>2.625</v>
      </c>
      <c r="AC1457">
        <v>2.1</v>
      </c>
    </row>
    <row r="1458" spans="1:29" x14ac:dyDescent="0.25">
      <c r="A1458" t="s">
        <v>995</v>
      </c>
      <c r="B1458" t="s">
        <v>10</v>
      </c>
      <c r="C1458" t="s">
        <v>68</v>
      </c>
      <c r="D1458" t="s">
        <v>3611</v>
      </c>
      <c r="E1458" t="s">
        <v>3617</v>
      </c>
      <c r="F1458" t="str">
        <f>_xlfn.CONCAT(D1458:D1458,"-",E1458)</f>
        <v>Mogadishu-Lagos</v>
      </c>
      <c r="G1458" s="1">
        <v>44574</v>
      </c>
      <c r="H1458" s="1">
        <v>44595</v>
      </c>
      <c r="I1458" s="8">
        <f>IF(H1458&lt;&gt;"",_xlfn.DAYS(H1458,G1458),"N/A")</f>
        <v>21</v>
      </c>
      <c r="J1458" s="1">
        <f>IF(H1458&lt;&gt;"",H1458,"N/A")</f>
        <v>44595</v>
      </c>
      <c r="K1458">
        <v>1</v>
      </c>
      <c r="L1458" t="s">
        <v>16</v>
      </c>
      <c r="M1458" t="str">
        <f>IF(L1458&lt;&gt;"",L1458,"N/A")</f>
        <v>Paid</v>
      </c>
      <c r="N1458" t="s">
        <v>16</v>
      </c>
      <c r="O1458" t="str">
        <f>IF(N1458&lt;&gt;"",N1458,"N/A")</f>
        <v>Paid</v>
      </c>
      <c r="P1458" t="s">
        <v>13</v>
      </c>
      <c r="Q1458" s="9">
        <v>30.195499999999999</v>
      </c>
      <c r="R1458" t="str">
        <f t="shared" si="22"/>
        <v>30+</v>
      </c>
      <c r="S1458">
        <v>600</v>
      </c>
      <c r="T1458" t="s">
        <v>14</v>
      </c>
      <c r="U1458">
        <f>IF(T1458="USD",S1458,S1458*0.055)</f>
        <v>600</v>
      </c>
      <c r="V1458">
        <v>300</v>
      </c>
      <c r="W1458" t="s">
        <v>14</v>
      </c>
      <c r="X1458">
        <f>IF(W1458="USD",V1458,V1458*0.054)</f>
        <v>300</v>
      </c>
      <c r="Y1458">
        <v>1</v>
      </c>
      <c r="Z1458">
        <v>3.15</v>
      </c>
      <c r="AA1458" s="9">
        <v>2.1</v>
      </c>
      <c r="AB1458">
        <v>2.625</v>
      </c>
      <c r="AC1458">
        <v>2.1</v>
      </c>
    </row>
    <row r="1459" spans="1:29" x14ac:dyDescent="0.25">
      <c r="A1459" t="s">
        <v>1350</v>
      </c>
      <c r="B1459" t="s">
        <v>10</v>
      </c>
      <c r="C1459" t="s">
        <v>68</v>
      </c>
      <c r="D1459" t="s">
        <v>3616</v>
      </c>
      <c r="E1459" t="s">
        <v>3614</v>
      </c>
      <c r="F1459" t="str">
        <f>_xlfn.CONCAT(D1459:D1459,"-",E1459)</f>
        <v>Marrakech-Alger</v>
      </c>
      <c r="G1459" s="1">
        <v>44677</v>
      </c>
      <c r="H1459" s="1">
        <v>44698</v>
      </c>
      <c r="I1459" s="8">
        <f>IF(H1459&lt;&gt;"",_xlfn.DAYS(H1459,G1459),"N/A")</f>
        <v>21</v>
      </c>
      <c r="J1459" s="1">
        <f>IF(H1459&lt;&gt;"",H1459,"N/A")</f>
        <v>44698</v>
      </c>
      <c r="K1459">
        <v>4</v>
      </c>
      <c r="L1459" t="s">
        <v>16</v>
      </c>
      <c r="M1459" t="str">
        <f>IF(L1459&lt;&gt;"",L1459,"N/A")</f>
        <v>Paid</v>
      </c>
      <c r="O1459" t="str">
        <f>IF(N1459&lt;&gt;"",N1459,"N/A")</f>
        <v>N/A</v>
      </c>
      <c r="P1459" t="s">
        <v>69</v>
      </c>
      <c r="Q1459" s="9">
        <v>30.187000000000001</v>
      </c>
      <c r="R1459" t="str">
        <f t="shared" si="22"/>
        <v>30+</v>
      </c>
      <c r="S1459">
        <v>20</v>
      </c>
      <c r="T1459" t="s">
        <v>14</v>
      </c>
      <c r="U1459">
        <f>IF(T1459="USD",S1459,S1459*0.055)</f>
        <v>20</v>
      </c>
      <c r="V1459">
        <v>10</v>
      </c>
      <c r="W1459" t="s">
        <v>14</v>
      </c>
      <c r="X1459">
        <f>IF(W1459="USD",V1459,V1459*0.054)</f>
        <v>10</v>
      </c>
      <c r="Y1459">
        <v>1</v>
      </c>
      <c r="Z1459">
        <v>3.15</v>
      </c>
      <c r="AA1459" s="9">
        <v>2.1</v>
      </c>
      <c r="AB1459">
        <v>2.625</v>
      </c>
      <c r="AC1459">
        <v>2.1</v>
      </c>
    </row>
    <row r="1460" spans="1:29" x14ac:dyDescent="0.25">
      <c r="A1460" t="s">
        <v>1340</v>
      </c>
      <c r="B1460" t="s">
        <v>10</v>
      </c>
      <c r="C1460" t="s">
        <v>68</v>
      </c>
      <c r="D1460" t="s">
        <v>3615</v>
      </c>
      <c r="E1460" t="s">
        <v>3612</v>
      </c>
      <c r="F1460" t="str">
        <f>_xlfn.CONCAT(D1460:D1460,"-",E1460)</f>
        <v>Mombasa-Victoria</v>
      </c>
      <c r="G1460" s="1">
        <v>44677</v>
      </c>
      <c r="H1460" s="1">
        <v>44698</v>
      </c>
      <c r="I1460" s="8">
        <f>IF(H1460&lt;&gt;"",_xlfn.DAYS(H1460,G1460),"N/A")</f>
        <v>21</v>
      </c>
      <c r="J1460" s="1">
        <f>IF(H1460&lt;&gt;"",H1460,"N/A")</f>
        <v>44698</v>
      </c>
      <c r="K1460">
        <v>4</v>
      </c>
      <c r="L1460" t="s">
        <v>16</v>
      </c>
      <c r="M1460" t="str">
        <f>IF(L1460&lt;&gt;"",L1460,"N/A")</f>
        <v>Paid</v>
      </c>
      <c r="N1460" t="s">
        <v>12</v>
      </c>
      <c r="O1460" t="str">
        <f>IF(N1460&lt;&gt;"",N1460,"N/A")</f>
        <v>Invoiced</v>
      </c>
      <c r="P1460" t="s">
        <v>13</v>
      </c>
      <c r="Q1460" s="9">
        <v>30.187000000000001</v>
      </c>
      <c r="R1460" t="str">
        <f t="shared" si="22"/>
        <v>30+</v>
      </c>
      <c r="S1460">
        <v>600</v>
      </c>
      <c r="T1460" t="s">
        <v>14</v>
      </c>
      <c r="U1460">
        <f>IF(T1460="USD",S1460,S1460*0.055)</f>
        <v>600</v>
      </c>
      <c r="V1460">
        <v>300</v>
      </c>
      <c r="W1460" t="s">
        <v>14</v>
      </c>
      <c r="X1460">
        <f>IF(W1460="USD",V1460,V1460*0.054)</f>
        <v>300</v>
      </c>
      <c r="Y1460">
        <v>1</v>
      </c>
      <c r="Z1460">
        <v>3.15</v>
      </c>
      <c r="AA1460" s="9">
        <v>2.1</v>
      </c>
      <c r="AB1460">
        <v>2.625</v>
      </c>
      <c r="AC1460">
        <v>2.1</v>
      </c>
    </row>
    <row r="1461" spans="1:29" x14ac:dyDescent="0.25">
      <c r="A1461" t="s">
        <v>1601</v>
      </c>
      <c r="B1461" t="s">
        <v>10</v>
      </c>
      <c r="C1461" t="s">
        <v>68</v>
      </c>
      <c r="D1461" t="s">
        <v>3616</v>
      </c>
      <c r="E1461" t="s">
        <v>3617</v>
      </c>
      <c r="F1461" t="str">
        <f>_xlfn.CONCAT(D1461:D1461,"-",E1461)</f>
        <v>Marrakech-Lagos</v>
      </c>
      <c r="G1461" s="1">
        <v>44727</v>
      </c>
      <c r="H1461" s="1">
        <v>44748</v>
      </c>
      <c r="I1461" s="8">
        <f>IF(H1461&lt;&gt;"",_xlfn.DAYS(H1461,G1461),"N/A")</f>
        <v>21</v>
      </c>
      <c r="J1461" s="1">
        <f>IF(H1461&lt;&gt;"",H1461,"N/A")</f>
        <v>44748</v>
      </c>
      <c r="K1461">
        <v>6</v>
      </c>
      <c r="L1461" t="s">
        <v>12</v>
      </c>
      <c r="M1461" t="str">
        <f>IF(L1461&lt;&gt;"",L1461,"N/A")</f>
        <v>Invoiced</v>
      </c>
      <c r="O1461" t="str">
        <f>IF(N1461&lt;&gt;"",N1461,"N/A")</f>
        <v>N/A</v>
      </c>
      <c r="P1461" t="s">
        <v>69</v>
      </c>
      <c r="Q1461" s="9">
        <v>30.184000000000001</v>
      </c>
      <c r="R1461" t="str">
        <f t="shared" si="22"/>
        <v>30+</v>
      </c>
      <c r="S1461">
        <v>20</v>
      </c>
      <c r="T1461" t="s">
        <v>14</v>
      </c>
      <c r="U1461">
        <f>IF(T1461="USD",S1461,S1461*0.055)</f>
        <v>20</v>
      </c>
      <c r="V1461">
        <v>10</v>
      </c>
      <c r="W1461" t="s">
        <v>14</v>
      </c>
      <c r="X1461">
        <f>IF(W1461="USD",V1461,V1461*0.054)</f>
        <v>10</v>
      </c>
      <c r="Y1461">
        <v>1</v>
      </c>
      <c r="Z1461">
        <v>3.15</v>
      </c>
      <c r="AA1461" s="9">
        <v>2.1</v>
      </c>
      <c r="AB1461">
        <v>2.625</v>
      </c>
      <c r="AC1461">
        <v>2.1</v>
      </c>
    </row>
    <row r="1462" spans="1:29" x14ac:dyDescent="0.25">
      <c r="A1462" t="s">
        <v>1660</v>
      </c>
      <c r="B1462" t="s">
        <v>10</v>
      </c>
      <c r="C1462" t="s">
        <v>68</v>
      </c>
      <c r="D1462" t="s">
        <v>3619</v>
      </c>
      <c r="E1462" t="s">
        <v>3617</v>
      </c>
      <c r="F1462" t="str">
        <f>_xlfn.CONCAT(D1462:D1462,"-",E1462)</f>
        <v>Addis Ababa-Lagos</v>
      </c>
      <c r="G1462" s="1">
        <v>44727</v>
      </c>
      <c r="H1462" s="1">
        <v>44748</v>
      </c>
      <c r="I1462" s="8">
        <f>IF(H1462&lt;&gt;"",_xlfn.DAYS(H1462,G1462),"N/A")</f>
        <v>21</v>
      </c>
      <c r="J1462" s="1">
        <f>IF(H1462&lt;&gt;"",H1462,"N/A")</f>
        <v>44748</v>
      </c>
      <c r="K1462">
        <v>6</v>
      </c>
      <c r="L1462" t="s">
        <v>12</v>
      </c>
      <c r="M1462" t="str">
        <f>IF(L1462&lt;&gt;"",L1462,"N/A")</f>
        <v>Invoiced</v>
      </c>
      <c r="N1462" t="s">
        <v>12</v>
      </c>
      <c r="O1462" t="str">
        <f>IF(N1462&lt;&gt;"",N1462,"N/A")</f>
        <v>Invoiced</v>
      </c>
      <c r="P1462" t="s">
        <v>13</v>
      </c>
      <c r="Q1462" s="9">
        <v>30.184000000000001</v>
      </c>
      <c r="R1462" t="str">
        <f t="shared" si="22"/>
        <v>30+</v>
      </c>
      <c r="S1462">
        <v>600</v>
      </c>
      <c r="T1462" t="s">
        <v>14</v>
      </c>
      <c r="U1462">
        <f>IF(T1462="USD",S1462,S1462*0.055)</f>
        <v>600</v>
      </c>
      <c r="V1462">
        <v>300</v>
      </c>
      <c r="W1462" t="s">
        <v>14</v>
      </c>
      <c r="X1462">
        <f>IF(W1462="USD",V1462,V1462*0.054)</f>
        <v>300</v>
      </c>
      <c r="Y1462">
        <v>1</v>
      </c>
      <c r="Z1462">
        <v>3.15</v>
      </c>
      <c r="AA1462" s="9">
        <v>2.1</v>
      </c>
      <c r="AB1462">
        <v>2.625</v>
      </c>
      <c r="AC1462">
        <v>2.1</v>
      </c>
    </row>
    <row r="1463" spans="1:29" x14ac:dyDescent="0.25">
      <c r="A1463" t="s">
        <v>1232</v>
      </c>
      <c r="B1463" t="s">
        <v>10</v>
      </c>
      <c r="C1463" t="s">
        <v>68</v>
      </c>
      <c r="D1463" t="s">
        <v>3620</v>
      </c>
      <c r="E1463" t="s">
        <v>3614</v>
      </c>
      <c r="F1463" t="str">
        <f>_xlfn.CONCAT(D1463:D1463,"-",E1463)</f>
        <v>Zanzibar-Alger</v>
      </c>
      <c r="G1463" s="1">
        <v>44677</v>
      </c>
      <c r="H1463" s="1">
        <v>44698</v>
      </c>
      <c r="I1463" s="8">
        <f>IF(H1463&lt;&gt;"",_xlfn.DAYS(H1463,G1463),"N/A")</f>
        <v>21</v>
      </c>
      <c r="J1463" s="1">
        <f>IF(H1463&lt;&gt;"",H1463,"N/A")</f>
        <v>44698</v>
      </c>
      <c r="K1463">
        <v>4</v>
      </c>
      <c r="M1463" t="str">
        <f>IF(L1463&lt;&gt;"",L1463,"N/A")</f>
        <v>N/A</v>
      </c>
      <c r="O1463" t="str">
        <f>IF(N1463&lt;&gt;"",N1463,"N/A")</f>
        <v>N/A</v>
      </c>
      <c r="P1463" t="s">
        <v>69</v>
      </c>
      <c r="Q1463" s="9">
        <v>30.1572</v>
      </c>
      <c r="R1463" t="str">
        <f t="shared" si="22"/>
        <v>30+</v>
      </c>
      <c r="S1463">
        <v>20</v>
      </c>
      <c r="T1463" t="s">
        <v>14</v>
      </c>
      <c r="U1463">
        <f>IF(T1463="USD",S1463,S1463*0.055)</f>
        <v>20</v>
      </c>
      <c r="V1463">
        <v>10</v>
      </c>
      <c r="W1463" t="s">
        <v>14</v>
      </c>
      <c r="X1463">
        <f>IF(W1463="USD",V1463,V1463*0.054)</f>
        <v>10</v>
      </c>
      <c r="Y1463">
        <v>1</v>
      </c>
      <c r="Z1463">
        <v>3.15</v>
      </c>
      <c r="AA1463" s="9">
        <v>2.1</v>
      </c>
      <c r="AB1463">
        <v>2.625</v>
      </c>
      <c r="AC1463">
        <v>2.1</v>
      </c>
    </row>
    <row r="1464" spans="1:29" x14ac:dyDescent="0.25">
      <c r="A1464" t="s">
        <v>1249</v>
      </c>
      <c r="B1464" t="s">
        <v>10</v>
      </c>
      <c r="C1464" t="s">
        <v>68</v>
      </c>
      <c r="D1464" t="s">
        <v>3620</v>
      </c>
      <c r="E1464" t="s">
        <v>3612</v>
      </c>
      <c r="F1464" t="str">
        <f>_xlfn.CONCAT(D1464:D1464,"-",E1464)</f>
        <v>Zanzibar-Victoria</v>
      </c>
      <c r="G1464" s="1">
        <v>44677</v>
      </c>
      <c r="H1464" s="1">
        <v>44698</v>
      </c>
      <c r="I1464" s="8">
        <f>IF(H1464&lt;&gt;"",_xlfn.DAYS(H1464,G1464),"N/A")</f>
        <v>21</v>
      </c>
      <c r="J1464" s="1">
        <f>IF(H1464&lt;&gt;"",H1464,"N/A")</f>
        <v>44698</v>
      </c>
      <c r="K1464">
        <v>4</v>
      </c>
      <c r="M1464" t="str">
        <f>IF(L1464&lt;&gt;"",L1464,"N/A")</f>
        <v>N/A</v>
      </c>
      <c r="N1464" t="s">
        <v>12</v>
      </c>
      <c r="O1464" t="str">
        <f>IF(N1464&lt;&gt;"",N1464,"N/A")</f>
        <v>Invoiced</v>
      </c>
      <c r="P1464" t="s">
        <v>13</v>
      </c>
      <c r="Q1464" s="9">
        <v>30.1572</v>
      </c>
      <c r="R1464" t="str">
        <f t="shared" si="22"/>
        <v>30+</v>
      </c>
      <c r="S1464">
        <v>600</v>
      </c>
      <c r="T1464" t="s">
        <v>14</v>
      </c>
      <c r="U1464">
        <f>IF(T1464="USD",S1464,S1464*0.055)</f>
        <v>600</v>
      </c>
      <c r="V1464">
        <v>300</v>
      </c>
      <c r="W1464" t="s">
        <v>14</v>
      </c>
      <c r="X1464">
        <f>IF(W1464="USD",V1464,V1464*0.054)</f>
        <v>300</v>
      </c>
      <c r="Y1464">
        <v>1</v>
      </c>
      <c r="Z1464">
        <v>3.15</v>
      </c>
      <c r="AA1464" s="9">
        <v>2.1</v>
      </c>
      <c r="AB1464">
        <v>2.625</v>
      </c>
      <c r="AC1464">
        <v>2.1</v>
      </c>
    </row>
    <row r="1465" spans="1:29" x14ac:dyDescent="0.25">
      <c r="A1465" t="s">
        <v>1026</v>
      </c>
      <c r="B1465" t="s">
        <v>10</v>
      </c>
      <c r="C1465" t="s">
        <v>68</v>
      </c>
      <c r="D1465" t="s">
        <v>3620</v>
      </c>
      <c r="E1465" t="s">
        <v>3617</v>
      </c>
      <c r="F1465" t="str">
        <f>_xlfn.CONCAT(D1465:D1465,"-",E1465)</f>
        <v>Zanzibar-Lagos</v>
      </c>
      <c r="G1465" s="1">
        <v>44608</v>
      </c>
      <c r="H1465" s="1">
        <v>44629</v>
      </c>
      <c r="I1465" s="8">
        <f>IF(H1465&lt;&gt;"",_xlfn.DAYS(H1465,G1465),"N/A")</f>
        <v>21</v>
      </c>
      <c r="J1465" s="1">
        <f>IF(H1465&lt;&gt;"",H1465,"N/A")</f>
        <v>44629</v>
      </c>
      <c r="K1465">
        <v>2</v>
      </c>
      <c r="L1465" t="s">
        <v>16</v>
      </c>
      <c r="M1465" t="str">
        <f>IF(L1465&lt;&gt;"",L1465,"N/A")</f>
        <v>Paid</v>
      </c>
      <c r="N1465" t="s">
        <v>12</v>
      </c>
      <c r="O1465" t="str">
        <f>IF(N1465&lt;&gt;"",N1465,"N/A")</f>
        <v>Invoiced</v>
      </c>
      <c r="P1465" t="s">
        <v>69</v>
      </c>
      <c r="Q1465" s="9">
        <v>30.148700000000002</v>
      </c>
      <c r="R1465" t="str">
        <f t="shared" si="22"/>
        <v>30+</v>
      </c>
      <c r="S1465">
        <v>20</v>
      </c>
      <c r="T1465" t="s">
        <v>14</v>
      </c>
      <c r="U1465">
        <f>IF(T1465="USD",S1465,S1465*0.055)</f>
        <v>20</v>
      </c>
      <c r="V1465">
        <v>10</v>
      </c>
      <c r="W1465" t="s">
        <v>14</v>
      </c>
      <c r="X1465">
        <f>IF(W1465="USD",V1465,V1465*0.054)</f>
        <v>10</v>
      </c>
      <c r="Y1465">
        <v>1</v>
      </c>
      <c r="Z1465">
        <v>3.15</v>
      </c>
      <c r="AA1465" s="9">
        <v>2.1</v>
      </c>
      <c r="AB1465">
        <v>2.625</v>
      </c>
      <c r="AC1465">
        <v>2.1</v>
      </c>
    </row>
    <row r="1466" spans="1:29" x14ac:dyDescent="0.25">
      <c r="A1466" t="s">
        <v>1037</v>
      </c>
      <c r="B1466" t="s">
        <v>10</v>
      </c>
      <c r="C1466" t="s">
        <v>68</v>
      </c>
      <c r="D1466" t="s">
        <v>3616</v>
      </c>
      <c r="E1466" t="s">
        <v>3614</v>
      </c>
      <c r="F1466" t="str">
        <f>_xlfn.CONCAT(D1466:D1466,"-",E1466)</f>
        <v>Marrakech-Alger</v>
      </c>
      <c r="G1466" s="1">
        <v>44608</v>
      </c>
      <c r="H1466" s="1">
        <v>44629</v>
      </c>
      <c r="I1466" s="8">
        <f>IF(H1466&lt;&gt;"",_xlfn.DAYS(H1466,G1466),"N/A")</f>
        <v>21</v>
      </c>
      <c r="J1466" s="1">
        <f>IF(H1466&lt;&gt;"",H1466,"N/A")</f>
        <v>44629</v>
      </c>
      <c r="K1466">
        <v>2</v>
      </c>
      <c r="L1466" t="s">
        <v>16</v>
      </c>
      <c r="M1466" t="str">
        <f>IF(L1466&lt;&gt;"",L1466,"N/A")</f>
        <v>Paid</v>
      </c>
      <c r="N1466" t="s">
        <v>12</v>
      </c>
      <c r="O1466" t="str">
        <f>IF(N1466&lt;&gt;"",N1466,"N/A")</f>
        <v>Invoiced</v>
      </c>
      <c r="P1466" t="s">
        <v>13</v>
      </c>
      <c r="Q1466" s="9">
        <v>30.148700000000002</v>
      </c>
      <c r="R1466" t="str">
        <f t="shared" si="22"/>
        <v>30+</v>
      </c>
      <c r="S1466">
        <v>600</v>
      </c>
      <c r="T1466" t="s">
        <v>14</v>
      </c>
      <c r="U1466">
        <f>IF(T1466="USD",S1466,S1466*0.055)</f>
        <v>600</v>
      </c>
      <c r="V1466">
        <v>300</v>
      </c>
      <c r="W1466" t="s">
        <v>14</v>
      </c>
      <c r="X1466">
        <f>IF(W1466="USD",V1466,V1466*0.054)</f>
        <v>300</v>
      </c>
      <c r="Y1466">
        <v>1</v>
      </c>
      <c r="Z1466">
        <v>3.15</v>
      </c>
      <c r="AA1466" s="9">
        <v>2.1</v>
      </c>
      <c r="AB1466">
        <v>2.625</v>
      </c>
      <c r="AC1466">
        <v>2.1</v>
      </c>
    </row>
    <row r="1467" spans="1:29" x14ac:dyDescent="0.25">
      <c r="A1467" t="s">
        <v>1276</v>
      </c>
      <c r="B1467" t="s">
        <v>10</v>
      </c>
      <c r="C1467" t="s">
        <v>68</v>
      </c>
      <c r="D1467" t="s">
        <v>3619</v>
      </c>
      <c r="E1467" t="s">
        <v>3612</v>
      </c>
      <c r="F1467" t="str">
        <f>_xlfn.CONCAT(D1467:D1467,"-",E1467)</f>
        <v>Addis Ababa-Victoria</v>
      </c>
      <c r="G1467" s="1">
        <v>44685</v>
      </c>
      <c r="H1467" s="1">
        <v>44706</v>
      </c>
      <c r="I1467" s="8">
        <f>IF(H1467&lt;&gt;"",_xlfn.DAYS(H1467,G1467),"N/A")</f>
        <v>21</v>
      </c>
      <c r="J1467" s="1">
        <f>IF(H1467&lt;&gt;"",H1467,"N/A")</f>
        <v>44706</v>
      </c>
      <c r="K1467">
        <v>5</v>
      </c>
      <c r="M1467" t="str">
        <f>IF(L1467&lt;&gt;"",L1467,"N/A")</f>
        <v>N/A</v>
      </c>
      <c r="O1467" t="str">
        <f>IF(N1467&lt;&gt;"",N1467,"N/A")</f>
        <v>N/A</v>
      </c>
      <c r="P1467" t="s">
        <v>69</v>
      </c>
      <c r="Q1467" s="9">
        <v>30.1297</v>
      </c>
      <c r="R1467" t="str">
        <f t="shared" si="22"/>
        <v>30+</v>
      </c>
      <c r="S1467">
        <v>20</v>
      </c>
      <c r="T1467" t="s">
        <v>14</v>
      </c>
      <c r="U1467">
        <f>IF(T1467="USD",S1467,S1467*0.055)</f>
        <v>20</v>
      </c>
      <c r="V1467">
        <v>10</v>
      </c>
      <c r="W1467" t="s">
        <v>14</v>
      </c>
      <c r="X1467">
        <f>IF(W1467="USD",V1467,V1467*0.054)</f>
        <v>10</v>
      </c>
      <c r="Y1467">
        <v>1</v>
      </c>
      <c r="Z1467">
        <v>3.15</v>
      </c>
      <c r="AA1467" s="9">
        <v>2.1</v>
      </c>
      <c r="AB1467">
        <v>2.625</v>
      </c>
      <c r="AC1467">
        <v>2.1</v>
      </c>
    </row>
    <row r="1468" spans="1:29" x14ac:dyDescent="0.25">
      <c r="A1468" t="s">
        <v>1271</v>
      </c>
      <c r="B1468" t="s">
        <v>10</v>
      </c>
      <c r="C1468" t="s">
        <v>68</v>
      </c>
      <c r="D1468" t="s">
        <v>3619</v>
      </c>
      <c r="E1468" t="s">
        <v>3613</v>
      </c>
      <c r="F1468" t="str">
        <f>_xlfn.CONCAT(D1468:D1468,"-",E1468)</f>
        <v>Addis Ababa-Sanaa</v>
      </c>
      <c r="G1468" s="1">
        <v>44685</v>
      </c>
      <c r="H1468" s="1">
        <v>44706</v>
      </c>
      <c r="I1468" s="8">
        <f>IF(H1468&lt;&gt;"",_xlfn.DAYS(H1468,G1468),"N/A")</f>
        <v>21</v>
      </c>
      <c r="J1468" s="1">
        <f>IF(H1468&lt;&gt;"",H1468,"N/A")</f>
        <v>44706</v>
      </c>
      <c r="K1468">
        <v>5</v>
      </c>
      <c r="M1468" t="str">
        <f>IF(L1468&lt;&gt;"",L1468,"N/A")</f>
        <v>N/A</v>
      </c>
      <c r="N1468" t="s">
        <v>12</v>
      </c>
      <c r="O1468" t="str">
        <f>IF(N1468&lt;&gt;"",N1468,"N/A")</f>
        <v>Invoiced</v>
      </c>
      <c r="P1468" t="s">
        <v>13</v>
      </c>
      <c r="Q1468" s="9">
        <v>30.1297</v>
      </c>
      <c r="R1468" t="str">
        <f t="shared" si="22"/>
        <v>30+</v>
      </c>
      <c r="S1468">
        <v>600</v>
      </c>
      <c r="T1468" t="s">
        <v>14</v>
      </c>
      <c r="U1468">
        <f>IF(T1468="USD",S1468,S1468*0.055)</f>
        <v>600</v>
      </c>
      <c r="V1468">
        <v>300</v>
      </c>
      <c r="W1468" t="s">
        <v>14</v>
      </c>
      <c r="X1468">
        <f>IF(W1468="USD",V1468,V1468*0.054)</f>
        <v>300</v>
      </c>
      <c r="Y1468">
        <v>1</v>
      </c>
      <c r="Z1468">
        <v>3.15</v>
      </c>
      <c r="AA1468" s="9">
        <v>2.1</v>
      </c>
      <c r="AB1468">
        <v>2.625</v>
      </c>
      <c r="AC1468">
        <v>2.1</v>
      </c>
    </row>
    <row r="1469" spans="1:29" x14ac:dyDescent="0.25">
      <c r="A1469" t="s">
        <v>1019</v>
      </c>
      <c r="B1469" t="s">
        <v>10</v>
      </c>
      <c r="C1469" t="s">
        <v>68</v>
      </c>
      <c r="D1469" t="s">
        <v>3616</v>
      </c>
      <c r="E1469" t="s">
        <v>3617</v>
      </c>
      <c r="F1469" t="str">
        <f>_xlfn.CONCAT(D1469:D1469,"-",E1469)</f>
        <v>Marrakech-Lagos</v>
      </c>
      <c r="G1469" s="1">
        <v>44608</v>
      </c>
      <c r="H1469" s="1">
        <v>44629</v>
      </c>
      <c r="I1469" s="8">
        <f>IF(H1469&lt;&gt;"",_xlfn.DAYS(H1469,G1469),"N/A")</f>
        <v>21</v>
      </c>
      <c r="J1469" s="1">
        <f>IF(H1469&lt;&gt;"",H1469,"N/A")</f>
        <v>44629</v>
      </c>
      <c r="K1469">
        <v>2</v>
      </c>
      <c r="L1469" t="s">
        <v>16</v>
      </c>
      <c r="M1469" t="str">
        <f>IF(L1469&lt;&gt;"",L1469,"N/A")</f>
        <v>Paid</v>
      </c>
      <c r="N1469" t="s">
        <v>12</v>
      </c>
      <c r="O1469" t="str">
        <f>IF(N1469&lt;&gt;"",N1469,"N/A")</f>
        <v>Invoiced</v>
      </c>
      <c r="P1469" t="s">
        <v>69</v>
      </c>
      <c r="Q1469" s="9">
        <v>30.1172</v>
      </c>
      <c r="R1469" t="str">
        <f t="shared" si="22"/>
        <v>30+</v>
      </c>
      <c r="S1469">
        <v>20</v>
      </c>
      <c r="T1469" t="s">
        <v>14</v>
      </c>
      <c r="U1469">
        <f>IF(T1469="USD",S1469,S1469*0.055)</f>
        <v>20</v>
      </c>
      <c r="V1469">
        <v>10</v>
      </c>
      <c r="W1469" t="s">
        <v>14</v>
      </c>
      <c r="X1469">
        <f>IF(W1469="USD",V1469,V1469*0.054)</f>
        <v>10</v>
      </c>
      <c r="Y1469">
        <v>1</v>
      </c>
      <c r="Z1469">
        <v>3.15</v>
      </c>
      <c r="AA1469" s="9">
        <v>2.1</v>
      </c>
      <c r="AB1469">
        <v>2.625</v>
      </c>
      <c r="AC1469">
        <v>2.1</v>
      </c>
    </row>
    <row r="1470" spans="1:29" x14ac:dyDescent="0.25">
      <c r="A1470" t="s">
        <v>1030</v>
      </c>
      <c r="B1470" t="s">
        <v>10</v>
      </c>
      <c r="C1470" t="s">
        <v>68</v>
      </c>
      <c r="D1470" t="s">
        <v>3616</v>
      </c>
      <c r="E1470" t="s">
        <v>3613</v>
      </c>
      <c r="F1470" t="str">
        <f>_xlfn.CONCAT(D1470:D1470,"-",E1470)</f>
        <v>Marrakech-Sanaa</v>
      </c>
      <c r="G1470" s="1">
        <v>44608</v>
      </c>
      <c r="H1470" s="1">
        <v>44629</v>
      </c>
      <c r="I1470" s="8">
        <f>IF(H1470&lt;&gt;"",_xlfn.DAYS(H1470,G1470),"N/A")</f>
        <v>21</v>
      </c>
      <c r="J1470" s="1">
        <f>IF(H1470&lt;&gt;"",H1470,"N/A")</f>
        <v>44629</v>
      </c>
      <c r="K1470">
        <v>2</v>
      </c>
      <c r="L1470" t="s">
        <v>16</v>
      </c>
      <c r="M1470" t="str">
        <f>IF(L1470&lt;&gt;"",L1470,"N/A")</f>
        <v>Paid</v>
      </c>
      <c r="N1470" t="s">
        <v>12</v>
      </c>
      <c r="O1470" t="str">
        <f>IF(N1470&lt;&gt;"",N1470,"N/A")</f>
        <v>Invoiced</v>
      </c>
      <c r="P1470" t="s">
        <v>13</v>
      </c>
      <c r="Q1470" s="9">
        <v>30.1172</v>
      </c>
      <c r="R1470" t="str">
        <f t="shared" si="22"/>
        <v>30+</v>
      </c>
      <c r="S1470">
        <v>600</v>
      </c>
      <c r="T1470" t="s">
        <v>14</v>
      </c>
      <c r="U1470">
        <f>IF(T1470="USD",S1470,S1470*0.055)</f>
        <v>600</v>
      </c>
      <c r="V1470">
        <v>300</v>
      </c>
      <c r="W1470" t="s">
        <v>14</v>
      </c>
      <c r="X1470">
        <f>IF(W1470="USD",V1470,V1470*0.054)</f>
        <v>300</v>
      </c>
      <c r="Y1470">
        <v>1</v>
      </c>
      <c r="Z1470">
        <v>3.15</v>
      </c>
      <c r="AA1470" s="9">
        <v>2.1</v>
      </c>
      <c r="AB1470">
        <v>2.625</v>
      </c>
      <c r="AC1470">
        <v>2.1</v>
      </c>
    </row>
    <row r="1471" spans="1:29" x14ac:dyDescent="0.25">
      <c r="A1471" t="s">
        <v>1016</v>
      </c>
      <c r="B1471" t="s">
        <v>10</v>
      </c>
      <c r="C1471" t="s">
        <v>68</v>
      </c>
      <c r="D1471" t="s">
        <v>3615</v>
      </c>
      <c r="E1471" t="s">
        <v>3614</v>
      </c>
      <c r="F1471" t="str">
        <f>_xlfn.CONCAT(D1471:D1471,"-",E1471)</f>
        <v>Mombasa-Alger</v>
      </c>
      <c r="G1471" s="1">
        <v>44575</v>
      </c>
      <c r="H1471" s="1">
        <v>44596</v>
      </c>
      <c r="I1471" s="8">
        <f>IF(H1471&lt;&gt;"",_xlfn.DAYS(H1471,G1471),"N/A")</f>
        <v>21</v>
      </c>
      <c r="J1471" s="1">
        <f>IF(H1471&lt;&gt;"",H1471,"N/A")</f>
        <v>44596</v>
      </c>
      <c r="K1471">
        <v>1</v>
      </c>
      <c r="L1471" t="s">
        <v>16</v>
      </c>
      <c r="M1471" t="str">
        <f>IF(L1471&lt;&gt;"",L1471,"N/A")</f>
        <v>Paid</v>
      </c>
      <c r="N1471" t="s">
        <v>12</v>
      </c>
      <c r="O1471" t="str">
        <f>IF(N1471&lt;&gt;"",N1471,"N/A")</f>
        <v>Invoiced</v>
      </c>
      <c r="P1471" t="s">
        <v>69</v>
      </c>
      <c r="Q1471" s="9">
        <v>30.105899999999998</v>
      </c>
      <c r="R1471" t="str">
        <f t="shared" si="22"/>
        <v>30+</v>
      </c>
      <c r="S1471">
        <v>20</v>
      </c>
      <c r="T1471" t="s">
        <v>14</v>
      </c>
      <c r="U1471">
        <f>IF(T1471="USD",S1471,S1471*0.055)</f>
        <v>20</v>
      </c>
      <c r="V1471">
        <v>10</v>
      </c>
      <c r="W1471" t="s">
        <v>14</v>
      </c>
      <c r="X1471">
        <f>IF(W1471="USD",V1471,V1471*0.054)</f>
        <v>10</v>
      </c>
      <c r="Y1471">
        <v>1</v>
      </c>
      <c r="Z1471">
        <v>3.15</v>
      </c>
      <c r="AA1471" s="9">
        <v>2.1</v>
      </c>
      <c r="AB1471">
        <v>2.625</v>
      </c>
      <c r="AC1471">
        <v>2.1</v>
      </c>
    </row>
    <row r="1472" spans="1:29" x14ac:dyDescent="0.25">
      <c r="A1472" t="s">
        <v>1005</v>
      </c>
      <c r="B1472" t="s">
        <v>10</v>
      </c>
      <c r="C1472" t="s">
        <v>68</v>
      </c>
      <c r="D1472" t="s">
        <v>3619</v>
      </c>
      <c r="E1472" t="s">
        <v>3614</v>
      </c>
      <c r="F1472" t="str">
        <f>_xlfn.CONCAT(D1472:D1472,"-",E1472)</f>
        <v>Addis Ababa-Alger</v>
      </c>
      <c r="G1472" s="1">
        <v>44575</v>
      </c>
      <c r="H1472" s="1">
        <v>44596</v>
      </c>
      <c r="I1472" s="8">
        <f>IF(H1472&lt;&gt;"",_xlfn.DAYS(H1472,G1472),"N/A")</f>
        <v>21</v>
      </c>
      <c r="J1472" s="1">
        <f>IF(H1472&lt;&gt;"",H1472,"N/A")</f>
        <v>44596</v>
      </c>
      <c r="K1472">
        <v>1</v>
      </c>
      <c r="L1472" t="s">
        <v>16</v>
      </c>
      <c r="M1472" t="str">
        <f>IF(L1472&lt;&gt;"",L1472,"N/A")</f>
        <v>Paid</v>
      </c>
      <c r="N1472" t="s">
        <v>16</v>
      </c>
      <c r="O1472" t="str">
        <f>IF(N1472&lt;&gt;"",N1472,"N/A")</f>
        <v>Paid</v>
      </c>
      <c r="P1472" t="s">
        <v>13</v>
      </c>
      <c r="Q1472" s="9">
        <v>30.105899999999998</v>
      </c>
      <c r="R1472" t="str">
        <f t="shared" si="22"/>
        <v>30+</v>
      </c>
      <c r="S1472">
        <v>600</v>
      </c>
      <c r="T1472" t="s">
        <v>14</v>
      </c>
      <c r="U1472">
        <f>IF(T1472="USD",S1472,S1472*0.055)</f>
        <v>600</v>
      </c>
      <c r="V1472">
        <v>300</v>
      </c>
      <c r="W1472" t="s">
        <v>14</v>
      </c>
      <c r="X1472">
        <f>IF(W1472="USD",V1472,V1472*0.054)</f>
        <v>300</v>
      </c>
      <c r="Y1472">
        <v>1</v>
      </c>
      <c r="Z1472">
        <v>3.15</v>
      </c>
      <c r="AA1472" s="9">
        <v>2.1</v>
      </c>
      <c r="AB1472">
        <v>2.625</v>
      </c>
      <c r="AC1472">
        <v>2.1</v>
      </c>
    </row>
    <row r="1473" spans="1:29" x14ac:dyDescent="0.25">
      <c r="A1473" t="s">
        <v>1266</v>
      </c>
      <c r="B1473" t="s">
        <v>10</v>
      </c>
      <c r="C1473" t="s">
        <v>68</v>
      </c>
      <c r="D1473" t="s">
        <v>3611</v>
      </c>
      <c r="E1473" t="s">
        <v>3614</v>
      </c>
      <c r="F1473" t="str">
        <f>_xlfn.CONCAT(D1473:D1473,"-",E1473)</f>
        <v>Mogadishu-Alger</v>
      </c>
      <c r="G1473" s="1">
        <v>44692</v>
      </c>
      <c r="H1473" s="1">
        <v>44713</v>
      </c>
      <c r="I1473" s="8">
        <f>IF(H1473&lt;&gt;"",_xlfn.DAYS(H1473,G1473),"N/A")</f>
        <v>21</v>
      </c>
      <c r="J1473" s="1">
        <f>IF(H1473&lt;&gt;"",H1473,"N/A")</f>
        <v>44713</v>
      </c>
      <c r="K1473">
        <v>5</v>
      </c>
      <c r="L1473" t="s">
        <v>16</v>
      </c>
      <c r="M1473" t="str">
        <f>IF(L1473&lt;&gt;"",L1473,"N/A")</f>
        <v>Paid</v>
      </c>
      <c r="N1473" t="s">
        <v>12</v>
      </c>
      <c r="O1473" t="str">
        <f>IF(N1473&lt;&gt;"",N1473,"N/A")</f>
        <v>Invoiced</v>
      </c>
      <c r="P1473" t="s">
        <v>69</v>
      </c>
      <c r="Q1473" s="9">
        <v>30.09</v>
      </c>
      <c r="R1473" t="str">
        <f t="shared" si="22"/>
        <v>30+</v>
      </c>
      <c r="S1473">
        <v>20</v>
      </c>
      <c r="T1473" t="s">
        <v>14</v>
      </c>
      <c r="U1473">
        <f>IF(T1473="USD",S1473,S1473*0.055)</f>
        <v>20</v>
      </c>
      <c r="V1473">
        <v>10</v>
      </c>
      <c r="W1473" t="s">
        <v>14</v>
      </c>
      <c r="X1473">
        <f>IF(W1473="USD",V1473,V1473*0.054)</f>
        <v>10</v>
      </c>
      <c r="Y1473">
        <v>1</v>
      </c>
      <c r="Z1473">
        <v>3.15</v>
      </c>
      <c r="AA1473" s="9">
        <v>2.1</v>
      </c>
      <c r="AB1473">
        <v>2.625</v>
      </c>
      <c r="AC1473">
        <v>2.1</v>
      </c>
    </row>
    <row r="1474" spans="1:29" x14ac:dyDescent="0.25">
      <c r="A1474" t="s">
        <v>1259</v>
      </c>
      <c r="B1474" t="s">
        <v>10</v>
      </c>
      <c r="C1474" t="s">
        <v>68</v>
      </c>
      <c r="D1474" t="s">
        <v>3620</v>
      </c>
      <c r="E1474" t="s">
        <v>3614</v>
      </c>
      <c r="F1474" t="str">
        <f>_xlfn.CONCAT(D1474:D1474,"-",E1474)</f>
        <v>Zanzibar-Alger</v>
      </c>
      <c r="G1474" s="1">
        <v>44692</v>
      </c>
      <c r="H1474" s="1">
        <v>44713</v>
      </c>
      <c r="I1474" s="8">
        <f>IF(H1474&lt;&gt;"",_xlfn.DAYS(H1474,G1474),"N/A")</f>
        <v>21</v>
      </c>
      <c r="J1474" s="1">
        <f>IF(H1474&lt;&gt;"",H1474,"N/A")</f>
        <v>44713</v>
      </c>
      <c r="K1474">
        <v>5</v>
      </c>
      <c r="L1474" t="s">
        <v>16</v>
      </c>
      <c r="M1474" t="str">
        <f>IF(L1474&lt;&gt;"",L1474,"N/A")</f>
        <v>Paid</v>
      </c>
      <c r="N1474" t="s">
        <v>12</v>
      </c>
      <c r="O1474" t="str">
        <f>IF(N1474&lt;&gt;"",N1474,"N/A")</f>
        <v>Invoiced</v>
      </c>
      <c r="P1474" t="s">
        <v>13</v>
      </c>
      <c r="Q1474" s="9">
        <v>30.09</v>
      </c>
      <c r="R1474" t="str">
        <f t="shared" si="22"/>
        <v>30+</v>
      </c>
      <c r="S1474">
        <v>600</v>
      </c>
      <c r="T1474" t="s">
        <v>14</v>
      </c>
      <c r="U1474">
        <f>IF(T1474="USD",S1474,S1474*0.055)</f>
        <v>600</v>
      </c>
      <c r="V1474">
        <v>300</v>
      </c>
      <c r="W1474" t="s">
        <v>14</v>
      </c>
      <c r="X1474">
        <f>IF(W1474="USD",V1474,V1474*0.054)</f>
        <v>300</v>
      </c>
      <c r="Y1474">
        <v>1</v>
      </c>
      <c r="Z1474">
        <v>3.15</v>
      </c>
      <c r="AA1474" s="9">
        <v>2.1</v>
      </c>
      <c r="AB1474">
        <v>2.625</v>
      </c>
      <c r="AC1474">
        <v>2.1</v>
      </c>
    </row>
    <row r="1475" spans="1:29" x14ac:dyDescent="0.25">
      <c r="A1475" t="s">
        <v>930</v>
      </c>
      <c r="B1475" t="s">
        <v>10</v>
      </c>
      <c r="C1475" t="s">
        <v>68</v>
      </c>
      <c r="D1475" t="s">
        <v>3615</v>
      </c>
      <c r="E1475" t="s">
        <v>3612</v>
      </c>
      <c r="F1475" t="str">
        <f>_xlfn.CONCAT(D1475:D1475,"-",E1475)</f>
        <v>Mombasa-Victoria</v>
      </c>
      <c r="G1475" s="1">
        <v>44575</v>
      </c>
      <c r="H1475" s="1">
        <v>44596</v>
      </c>
      <c r="I1475" s="8">
        <f>IF(H1475&lt;&gt;"",_xlfn.DAYS(H1475,G1475),"N/A")</f>
        <v>21</v>
      </c>
      <c r="J1475" s="1">
        <f>IF(H1475&lt;&gt;"",H1475,"N/A")</f>
        <v>44596</v>
      </c>
      <c r="K1475">
        <v>1</v>
      </c>
      <c r="L1475" t="s">
        <v>16</v>
      </c>
      <c r="M1475" t="str">
        <f>IF(L1475&lt;&gt;"",L1475,"N/A")</f>
        <v>Paid</v>
      </c>
      <c r="N1475" t="s">
        <v>12</v>
      </c>
      <c r="O1475" t="str">
        <f>IF(N1475&lt;&gt;"",N1475,"N/A")</f>
        <v>Invoiced</v>
      </c>
      <c r="P1475" t="s">
        <v>69</v>
      </c>
      <c r="Q1475" s="9">
        <v>30.062999999999999</v>
      </c>
      <c r="R1475" t="str">
        <f t="shared" ref="R1475:R1538" si="23">IF(Q1475&lt;=10,"1-10",IF(Q1475&lt;=20,"10-20",IF(Q1475&lt;=30,"20-30",IF(Q1475&lt;=40,"30+"))))</f>
        <v>30+</v>
      </c>
      <c r="S1475">
        <v>20</v>
      </c>
      <c r="T1475" t="s">
        <v>14</v>
      </c>
      <c r="U1475">
        <f>IF(T1475="USD",S1475,S1475*0.055)</f>
        <v>20</v>
      </c>
      <c r="V1475">
        <v>10</v>
      </c>
      <c r="W1475" t="s">
        <v>14</v>
      </c>
      <c r="X1475">
        <f>IF(W1475="USD",V1475,V1475*0.054)</f>
        <v>10</v>
      </c>
      <c r="Y1475">
        <v>1</v>
      </c>
      <c r="Z1475">
        <v>3.15</v>
      </c>
      <c r="AA1475" s="9">
        <v>2.1</v>
      </c>
      <c r="AB1475">
        <v>2.625</v>
      </c>
      <c r="AC1475">
        <v>2.1</v>
      </c>
    </row>
    <row r="1476" spans="1:29" x14ac:dyDescent="0.25">
      <c r="A1476" t="s">
        <v>924</v>
      </c>
      <c r="B1476" t="s">
        <v>10</v>
      </c>
      <c r="C1476" t="s">
        <v>68</v>
      </c>
      <c r="D1476" t="s">
        <v>3611</v>
      </c>
      <c r="E1476" t="s">
        <v>3617</v>
      </c>
      <c r="F1476" t="str">
        <f>_xlfn.CONCAT(D1476:D1476,"-",E1476)</f>
        <v>Mogadishu-Lagos</v>
      </c>
      <c r="G1476" s="1">
        <v>44575</v>
      </c>
      <c r="H1476" s="1">
        <v>44596</v>
      </c>
      <c r="I1476" s="8">
        <f>IF(H1476&lt;&gt;"",_xlfn.DAYS(H1476,G1476),"N/A")</f>
        <v>21</v>
      </c>
      <c r="J1476" s="1">
        <f>IF(H1476&lt;&gt;"",H1476,"N/A")</f>
        <v>44596</v>
      </c>
      <c r="K1476">
        <v>1</v>
      </c>
      <c r="L1476" t="s">
        <v>16</v>
      </c>
      <c r="M1476" t="str">
        <f>IF(L1476&lt;&gt;"",L1476,"N/A")</f>
        <v>Paid</v>
      </c>
      <c r="N1476" t="s">
        <v>16</v>
      </c>
      <c r="O1476" t="str">
        <f>IF(N1476&lt;&gt;"",N1476,"N/A")</f>
        <v>Paid</v>
      </c>
      <c r="P1476" t="s">
        <v>13</v>
      </c>
      <c r="Q1476" s="9">
        <v>30.062999999999999</v>
      </c>
      <c r="R1476" t="str">
        <f t="shared" si="23"/>
        <v>30+</v>
      </c>
      <c r="S1476">
        <v>600</v>
      </c>
      <c r="T1476" t="s">
        <v>14</v>
      </c>
      <c r="U1476">
        <f>IF(T1476="USD",S1476,S1476*0.055)</f>
        <v>600</v>
      </c>
      <c r="V1476">
        <v>300</v>
      </c>
      <c r="W1476" t="s">
        <v>14</v>
      </c>
      <c r="X1476">
        <f>IF(W1476="USD",V1476,V1476*0.054)</f>
        <v>300</v>
      </c>
      <c r="Y1476">
        <v>1</v>
      </c>
      <c r="Z1476">
        <v>3.15</v>
      </c>
      <c r="AA1476" s="9">
        <v>2.1</v>
      </c>
      <c r="AB1476">
        <v>2.625</v>
      </c>
      <c r="AC1476">
        <v>2.1</v>
      </c>
    </row>
    <row r="1477" spans="1:29" x14ac:dyDescent="0.25">
      <c r="A1477" t="s">
        <v>2724</v>
      </c>
      <c r="B1477" t="s">
        <v>10</v>
      </c>
      <c r="C1477" t="s">
        <v>68</v>
      </c>
      <c r="D1477" t="s">
        <v>3615</v>
      </c>
      <c r="E1477" t="s">
        <v>3612</v>
      </c>
      <c r="F1477" t="str">
        <f>_xlfn.CONCAT(D1477:D1477,"-",E1477)</f>
        <v>Mombasa-Victoria</v>
      </c>
      <c r="G1477" s="1">
        <v>44778</v>
      </c>
      <c r="H1477" s="1">
        <v>44799</v>
      </c>
      <c r="I1477" s="8">
        <f>IF(H1477&lt;&gt;"",_xlfn.DAYS(H1477,G1477),"N/A")</f>
        <v>21</v>
      </c>
      <c r="J1477" s="1">
        <f>IF(H1477&lt;&gt;"",H1477,"N/A")</f>
        <v>44799</v>
      </c>
      <c r="K1477">
        <v>8</v>
      </c>
      <c r="L1477" t="s">
        <v>12</v>
      </c>
      <c r="M1477" t="str">
        <f>IF(L1477&lt;&gt;"",L1477,"N/A")</f>
        <v>Invoiced</v>
      </c>
      <c r="N1477" t="s">
        <v>12</v>
      </c>
      <c r="O1477" t="str">
        <f>IF(N1477&lt;&gt;"",N1477,"N/A")</f>
        <v>Invoiced</v>
      </c>
      <c r="P1477" t="s">
        <v>13</v>
      </c>
      <c r="Q1477" s="9">
        <v>30.06</v>
      </c>
      <c r="R1477" t="str">
        <f t="shared" si="23"/>
        <v>30+</v>
      </c>
      <c r="S1477">
        <v>600</v>
      </c>
      <c r="T1477" t="s">
        <v>14</v>
      </c>
      <c r="U1477">
        <f>IF(T1477="USD",S1477,S1477*0.055)</f>
        <v>600</v>
      </c>
      <c r="V1477">
        <v>300</v>
      </c>
      <c r="W1477" t="s">
        <v>14</v>
      </c>
      <c r="X1477">
        <f>IF(W1477="USD",V1477,V1477*0.054)</f>
        <v>300</v>
      </c>
      <c r="Y1477">
        <v>1</v>
      </c>
      <c r="Z1477">
        <v>3.15</v>
      </c>
      <c r="AA1477" s="9">
        <v>2.1</v>
      </c>
      <c r="AB1477">
        <v>2.625</v>
      </c>
      <c r="AC1477">
        <v>2.1</v>
      </c>
    </row>
    <row r="1478" spans="1:29" x14ac:dyDescent="0.25">
      <c r="A1478" t="s">
        <v>2726</v>
      </c>
      <c r="B1478" t="s">
        <v>10</v>
      </c>
      <c r="C1478" t="s">
        <v>68</v>
      </c>
      <c r="D1478" t="s">
        <v>3616</v>
      </c>
      <c r="E1478" t="s">
        <v>3618</v>
      </c>
      <c r="F1478" t="str">
        <f>_xlfn.CONCAT(D1478:D1478,"-",E1478)</f>
        <v>Marrakech-Tripoli</v>
      </c>
      <c r="G1478" s="1">
        <v>44778</v>
      </c>
      <c r="H1478" s="1">
        <v>44799</v>
      </c>
      <c r="I1478" s="8">
        <f>IF(H1478&lt;&gt;"",_xlfn.DAYS(H1478,G1478),"N/A")</f>
        <v>21</v>
      </c>
      <c r="J1478" s="1">
        <f>IF(H1478&lt;&gt;"",H1478,"N/A")</f>
        <v>44799</v>
      </c>
      <c r="K1478">
        <v>8</v>
      </c>
      <c r="L1478" t="s">
        <v>12</v>
      </c>
      <c r="M1478" t="str">
        <f>IF(L1478&lt;&gt;"",L1478,"N/A")</f>
        <v>Invoiced</v>
      </c>
      <c r="N1478" t="s">
        <v>12</v>
      </c>
      <c r="O1478" t="str">
        <f>IF(N1478&lt;&gt;"",N1478,"N/A")</f>
        <v>Invoiced</v>
      </c>
      <c r="P1478" t="s">
        <v>13</v>
      </c>
      <c r="Q1478" s="9">
        <v>30.06</v>
      </c>
      <c r="R1478" t="str">
        <f t="shared" si="23"/>
        <v>30+</v>
      </c>
      <c r="S1478">
        <v>600</v>
      </c>
      <c r="T1478" t="s">
        <v>14</v>
      </c>
      <c r="U1478">
        <f>IF(T1478="USD",S1478,S1478*0.055)</f>
        <v>600</v>
      </c>
      <c r="V1478">
        <v>300</v>
      </c>
      <c r="W1478" t="s">
        <v>14</v>
      </c>
      <c r="X1478">
        <f>IF(W1478="USD",V1478,V1478*0.054)</f>
        <v>300</v>
      </c>
      <c r="Y1478">
        <v>1</v>
      </c>
      <c r="Z1478">
        <v>3.15</v>
      </c>
      <c r="AA1478" s="9">
        <v>2.1</v>
      </c>
      <c r="AB1478">
        <v>2.625</v>
      </c>
      <c r="AC1478">
        <v>2.1</v>
      </c>
    </row>
    <row r="1479" spans="1:29" x14ac:dyDescent="0.25">
      <c r="A1479" t="s">
        <v>2727</v>
      </c>
      <c r="B1479" t="s">
        <v>10</v>
      </c>
      <c r="C1479" t="s">
        <v>68</v>
      </c>
      <c r="D1479" t="s">
        <v>3616</v>
      </c>
      <c r="E1479" t="s">
        <v>3613</v>
      </c>
      <c r="F1479" t="str">
        <f>_xlfn.CONCAT(D1479:D1479,"-",E1479)</f>
        <v>Marrakech-Sanaa</v>
      </c>
      <c r="G1479" s="1">
        <v>44778</v>
      </c>
      <c r="H1479" s="1">
        <v>44799</v>
      </c>
      <c r="I1479" s="8">
        <f>IF(H1479&lt;&gt;"",_xlfn.DAYS(H1479,G1479),"N/A")</f>
        <v>21</v>
      </c>
      <c r="J1479" s="1">
        <f>IF(H1479&lt;&gt;"",H1479,"N/A")</f>
        <v>44799</v>
      </c>
      <c r="K1479">
        <v>8</v>
      </c>
      <c r="L1479" t="s">
        <v>12</v>
      </c>
      <c r="M1479" t="str">
        <f>IF(L1479&lt;&gt;"",L1479,"N/A")</f>
        <v>Invoiced</v>
      </c>
      <c r="N1479" t="s">
        <v>12</v>
      </c>
      <c r="O1479" t="str">
        <f>IF(N1479&lt;&gt;"",N1479,"N/A")</f>
        <v>Invoiced</v>
      </c>
      <c r="P1479" t="s">
        <v>13</v>
      </c>
      <c r="Q1479" s="9">
        <v>30.06</v>
      </c>
      <c r="R1479" t="str">
        <f t="shared" si="23"/>
        <v>30+</v>
      </c>
      <c r="S1479">
        <v>600</v>
      </c>
      <c r="T1479" t="s">
        <v>14</v>
      </c>
      <c r="U1479">
        <f>IF(T1479="USD",S1479,S1479*0.055)</f>
        <v>600</v>
      </c>
      <c r="V1479">
        <v>300</v>
      </c>
      <c r="W1479" t="s">
        <v>14</v>
      </c>
      <c r="X1479">
        <f>IF(W1479="USD",V1479,V1479*0.054)</f>
        <v>300</v>
      </c>
      <c r="Y1479">
        <v>1</v>
      </c>
      <c r="Z1479">
        <v>3.15</v>
      </c>
      <c r="AA1479" s="9">
        <v>2.1</v>
      </c>
      <c r="AB1479">
        <v>2.625</v>
      </c>
      <c r="AC1479">
        <v>2.1</v>
      </c>
    </row>
    <row r="1480" spans="1:29" x14ac:dyDescent="0.25">
      <c r="A1480" t="s">
        <v>2728</v>
      </c>
      <c r="B1480" t="s">
        <v>10</v>
      </c>
      <c r="C1480" t="s">
        <v>68</v>
      </c>
      <c r="D1480" t="s">
        <v>3611</v>
      </c>
      <c r="E1480" t="s">
        <v>3618</v>
      </c>
      <c r="F1480" t="str">
        <f>_xlfn.CONCAT(D1480:D1480,"-",E1480)</f>
        <v>Mogadishu-Tripoli</v>
      </c>
      <c r="G1480" s="1">
        <v>44778</v>
      </c>
      <c r="H1480" s="1">
        <v>44799</v>
      </c>
      <c r="I1480" s="8">
        <f>IF(H1480&lt;&gt;"",_xlfn.DAYS(H1480,G1480),"N/A")</f>
        <v>21</v>
      </c>
      <c r="J1480" s="1">
        <f>IF(H1480&lt;&gt;"",H1480,"N/A")</f>
        <v>44799</v>
      </c>
      <c r="K1480">
        <v>8</v>
      </c>
      <c r="L1480" t="s">
        <v>12</v>
      </c>
      <c r="M1480" t="str">
        <f>IF(L1480&lt;&gt;"",L1480,"N/A")</f>
        <v>Invoiced</v>
      </c>
      <c r="N1480" t="s">
        <v>12</v>
      </c>
      <c r="O1480" t="str">
        <f>IF(N1480&lt;&gt;"",N1480,"N/A")</f>
        <v>Invoiced</v>
      </c>
      <c r="P1480" t="s">
        <v>13</v>
      </c>
      <c r="Q1480" s="9">
        <v>30.06</v>
      </c>
      <c r="R1480" t="str">
        <f t="shared" si="23"/>
        <v>30+</v>
      </c>
      <c r="S1480">
        <v>600</v>
      </c>
      <c r="T1480" t="s">
        <v>14</v>
      </c>
      <c r="U1480">
        <f>IF(T1480="USD",S1480,S1480*0.055)</f>
        <v>600</v>
      </c>
      <c r="V1480">
        <v>300</v>
      </c>
      <c r="W1480" t="s">
        <v>14</v>
      </c>
      <c r="X1480">
        <f>IF(W1480="USD",V1480,V1480*0.054)</f>
        <v>300</v>
      </c>
      <c r="Y1480">
        <v>1</v>
      </c>
      <c r="Z1480">
        <v>3.15</v>
      </c>
      <c r="AA1480" s="9">
        <v>2.1</v>
      </c>
      <c r="AB1480">
        <v>2.625</v>
      </c>
      <c r="AC1480">
        <v>2.1</v>
      </c>
    </row>
    <row r="1481" spans="1:29" x14ac:dyDescent="0.25">
      <c r="A1481" t="s">
        <v>3548</v>
      </c>
      <c r="B1481" t="s">
        <v>10</v>
      </c>
      <c r="C1481" t="s">
        <v>68</v>
      </c>
      <c r="D1481" t="s">
        <v>3619</v>
      </c>
      <c r="E1481" t="s">
        <v>3618</v>
      </c>
      <c r="F1481" t="str">
        <f>_xlfn.CONCAT(D1481:D1481,"-",E1481)</f>
        <v>Addis Ababa-Tripoli</v>
      </c>
      <c r="G1481" s="1">
        <v>44585</v>
      </c>
      <c r="H1481" s="1">
        <v>44606</v>
      </c>
      <c r="I1481" s="8">
        <f>IF(H1481&lt;&gt;"",_xlfn.DAYS(H1481,G1481),"N/A")</f>
        <v>21</v>
      </c>
      <c r="J1481" s="1">
        <f>IF(H1481&lt;&gt;"",H1481,"N/A")</f>
        <v>44606</v>
      </c>
      <c r="K1481">
        <v>1</v>
      </c>
      <c r="L1481" t="s">
        <v>16</v>
      </c>
      <c r="M1481" t="str">
        <f>IF(L1481&lt;&gt;"",L1481,"N/A")</f>
        <v>Paid</v>
      </c>
      <c r="N1481" t="s">
        <v>16</v>
      </c>
      <c r="O1481" t="str">
        <f>IF(N1481&lt;&gt;"",N1481,"N/A")</f>
        <v>Paid</v>
      </c>
      <c r="P1481" t="s">
        <v>13</v>
      </c>
      <c r="Q1481" s="9">
        <v>30.06</v>
      </c>
      <c r="R1481" t="str">
        <f t="shared" si="23"/>
        <v>30+</v>
      </c>
      <c r="S1481">
        <v>600</v>
      </c>
      <c r="T1481" t="s">
        <v>14</v>
      </c>
      <c r="U1481">
        <f>IF(T1481="USD",S1481,S1481*0.055)</f>
        <v>600</v>
      </c>
      <c r="V1481">
        <v>300</v>
      </c>
      <c r="W1481" t="s">
        <v>14</v>
      </c>
      <c r="X1481">
        <f>IF(W1481="USD",V1481,V1481*0.054)</f>
        <v>300</v>
      </c>
      <c r="Y1481">
        <v>1</v>
      </c>
      <c r="Z1481">
        <v>3.15</v>
      </c>
      <c r="AA1481" s="9">
        <v>2.1</v>
      </c>
      <c r="AB1481">
        <v>2.625</v>
      </c>
      <c r="AC1481">
        <v>2.1</v>
      </c>
    </row>
    <row r="1482" spans="1:29" x14ac:dyDescent="0.25">
      <c r="A1482" t="s">
        <v>3565</v>
      </c>
      <c r="B1482" t="s">
        <v>10</v>
      </c>
      <c r="C1482" t="s">
        <v>68</v>
      </c>
      <c r="D1482" t="s">
        <v>3619</v>
      </c>
      <c r="E1482" t="s">
        <v>3614</v>
      </c>
      <c r="F1482" t="str">
        <f>_xlfn.CONCAT(D1482:D1482,"-",E1482)</f>
        <v>Addis Ababa-Alger</v>
      </c>
      <c r="G1482" s="1">
        <v>44590</v>
      </c>
      <c r="H1482" s="1">
        <v>44611</v>
      </c>
      <c r="I1482" s="8">
        <f>IF(H1482&lt;&gt;"",_xlfn.DAYS(H1482,G1482),"N/A")</f>
        <v>21</v>
      </c>
      <c r="J1482" s="1">
        <f>IF(H1482&lt;&gt;"",H1482,"N/A")</f>
        <v>44611</v>
      </c>
      <c r="K1482">
        <v>1</v>
      </c>
      <c r="L1482" t="s">
        <v>16</v>
      </c>
      <c r="M1482" t="str">
        <f>IF(L1482&lt;&gt;"",L1482,"N/A")</f>
        <v>Paid</v>
      </c>
      <c r="N1482" t="s">
        <v>12</v>
      </c>
      <c r="O1482" t="str">
        <f>IF(N1482&lt;&gt;"",N1482,"N/A")</f>
        <v>Invoiced</v>
      </c>
      <c r="P1482" t="s">
        <v>13</v>
      </c>
      <c r="Q1482" s="9">
        <v>30.06</v>
      </c>
      <c r="R1482" t="str">
        <f t="shared" si="23"/>
        <v>30+</v>
      </c>
      <c r="S1482">
        <v>600</v>
      </c>
      <c r="T1482" t="s">
        <v>14</v>
      </c>
      <c r="U1482">
        <f>IF(T1482="USD",S1482,S1482*0.055)</f>
        <v>600</v>
      </c>
      <c r="V1482">
        <v>300</v>
      </c>
      <c r="W1482" t="s">
        <v>14</v>
      </c>
      <c r="X1482">
        <f>IF(W1482="USD",V1482,V1482*0.054)</f>
        <v>300</v>
      </c>
      <c r="Y1482">
        <v>1</v>
      </c>
      <c r="Z1482">
        <v>3.15</v>
      </c>
      <c r="AA1482" s="9">
        <v>2.1</v>
      </c>
      <c r="AB1482">
        <v>2.625</v>
      </c>
      <c r="AC1482">
        <v>2.1</v>
      </c>
    </row>
    <row r="1483" spans="1:29" x14ac:dyDescent="0.25">
      <c r="A1483" t="s">
        <v>1009</v>
      </c>
      <c r="B1483" t="s">
        <v>10</v>
      </c>
      <c r="C1483" t="s">
        <v>68</v>
      </c>
      <c r="D1483" t="s">
        <v>3619</v>
      </c>
      <c r="E1483" t="s">
        <v>3617</v>
      </c>
      <c r="F1483" t="str">
        <f>_xlfn.CONCAT(D1483:D1483,"-",E1483)</f>
        <v>Addis Ababa-Lagos</v>
      </c>
      <c r="G1483" s="1">
        <v>44573</v>
      </c>
      <c r="H1483" s="1">
        <v>44594</v>
      </c>
      <c r="I1483" s="8">
        <f>IF(H1483&lt;&gt;"",_xlfn.DAYS(H1483,G1483),"N/A")</f>
        <v>21</v>
      </c>
      <c r="J1483" s="1">
        <f>IF(H1483&lt;&gt;"",H1483,"N/A")</f>
        <v>44594</v>
      </c>
      <c r="K1483">
        <v>1</v>
      </c>
      <c r="L1483" t="s">
        <v>16</v>
      </c>
      <c r="M1483" t="str">
        <f>IF(L1483&lt;&gt;"",L1483,"N/A")</f>
        <v>Paid</v>
      </c>
      <c r="N1483" t="s">
        <v>12</v>
      </c>
      <c r="O1483" t="str">
        <f>IF(N1483&lt;&gt;"",N1483,"N/A")</f>
        <v>Invoiced</v>
      </c>
      <c r="P1483" t="s">
        <v>69</v>
      </c>
      <c r="Q1483" s="9">
        <v>30.0352</v>
      </c>
      <c r="R1483" t="str">
        <f t="shared" si="23"/>
        <v>30+</v>
      </c>
      <c r="S1483">
        <v>20</v>
      </c>
      <c r="T1483" t="s">
        <v>14</v>
      </c>
      <c r="U1483">
        <f>IF(T1483="USD",S1483,S1483*0.055)</f>
        <v>20</v>
      </c>
      <c r="V1483">
        <v>10</v>
      </c>
      <c r="W1483" t="s">
        <v>14</v>
      </c>
      <c r="X1483">
        <f>IF(W1483="USD",V1483,V1483*0.054)</f>
        <v>10</v>
      </c>
      <c r="Y1483">
        <v>1</v>
      </c>
      <c r="Z1483">
        <v>3.15</v>
      </c>
      <c r="AA1483" s="9">
        <v>2.1</v>
      </c>
      <c r="AB1483">
        <v>2.625</v>
      </c>
      <c r="AC1483">
        <v>2.1</v>
      </c>
    </row>
    <row r="1484" spans="1:29" x14ac:dyDescent="0.25">
      <c r="A1484" t="s">
        <v>998</v>
      </c>
      <c r="B1484" t="s">
        <v>10</v>
      </c>
      <c r="C1484" t="s">
        <v>68</v>
      </c>
      <c r="D1484" t="s">
        <v>3615</v>
      </c>
      <c r="E1484" t="s">
        <v>3617</v>
      </c>
      <c r="F1484" t="str">
        <f>_xlfn.CONCAT(D1484:D1484,"-",E1484)</f>
        <v>Mombasa-Lagos</v>
      </c>
      <c r="G1484" s="1">
        <v>44573</v>
      </c>
      <c r="H1484" s="1">
        <v>44594</v>
      </c>
      <c r="I1484" s="8">
        <f>IF(H1484&lt;&gt;"",_xlfn.DAYS(H1484,G1484),"N/A")</f>
        <v>21</v>
      </c>
      <c r="J1484" s="1">
        <f>IF(H1484&lt;&gt;"",H1484,"N/A")</f>
        <v>44594</v>
      </c>
      <c r="K1484">
        <v>1</v>
      </c>
      <c r="L1484" t="s">
        <v>16</v>
      </c>
      <c r="M1484" t="str">
        <f>IF(L1484&lt;&gt;"",L1484,"N/A")</f>
        <v>Paid</v>
      </c>
      <c r="N1484" t="s">
        <v>16</v>
      </c>
      <c r="O1484" t="str">
        <f>IF(N1484&lt;&gt;"",N1484,"N/A")</f>
        <v>Paid</v>
      </c>
      <c r="P1484" t="s">
        <v>13</v>
      </c>
      <c r="Q1484" s="9">
        <v>30.0352</v>
      </c>
      <c r="R1484" t="str">
        <f t="shared" si="23"/>
        <v>30+</v>
      </c>
      <c r="S1484">
        <v>600</v>
      </c>
      <c r="T1484" t="s">
        <v>14</v>
      </c>
      <c r="U1484">
        <f>IF(T1484="USD",S1484,S1484*0.055)</f>
        <v>600</v>
      </c>
      <c r="V1484">
        <v>300</v>
      </c>
      <c r="W1484" t="s">
        <v>14</v>
      </c>
      <c r="X1484">
        <f>IF(W1484="USD",V1484,V1484*0.054)</f>
        <v>300</v>
      </c>
      <c r="Y1484">
        <v>1</v>
      </c>
      <c r="Z1484">
        <v>3.15</v>
      </c>
      <c r="AA1484" s="9">
        <v>2.1</v>
      </c>
      <c r="AB1484">
        <v>2.625</v>
      </c>
      <c r="AC1484">
        <v>2.1</v>
      </c>
    </row>
    <row r="1485" spans="1:29" x14ac:dyDescent="0.25">
      <c r="A1485" t="s">
        <v>3010</v>
      </c>
      <c r="B1485" t="s">
        <v>10</v>
      </c>
      <c r="C1485" t="s">
        <v>68</v>
      </c>
      <c r="D1485" t="s">
        <v>3616</v>
      </c>
      <c r="E1485" t="s">
        <v>3613</v>
      </c>
      <c r="F1485" t="str">
        <f>_xlfn.CONCAT(D1485:D1485,"-",E1485)</f>
        <v>Marrakech-Sanaa</v>
      </c>
      <c r="G1485" s="1">
        <v>44787</v>
      </c>
      <c r="H1485" s="1">
        <v>44808</v>
      </c>
      <c r="I1485" s="8">
        <f>IF(H1485&lt;&gt;"",_xlfn.DAYS(H1485,G1485),"N/A")</f>
        <v>21</v>
      </c>
      <c r="J1485" s="1">
        <f>IF(H1485&lt;&gt;"",H1485,"N/A")</f>
        <v>44808</v>
      </c>
      <c r="K1485">
        <v>8</v>
      </c>
      <c r="M1485" t="str">
        <f>IF(L1485&lt;&gt;"",L1485,"N/A")</f>
        <v>N/A</v>
      </c>
      <c r="N1485" t="s">
        <v>12</v>
      </c>
      <c r="O1485" t="str">
        <f>IF(N1485&lt;&gt;"",N1485,"N/A")</f>
        <v>Invoiced</v>
      </c>
      <c r="P1485" t="s">
        <v>13</v>
      </c>
      <c r="Q1485" s="9">
        <v>29.72315</v>
      </c>
      <c r="R1485" t="str">
        <f t="shared" si="23"/>
        <v>20-30</v>
      </c>
      <c r="S1485">
        <v>600</v>
      </c>
      <c r="T1485" t="s">
        <v>14</v>
      </c>
      <c r="U1485">
        <f>IF(T1485="USD",S1485,S1485*0.055)</f>
        <v>600</v>
      </c>
      <c r="V1485">
        <v>300</v>
      </c>
      <c r="W1485" t="s">
        <v>14</v>
      </c>
      <c r="X1485">
        <f>IF(W1485="USD",V1485,V1485*0.054)</f>
        <v>300</v>
      </c>
      <c r="Y1485">
        <v>1</v>
      </c>
      <c r="Z1485">
        <v>3.15</v>
      </c>
      <c r="AA1485" s="9">
        <v>2.1</v>
      </c>
      <c r="AB1485">
        <v>2.625</v>
      </c>
      <c r="AC1485">
        <v>2.1</v>
      </c>
    </row>
    <row r="1486" spans="1:29" x14ac:dyDescent="0.25">
      <c r="A1486" t="s">
        <v>957</v>
      </c>
      <c r="B1486" t="s">
        <v>10</v>
      </c>
      <c r="C1486" t="s">
        <v>68</v>
      </c>
      <c r="D1486" t="s">
        <v>3619</v>
      </c>
      <c r="E1486" t="s">
        <v>3617</v>
      </c>
      <c r="F1486" t="str">
        <f>_xlfn.CONCAT(D1486:D1486,"-",E1486)</f>
        <v>Addis Ababa-Lagos</v>
      </c>
      <c r="G1486" s="1">
        <v>44564</v>
      </c>
      <c r="H1486" s="1">
        <v>44585</v>
      </c>
      <c r="I1486" s="8">
        <f>IF(H1486&lt;&gt;"",_xlfn.DAYS(H1486,G1486),"N/A")</f>
        <v>21</v>
      </c>
      <c r="J1486" s="1">
        <f>IF(H1486&lt;&gt;"",H1486,"N/A")</f>
        <v>44585</v>
      </c>
      <c r="K1486">
        <v>1</v>
      </c>
      <c r="L1486" t="s">
        <v>16</v>
      </c>
      <c r="M1486" t="str">
        <f>IF(L1486&lt;&gt;"",L1486,"N/A")</f>
        <v>Paid</v>
      </c>
      <c r="N1486" t="s">
        <v>12</v>
      </c>
      <c r="O1486" t="str">
        <f>IF(N1486&lt;&gt;"",N1486,"N/A")</f>
        <v>Invoiced</v>
      </c>
      <c r="P1486" t="s">
        <v>69</v>
      </c>
      <c r="Q1486" s="9">
        <v>29.7104</v>
      </c>
      <c r="R1486" t="str">
        <f t="shared" si="23"/>
        <v>20-30</v>
      </c>
      <c r="S1486">
        <v>20</v>
      </c>
      <c r="T1486" t="s">
        <v>14</v>
      </c>
      <c r="U1486">
        <f>IF(T1486="USD",S1486,S1486*0.055)</f>
        <v>20</v>
      </c>
      <c r="V1486">
        <v>10</v>
      </c>
      <c r="W1486" t="s">
        <v>14</v>
      </c>
      <c r="X1486">
        <f>IF(W1486="USD",V1486,V1486*0.054)</f>
        <v>10</v>
      </c>
      <c r="Y1486">
        <v>1</v>
      </c>
      <c r="Z1486">
        <v>3.15</v>
      </c>
      <c r="AA1486" s="9">
        <v>2.1</v>
      </c>
      <c r="AB1486">
        <v>2.625</v>
      </c>
      <c r="AC1486">
        <v>2.1</v>
      </c>
    </row>
    <row r="1487" spans="1:29" x14ac:dyDescent="0.25">
      <c r="A1487" t="s">
        <v>966</v>
      </c>
      <c r="B1487" t="s">
        <v>10</v>
      </c>
      <c r="C1487" t="s">
        <v>68</v>
      </c>
      <c r="D1487" t="s">
        <v>3620</v>
      </c>
      <c r="E1487" t="s">
        <v>3613</v>
      </c>
      <c r="F1487" t="str">
        <f>_xlfn.CONCAT(D1487:D1487,"-",E1487)</f>
        <v>Zanzibar-Sanaa</v>
      </c>
      <c r="G1487" s="1">
        <v>44564</v>
      </c>
      <c r="H1487" s="1">
        <v>44585</v>
      </c>
      <c r="I1487" s="8">
        <f>IF(H1487&lt;&gt;"",_xlfn.DAYS(H1487,G1487),"N/A")</f>
        <v>21</v>
      </c>
      <c r="J1487" s="1">
        <f>IF(H1487&lt;&gt;"",H1487,"N/A")</f>
        <v>44585</v>
      </c>
      <c r="K1487">
        <v>1</v>
      </c>
      <c r="L1487" t="s">
        <v>16</v>
      </c>
      <c r="M1487" t="str">
        <f>IF(L1487&lt;&gt;"",L1487,"N/A")</f>
        <v>Paid</v>
      </c>
      <c r="N1487" t="s">
        <v>16</v>
      </c>
      <c r="O1487" t="str">
        <f>IF(N1487&lt;&gt;"",N1487,"N/A")</f>
        <v>Paid</v>
      </c>
      <c r="P1487" t="s">
        <v>13</v>
      </c>
      <c r="Q1487" s="9">
        <v>29.7104</v>
      </c>
      <c r="R1487" t="str">
        <f t="shared" si="23"/>
        <v>20-30</v>
      </c>
      <c r="S1487">
        <v>600</v>
      </c>
      <c r="T1487" t="s">
        <v>14</v>
      </c>
      <c r="U1487">
        <f>IF(T1487="USD",S1487,S1487*0.055)</f>
        <v>600</v>
      </c>
      <c r="V1487">
        <v>300</v>
      </c>
      <c r="W1487" t="s">
        <v>14</v>
      </c>
      <c r="X1487">
        <f>IF(W1487="USD",V1487,V1487*0.054)</f>
        <v>300</v>
      </c>
      <c r="Y1487">
        <v>1</v>
      </c>
      <c r="Z1487">
        <v>3.15</v>
      </c>
      <c r="AA1487" s="9">
        <v>2.1</v>
      </c>
      <c r="AB1487">
        <v>2.625</v>
      </c>
      <c r="AC1487">
        <v>2.1</v>
      </c>
    </row>
    <row r="1488" spans="1:29" x14ac:dyDescent="0.25">
      <c r="A1488" t="s">
        <v>1597</v>
      </c>
      <c r="B1488" t="s">
        <v>10</v>
      </c>
      <c r="C1488" t="s">
        <v>68</v>
      </c>
      <c r="D1488" t="s">
        <v>3620</v>
      </c>
      <c r="E1488" t="s">
        <v>3612</v>
      </c>
      <c r="F1488" t="str">
        <f>_xlfn.CONCAT(D1488:D1488,"-",E1488)</f>
        <v>Zanzibar-Victoria</v>
      </c>
      <c r="G1488" s="1">
        <v>44725</v>
      </c>
      <c r="H1488" s="1">
        <v>44746</v>
      </c>
      <c r="I1488" s="8">
        <f>IF(H1488&lt;&gt;"",_xlfn.DAYS(H1488,G1488),"N/A")</f>
        <v>21</v>
      </c>
      <c r="J1488" s="1">
        <f>IF(H1488&lt;&gt;"",H1488,"N/A")</f>
        <v>44746</v>
      </c>
      <c r="K1488">
        <v>6</v>
      </c>
      <c r="L1488" t="s">
        <v>12</v>
      </c>
      <c r="M1488" t="str">
        <f>IF(L1488&lt;&gt;"",L1488,"N/A")</f>
        <v>Invoiced</v>
      </c>
      <c r="O1488" t="str">
        <f>IF(N1488&lt;&gt;"",N1488,"N/A")</f>
        <v>N/A</v>
      </c>
      <c r="P1488" t="s">
        <v>69</v>
      </c>
      <c r="Q1488" s="9">
        <v>29.695</v>
      </c>
      <c r="R1488" t="str">
        <f t="shared" si="23"/>
        <v>20-30</v>
      </c>
      <c r="S1488">
        <v>20</v>
      </c>
      <c r="T1488" t="s">
        <v>14</v>
      </c>
      <c r="U1488">
        <f>IF(T1488="USD",S1488,S1488*0.055)</f>
        <v>20</v>
      </c>
      <c r="V1488">
        <v>10</v>
      </c>
      <c r="W1488" t="s">
        <v>14</v>
      </c>
      <c r="X1488">
        <f>IF(W1488="USD",V1488,V1488*0.054)</f>
        <v>10</v>
      </c>
      <c r="Y1488">
        <v>1</v>
      </c>
      <c r="Z1488">
        <v>3.15</v>
      </c>
      <c r="AA1488" s="9">
        <v>2.1</v>
      </c>
      <c r="AB1488">
        <v>2.625</v>
      </c>
      <c r="AC1488">
        <v>2.1</v>
      </c>
    </row>
    <row r="1489" spans="1:29" x14ac:dyDescent="0.25">
      <c r="A1489" t="s">
        <v>1656</v>
      </c>
      <c r="B1489" t="s">
        <v>10</v>
      </c>
      <c r="C1489" t="s">
        <v>68</v>
      </c>
      <c r="D1489" t="s">
        <v>3615</v>
      </c>
      <c r="E1489" t="s">
        <v>3613</v>
      </c>
      <c r="F1489" t="str">
        <f>_xlfn.CONCAT(D1489:D1489,"-",E1489)</f>
        <v>Mombasa-Sanaa</v>
      </c>
      <c r="G1489" s="1">
        <v>44725</v>
      </c>
      <c r="H1489" s="1">
        <v>44746</v>
      </c>
      <c r="I1489" s="8">
        <f>IF(H1489&lt;&gt;"",_xlfn.DAYS(H1489,G1489),"N/A")</f>
        <v>21</v>
      </c>
      <c r="J1489" s="1">
        <f>IF(H1489&lt;&gt;"",H1489,"N/A")</f>
        <v>44746</v>
      </c>
      <c r="K1489">
        <v>6</v>
      </c>
      <c r="L1489" t="s">
        <v>12</v>
      </c>
      <c r="M1489" t="str">
        <f>IF(L1489&lt;&gt;"",L1489,"N/A")</f>
        <v>Invoiced</v>
      </c>
      <c r="N1489" t="s">
        <v>12</v>
      </c>
      <c r="O1489" t="str">
        <f>IF(N1489&lt;&gt;"",N1489,"N/A")</f>
        <v>Invoiced</v>
      </c>
      <c r="P1489" t="s">
        <v>13</v>
      </c>
      <c r="Q1489" s="9">
        <v>29.695</v>
      </c>
      <c r="R1489" t="str">
        <f t="shared" si="23"/>
        <v>20-30</v>
      </c>
      <c r="S1489">
        <v>600</v>
      </c>
      <c r="T1489" t="s">
        <v>14</v>
      </c>
      <c r="U1489">
        <f>IF(T1489="USD",S1489,S1489*0.055)</f>
        <v>600</v>
      </c>
      <c r="V1489">
        <v>300</v>
      </c>
      <c r="W1489" t="s">
        <v>14</v>
      </c>
      <c r="X1489">
        <f>IF(W1489="USD",V1489,V1489*0.054)</f>
        <v>300</v>
      </c>
      <c r="Y1489">
        <v>1</v>
      </c>
      <c r="Z1489">
        <v>3.15</v>
      </c>
      <c r="AA1489" s="9">
        <v>2.1</v>
      </c>
      <c r="AB1489">
        <v>2.625</v>
      </c>
      <c r="AC1489">
        <v>2.1</v>
      </c>
    </row>
    <row r="1490" spans="1:29" x14ac:dyDescent="0.25">
      <c r="A1490" t="s">
        <v>2187</v>
      </c>
      <c r="B1490" t="s">
        <v>10</v>
      </c>
      <c r="C1490" t="s">
        <v>68</v>
      </c>
      <c r="D1490" t="s">
        <v>3616</v>
      </c>
      <c r="E1490" t="s">
        <v>3614</v>
      </c>
      <c r="F1490" t="str">
        <f>_xlfn.CONCAT(D1490:D1490,"-",E1490)</f>
        <v>Marrakech-Alger</v>
      </c>
      <c r="G1490" s="1">
        <v>44725</v>
      </c>
      <c r="H1490" s="1">
        <v>44746</v>
      </c>
      <c r="I1490" s="8">
        <f>IF(H1490&lt;&gt;"",_xlfn.DAYS(H1490,G1490),"N/A")</f>
        <v>21</v>
      </c>
      <c r="J1490" s="1">
        <f>IF(H1490&lt;&gt;"",H1490,"N/A")</f>
        <v>44746</v>
      </c>
      <c r="K1490">
        <v>6</v>
      </c>
      <c r="L1490" t="s">
        <v>16</v>
      </c>
      <c r="M1490" t="str">
        <f>IF(L1490&lt;&gt;"",L1490,"N/A")</f>
        <v>Paid</v>
      </c>
      <c r="N1490" t="s">
        <v>12</v>
      </c>
      <c r="O1490" t="str">
        <f>IF(N1490&lt;&gt;"",N1490,"N/A")</f>
        <v>Invoiced</v>
      </c>
      <c r="P1490" t="s">
        <v>13</v>
      </c>
      <c r="Q1490" s="9">
        <v>29.5688</v>
      </c>
      <c r="R1490" t="str">
        <f t="shared" si="23"/>
        <v>20-30</v>
      </c>
      <c r="S1490">
        <v>600</v>
      </c>
      <c r="T1490" t="s">
        <v>14</v>
      </c>
      <c r="U1490">
        <f>IF(T1490="USD",S1490,S1490*0.055)</f>
        <v>600</v>
      </c>
      <c r="V1490">
        <v>300</v>
      </c>
      <c r="W1490" t="s">
        <v>14</v>
      </c>
      <c r="X1490">
        <f>IF(W1490="USD",V1490,V1490*0.054)</f>
        <v>300</v>
      </c>
      <c r="Y1490">
        <v>1</v>
      </c>
      <c r="Z1490">
        <v>3.15</v>
      </c>
      <c r="AA1490" s="9">
        <v>2.1</v>
      </c>
      <c r="AB1490">
        <v>2.625</v>
      </c>
      <c r="AC1490">
        <v>2.1</v>
      </c>
    </row>
    <row r="1491" spans="1:29" x14ac:dyDescent="0.25">
      <c r="A1491" t="s">
        <v>992</v>
      </c>
      <c r="B1491" t="s">
        <v>10</v>
      </c>
      <c r="C1491" t="s">
        <v>68</v>
      </c>
      <c r="D1491" t="s">
        <v>3615</v>
      </c>
      <c r="E1491" t="s">
        <v>3617</v>
      </c>
      <c r="F1491" t="str">
        <f>_xlfn.CONCAT(D1491:D1491,"-",E1491)</f>
        <v>Mombasa-Lagos</v>
      </c>
      <c r="G1491" s="1">
        <v>44568</v>
      </c>
      <c r="H1491" s="1">
        <v>44589</v>
      </c>
      <c r="I1491" s="8">
        <f>IF(H1491&lt;&gt;"",_xlfn.DAYS(H1491,G1491),"N/A")</f>
        <v>21</v>
      </c>
      <c r="J1491" s="1">
        <f>IF(H1491&lt;&gt;"",H1491,"N/A")</f>
        <v>44589</v>
      </c>
      <c r="K1491">
        <v>1</v>
      </c>
      <c r="L1491" t="s">
        <v>16</v>
      </c>
      <c r="M1491" t="str">
        <f>IF(L1491&lt;&gt;"",L1491,"N/A")</f>
        <v>Paid</v>
      </c>
      <c r="N1491" t="s">
        <v>12</v>
      </c>
      <c r="O1491" t="str">
        <f>IF(N1491&lt;&gt;"",N1491,"N/A")</f>
        <v>Invoiced</v>
      </c>
      <c r="P1491" t="s">
        <v>69</v>
      </c>
      <c r="Q1491" s="9">
        <v>29.566400000000002</v>
      </c>
      <c r="R1491" t="str">
        <f t="shared" si="23"/>
        <v>20-30</v>
      </c>
      <c r="S1491">
        <v>20</v>
      </c>
      <c r="T1491" t="s">
        <v>14</v>
      </c>
      <c r="U1491">
        <f>IF(T1491="USD",S1491,S1491*0.055)</f>
        <v>20</v>
      </c>
      <c r="V1491">
        <v>10</v>
      </c>
      <c r="W1491" t="s">
        <v>14</v>
      </c>
      <c r="X1491">
        <f>IF(W1491="USD",V1491,V1491*0.054)</f>
        <v>10</v>
      </c>
      <c r="Y1491">
        <v>1</v>
      </c>
      <c r="Z1491">
        <v>3.15</v>
      </c>
      <c r="AA1491" s="9">
        <v>2.1</v>
      </c>
      <c r="AB1491">
        <v>2.625</v>
      </c>
      <c r="AC1491">
        <v>2.1</v>
      </c>
    </row>
    <row r="1492" spans="1:29" x14ac:dyDescent="0.25">
      <c r="A1492" t="s">
        <v>979</v>
      </c>
      <c r="B1492" t="s">
        <v>10</v>
      </c>
      <c r="C1492" t="s">
        <v>68</v>
      </c>
      <c r="D1492" t="s">
        <v>3615</v>
      </c>
      <c r="E1492" t="s">
        <v>3613</v>
      </c>
      <c r="F1492" t="str">
        <f>_xlfn.CONCAT(D1492:D1492,"-",E1492)</f>
        <v>Mombasa-Sanaa</v>
      </c>
      <c r="G1492" s="1">
        <v>44568</v>
      </c>
      <c r="H1492" s="1">
        <v>44589</v>
      </c>
      <c r="I1492" s="8">
        <f>IF(H1492&lt;&gt;"",_xlfn.DAYS(H1492,G1492),"N/A")</f>
        <v>21</v>
      </c>
      <c r="J1492" s="1">
        <f>IF(H1492&lt;&gt;"",H1492,"N/A")</f>
        <v>44589</v>
      </c>
      <c r="K1492">
        <v>1</v>
      </c>
      <c r="L1492" t="s">
        <v>16</v>
      </c>
      <c r="M1492" t="str">
        <f>IF(L1492&lt;&gt;"",L1492,"N/A")</f>
        <v>Paid</v>
      </c>
      <c r="N1492" t="s">
        <v>16</v>
      </c>
      <c r="O1492" t="str">
        <f>IF(N1492&lt;&gt;"",N1492,"N/A")</f>
        <v>Paid</v>
      </c>
      <c r="P1492" t="s">
        <v>13</v>
      </c>
      <c r="Q1492" s="9">
        <v>29.566400000000002</v>
      </c>
      <c r="R1492" t="str">
        <f t="shared" si="23"/>
        <v>20-30</v>
      </c>
      <c r="S1492">
        <v>600</v>
      </c>
      <c r="T1492" t="s">
        <v>14</v>
      </c>
      <c r="U1492">
        <f>IF(T1492="USD",S1492,S1492*0.055)</f>
        <v>600</v>
      </c>
      <c r="V1492">
        <v>300</v>
      </c>
      <c r="W1492" t="s">
        <v>14</v>
      </c>
      <c r="X1492">
        <f>IF(W1492="USD",V1492,V1492*0.054)</f>
        <v>300</v>
      </c>
      <c r="Y1492">
        <v>1</v>
      </c>
      <c r="Z1492">
        <v>3.15</v>
      </c>
      <c r="AA1492" s="9">
        <v>2.1</v>
      </c>
      <c r="AB1492">
        <v>2.625</v>
      </c>
      <c r="AC1492">
        <v>2.1</v>
      </c>
    </row>
    <row r="1493" spans="1:29" x14ac:dyDescent="0.25">
      <c r="A1493" t="s">
        <v>2916</v>
      </c>
      <c r="B1493" t="s">
        <v>10</v>
      </c>
      <c r="C1493" t="s">
        <v>68</v>
      </c>
      <c r="D1493" t="s">
        <v>3620</v>
      </c>
      <c r="E1493" t="s">
        <v>3618</v>
      </c>
      <c r="F1493" t="str">
        <f>_xlfn.CONCAT(D1493:D1493,"-",E1493)</f>
        <v>Zanzibar-Tripoli</v>
      </c>
      <c r="G1493" s="1">
        <v>44758</v>
      </c>
      <c r="H1493" s="1">
        <v>44779</v>
      </c>
      <c r="I1493" s="8">
        <f>IF(H1493&lt;&gt;"",_xlfn.DAYS(H1493,G1493),"N/A")</f>
        <v>21</v>
      </c>
      <c r="J1493" s="1">
        <f>IF(H1493&lt;&gt;"",H1493,"N/A")</f>
        <v>44779</v>
      </c>
      <c r="K1493">
        <v>7</v>
      </c>
      <c r="L1493" t="s">
        <v>12</v>
      </c>
      <c r="M1493" t="str">
        <f>IF(L1493&lt;&gt;"",L1493,"N/A")</f>
        <v>Invoiced</v>
      </c>
      <c r="N1493" t="s">
        <v>12</v>
      </c>
      <c r="O1493" t="str">
        <f>IF(N1493&lt;&gt;"",N1493,"N/A")</f>
        <v>Invoiced</v>
      </c>
      <c r="P1493" t="s">
        <v>13</v>
      </c>
      <c r="Q1493" s="9">
        <v>29.52</v>
      </c>
      <c r="R1493" t="str">
        <f t="shared" si="23"/>
        <v>20-30</v>
      </c>
      <c r="S1493">
        <v>600</v>
      </c>
      <c r="T1493" t="s">
        <v>14</v>
      </c>
      <c r="U1493">
        <f>IF(T1493="USD",S1493,S1493*0.055)</f>
        <v>600</v>
      </c>
      <c r="V1493">
        <v>300</v>
      </c>
      <c r="W1493" t="s">
        <v>14</v>
      </c>
      <c r="X1493">
        <f>IF(W1493="USD",V1493,V1493*0.054)</f>
        <v>300</v>
      </c>
      <c r="Y1493">
        <v>1</v>
      </c>
      <c r="Z1493">
        <v>3.15</v>
      </c>
      <c r="AA1493" s="9">
        <v>2.1</v>
      </c>
      <c r="AB1493">
        <v>2.625</v>
      </c>
      <c r="AC1493">
        <v>2.1</v>
      </c>
    </row>
    <row r="1494" spans="1:29" x14ac:dyDescent="0.25">
      <c r="A1494" t="s">
        <v>2906</v>
      </c>
      <c r="B1494" t="s">
        <v>10</v>
      </c>
      <c r="C1494" t="s">
        <v>68</v>
      </c>
      <c r="D1494" t="s">
        <v>3611</v>
      </c>
      <c r="E1494" t="s">
        <v>3612</v>
      </c>
      <c r="F1494" t="str">
        <f>_xlfn.CONCAT(D1494:D1494,"-",E1494)</f>
        <v>Mogadishu-Victoria</v>
      </c>
      <c r="G1494" s="1">
        <v>44766</v>
      </c>
      <c r="H1494" s="1">
        <v>44787</v>
      </c>
      <c r="I1494" s="8">
        <f>IF(H1494&lt;&gt;"",_xlfn.DAYS(H1494,G1494),"N/A")</f>
        <v>21</v>
      </c>
      <c r="J1494" s="1">
        <f>IF(H1494&lt;&gt;"",H1494,"N/A")</f>
        <v>44787</v>
      </c>
      <c r="K1494">
        <v>7</v>
      </c>
      <c r="L1494" t="s">
        <v>12</v>
      </c>
      <c r="M1494" t="str">
        <f>IF(L1494&lt;&gt;"",L1494,"N/A")</f>
        <v>Invoiced</v>
      </c>
      <c r="N1494" t="s">
        <v>12</v>
      </c>
      <c r="O1494" t="str">
        <f>IF(N1494&lt;&gt;"",N1494,"N/A")</f>
        <v>Invoiced</v>
      </c>
      <c r="P1494" t="s">
        <v>13</v>
      </c>
      <c r="Q1494" s="9">
        <v>29.024000000000001</v>
      </c>
      <c r="R1494" t="str">
        <f t="shared" si="23"/>
        <v>20-30</v>
      </c>
      <c r="S1494">
        <v>600</v>
      </c>
      <c r="T1494" t="s">
        <v>14</v>
      </c>
      <c r="U1494">
        <f>IF(T1494="USD",S1494,S1494*0.055)</f>
        <v>600</v>
      </c>
      <c r="V1494">
        <v>300</v>
      </c>
      <c r="W1494" t="s">
        <v>14</v>
      </c>
      <c r="X1494">
        <f>IF(W1494="USD",V1494,V1494*0.054)</f>
        <v>300</v>
      </c>
      <c r="Y1494">
        <v>1</v>
      </c>
      <c r="Z1494">
        <v>3.15</v>
      </c>
      <c r="AA1494" s="9">
        <v>2.1</v>
      </c>
      <c r="AB1494">
        <v>2.625</v>
      </c>
      <c r="AC1494">
        <v>2.1</v>
      </c>
    </row>
    <row r="1495" spans="1:29" x14ac:dyDescent="0.25">
      <c r="A1495" t="s">
        <v>1633</v>
      </c>
      <c r="B1495" t="s">
        <v>10</v>
      </c>
      <c r="C1495" t="s">
        <v>68</v>
      </c>
      <c r="D1495" t="s">
        <v>3619</v>
      </c>
      <c r="E1495" t="s">
        <v>3617</v>
      </c>
      <c r="F1495" t="str">
        <f>_xlfn.CONCAT(D1495:D1495,"-",E1495)</f>
        <v>Addis Ababa-Lagos</v>
      </c>
      <c r="G1495" s="1">
        <v>44718</v>
      </c>
      <c r="H1495" s="1">
        <v>44739</v>
      </c>
      <c r="I1495" s="8">
        <f>IF(H1495&lt;&gt;"",_xlfn.DAYS(H1495,G1495),"N/A")</f>
        <v>21</v>
      </c>
      <c r="J1495" s="1">
        <f>IF(H1495&lt;&gt;"",H1495,"N/A")</f>
        <v>44739</v>
      </c>
      <c r="K1495">
        <v>6</v>
      </c>
      <c r="L1495" t="s">
        <v>12</v>
      </c>
      <c r="M1495" t="str">
        <f>IF(L1495&lt;&gt;"",L1495,"N/A")</f>
        <v>Invoiced</v>
      </c>
      <c r="O1495" t="str">
        <f>IF(N1495&lt;&gt;"",N1495,"N/A")</f>
        <v>N/A</v>
      </c>
      <c r="P1495" t="s">
        <v>69</v>
      </c>
      <c r="Q1495" s="9">
        <v>28.571999999999999</v>
      </c>
      <c r="R1495" t="str">
        <f t="shared" si="23"/>
        <v>20-30</v>
      </c>
      <c r="S1495">
        <v>20</v>
      </c>
      <c r="T1495" t="s">
        <v>14</v>
      </c>
      <c r="U1495">
        <f>IF(T1495="USD",S1495,S1495*0.055)</f>
        <v>20</v>
      </c>
      <c r="V1495">
        <v>10</v>
      </c>
      <c r="W1495" t="s">
        <v>14</v>
      </c>
      <c r="X1495">
        <f>IF(W1495="USD",V1495,V1495*0.054)</f>
        <v>10</v>
      </c>
      <c r="Y1495">
        <v>1</v>
      </c>
      <c r="Z1495">
        <v>3.15</v>
      </c>
      <c r="AA1495" s="9">
        <v>2.1</v>
      </c>
      <c r="AB1495">
        <v>2.625</v>
      </c>
      <c r="AC1495">
        <v>2.1</v>
      </c>
    </row>
    <row r="1496" spans="1:29" x14ac:dyDescent="0.25">
      <c r="A1496" t="s">
        <v>1692</v>
      </c>
      <c r="B1496" t="s">
        <v>10</v>
      </c>
      <c r="C1496" t="s">
        <v>68</v>
      </c>
      <c r="D1496" t="s">
        <v>3620</v>
      </c>
      <c r="E1496" t="s">
        <v>3613</v>
      </c>
      <c r="F1496" t="str">
        <f>_xlfn.CONCAT(D1496:D1496,"-",E1496)</f>
        <v>Zanzibar-Sanaa</v>
      </c>
      <c r="G1496" s="1">
        <v>44718</v>
      </c>
      <c r="H1496" s="1">
        <v>44739</v>
      </c>
      <c r="I1496" s="8">
        <f>IF(H1496&lt;&gt;"",_xlfn.DAYS(H1496,G1496),"N/A")</f>
        <v>21</v>
      </c>
      <c r="J1496" s="1">
        <f>IF(H1496&lt;&gt;"",H1496,"N/A")</f>
        <v>44739</v>
      </c>
      <c r="K1496">
        <v>6</v>
      </c>
      <c r="L1496" t="s">
        <v>12</v>
      </c>
      <c r="M1496" t="str">
        <f>IF(L1496&lt;&gt;"",L1496,"N/A")</f>
        <v>Invoiced</v>
      </c>
      <c r="N1496" t="s">
        <v>12</v>
      </c>
      <c r="O1496" t="str">
        <f>IF(N1496&lt;&gt;"",N1496,"N/A")</f>
        <v>Invoiced</v>
      </c>
      <c r="P1496" t="s">
        <v>13</v>
      </c>
      <c r="Q1496" s="9">
        <v>28.571999999999999</v>
      </c>
      <c r="R1496" t="str">
        <f t="shared" si="23"/>
        <v>20-30</v>
      </c>
      <c r="S1496">
        <v>600</v>
      </c>
      <c r="T1496" t="s">
        <v>14</v>
      </c>
      <c r="U1496">
        <f>IF(T1496="USD",S1496,S1496*0.055)</f>
        <v>600</v>
      </c>
      <c r="V1496">
        <v>300</v>
      </c>
      <c r="W1496" t="s">
        <v>14</v>
      </c>
      <c r="X1496">
        <f>IF(W1496="USD",V1496,V1496*0.054)</f>
        <v>300</v>
      </c>
      <c r="Y1496">
        <v>1</v>
      </c>
      <c r="Z1496">
        <v>3.15</v>
      </c>
      <c r="AA1496" s="9">
        <v>2.1</v>
      </c>
      <c r="AB1496">
        <v>2.625</v>
      </c>
      <c r="AC1496">
        <v>2.1</v>
      </c>
    </row>
    <row r="1497" spans="1:29" x14ac:dyDescent="0.25">
      <c r="A1497" t="s">
        <v>1316</v>
      </c>
      <c r="B1497" t="s">
        <v>10</v>
      </c>
      <c r="C1497" t="s">
        <v>68</v>
      </c>
      <c r="D1497" t="s">
        <v>3615</v>
      </c>
      <c r="E1497" t="s">
        <v>3617</v>
      </c>
      <c r="F1497" t="str">
        <f>_xlfn.CONCAT(D1497:D1497,"-",E1497)</f>
        <v>Mombasa-Lagos</v>
      </c>
      <c r="G1497" s="1">
        <v>44688</v>
      </c>
      <c r="H1497" s="1">
        <v>44709</v>
      </c>
      <c r="I1497" s="8">
        <f>IF(H1497&lt;&gt;"",_xlfn.DAYS(H1497,G1497),"N/A")</f>
        <v>21</v>
      </c>
      <c r="J1497" s="1">
        <f>IF(H1497&lt;&gt;"",H1497,"N/A")</f>
        <v>44709</v>
      </c>
      <c r="K1497">
        <v>5</v>
      </c>
      <c r="L1497" t="s">
        <v>16</v>
      </c>
      <c r="M1497" t="str">
        <f>IF(L1497&lt;&gt;"",L1497,"N/A")</f>
        <v>Paid</v>
      </c>
      <c r="N1497" t="s">
        <v>12</v>
      </c>
      <c r="O1497" t="str">
        <f>IF(N1497&lt;&gt;"",N1497,"N/A")</f>
        <v>Invoiced</v>
      </c>
      <c r="P1497" t="s">
        <v>69</v>
      </c>
      <c r="Q1497" s="9">
        <v>28.133199999999999</v>
      </c>
      <c r="R1497" t="str">
        <f t="shared" si="23"/>
        <v>20-30</v>
      </c>
      <c r="S1497">
        <v>20</v>
      </c>
      <c r="T1497" t="s">
        <v>14</v>
      </c>
      <c r="U1497">
        <f>IF(T1497="USD",S1497,S1497*0.055)</f>
        <v>20</v>
      </c>
      <c r="V1497">
        <v>10</v>
      </c>
      <c r="W1497" t="s">
        <v>14</v>
      </c>
      <c r="X1497">
        <f>IF(W1497="USD",V1497,V1497*0.054)</f>
        <v>10</v>
      </c>
      <c r="Y1497">
        <v>1</v>
      </c>
      <c r="Z1497">
        <v>3.15</v>
      </c>
      <c r="AA1497" s="9">
        <v>2.1</v>
      </c>
      <c r="AB1497">
        <v>2.625</v>
      </c>
      <c r="AC1497">
        <v>2.1</v>
      </c>
    </row>
    <row r="1498" spans="1:29" x14ac:dyDescent="0.25">
      <c r="A1498" t="s">
        <v>1317</v>
      </c>
      <c r="B1498" t="s">
        <v>10</v>
      </c>
      <c r="C1498" t="s">
        <v>68</v>
      </c>
      <c r="D1498" t="s">
        <v>3616</v>
      </c>
      <c r="E1498" t="s">
        <v>3618</v>
      </c>
      <c r="F1498" t="str">
        <f>_xlfn.CONCAT(D1498:D1498,"-",E1498)</f>
        <v>Marrakech-Tripoli</v>
      </c>
      <c r="G1498" s="1">
        <v>44688</v>
      </c>
      <c r="H1498" s="1">
        <v>44709</v>
      </c>
      <c r="I1498" s="8">
        <f>IF(H1498&lt;&gt;"",_xlfn.DAYS(H1498,G1498),"N/A")</f>
        <v>21</v>
      </c>
      <c r="J1498" s="1">
        <f>IF(H1498&lt;&gt;"",H1498,"N/A")</f>
        <v>44709</v>
      </c>
      <c r="K1498">
        <v>5</v>
      </c>
      <c r="L1498" t="s">
        <v>16</v>
      </c>
      <c r="M1498" t="str">
        <f>IF(L1498&lt;&gt;"",L1498,"N/A")</f>
        <v>Paid</v>
      </c>
      <c r="N1498" t="s">
        <v>12</v>
      </c>
      <c r="O1498" t="str">
        <f>IF(N1498&lt;&gt;"",N1498,"N/A")</f>
        <v>Invoiced</v>
      </c>
      <c r="P1498" t="s">
        <v>13</v>
      </c>
      <c r="Q1498" s="9">
        <v>28.133199999999999</v>
      </c>
      <c r="R1498" t="str">
        <f t="shared" si="23"/>
        <v>20-30</v>
      </c>
      <c r="S1498">
        <v>600</v>
      </c>
      <c r="T1498" t="s">
        <v>14</v>
      </c>
      <c r="U1498">
        <f>IF(T1498="USD",S1498,S1498*0.055)</f>
        <v>600</v>
      </c>
      <c r="V1498">
        <v>300</v>
      </c>
      <c r="W1498" t="s">
        <v>14</v>
      </c>
      <c r="X1498">
        <f>IF(W1498="USD",V1498,V1498*0.054)</f>
        <v>300</v>
      </c>
      <c r="Y1498">
        <v>1</v>
      </c>
      <c r="Z1498">
        <v>3.15</v>
      </c>
      <c r="AA1498" s="9">
        <v>2.1</v>
      </c>
      <c r="AB1498">
        <v>2.625</v>
      </c>
      <c r="AC1498">
        <v>2.1</v>
      </c>
    </row>
    <row r="1499" spans="1:29" x14ac:dyDescent="0.25">
      <c r="A1499" t="s">
        <v>1268</v>
      </c>
      <c r="B1499" t="s">
        <v>10</v>
      </c>
      <c r="C1499" t="s">
        <v>68</v>
      </c>
      <c r="D1499" t="s">
        <v>3616</v>
      </c>
      <c r="E1499" t="s">
        <v>3612</v>
      </c>
      <c r="F1499" t="str">
        <f>_xlfn.CONCAT(D1499:D1499,"-",E1499)</f>
        <v>Marrakech-Victoria</v>
      </c>
      <c r="G1499" s="1">
        <v>44685</v>
      </c>
      <c r="H1499" s="1">
        <v>44706</v>
      </c>
      <c r="I1499" s="8">
        <f>IF(H1499&lt;&gt;"",_xlfn.DAYS(H1499,G1499),"N/A")</f>
        <v>21</v>
      </c>
      <c r="J1499" s="1">
        <f>IF(H1499&lt;&gt;"",H1499,"N/A")</f>
        <v>44706</v>
      </c>
      <c r="K1499">
        <v>5</v>
      </c>
      <c r="M1499" t="str">
        <f>IF(L1499&lt;&gt;"",L1499,"N/A")</f>
        <v>N/A</v>
      </c>
      <c r="O1499" t="str">
        <f>IF(N1499&lt;&gt;"",N1499,"N/A")</f>
        <v>N/A</v>
      </c>
      <c r="P1499" t="s">
        <v>69</v>
      </c>
      <c r="Q1499" s="9">
        <v>28.100300000000001</v>
      </c>
      <c r="R1499" t="str">
        <f t="shared" si="23"/>
        <v>20-30</v>
      </c>
      <c r="S1499">
        <v>20</v>
      </c>
      <c r="T1499" t="s">
        <v>14</v>
      </c>
      <c r="U1499">
        <f>IF(T1499="USD",S1499,S1499*0.055)</f>
        <v>20</v>
      </c>
      <c r="V1499">
        <v>10</v>
      </c>
      <c r="W1499" t="s">
        <v>14</v>
      </c>
      <c r="X1499">
        <f>IF(W1499="USD",V1499,V1499*0.054)</f>
        <v>10</v>
      </c>
      <c r="Y1499">
        <v>1</v>
      </c>
      <c r="Z1499">
        <v>3.15</v>
      </c>
      <c r="AA1499" s="9">
        <v>2.1</v>
      </c>
      <c r="AB1499">
        <v>2.625</v>
      </c>
      <c r="AC1499">
        <v>2.1</v>
      </c>
    </row>
    <row r="1500" spans="1:29" x14ac:dyDescent="0.25">
      <c r="A1500" t="s">
        <v>1261</v>
      </c>
      <c r="B1500" t="s">
        <v>10</v>
      </c>
      <c r="C1500" t="s">
        <v>68</v>
      </c>
      <c r="D1500" t="s">
        <v>3615</v>
      </c>
      <c r="E1500" t="s">
        <v>3613</v>
      </c>
      <c r="F1500" t="str">
        <f>_xlfn.CONCAT(D1500:D1500,"-",E1500)</f>
        <v>Mombasa-Sanaa</v>
      </c>
      <c r="G1500" s="1">
        <v>44685</v>
      </c>
      <c r="H1500" s="1">
        <v>44706</v>
      </c>
      <c r="I1500" s="8">
        <f>IF(H1500&lt;&gt;"",_xlfn.DAYS(H1500,G1500),"N/A")</f>
        <v>21</v>
      </c>
      <c r="J1500" s="1">
        <f>IF(H1500&lt;&gt;"",H1500,"N/A")</f>
        <v>44706</v>
      </c>
      <c r="K1500">
        <v>5</v>
      </c>
      <c r="M1500" t="str">
        <f>IF(L1500&lt;&gt;"",L1500,"N/A")</f>
        <v>N/A</v>
      </c>
      <c r="N1500" t="s">
        <v>12</v>
      </c>
      <c r="O1500" t="str">
        <f>IF(N1500&lt;&gt;"",N1500,"N/A")</f>
        <v>Invoiced</v>
      </c>
      <c r="P1500" t="s">
        <v>13</v>
      </c>
      <c r="Q1500" s="9">
        <v>28.100300000000001</v>
      </c>
      <c r="R1500" t="str">
        <f t="shared" si="23"/>
        <v>20-30</v>
      </c>
      <c r="S1500">
        <v>600</v>
      </c>
      <c r="T1500" t="s">
        <v>14</v>
      </c>
      <c r="U1500">
        <f>IF(T1500="USD",S1500,S1500*0.055)</f>
        <v>600</v>
      </c>
      <c r="V1500">
        <v>300</v>
      </c>
      <c r="W1500" t="s">
        <v>14</v>
      </c>
      <c r="X1500">
        <f>IF(W1500="USD",V1500,V1500*0.054)</f>
        <v>300</v>
      </c>
      <c r="Y1500">
        <v>1</v>
      </c>
      <c r="Z1500">
        <v>3.15</v>
      </c>
      <c r="AA1500" s="9">
        <v>2.1</v>
      </c>
      <c r="AB1500">
        <v>2.625</v>
      </c>
      <c r="AC1500">
        <v>2.1</v>
      </c>
    </row>
    <row r="1501" spans="1:29" x14ac:dyDescent="0.25">
      <c r="A1501" t="s">
        <v>1314</v>
      </c>
      <c r="B1501" t="s">
        <v>10</v>
      </c>
      <c r="C1501" t="s">
        <v>68</v>
      </c>
      <c r="D1501" t="s">
        <v>3620</v>
      </c>
      <c r="E1501" t="s">
        <v>3614</v>
      </c>
      <c r="F1501" t="str">
        <f>_xlfn.CONCAT(D1501:D1501,"-",E1501)</f>
        <v>Zanzibar-Alger</v>
      </c>
      <c r="G1501" s="1">
        <v>44688</v>
      </c>
      <c r="H1501" s="1">
        <v>44709</v>
      </c>
      <c r="I1501" s="8">
        <f>IF(H1501&lt;&gt;"",_xlfn.DAYS(H1501,G1501),"N/A")</f>
        <v>21</v>
      </c>
      <c r="J1501" s="1">
        <f>IF(H1501&lt;&gt;"",H1501,"N/A")</f>
        <v>44709</v>
      </c>
      <c r="K1501">
        <v>5</v>
      </c>
      <c r="L1501" t="s">
        <v>16</v>
      </c>
      <c r="M1501" t="str">
        <f>IF(L1501&lt;&gt;"",L1501,"N/A")</f>
        <v>Paid</v>
      </c>
      <c r="N1501" t="s">
        <v>12</v>
      </c>
      <c r="O1501" t="str">
        <f>IF(N1501&lt;&gt;"",N1501,"N/A")</f>
        <v>Invoiced</v>
      </c>
      <c r="P1501" t="s">
        <v>69</v>
      </c>
      <c r="Q1501" s="9">
        <v>28.095600000000001</v>
      </c>
      <c r="R1501" t="str">
        <f t="shared" si="23"/>
        <v>20-30</v>
      </c>
      <c r="S1501">
        <v>20</v>
      </c>
      <c r="T1501" t="s">
        <v>14</v>
      </c>
      <c r="U1501">
        <f>IF(T1501="USD",S1501,S1501*0.055)</f>
        <v>20</v>
      </c>
      <c r="V1501">
        <v>10</v>
      </c>
      <c r="W1501" t="s">
        <v>14</v>
      </c>
      <c r="X1501">
        <f>IF(W1501="USD",V1501,V1501*0.054)</f>
        <v>10</v>
      </c>
      <c r="Y1501">
        <v>1</v>
      </c>
      <c r="Z1501">
        <v>3.15</v>
      </c>
      <c r="AA1501" s="9">
        <v>2.1</v>
      </c>
      <c r="AB1501">
        <v>2.625</v>
      </c>
      <c r="AC1501">
        <v>2.1</v>
      </c>
    </row>
    <row r="1502" spans="1:29" x14ac:dyDescent="0.25">
      <c r="A1502" t="s">
        <v>1315</v>
      </c>
      <c r="B1502" t="s">
        <v>10</v>
      </c>
      <c r="C1502" t="s">
        <v>68</v>
      </c>
      <c r="D1502" t="s">
        <v>3611</v>
      </c>
      <c r="E1502" t="s">
        <v>3614</v>
      </c>
      <c r="F1502" t="str">
        <f>_xlfn.CONCAT(D1502:D1502,"-",E1502)</f>
        <v>Mogadishu-Alger</v>
      </c>
      <c r="G1502" s="1">
        <v>44688</v>
      </c>
      <c r="H1502" s="1">
        <v>44709</v>
      </c>
      <c r="I1502" s="8">
        <f>IF(H1502&lt;&gt;"",_xlfn.DAYS(H1502,G1502),"N/A")</f>
        <v>21</v>
      </c>
      <c r="J1502" s="1">
        <f>IF(H1502&lt;&gt;"",H1502,"N/A")</f>
        <v>44709</v>
      </c>
      <c r="K1502">
        <v>5</v>
      </c>
      <c r="L1502" t="s">
        <v>16</v>
      </c>
      <c r="M1502" t="str">
        <f>IF(L1502&lt;&gt;"",L1502,"N/A")</f>
        <v>Paid</v>
      </c>
      <c r="N1502" t="s">
        <v>12</v>
      </c>
      <c r="O1502" t="str">
        <f>IF(N1502&lt;&gt;"",N1502,"N/A")</f>
        <v>Invoiced</v>
      </c>
      <c r="P1502" t="s">
        <v>13</v>
      </c>
      <c r="Q1502" s="9">
        <v>28.095600000000001</v>
      </c>
      <c r="R1502" t="str">
        <f t="shared" si="23"/>
        <v>20-30</v>
      </c>
      <c r="S1502">
        <v>600</v>
      </c>
      <c r="T1502" t="s">
        <v>14</v>
      </c>
      <c r="U1502">
        <f>IF(T1502="USD",S1502,S1502*0.055)</f>
        <v>600</v>
      </c>
      <c r="V1502">
        <v>300</v>
      </c>
      <c r="W1502" t="s">
        <v>14</v>
      </c>
      <c r="X1502">
        <f>IF(W1502="USD",V1502,V1502*0.054)</f>
        <v>300</v>
      </c>
      <c r="Y1502">
        <v>1</v>
      </c>
      <c r="Z1502">
        <v>3.15</v>
      </c>
      <c r="AA1502" s="9">
        <v>2.1</v>
      </c>
      <c r="AB1502">
        <v>2.625</v>
      </c>
      <c r="AC1502">
        <v>2.1</v>
      </c>
    </row>
    <row r="1503" spans="1:29" x14ac:dyDescent="0.25">
      <c r="A1503" t="s">
        <v>1272</v>
      </c>
      <c r="B1503" t="s">
        <v>10</v>
      </c>
      <c r="C1503" t="s">
        <v>68</v>
      </c>
      <c r="D1503" t="s">
        <v>3611</v>
      </c>
      <c r="E1503" t="s">
        <v>3612</v>
      </c>
      <c r="F1503" t="str">
        <f>_xlfn.CONCAT(D1503:D1503,"-",E1503)</f>
        <v>Mogadishu-Victoria</v>
      </c>
      <c r="G1503" s="1">
        <v>44688</v>
      </c>
      <c r="H1503" s="1">
        <v>44709</v>
      </c>
      <c r="I1503" s="8">
        <f>IF(H1503&lt;&gt;"",_xlfn.DAYS(H1503,G1503),"N/A")</f>
        <v>21</v>
      </c>
      <c r="J1503" s="1">
        <f>IF(H1503&lt;&gt;"",H1503,"N/A")</f>
        <v>44709</v>
      </c>
      <c r="K1503">
        <v>5</v>
      </c>
      <c r="M1503" t="str">
        <f>IF(L1503&lt;&gt;"",L1503,"N/A")</f>
        <v>N/A</v>
      </c>
      <c r="N1503" t="s">
        <v>12</v>
      </c>
      <c r="O1503" t="str">
        <f>IF(N1503&lt;&gt;"",N1503,"N/A")</f>
        <v>Invoiced</v>
      </c>
      <c r="P1503" t="s">
        <v>69</v>
      </c>
      <c r="Q1503" s="9">
        <v>28.084499999999998</v>
      </c>
      <c r="R1503" t="str">
        <f t="shared" si="23"/>
        <v>20-30</v>
      </c>
      <c r="S1503">
        <v>20</v>
      </c>
      <c r="T1503" t="s">
        <v>14</v>
      </c>
      <c r="U1503">
        <f>IF(T1503="USD",S1503,S1503*0.055)</f>
        <v>20</v>
      </c>
      <c r="V1503">
        <v>10</v>
      </c>
      <c r="W1503" t="s">
        <v>14</v>
      </c>
      <c r="X1503">
        <f>IF(W1503="USD",V1503,V1503*0.054)</f>
        <v>10</v>
      </c>
      <c r="Y1503">
        <v>1</v>
      </c>
      <c r="Z1503">
        <v>3.15</v>
      </c>
      <c r="AA1503" s="9">
        <v>2.1</v>
      </c>
      <c r="AB1503">
        <v>2.625</v>
      </c>
      <c r="AC1503">
        <v>2.1</v>
      </c>
    </row>
    <row r="1504" spans="1:29" x14ac:dyDescent="0.25">
      <c r="A1504" t="s">
        <v>1265</v>
      </c>
      <c r="B1504" t="s">
        <v>10</v>
      </c>
      <c r="C1504" t="s">
        <v>68</v>
      </c>
      <c r="D1504" t="s">
        <v>3616</v>
      </c>
      <c r="E1504" t="s">
        <v>3617</v>
      </c>
      <c r="F1504" t="str">
        <f>_xlfn.CONCAT(D1504:D1504,"-",E1504)</f>
        <v>Marrakech-Lagos</v>
      </c>
      <c r="G1504" s="1">
        <v>44688</v>
      </c>
      <c r="H1504" s="1">
        <v>44709</v>
      </c>
      <c r="I1504" s="8">
        <f>IF(H1504&lt;&gt;"",_xlfn.DAYS(H1504,G1504),"N/A")</f>
        <v>21</v>
      </c>
      <c r="J1504" s="1">
        <f>IF(H1504&lt;&gt;"",H1504,"N/A")</f>
        <v>44709</v>
      </c>
      <c r="K1504">
        <v>5</v>
      </c>
      <c r="M1504" t="str">
        <f>IF(L1504&lt;&gt;"",L1504,"N/A")</f>
        <v>N/A</v>
      </c>
      <c r="N1504" t="s">
        <v>12</v>
      </c>
      <c r="O1504" t="str">
        <f>IF(N1504&lt;&gt;"",N1504,"N/A")</f>
        <v>Invoiced</v>
      </c>
      <c r="P1504" t="s">
        <v>13</v>
      </c>
      <c r="Q1504" s="9">
        <v>28.084499999999998</v>
      </c>
      <c r="R1504" t="str">
        <f t="shared" si="23"/>
        <v>20-30</v>
      </c>
      <c r="S1504">
        <v>600</v>
      </c>
      <c r="T1504" t="s">
        <v>14</v>
      </c>
      <c r="U1504">
        <f>IF(T1504="USD",S1504,S1504*0.055)</f>
        <v>600</v>
      </c>
      <c r="V1504">
        <v>300</v>
      </c>
      <c r="W1504" t="s">
        <v>14</v>
      </c>
      <c r="X1504">
        <f>IF(W1504="USD",V1504,V1504*0.054)</f>
        <v>300</v>
      </c>
      <c r="Y1504">
        <v>1</v>
      </c>
      <c r="Z1504">
        <v>3.15</v>
      </c>
      <c r="AA1504" s="9">
        <v>2.1</v>
      </c>
      <c r="AB1504">
        <v>2.625</v>
      </c>
      <c r="AC1504">
        <v>2.1</v>
      </c>
    </row>
    <row r="1505" spans="1:29" x14ac:dyDescent="0.25">
      <c r="A1505" t="s">
        <v>1760</v>
      </c>
      <c r="B1505" t="s">
        <v>10</v>
      </c>
      <c r="C1505" t="s">
        <v>68</v>
      </c>
      <c r="D1505" t="s">
        <v>3619</v>
      </c>
      <c r="E1505" t="s">
        <v>3612</v>
      </c>
      <c r="F1505" t="str">
        <f>_xlfn.CONCAT(D1505:D1505,"-",E1505)</f>
        <v>Addis Ababa-Victoria</v>
      </c>
      <c r="G1505" s="1">
        <v>44727</v>
      </c>
      <c r="H1505" s="1">
        <v>44748</v>
      </c>
      <c r="I1505" s="8">
        <f>IF(H1505&lt;&gt;"",_xlfn.DAYS(H1505,G1505),"N/A")</f>
        <v>21</v>
      </c>
      <c r="J1505" s="1">
        <f>IF(H1505&lt;&gt;"",H1505,"N/A")</f>
        <v>44748</v>
      </c>
      <c r="K1505">
        <v>6</v>
      </c>
      <c r="L1505" t="s">
        <v>12</v>
      </c>
      <c r="M1505" t="str">
        <f>IF(L1505&lt;&gt;"",L1505,"N/A")</f>
        <v>Invoiced</v>
      </c>
      <c r="N1505" t="s">
        <v>12</v>
      </c>
      <c r="O1505" t="str">
        <f>IF(N1505&lt;&gt;"",N1505,"N/A")</f>
        <v>Invoiced</v>
      </c>
      <c r="P1505" t="s">
        <v>13</v>
      </c>
      <c r="Q1505" s="9">
        <v>27.725000000000001</v>
      </c>
      <c r="R1505" t="str">
        <f t="shared" si="23"/>
        <v>20-30</v>
      </c>
      <c r="S1505">
        <v>600</v>
      </c>
      <c r="T1505" t="s">
        <v>14</v>
      </c>
      <c r="U1505">
        <f>IF(T1505="USD",S1505,S1505*0.055)</f>
        <v>600</v>
      </c>
      <c r="V1505">
        <v>300</v>
      </c>
      <c r="W1505" t="s">
        <v>14</v>
      </c>
      <c r="X1505">
        <f>IF(W1505="USD",V1505,V1505*0.054)</f>
        <v>300</v>
      </c>
      <c r="Y1505">
        <v>1</v>
      </c>
      <c r="Z1505">
        <v>3.15</v>
      </c>
      <c r="AA1505" s="9">
        <v>2.1</v>
      </c>
      <c r="AB1505">
        <v>2.625</v>
      </c>
      <c r="AC1505">
        <v>2.1</v>
      </c>
    </row>
    <row r="1506" spans="1:29" x14ac:dyDescent="0.25">
      <c r="A1506" t="s">
        <v>2081</v>
      </c>
      <c r="B1506" t="s">
        <v>10</v>
      </c>
      <c r="C1506" t="s">
        <v>11</v>
      </c>
      <c r="D1506" t="s">
        <v>3611</v>
      </c>
      <c r="E1506" t="s">
        <v>3612</v>
      </c>
      <c r="F1506" t="str">
        <f>_xlfn.CONCAT(D1506:D1506,"-",E1506)</f>
        <v>Mogadishu-Victoria</v>
      </c>
      <c r="G1506" s="1">
        <v>44797</v>
      </c>
      <c r="H1506" s="1">
        <v>44818</v>
      </c>
      <c r="I1506" s="8">
        <f>IF(H1506&lt;&gt;"",_xlfn.DAYS(H1506,G1506),"N/A")</f>
        <v>21</v>
      </c>
      <c r="J1506" s="1">
        <f>IF(H1506&lt;&gt;"",H1506,"N/A")</f>
        <v>44818</v>
      </c>
      <c r="K1506">
        <v>8</v>
      </c>
      <c r="M1506" t="str">
        <f>IF(L1506&lt;&gt;"",L1506,"N/A")</f>
        <v>N/A</v>
      </c>
      <c r="O1506" t="str">
        <f>IF(N1506&lt;&gt;"",N1506,"N/A")</f>
        <v>N/A</v>
      </c>
      <c r="P1506" t="s">
        <v>13</v>
      </c>
      <c r="Q1506" s="9">
        <v>25.69</v>
      </c>
      <c r="R1506" t="str">
        <f t="shared" si="23"/>
        <v>20-30</v>
      </c>
      <c r="S1506">
        <v>600</v>
      </c>
      <c r="T1506" t="s">
        <v>14</v>
      </c>
      <c r="U1506">
        <f>IF(T1506="USD",S1506,S1506*0.055)</f>
        <v>600</v>
      </c>
      <c r="V1506">
        <v>300</v>
      </c>
      <c r="W1506" t="s">
        <v>14</v>
      </c>
      <c r="X1506">
        <f>IF(W1506="USD",V1506,V1506*0.054)</f>
        <v>300</v>
      </c>
      <c r="Y1506">
        <v>0</v>
      </c>
      <c r="Z1506">
        <v>3.15</v>
      </c>
      <c r="AA1506" s="9">
        <v>2.1</v>
      </c>
      <c r="AB1506">
        <v>2.625</v>
      </c>
      <c r="AC1506">
        <v>2.1</v>
      </c>
    </row>
    <row r="1507" spans="1:29" x14ac:dyDescent="0.25">
      <c r="A1507" t="s">
        <v>3020</v>
      </c>
      <c r="B1507" t="s">
        <v>10</v>
      </c>
      <c r="C1507" t="s">
        <v>68</v>
      </c>
      <c r="D1507" t="s">
        <v>3611</v>
      </c>
      <c r="E1507" t="s">
        <v>3612</v>
      </c>
      <c r="F1507" t="str">
        <f>_xlfn.CONCAT(D1507:D1507,"-",E1507)</f>
        <v>Mogadishu-Victoria</v>
      </c>
      <c r="G1507" s="1">
        <v>44788</v>
      </c>
      <c r="H1507" s="1">
        <v>44809</v>
      </c>
      <c r="I1507" s="8">
        <f>IF(H1507&lt;&gt;"",_xlfn.DAYS(H1507,G1507),"N/A")</f>
        <v>21</v>
      </c>
      <c r="J1507" s="1">
        <f>IF(H1507&lt;&gt;"",H1507,"N/A")</f>
        <v>44809</v>
      </c>
      <c r="K1507">
        <v>8</v>
      </c>
      <c r="M1507" t="str">
        <f>IF(L1507&lt;&gt;"",L1507,"N/A")</f>
        <v>N/A</v>
      </c>
      <c r="N1507" t="s">
        <v>12</v>
      </c>
      <c r="O1507" t="str">
        <f>IF(N1507&lt;&gt;"",N1507,"N/A")</f>
        <v>Invoiced</v>
      </c>
      <c r="P1507" t="s">
        <v>13</v>
      </c>
      <c r="Q1507" s="9">
        <v>24.189699999999998</v>
      </c>
      <c r="R1507" t="str">
        <f t="shared" si="23"/>
        <v>20-30</v>
      </c>
      <c r="S1507">
        <v>600</v>
      </c>
      <c r="T1507" t="s">
        <v>14</v>
      </c>
      <c r="U1507">
        <f>IF(T1507="USD",S1507,S1507*0.055)</f>
        <v>600</v>
      </c>
      <c r="V1507">
        <v>300</v>
      </c>
      <c r="W1507" t="s">
        <v>14</v>
      </c>
      <c r="X1507">
        <f>IF(W1507="USD",V1507,V1507*0.054)</f>
        <v>300</v>
      </c>
      <c r="Y1507">
        <v>1</v>
      </c>
      <c r="Z1507">
        <v>3.15</v>
      </c>
      <c r="AA1507" s="9">
        <v>2.1</v>
      </c>
      <c r="AB1507">
        <v>2.625</v>
      </c>
      <c r="AC1507">
        <v>2.1</v>
      </c>
    </row>
    <row r="1508" spans="1:29" x14ac:dyDescent="0.25">
      <c r="A1508" t="s">
        <v>3016</v>
      </c>
      <c r="B1508" t="s">
        <v>10</v>
      </c>
      <c r="C1508" t="s">
        <v>68</v>
      </c>
      <c r="D1508" t="s">
        <v>3616</v>
      </c>
      <c r="E1508" t="s">
        <v>3617</v>
      </c>
      <c r="F1508" t="str">
        <f>_xlfn.CONCAT(D1508:D1508,"-",E1508)</f>
        <v>Marrakech-Lagos</v>
      </c>
      <c r="G1508" s="1">
        <v>44788</v>
      </c>
      <c r="H1508" s="1">
        <v>44809</v>
      </c>
      <c r="I1508" s="8">
        <f>IF(H1508&lt;&gt;"",_xlfn.DAYS(H1508,G1508),"N/A")</f>
        <v>21</v>
      </c>
      <c r="J1508" s="1">
        <f>IF(H1508&lt;&gt;"",H1508,"N/A")</f>
        <v>44809</v>
      </c>
      <c r="K1508">
        <v>8</v>
      </c>
      <c r="M1508" t="str">
        <f>IF(L1508&lt;&gt;"",L1508,"N/A")</f>
        <v>N/A</v>
      </c>
      <c r="N1508" t="s">
        <v>12</v>
      </c>
      <c r="O1508" t="str">
        <f>IF(N1508&lt;&gt;"",N1508,"N/A")</f>
        <v>Invoiced</v>
      </c>
      <c r="P1508" t="s">
        <v>13</v>
      </c>
      <c r="Q1508" s="9">
        <v>24.081230000000001</v>
      </c>
      <c r="R1508" t="str">
        <f t="shared" si="23"/>
        <v>20-30</v>
      </c>
      <c r="S1508">
        <v>600</v>
      </c>
      <c r="T1508" t="s">
        <v>14</v>
      </c>
      <c r="U1508">
        <f>IF(T1508="USD",S1508,S1508*0.055)</f>
        <v>600</v>
      </c>
      <c r="V1508">
        <v>300</v>
      </c>
      <c r="W1508" t="s">
        <v>14</v>
      </c>
      <c r="X1508">
        <f>IF(W1508="USD",V1508,V1508*0.054)</f>
        <v>300</v>
      </c>
      <c r="Y1508">
        <v>1</v>
      </c>
      <c r="Z1508">
        <v>3.15</v>
      </c>
      <c r="AA1508" s="9">
        <v>2.1</v>
      </c>
      <c r="AB1508">
        <v>2.625</v>
      </c>
      <c r="AC1508">
        <v>2.1</v>
      </c>
    </row>
    <row r="1509" spans="1:29" x14ac:dyDescent="0.25">
      <c r="A1509" t="s">
        <v>3007</v>
      </c>
      <c r="B1509" t="s">
        <v>10</v>
      </c>
      <c r="C1509" t="s">
        <v>68</v>
      </c>
      <c r="D1509" t="s">
        <v>3620</v>
      </c>
      <c r="E1509" t="s">
        <v>3618</v>
      </c>
      <c r="F1509" t="str">
        <f>_xlfn.CONCAT(D1509:D1509,"-",E1509)</f>
        <v>Zanzibar-Tripoli</v>
      </c>
      <c r="G1509" s="1">
        <v>44787</v>
      </c>
      <c r="H1509" s="1">
        <v>44808</v>
      </c>
      <c r="I1509" s="8">
        <f>IF(H1509&lt;&gt;"",_xlfn.DAYS(H1509,G1509),"N/A")</f>
        <v>21</v>
      </c>
      <c r="J1509" s="1">
        <f>IF(H1509&lt;&gt;"",H1509,"N/A")</f>
        <v>44808</v>
      </c>
      <c r="K1509">
        <v>8</v>
      </c>
      <c r="M1509" t="str">
        <f>IF(L1509&lt;&gt;"",L1509,"N/A")</f>
        <v>N/A</v>
      </c>
      <c r="N1509" t="s">
        <v>12</v>
      </c>
      <c r="O1509" t="str">
        <f>IF(N1509&lt;&gt;"",N1509,"N/A")</f>
        <v>Invoiced</v>
      </c>
      <c r="P1509" t="s">
        <v>13</v>
      </c>
      <c r="Q1509" s="9">
        <v>22.401060000000001</v>
      </c>
      <c r="R1509" t="str">
        <f t="shared" si="23"/>
        <v>20-30</v>
      </c>
      <c r="S1509">
        <v>600</v>
      </c>
      <c r="T1509" t="s">
        <v>14</v>
      </c>
      <c r="U1509">
        <f>IF(T1509="USD",S1509,S1509*0.055)</f>
        <v>600</v>
      </c>
      <c r="V1509">
        <v>300</v>
      </c>
      <c r="W1509" t="s">
        <v>14</v>
      </c>
      <c r="X1509">
        <f>IF(W1509="USD",V1509,V1509*0.054)</f>
        <v>300</v>
      </c>
      <c r="Y1509">
        <v>1</v>
      </c>
      <c r="Z1509">
        <v>3.15</v>
      </c>
      <c r="AA1509" s="9">
        <v>2.1</v>
      </c>
      <c r="AB1509">
        <v>2.625</v>
      </c>
      <c r="AC1509">
        <v>2.1</v>
      </c>
    </row>
    <row r="1510" spans="1:29" x14ac:dyDescent="0.25">
      <c r="A1510" t="s">
        <v>2807</v>
      </c>
      <c r="B1510" t="s">
        <v>10</v>
      </c>
      <c r="C1510" t="s">
        <v>68</v>
      </c>
      <c r="D1510" t="s">
        <v>3615</v>
      </c>
      <c r="E1510" t="s">
        <v>3614</v>
      </c>
      <c r="F1510" t="str">
        <f>_xlfn.CONCAT(D1510:D1510,"-",E1510)</f>
        <v>Mombasa-Alger</v>
      </c>
      <c r="G1510" s="1">
        <v>44694</v>
      </c>
      <c r="H1510" s="1">
        <v>44715</v>
      </c>
      <c r="I1510" s="8">
        <f>IF(H1510&lt;&gt;"",_xlfn.DAYS(H1510,G1510),"N/A")</f>
        <v>21</v>
      </c>
      <c r="J1510" s="1">
        <f>IF(H1510&lt;&gt;"",H1510,"N/A")</f>
        <v>44715</v>
      </c>
      <c r="K1510">
        <v>5</v>
      </c>
      <c r="L1510" t="s">
        <v>16</v>
      </c>
      <c r="M1510" t="str">
        <f>IF(L1510&lt;&gt;"",L1510,"N/A")</f>
        <v>Paid</v>
      </c>
      <c r="N1510" t="s">
        <v>12</v>
      </c>
      <c r="O1510" t="str">
        <f>IF(N1510&lt;&gt;"",N1510,"N/A")</f>
        <v>Invoiced</v>
      </c>
      <c r="P1510" t="s">
        <v>13</v>
      </c>
      <c r="Q1510" s="9">
        <v>21.242999999999999</v>
      </c>
      <c r="R1510" t="str">
        <f t="shared" si="23"/>
        <v>20-30</v>
      </c>
      <c r="S1510">
        <v>600</v>
      </c>
      <c r="T1510" t="s">
        <v>14</v>
      </c>
      <c r="U1510">
        <f>IF(T1510="USD",S1510,S1510*0.055)</f>
        <v>600</v>
      </c>
      <c r="V1510">
        <v>300</v>
      </c>
      <c r="W1510" t="s">
        <v>14</v>
      </c>
      <c r="X1510">
        <f>IF(W1510="USD",V1510,V1510*0.054)</f>
        <v>300</v>
      </c>
      <c r="Y1510">
        <v>1</v>
      </c>
      <c r="Z1510">
        <v>3.15</v>
      </c>
      <c r="AA1510" s="9">
        <v>2.1</v>
      </c>
      <c r="AB1510">
        <v>2.625</v>
      </c>
      <c r="AC1510">
        <v>2.1</v>
      </c>
    </row>
    <row r="1511" spans="1:29" x14ac:dyDescent="0.25">
      <c r="A1511" t="s">
        <v>3024</v>
      </c>
      <c r="B1511" t="s">
        <v>10</v>
      </c>
      <c r="C1511" t="s">
        <v>68</v>
      </c>
      <c r="D1511" t="s">
        <v>3615</v>
      </c>
      <c r="E1511" t="s">
        <v>3614</v>
      </c>
      <c r="F1511" t="str">
        <f>_xlfn.CONCAT(D1511:D1511,"-",E1511)</f>
        <v>Mombasa-Alger</v>
      </c>
      <c r="G1511" s="1">
        <v>44793</v>
      </c>
      <c r="H1511" s="1">
        <v>44814</v>
      </c>
      <c r="I1511" s="8">
        <f>IF(H1511&lt;&gt;"",_xlfn.DAYS(H1511,G1511),"N/A")</f>
        <v>21</v>
      </c>
      <c r="J1511" s="1">
        <f>IF(H1511&lt;&gt;"",H1511,"N/A")</f>
        <v>44814</v>
      </c>
      <c r="K1511">
        <v>8</v>
      </c>
      <c r="M1511" t="str">
        <f>IF(L1511&lt;&gt;"",L1511,"N/A")</f>
        <v>N/A</v>
      </c>
      <c r="O1511" t="str">
        <f>IF(N1511&lt;&gt;"",N1511,"N/A")</f>
        <v>N/A</v>
      </c>
      <c r="P1511" t="s">
        <v>13</v>
      </c>
      <c r="Q1511" s="9">
        <v>18.475750000000001</v>
      </c>
      <c r="R1511" t="str">
        <f t="shared" si="23"/>
        <v>10-20</v>
      </c>
      <c r="S1511">
        <v>600</v>
      </c>
      <c r="T1511" t="s">
        <v>14</v>
      </c>
      <c r="U1511">
        <f>IF(T1511="USD",S1511,S1511*0.055)</f>
        <v>600</v>
      </c>
      <c r="V1511">
        <v>300</v>
      </c>
      <c r="W1511" t="s">
        <v>14</v>
      </c>
      <c r="X1511">
        <f>IF(W1511="USD",V1511,V1511*0.054)</f>
        <v>300</v>
      </c>
      <c r="Y1511">
        <v>1</v>
      </c>
      <c r="Z1511">
        <v>3.15</v>
      </c>
      <c r="AA1511" s="9">
        <v>2.1</v>
      </c>
      <c r="AB1511">
        <v>2.625</v>
      </c>
      <c r="AC1511">
        <v>2.1</v>
      </c>
    </row>
    <row r="1512" spans="1:29" x14ac:dyDescent="0.25">
      <c r="A1512" t="s">
        <v>2758</v>
      </c>
      <c r="B1512" t="s">
        <v>10</v>
      </c>
      <c r="C1512" t="s">
        <v>68</v>
      </c>
      <c r="D1512" t="s">
        <v>3616</v>
      </c>
      <c r="E1512" t="s">
        <v>3614</v>
      </c>
      <c r="F1512" t="str">
        <f>_xlfn.CONCAT(D1512:D1512,"-",E1512)</f>
        <v>Marrakech-Alger</v>
      </c>
      <c r="G1512" s="1">
        <v>44672</v>
      </c>
      <c r="H1512" s="1">
        <v>44693</v>
      </c>
      <c r="I1512" s="8">
        <f>IF(H1512&lt;&gt;"",_xlfn.DAYS(H1512,G1512),"N/A")</f>
        <v>21</v>
      </c>
      <c r="J1512" s="1">
        <f>IF(H1512&lt;&gt;"",H1512,"N/A")</f>
        <v>44693</v>
      </c>
      <c r="K1512">
        <v>4</v>
      </c>
      <c r="L1512" t="s">
        <v>16</v>
      </c>
      <c r="M1512" t="str">
        <f>IF(L1512&lt;&gt;"",L1512,"N/A")</f>
        <v>Paid</v>
      </c>
      <c r="N1512" t="s">
        <v>16</v>
      </c>
      <c r="O1512" t="str">
        <f>IF(N1512&lt;&gt;"",N1512,"N/A")</f>
        <v>Paid</v>
      </c>
      <c r="P1512" t="s">
        <v>13</v>
      </c>
      <c r="Q1512" s="9">
        <v>17.491</v>
      </c>
      <c r="R1512" t="str">
        <f t="shared" si="23"/>
        <v>10-20</v>
      </c>
      <c r="S1512">
        <v>600</v>
      </c>
      <c r="T1512" t="s">
        <v>14</v>
      </c>
      <c r="U1512">
        <f>IF(T1512="USD",S1512,S1512*0.055)</f>
        <v>600</v>
      </c>
      <c r="V1512">
        <v>300</v>
      </c>
      <c r="W1512" t="s">
        <v>14</v>
      </c>
      <c r="X1512">
        <f>IF(W1512="USD",V1512,V1512*0.054)</f>
        <v>300</v>
      </c>
      <c r="Y1512">
        <v>1</v>
      </c>
      <c r="Z1512">
        <v>3.15</v>
      </c>
      <c r="AA1512" s="9">
        <v>2.1</v>
      </c>
      <c r="AB1512">
        <v>2.625</v>
      </c>
      <c r="AC1512">
        <v>2.1</v>
      </c>
    </row>
    <row r="1513" spans="1:29" x14ac:dyDescent="0.25">
      <c r="A1513" t="s">
        <v>2882</v>
      </c>
      <c r="B1513" t="s">
        <v>10</v>
      </c>
      <c r="C1513" t="s">
        <v>68</v>
      </c>
      <c r="D1513" t="s">
        <v>3619</v>
      </c>
      <c r="E1513" t="s">
        <v>3614</v>
      </c>
      <c r="F1513" t="str">
        <f>_xlfn.CONCAT(D1513:D1513,"-",E1513)</f>
        <v>Addis Ababa-Alger</v>
      </c>
      <c r="G1513" s="1">
        <v>44715</v>
      </c>
      <c r="H1513" s="1">
        <v>44736</v>
      </c>
      <c r="I1513" s="8">
        <f>IF(H1513&lt;&gt;"",_xlfn.DAYS(H1513,G1513),"N/A")</f>
        <v>21</v>
      </c>
      <c r="J1513" s="1">
        <f>IF(H1513&lt;&gt;"",H1513,"N/A")</f>
        <v>44736</v>
      </c>
      <c r="K1513">
        <v>6</v>
      </c>
      <c r="L1513" t="s">
        <v>12</v>
      </c>
      <c r="M1513" t="str">
        <f>IF(L1513&lt;&gt;"",L1513,"N/A")</f>
        <v>Invoiced</v>
      </c>
      <c r="N1513" t="s">
        <v>12</v>
      </c>
      <c r="O1513" t="str">
        <f>IF(N1513&lt;&gt;"",N1513,"N/A")</f>
        <v>Invoiced</v>
      </c>
      <c r="P1513" t="s">
        <v>13</v>
      </c>
      <c r="Q1513" s="9">
        <v>15.38</v>
      </c>
      <c r="R1513" t="str">
        <f t="shared" si="23"/>
        <v>10-20</v>
      </c>
      <c r="S1513">
        <v>600</v>
      </c>
      <c r="T1513" t="s">
        <v>14</v>
      </c>
      <c r="U1513">
        <f>IF(T1513="USD",S1513,S1513*0.055)</f>
        <v>600</v>
      </c>
      <c r="V1513">
        <v>300</v>
      </c>
      <c r="W1513" t="s">
        <v>14</v>
      </c>
      <c r="X1513">
        <f>IF(W1513="USD",V1513,V1513*0.054)</f>
        <v>300</v>
      </c>
      <c r="Y1513">
        <v>1</v>
      </c>
      <c r="Z1513">
        <v>3.15</v>
      </c>
      <c r="AA1513" s="9">
        <v>2.1</v>
      </c>
      <c r="AB1513">
        <v>2.625</v>
      </c>
      <c r="AC1513">
        <v>2.1</v>
      </c>
    </row>
    <row r="1514" spans="1:29" x14ac:dyDescent="0.25">
      <c r="A1514" t="s">
        <v>2932</v>
      </c>
      <c r="B1514" t="s">
        <v>10</v>
      </c>
      <c r="C1514" t="s">
        <v>68</v>
      </c>
      <c r="D1514" t="s">
        <v>3616</v>
      </c>
      <c r="E1514" t="s">
        <v>3618</v>
      </c>
      <c r="F1514" t="str">
        <f>_xlfn.CONCAT(D1514:D1514,"-",E1514)</f>
        <v>Marrakech-Tripoli</v>
      </c>
      <c r="G1514" s="1">
        <v>44761</v>
      </c>
      <c r="H1514" s="1">
        <v>44782</v>
      </c>
      <c r="I1514" s="8">
        <f>IF(H1514&lt;&gt;"",_xlfn.DAYS(H1514,G1514),"N/A")</f>
        <v>21</v>
      </c>
      <c r="J1514" s="1">
        <f>IF(H1514&lt;&gt;"",H1514,"N/A")</f>
        <v>44782</v>
      </c>
      <c r="K1514">
        <v>7</v>
      </c>
      <c r="L1514" t="s">
        <v>12</v>
      </c>
      <c r="M1514" t="str">
        <f>IF(L1514&lt;&gt;"",L1514,"N/A")</f>
        <v>Invoiced</v>
      </c>
      <c r="N1514" t="s">
        <v>12</v>
      </c>
      <c r="O1514" t="str">
        <f>IF(N1514&lt;&gt;"",N1514,"N/A")</f>
        <v>Invoiced</v>
      </c>
      <c r="P1514" t="s">
        <v>13</v>
      </c>
      <c r="Q1514" s="9">
        <v>14.173</v>
      </c>
      <c r="R1514" t="str">
        <f t="shared" si="23"/>
        <v>10-20</v>
      </c>
      <c r="S1514">
        <v>600</v>
      </c>
      <c r="T1514" t="s">
        <v>14</v>
      </c>
      <c r="U1514">
        <f>IF(T1514="USD",S1514,S1514*0.055)</f>
        <v>600</v>
      </c>
      <c r="V1514">
        <v>300</v>
      </c>
      <c r="W1514" t="s">
        <v>14</v>
      </c>
      <c r="X1514">
        <f>IF(W1514="USD",V1514,V1514*0.054)</f>
        <v>300</v>
      </c>
      <c r="Y1514">
        <v>1</v>
      </c>
      <c r="Z1514">
        <v>3.15</v>
      </c>
      <c r="AA1514" s="9">
        <v>2.1</v>
      </c>
      <c r="AB1514">
        <v>2.625</v>
      </c>
      <c r="AC1514">
        <v>2.1</v>
      </c>
    </row>
    <row r="1515" spans="1:29" x14ac:dyDescent="0.25">
      <c r="A1515" t="s">
        <v>2980</v>
      </c>
      <c r="B1515" t="s">
        <v>10</v>
      </c>
      <c r="C1515" t="s">
        <v>68</v>
      </c>
      <c r="D1515" t="s">
        <v>3615</v>
      </c>
      <c r="E1515" t="s">
        <v>3618</v>
      </c>
      <c r="F1515" t="str">
        <f>_xlfn.CONCAT(D1515:D1515,"-",E1515)</f>
        <v>Mombasa-Tripoli</v>
      </c>
      <c r="G1515" s="1">
        <v>44753</v>
      </c>
      <c r="H1515" s="1">
        <v>44774</v>
      </c>
      <c r="I1515" s="8">
        <f>IF(H1515&lt;&gt;"",_xlfn.DAYS(H1515,G1515),"N/A")</f>
        <v>21</v>
      </c>
      <c r="J1515" s="1">
        <f>IF(H1515&lt;&gt;"",H1515,"N/A")</f>
        <v>44774</v>
      </c>
      <c r="K1515">
        <v>7</v>
      </c>
      <c r="M1515" t="str">
        <f>IF(L1515&lt;&gt;"",L1515,"N/A")</f>
        <v>N/A</v>
      </c>
      <c r="N1515" t="s">
        <v>12</v>
      </c>
      <c r="O1515" t="str">
        <f>IF(N1515&lt;&gt;"",N1515,"N/A")</f>
        <v>Invoiced</v>
      </c>
      <c r="P1515" t="s">
        <v>13</v>
      </c>
      <c r="Q1515" s="9">
        <v>13.263999999999999</v>
      </c>
      <c r="R1515" t="str">
        <f t="shared" si="23"/>
        <v>10-20</v>
      </c>
      <c r="S1515">
        <v>600</v>
      </c>
      <c r="T1515" t="s">
        <v>14</v>
      </c>
      <c r="U1515">
        <f>IF(T1515="USD",S1515,S1515*0.055)</f>
        <v>600</v>
      </c>
      <c r="V1515">
        <v>300</v>
      </c>
      <c r="W1515" t="s">
        <v>14</v>
      </c>
      <c r="X1515">
        <f>IF(W1515="USD",V1515,V1515*0.054)</f>
        <v>300</v>
      </c>
      <c r="Y1515">
        <v>1</v>
      </c>
      <c r="Z1515">
        <v>3.15</v>
      </c>
      <c r="AA1515" s="9">
        <v>2.1</v>
      </c>
      <c r="AB1515">
        <v>2.625</v>
      </c>
      <c r="AC1515">
        <v>2.1</v>
      </c>
    </row>
    <row r="1516" spans="1:29" x14ac:dyDescent="0.25">
      <c r="A1516" t="s">
        <v>395</v>
      </c>
      <c r="B1516" t="s">
        <v>10</v>
      </c>
      <c r="C1516" t="s">
        <v>68</v>
      </c>
      <c r="D1516" t="s">
        <v>3615</v>
      </c>
      <c r="E1516" t="s">
        <v>3612</v>
      </c>
      <c r="F1516" t="str">
        <f>_xlfn.CONCAT(D1516:D1516,"-",E1516)</f>
        <v>Mombasa-Victoria</v>
      </c>
      <c r="G1516" s="1">
        <v>44622</v>
      </c>
      <c r="H1516" s="1">
        <v>44653</v>
      </c>
      <c r="I1516" s="8">
        <f>IF(H1516&lt;&gt;"",_xlfn.DAYS(H1516,G1516),"N/A")</f>
        <v>31</v>
      </c>
      <c r="J1516" s="1">
        <f>IF(H1516&lt;&gt;"",H1516,"N/A")</f>
        <v>44653</v>
      </c>
      <c r="K1516">
        <v>3</v>
      </c>
      <c r="L1516" t="s">
        <v>16</v>
      </c>
      <c r="M1516" t="str">
        <f>IF(L1516&lt;&gt;"",L1516,"N/A")</f>
        <v>Paid</v>
      </c>
      <c r="O1516" t="str">
        <f>IF(N1516&lt;&gt;"",N1516,"N/A")</f>
        <v>N/A</v>
      </c>
      <c r="P1516" t="s">
        <v>69</v>
      </c>
      <c r="Q1516" s="9">
        <v>34.159999999999997</v>
      </c>
      <c r="R1516" t="str">
        <f t="shared" si="23"/>
        <v>30+</v>
      </c>
      <c r="S1516">
        <v>20</v>
      </c>
      <c r="T1516" t="s">
        <v>14</v>
      </c>
      <c r="U1516">
        <f>IF(T1516="USD",S1516,S1516*0.055)</f>
        <v>20</v>
      </c>
      <c r="V1516">
        <v>10</v>
      </c>
      <c r="W1516" t="s">
        <v>14</v>
      </c>
      <c r="X1516">
        <f>IF(W1516="USD",V1516,V1516*0.054)</f>
        <v>10</v>
      </c>
      <c r="Y1516">
        <v>1</v>
      </c>
      <c r="Z1516">
        <v>3.1</v>
      </c>
      <c r="AA1516" s="9">
        <v>4.6499999999999995</v>
      </c>
      <c r="AB1516">
        <v>3.875</v>
      </c>
    </row>
    <row r="1517" spans="1:29" x14ac:dyDescent="0.25">
      <c r="A1517" t="s">
        <v>367</v>
      </c>
      <c r="B1517" t="s">
        <v>10</v>
      </c>
      <c r="C1517" t="s">
        <v>68</v>
      </c>
      <c r="D1517" t="s">
        <v>3619</v>
      </c>
      <c r="E1517" t="s">
        <v>3618</v>
      </c>
      <c r="F1517" t="str">
        <f>_xlfn.CONCAT(D1517:D1517,"-",E1517)</f>
        <v>Addis Ababa-Tripoli</v>
      </c>
      <c r="G1517" s="1">
        <v>44622</v>
      </c>
      <c r="H1517" s="1">
        <v>44653</v>
      </c>
      <c r="I1517" s="8">
        <f>IF(H1517&lt;&gt;"",_xlfn.DAYS(H1517,G1517),"N/A")</f>
        <v>31</v>
      </c>
      <c r="J1517" s="1">
        <f>IF(H1517&lt;&gt;"",H1517,"N/A")</f>
        <v>44653</v>
      </c>
      <c r="K1517">
        <v>3</v>
      </c>
      <c r="L1517" t="s">
        <v>16</v>
      </c>
      <c r="M1517" t="str">
        <f>IF(L1517&lt;&gt;"",L1517,"N/A")</f>
        <v>Paid</v>
      </c>
      <c r="N1517" t="s">
        <v>16</v>
      </c>
      <c r="O1517" t="str">
        <f>IF(N1517&lt;&gt;"",N1517,"N/A")</f>
        <v>Paid</v>
      </c>
      <c r="P1517" t="s">
        <v>13</v>
      </c>
      <c r="Q1517" s="9">
        <v>34.159999999999997</v>
      </c>
      <c r="R1517" t="str">
        <f t="shared" si="23"/>
        <v>30+</v>
      </c>
      <c r="S1517">
        <v>600</v>
      </c>
      <c r="T1517" t="s">
        <v>14</v>
      </c>
      <c r="U1517">
        <f>IF(T1517="USD",S1517,S1517*0.055)</f>
        <v>600</v>
      </c>
      <c r="V1517">
        <v>300</v>
      </c>
      <c r="W1517" t="s">
        <v>14</v>
      </c>
      <c r="X1517">
        <f>IF(W1517="USD",V1517,V1517*0.054)</f>
        <v>300</v>
      </c>
      <c r="Y1517">
        <v>1</v>
      </c>
      <c r="Z1517">
        <v>3.1</v>
      </c>
      <c r="AA1517" s="9">
        <v>4.6499999999999995</v>
      </c>
      <c r="AB1517">
        <v>3.875</v>
      </c>
    </row>
    <row r="1518" spans="1:29" x14ac:dyDescent="0.25">
      <c r="A1518" t="s">
        <v>185</v>
      </c>
      <c r="B1518" t="s">
        <v>10</v>
      </c>
      <c r="C1518" t="s">
        <v>68</v>
      </c>
      <c r="D1518" t="s">
        <v>3611</v>
      </c>
      <c r="E1518" t="s">
        <v>3613</v>
      </c>
      <c r="F1518" t="str">
        <f>_xlfn.CONCAT(D1518:D1518,"-",E1518)</f>
        <v>Mogadishu-Sanaa</v>
      </c>
      <c r="G1518" s="1">
        <v>44609</v>
      </c>
      <c r="H1518" s="1">
        <v>44640</v>
      </c>
      <c r="I1518" s="8">
        <f>IF(H1518&lt;&gt;"",_xlfn.DAYS(H1518,G1518),"N/A")</f>
        <v>31</v>
      </c>
      <c r="J1518" s="1">
        <f>IF(H1518&lt;&gt;"",H1518,"N/A")</f>
        <v>44640</v>
      </c>
      <c r="K1518">
        <v>2</v>
      </c>
      <c r="L1518" t="s">
        <v>16</v>
      </c>
      <c r="M1518" t="str">
        <f>IF(L1518&lt;&gt;"",L1518,"N/A")</f>
        <v>Paid</v>
      </c>
      <c r="O1518" t="str">
        <f>IF(N1518&lt;&gt;"",N1518,"N/A")</f>
        <v>N/A</v>
      </c>
      <c r="P1518" t="s">
        <v>69</v>
      </c>
      <c r="Q1518" s="9">
        <v>34.06</v>
      </c>
      <c r="R1518" t="str">
        <f t="shared" si="23"/>
        <v>30+</v>
      </c>
      <c r="S1518">
        <v>20</v>
      </c>
      <c r="T1518" t="s">
        <v>14</v>
      </c>
      <c r="U1518">
        <f>IF(T1518="USD",S1518,S1518*0.055)</f>
        <v>20</v>
      </c>
      <c r="V1518">
        <v>10</v>
      </c>
      <c r="W1518" t="s">
        <v>14</v>
      </c>
      <c r="X1518">
        <f>IF(W1518="USD",V1518,V1518*0.054)</f>
        <v>10</v>
      </c>
      <c r="Y1518">
        <v>1</v>
      </c>
      <c r="Z1518">
        <v>3.1</v>
      </c>
      <c r="AA1518" s="9">
        <v>4.6499999999999995</v>
      </c>
      <c r="AB1518">
        <v>3.875</v>
      </c>
    </row>
    <row r="1519" spans="1:29" x14ac:dyDescent="0.25">
      <c r="A1519" t="s">
        <v>128</v>
      </c>
      <c r="B1519" t="s">
        <v>10</v>
      </c>
      <c r="C1519" t="s">
        <v>68</v>
      </c>
      <c r="D1519" t="s">
        <v>3620</v>
      </c>
      <c r="E1519" t="s">
        <v>3613</v>
      </c>
      <c r="F1519" t="str">
        <f>_xlfn.CONCAT(D1519:D1519,"-",E1519)</f>
        <v>Zanzibar-Sanaa</v>
      </c>
      <c r="G1519" s="1">
        <v>44609</v>
      </c>
      <c r="H1519" s="1">
        <v>44640</v>
      </c>
      <c r="I1519" s="8">
        <f>IF(H1519&lt;&gt;"",_xlfn.DAYS(H1519,G1519),"N/A")</f>
        <v>31</v>
      </c>
      <c r="J1519" s="1">
        <f>IF(H1519&lt;&gt;"",H1519,"N/A")</f>
        <v>44640</v>
      </c>
      <c r="K1519">
        <v>2</v>
      </c>
      <c r="L1519" t="s">
        <v>16</v>
      </c>
      <c r="M1519" t="str">
        <f>IF(L1519&lt;&gt;"",L1519,"N/A")</f>
        <v>Paid</v>
      </c>
      <c r="N1519" t="s">
        <v>16</v>
      </c>
      <c r="O1519" t="str">
        <f>IF(N1519&lt;&gt;"",N1519,"N/A")</f>
        <v>Paid</v>
      </c>
      <c r="P1519" t="s">
        <v>13</v>
      </c>
      <c r="Q1519" s="9">
        <v>34.06</v>
      </c>
      <c r="R1519" t="str">
        <f t="shared" si="23"/>
        <v>30+</v>
      </c>
      <c r="S1519">
        <v>600</v>
      </c>
      <c r="T1519" t="s">
        <v>14</v>
      </c>
      <c r="U1519">
        <f>IF(T1519="USD",S1519,S1519*0.055)</f>
        <v>600</v>
      </c>
      <c r="V1519">
        <v>300</v>
      </c>
      <c r="W1519" t="s">
        <v>14</v>
      </c>
      <c r="X1519">
        <f>IF(W1519="USD",V1519,V1519*0.054)</f>
        <v>300</v>
      </c>
      <c r="Y1519">
        <v>1</v>
      </c>
      <c r="Z1519">
        <v>3.1</v>
      </c>
      <c r="AA1519" s="9">
        <v>4.6499999999999995</v>
      </c>
      <c r="AB1519">
        <v>3.875</v>
      </c>
    </row>
    <row r="1520" spans="1:29" x14ac:dyDescent="0.25">
      <c r="A1520" t="s">
        <v>79</v>
      </c>
      <c r="B1520" t="s">
        <v>10</v>
      </c>
      <c r="C1520" t="s">
        <v>68</v>
      </c>
      <c r="D1520" t="s">
        <v>3616</v>
      </c>
      <c r="E1520" t="s">
        <v>3612</v>
      </c>
      <c r="F1520" t="str">
        <f>_xlfn.CONCAT(D1520:D1520,"-",E1520)</f>
        <v>Marrakech-Victoria</v>
      </c>
      <c r="G1520" s="1">
        <v>44599</v>
      </c>
      <c r="H1520" s="1">
        <v>44630</v>
      </c>
      <c r="I1520" s="8">
        <f>IF(H1520&lt;&gt;"",_xlfn.DAYS(H1520,G1520),"N/A")</f>
        <v>31</v>
      </c>
      <c r="J1520" s="1">
        <f>IF(H1520&lt;&gt;"",H1520,"N/A")</f>
        <v>44630</v>
      </c>
      <c r="K1520">
        <v>2</v>
      </c>
      <c r="L1520" t="s">
        <v>16</v>
      </c>
      <c r="M1520" t="str">
        <f>IF(L1520&lt;&gt;"",L1520,"N/A")</f>
        <v>Paid</v>
      </c>
      <c r="O1520" t="str">
        <f>IF(N1520&lt;&gt;"",N1520,"N/A")</f>
        <v>N/A</v>
      </c>
      <c r="P1520" t="s">
        <v>69</v>
      </c>
      <c r="Q1520" s="9">
        <v>32.996000000000002</v>
      </c>
      <c r="R1520" t="str">
        <f t="shared" si="23"/>
        <v>30+</v>
      </c>
      <c r="S1520">
        <v>20</v>
      </c>
      <c r="T1520" t="s">
        <v>14</v>
      </c>
      <c r="U1520">
        <f>IF(T1520="USD",S1520,S1520*0.055)</f>
        <v>20</v>
      </c>
      <c r="V1520">
        <v>10</v>
      </c>
      <c r="W1520" t="s">
        <v>14</v>
      </c>
      <c r="X1520">
        <f>IF(W1520="USD",V1520,V1520*0.054)</f>
        <v>10</v>
      </c>
      <c r="Y1520">
        <v>1</v>
      </c>
      <c r="Z1520">
        <v>3.1</v>
      </c>
      <c r="AA1520" s="9">
        <v>4.6499999999999995</v>
      </c>
      <c r="AB1520">
        <v>3.875</v>
      </c>
    </row>
    <row r="1521" spans="1:28" x14ac:dyDescent="0.25">
      <c r="A1521" t="s">
        <v>88</v>
      </c>
      <c r="B1521" t="s">
        <v>10</v>
      </c>
      <c r="C1521" t="s">
        <v>68</v>
      </c>
      <c r="D1521" t="s">
        <v>3616</v>
      </c>
      <c r="E1521" t="s">
        <v>3618</v>
      </c>
      <c r="F1521" t="str">
        <f>_xlfn.CONCAT(D1521:D1521,"-",E1521)</f>
        <v>Marrakech-Tripoli</v>
      </c>
      <c r="G1521" s="1">
        <v>44599</v>
      </c>
      <c r="H1521" s="1">
        <v>44630</v>
      </c>
      <c r="I1521" s="8">
        <f>IF(H1521&lt;&gt;"",_xlfn.DAYS(H1521,G1521),"N/A")</f>
        <v>31</v>
      </c>
      <c r="J1521" s="1">
        <f>IF(H1521&lt;&gt;"",H1521,"N/A")</f>
        <v>44630</v>
      </c>
      <c r="K1521">
        <v>2</v>
      </c>
      <c r="L1521" t="s">
        <v>16</v>
      </c>
      <c r="M1521" t="str">
        <f>IF(L1521&lt;&gt;"",L1521,"N/A")</f>
        <v>Paid</v>
      </c>
      <c r="N1521" t="s">
        <v>16</v>
      </c>
      <c r="O1521" t="str">
        <f>IF(N1521&lt;&gt;"",N1521,"N/A")</f>
        <v>Paid</v>
      </c>
      <c r="P1521" t="s">
        <v>13</v>
      </c>
      <c r="Q1521" s="9">
        <v>32.996000000000002</v>
      </c>
      <c r="R1521" t="str">
        <f t="shared" si="23"/>
        <v>30+</v>
      </c>
      <c r="S1521">
        <v>600</v>
      </c>
      <c r="T1521" t="s">
        <v>14</v>
      </c>
      <c r="U1521">
        <f>IF(T1521="USD",S1521,S1521*0.055)</f>
        <v>600</v>
      </c>
      <c r="V1521">
        <v>300</v>
      </c>
      <c r="W1521" t="s">
        <v>14</v>
      </c>
      <c r="X1521">
        <f>IF(W1521="USD",V1521,V1521*0.054)</f>
        <v>300</v>
      </c>
      <c r="Y1521">
        <v>1</v>
      </c>
      <c r="Z1521">
        <v>3.1</v>
      </c>
      <c r="AA1521" s="9">
        <v>4.6499999999999995</v>
      </c>
      <c r="AB1521">
        <v>3.875</v>
      </c>
    </row>
    <row r="1522" spans="1:28" x14ac:dyDescent="0.25">
      <c r="A1522" t="s">
        <v>205</v>
      </c>
      <c r="B1522" t="s">
        <v>10</v>
      </c>
      <c r="C1522" t="s">
        <v>68</v>
      </c>
      <c r="D1522" t="s">
        <v>3619</v>
      </c>
      <c r="E1522" t="s">
        <v>3613</v>
      </c>
      <c r="F1522" t="str">
        <f>_xlfn.CONCAT(D1522:D1522,"-",E1522)</f>
        <v>Addis Ababa-Sanaa</v>
      </c>
      <c r="G1522" s="1">
        <v>44606</v>
      </c>
      <c r="H1522" s="1">
        <v>44637</v>
      </c>
      <c r="I1522" s="8">
        <f>IF(H1522&lt;&gt;"",_xlfn.DAYS(H1522,G1522),"N/A")</f>
        <v>31</v>
      </c>
      <c r="J1522" s="1">
        <f>IF(H1522&lt;&gt;"",H1522,"N/A")</f>
        <v>44637</v>
      </c>
      <c r="K1522">
        <v>2</v>
      </c>
      <c r="L1522" t="s">
        <v>16</v>
      </c>
      <c r="M1522" t="str">
        <f>IF(L1522&lt;&gt;"",L1522,"N/A")</f>
        <v>Paid</v>
      </c>
      <c r="O1522" t="str">
        <f>IF(N1522&lt;&gt;"",N1522,"N/A")</f>
        <v>N/A</v>
      </c>
      <c r="P1522" t="s">
        <v>69</v>
      </c>
      <c r="Q1522" s="9">
        <v>32.14</v>
      </c>
      <c r="R1522" t="str">
        <f t="shared" si="23"/>
        <v>30+</v>
      </c>
      <c r="S1522">
        <v>20</v>
      </c>
      <c r="T1522" t="s">
        <v>14</v>
      </c>
      <c r="U1522">
        <f>IF(T1522="USD",S1522,S1522*0.055)</f>
        <v>20</v>
      </c>
      <c r="V1522">
        <v>10</v>
      </c>
      <c r="W1522" t="s">
        <v>14</v>
      </c>
      <c r="X1522">
        <f>IF(W1522="USD",V1522,V1522*0.054)</f>
        <v>10</v>
      </c>
      <c r="Y1522">
        <v>1</v>
      </c>
      <c r="Z1522">
        <v>3.1</v>
      </c>
      <c r="AA1522" s="9">
        <v>4.6499999999999995</v>
      </c>
      <c r="AB1522">
        <v>3.875</v>
      </c>
    </row>
    <row r="1523" spans="1:28" x14ac:dyDescent="0.25">
      <c r="A1523" t="s">
        <v>148</v>
      </c>
      <c r="B1523" t="s">
        <v>10</v>
      </c>
      <c r="C1523" t="s">
        <v>68</v>
      </c>
      <c r="D1523" t="s">
        <v>3619</v>
      </c>
      <c r="E1523" t="s">
        <v>3614</v>
      </c>
      <c r="F1523" t="str">
        <f>_xlfn.CONCAT(D1523:D1523,"-",E1523)</f>
        <v>Addis Ababa-Alger</v>
      </c>
      <c r="G1523" s="1">
        <v>44606</v>
      </c>
      <c r="H1523" s="1">
        <v>44637</v>
      </c>
      <c r="I1523" s="8">
        <f>IF(H1523&lt;&gt;"",_xlfn.DAYS(H1523,G1523),"N/A")</f>
        <v>31</v>
      </c>
      <c r="J1523" s="1">
        <f>IF(H1523&lt;&gt;"",H1523,"N/A")</f>
        <v>44637</v>
      </c>
      <c r="K1523">
        <v>2</v>
      </c>
      <c r="L1523" t="s">
        <v>16</v>
      </c>
      <c r="M1523" t="str">
        <f>IF(L1523&lt;&gt;"",L1523,"N/A")</f>
        <v>Paid</v>
      </c>
      <c r="N1523" t="s">
        <v>16</v>
      </c>
      <c r="O1523" t="str">
        <f>IF(N1523&lt;&gt;"",N1523,"N/A")</f>
        <v>Paid</v>
      </c>
      <c r="P1523" t="s">
        <v>13</v>
      </c>
      <c r="Q1523" s="9">
        <v>32.14</v>
      </c>
      <c r="R1523" t="str">
        <f t="shared" si="23"/>
        <v>30+</v>
      </c>
      <c r="S1523">
        <v>600</v>
      </c>
      <c r="T1523" t="s">
        <v>14</v>
      </c>
      <c r="U1523">
        <f>IF(T1523="USD",S1523,S1523*0.055)</f>
        <v>600</v>
      </c>
      <c r="V1523">
        <v>300</v>
      </c>
      <c r="W1523" t="s">
        <v>14</v>
      </c>
      <c r="X1523">
        <f>IF(W1523="USD",V1523,V1523*0.054)</f>
        <v>300</v>
      </c>
      <c r="Y1523">
        <v>1</v>
      </c>
      <c r="Z1523">
        <v>3.1</v>
      </c>
      <c r="AA1523" s="9">
        <v>4.6499999999999995</v>
      </c>
      <c r="AB1523">
        <v>3.875</v>
      </c>
    </row>
    <row r="1524" spans="1:28" x14ac:dyDescent="0.25">
      <c r="A1524" t="s">
        <v>283</v>
      </c>
      <c r="B1524" t="s">
        <v>10</v>
      </c>
      <c r="C1524" t="s">
        <v>68</v>
      </c>
      <c r="D1524" t="s">
        <v>3619</v>
      </c>
      <c r="E1524" t="s">
        <v>3618</v>
      </c>
      <c r="F1524" t="str">
        <f>_xlfn.CONCAT(D1524:D1524,"-",E1524)</f>
        <v>Addis Ababa-Tripoli</v>
      </c>
      <c r="G1524" s="1">
        <v>44611</v>
      </c>
      <c r="H1524" s="1">
        <v>44642</v>
      </c>
      <c r="I1524" s="8">
        <f>IF(H1524&lt;&gt;"",_xlfn.DAYS(H1524,G1524),"N/A")</f>
        <v>31</v>
      </c>
      <c r="J1524" s="1">
        <f>IF(H1524&lt;&gt;"",H1524,"N/A")</f>
        <v>44642</v>
      </c>
      <c r="K1524">
        <v>2</v>
      </c>
      <c r="L1524" t="s">
        <v>16</v>
      </c>
      <c r="M1524" t="str">
        <f>IF(L1524&lt;&gt;"",L1524,"N/A")</f>
        <v>Paid</v>
      </c>
      <c r="O1524" t="str">
        <f>IF(N1524&lt;&gt;"",N1524,"N/A")</f>
        <v>N/A</v>
      </c>
      <c r="P1524" t="s">
        <v>69</v>
      </c>
      <c r="Q1524" s="9">
        <v>32.042999999999999</v>
      </c>
      <c r="R1524" t="str">
        <f t="shared" si="23"/>
        <v>30+</v>
      </c>
      <c r="S1524">
        <v>20</v>
      </c>
      <c r="T1524" t="s">
        <v>14</v>
      </c>
      <c r="U1524">
        <f>IF(T1524="USD",S1524,S1524*0.055)</f>
        <v>20</v>
      </c>
      <c r="V1524">
        <v>10</v>
      </c>
      <c r="W1524" t="s">
        <v>14</v>
      </c>
      <c r="X1524">
        <f>IF(W1524="USD",V1524,V1524*0.054)</f>
        <v>10</v>
      </c>
      <c r="Y1524">
        <v>1</v>
      </c>
      <c r="Z1524">
        <v>3.1</v>
      </c>
      <c r="AA1524" s="9">
        <v>4.6499999999999995</v>
      </c>
      <c r="AB1524">
        <v>3.875</v>
      </c>
    </row>
    <row r="1525" spans="1:28" x14ac:dyDescent="0.25">
      <c r="A1525" t="s">
        <v>293</v>
      </c>
      <c r="B1525" t="s">
        <v>10</v>
      </c>
      <c r="C1525" t="s">
        <v>68</v>
      </c>
      <c r="D1525" t="s">
        <v>3619</v>
      </c>
      <c r="E1525" t="s">
        <v>3612</v>
      </c>
      <c r="F1525" t="str">
        <f>_xlfn.CONCAT(D1525:D1525,"-",E1525)</f>
        <v>Addis Ababa-Victoria</v>
      </c>
      <c r="G1525" s="1">
        <v>44611</v>
      </c>
      <c r="H1525" s="1">
        <v>44642</v>
      </c>
      <c r="I1525" s="8">
        <f>IF(H1525&lt;&gt;"",_xlfn.DAYS(H1525,G1525),"N/A")</f>
        <v>31</v>
      </c>
      <c r="J1525" s="1">
        <f>IF(H1525&lt;&gt;"",H1525,"N/A")</f>
        <v>44642</v>
      </c>
      <c r="K1525">
        <v>2</v>
      </c>
      <c r="L1525" t="s">
        <v>16</v>
      </c>
      <c r="M1525" t="str">
        <f>IF(L1525&lt;&gt;"",L1525,"N/A")</f>
        <v>Paid</v>
      </c>
      <c r="N1525" t="s">
        <v>16</v>
      </c>
      <c r="O1525" t="str">
        <f>IF(N1525&lt;&gt;"",N1525,"N/A")</f>
        <v>Paid</v>
      </c>
      <c r="P1525" t="s">
        <v>13</v>
      </c>
      <c r="Q1525" s="9">
        <v>32.042999999999999</v>
      </c>
      <c r="R1525" t="str">
        <f t="shared" si="23"/>
        <v>30+</v>
      </c>
      <c r="S1525">
        <v>600</v>
      </c>
      <c r="T1525" t="s">
        <v>14</v>
      </c>
      <c r="U1525">
        <f>IF(T1525="USD",S1525,S1525*0.055)</f>
        <v>600</v>
      </c>
      <c r="V1525">
        <v>300</v>
      </c>
      <c r="W1525" t="s">
        <v>14</v>
      </c>
      <c r="X1525">
        <f>IF(W1525="USD",V1525,V1525*0.054)</f>
        <v>300</v>
      </c>
      <c r="Y1525">
        <v>1</v>
      </c>
      <c r="Z1525">
        <v>3.1</v>
      </c>
      <c r="AA1525" s="9">
        <v>4.6499999999999995</v>
      </c>
      <c r="AB1525">
        <v>3.875</v>
      </c>
    </row>
    <row r="1526" spans="1:28" x14ac:dyDescent="0.25">
      <c r="A1526" t="s">
        <v>402</v>
      </c>
      <c r="B1526" t="s">
        <v>10</v>
      </c>
      <c r="C1526" t="s">
        <v>68</v>
      </c>
      <c r="D1526" t="s">
        <v>3615</v>
      </c>
      <c r="E1526" t="s">
        <v>3613</v>
      </c>
      <c r="F1526" t="str">
        <f>_xlfn.CONCAT(D1526:D1526,"-",E1526)</f>
        <v>Mombasa-Sanaa</v>
      </c>
      <c r="G1526" s="1">
        <v>44630</v>
      </c>
      <c r="H1526" s="1">
        <v>44661</v>
      </c>
      <c r="I1526" s="8">
        <f>IF(H1526&lt;&gt;"",_xlfn.DAYS(H1526,G1526),"N/A")</f>
        <v>31</v>
      </c>
      <c r="J1526" s="1">
        <f>IF(H1526&lt;&gt;"",H1526,"N/A")</f>
        <v>44661</v>
      </c>
      <c r="K1526">
        <v>3</v>
      </c>
      <c r="L1526" t="s">
        <v>16</v>
      </c>
      <c r="M1526" t="str">
        <f>IF(L1526&lt;&gt;"",L1526,"N/A")</f>
        <v>Paid</v>
      </c>
      <c r="O1526" t="str">
        <f>IF(N1526&lt;&gt;"",N1526,"N/A")</f>
        <v>N/A</v>
      </c>
      <c r="P1526" t="s">
        <v>69</v>
      </c>
      <c r="Q1526" s="9">
        <v>32.04</v>
      </c>
      <c r="R1526" t="str">
        <f t="shared" si="23"/>
        <v>30+</v>
      </c>
      <c r="S1526">
        <v>20</v>
      </c>
      <c r="T1526" t="s">
        <v>14</v>
      </c>
      <c r="U1526">
        <f>IF(T1526="USD",S1526,S1526*0.055)</f>
        <v>20</v>
      </c>
      <c r="V1526">
        <v>10</v>
      </c>
      <c r="W1526" t="s">
        <v>14</v>
      </c>
      <c r="X1526">
        <f>IF(W1526="USD",V1526,V1526*0.054)</f>
        <v>10</v>
      </c>
      <c r="Y1526">
        <v>1</v>
      </c>
      <c r="Z1526">
        <v>3.1</v>
      </c>
      <c r="AA1526" s="9">
        <v>4.6499999999999995</v>
      </c>
      <c r="AB1526">
        <v>3.875</v>
      </c>
    </row>
    <row r="1527" spans="1:28" x14ac:dyDescent="0.25">
      <c r="A1527" t="s">
        <v>374</v>
      </c>
      <c r="B1527" t="s">
        <v>10</v>
      </c>
      <c r="C1527" t="s">
        <v>68</v>
      </c>
      <c r="D1527" t="s">
        <v>3611</v>
      </c>
      <c r="E1527" t="s">
        <v>3614</v>
      </c>
      <c r="F1527" t="str">
        <f>_xlfn.CONCAT(D1527:D1527,"-",E1527)</f>
        <v>Mogadishu-Alger</v>
      </c>
      <c r="G1527" s="1">
        <v>44630</v>
      </c>
      <c r="H1527" s="1">
        <v>44661</v>
      </c>
      <c r="I1527" s="8">
        <f>IF(H1527&lt;&gt;"",_xlfn.DAYS(H1527,G1527),"N/A")</f>
        <v>31</v>
      </c>
      <c r="J1527" s="1">
        <f>IF(H1527&lt;&gt;"",H1527,"N/A")</f>
        <v>44661</v>
      </c>
      <c r="K1527">
        <v>3</v>
      </c>
      <c r="L1527" t="s">
        <v>16</v>
      </c>
      <c r="M1527" t="str">
        <f>IF(L1527&lt;&gt;"",L1527,"N/A")</f>
        <v>Paid</v>
      </c>
      <c r="N1527" t="s">
        <v>16</v>
      </c>
      <c r="O1527" t="str">
        <f>IF(N1527&lt;&gt;"",N1527,"N/A")</f>
        <v>Paid</v>
      </c>
      <c r="P1527" t="s">
        <v>13</v>
      </c>
      <c r="Q1527" s="9">
        <v>32.04</v>
      </c>
      <c r="R1527" t="str">
        <f t="shared" si="23"/>
        <v>30+</v>
      </c>
      <c r="S1527">
        <v>600</v>
      </c>
      <c r="T1527" t="s">
        <v>14</v>
      </c>
      <c r="U1527">
        <f>IF(T1527="USD",S1527,S1527*0.055)</f>
        <v>600</v>
      </c>
      <c r="V1527">
        <v>300</v>
      </c>
      <c r="W1527" t="s">
        <v>14</v>
      </c>
      <c r="X1527">
        <f>IF(W1527="USD",V1527,V1527*0.054)</f>
        <v>300</v>
      </c>
      <c r="Y1527">
        <v>1</v>
      </c>
      <c r="Z1527">
        <v>3.1</v>
      </c>
      <c r="AA1527" s="9">
        <v>4.6499999999999995</v>
      </c>
      <c r="AB1527">
        <v>3.875</v>
      </c>
    </row>
    <row r="1528" spans="1:28" x14ac:dyDescent="0.25">
      <c r="A1528" t="s">
        <v>72</v>
      </c>
      <c r="B1528" t="s">
        <v>10</v>
      </c>
      <c r="C1528" t="s">
        <v>68</v>
      </c>
      <c r="D1528" t="s">
        <v>3611</v>
      </c>
      <c r="E1528" t="s">
        <v>3613</v>
      </c>
      <c r="F1528" t="str">
        <f>_xlfn.CONCAT(D1528:D1528,"-",E1528)</f>
        <v>Mogadishu-Sanaa</v>
      </c>
      <c r="G1528" s="1">
        <v>44563</v>
      </c>
      <c r="H1528" s="1">
        <v>44594</v>
      </c>
      <c r="I1528" s="8">
        <f>IF(H1528&lt;&gt;"",_xlfn.DAYS(H1528,G1528),"N/A")</f>
        <v>31</v>
      </c>
      <c r="J1528" s="1">
        <f>IF(H1528&lt;&gt;"",H1528,"N/A")</f>
        <v>44594</v>
      </c>
      <c r="K1528">
        <v>1</v>
      </c>
      <c r="L1528" t="s">
        <v>16</v>
      </c>
      <c r="M1528" t="str">
        <f>IF(L1528&lt;&gt;"",L1528,"N/A")</f>
        <v>Paid</v>
      </c>
      <c r="N1528" t="s">
        <v>16</v>
      </c>
      <c r="O1528" t="str">
        <f>IF(N1528&lt;&gt;"",N1528,"N/A")</f>
        <v>Paid</v>
      </c>
      <c r="P1528" t="s">
        <v>69</v>
      </c>
      <c r="Q1528" s="9">
        <v>32</v>
      </c>
      <c r="R1528" t="str">
        <f t="shared" si="23"/>
        <v>30+</v>
      </c>
      <c r="S1528">
        <v>20</v>
      </c>
      <c r="T1528" t="s">
        <v>14</v>
      </c>
      <c r="U1528">
        <f>IF(T1528="USD",S1528,S1528*0.055)</f>
        <v>20</v>
      </c>
      <c r="V1528">
        <v>10</v>
      </c>
      <c r="W1528" t="s">
        <v>14</v>
      </c>
      <c r="X1528">
        <f>IF(W1528="USD",V1528,V1528*0.054)</f>
        <v>10</v>
      </c>
      <c r="Y1528">
        <v>1</v>
      </c>
      <c r="Z1528">
        <v>3.1</v>
      </c>
      <c r="AA1528" s="9">
        <v>4.6499999999999995</v>
      </c>
      <c r="AB1528">
        <v>3.875</v>
      </c>
    </row>
    <row r="1529" spans="1:28" x14ac:dyDescent="0.25">
      <c r="A1529" t="s">
        <v>71</v>
      </c>
      <c r="B1529" t="s">
        <v>10</v>
      </c>
      <c r="C1529" t="s">
        <v>68</v>
      </c>
      <c r="D1529" t="s">
        <v>3615</v>
      </c>
      <c r="E1529" t="s">
        <v>3618</v>
      </c>
      <c r="F1529" t="str">
        <f>_xlfn.CONCAT(D1529:D1529,"-",E1529)</f>
        <v>Mombasa-Tripoli</v>
      </c>
      <c r="G1529" s="1">
        <v>44563</v>
      </c>
      <c r="H1529" s="1">
        <v>44594</v>
      </c>
      <c r="I1529" s="8">
        <f>IF(H1529&lt;&gt;"",_xlfn.DAYS(H1529,G1529),"N/A")</f>
        <v>31</v>
      </c>
      <c r="J1529" s="1">
        <f>IF(H1529&lt;&gt;"",H1529,"N/A")</f>
        <v>44594</v>
      </c>
      <c r="K1529">
        <v>1</v>
      </c>
      <c r="L1529" t="s">
        <v>16</v>
      </c>
      <c r="M1529" t="str">
        <f>IF(L1529&lt;&gt;"",L1529,"N/A")</f>
        <v>Paid</v>
      </c>
      <c r="N1529" t="s">
        <v>16</v>
      </c>
      <c r="O1529" t="str">
        <f>IF(N1529&lt;&gt;"",N1529,"N/A")</f>
        <v>Paid</v>
      </c>
      <c r="P1529" t="s">
        <v>13</v>
      </c>
      <c r="Q1529" s="9">
        <v>32</v>
      </c>
      <c r="R1529" t="str">
        <f t="shared" si="23"/>
        <v>30+</v>
      </c>
      <c r="S1529">
        <v>600</v>
      </c>
      <c r="T1529" t="s">
        <v>14</v>
      </c>
      <c r="U1529">
        <f>IF(T1529="USD",S1529,S1529*0.055)</f>
        <v>600</v>
      </c>
      <c r="V1529">
        <v>300</v>
      </c>
      <c r="W1529" t="s">
        <v>14</v>
      </c>
      <c r="X1529">
        <f>IF(W1529="USD",V1529,V1529*0.054)</f>
        <v>300</v>
      </c>
      <c r="Y1529">
        <v>1</v>
      </c>
      <c r="Z1529">
        <v>3.1</v>
      </c>
      <c r="AA1529" s="9">
        <v>4.6499999999999995</v>
      </c>
      <c r="AB1529">
        <v>3.875</v>
      </c>
    </row>
    <row r="1530" spans="1:28" x14ac:dyDescent="0.25">
      <c r="A1530" t="s">
        <v>207</v>
      </c>
      <c r="B1530" t="s">
        <v>10</v>
      </c>
      <c r="C1530" t="s">
        <v>68</v>
      </c>
      <c r="D1530" t="s">
        <v>3615</v>
      </c>
      <c r="E1530" t="s">
        <v>3613</v>
      </c>
      <c r="F1530" t="str">
        <f>_xlfn.CONCAT(D1530:D1530,"-",E1530)</f>
        <v>Mombasa-Sanaa</v>
      </c>
      <c r="G1530" s="1">
        <v>44607</v>
      </c>
      <c r="H1530" s="1">
        <v>44638</v>
      </c>
      <c r="I1530" s="8">
        <f>IF(H1530&lt;&gt;"",_xlfn.DAYS(H1530,G1530),"N/A")</f>
        <v>31</v>
      </c>
      <c r="J1530" s="1">
        <f>IF(H1530&lt;&gt;"",H1530,"N/A")</f>
        <v>44638</v>
      </c>
      <c r="K1530">
        <v>2</v>
      </c>
      <c r="L1530" t="s">
        <v>16</v>
      </c>
      <c r="M1530" t="str">
        <f>IF(L1530&lt;&gt;"",L1530,"N/A")</f>
        <v>Paid</v>
      </c>
      <c r="O1530" t="str">
        <f>IF(N1530&lt;&gt;"",N1530,"N/A")</f>
        <v>N/A</v>
      </c>
      <c r="P1530" t="s">
        <v>69</v>
      </c>
      <c r="Q1530" s="9">
        <v>30.16</v>
      </c>
      <c r="R1530" t="str">
        <f t="shared" si="23"/>
        <v>30+</v>
      </c>
      <c r="S1530">
        <v>20</v>
      </c>
      <c r="T1530" t="s">
        <v>14</v>
      </c>
      <c r="U1530">
        <f>IF(T1530="USD",S1530,S1530*0.055)</f>
        <v>20</v>
      </c>
      <c r="V1530">
        <v>10</v>
      </c>
      <c r="W1530" t="s">
        <v>14</v>
      </c>
      <c r="X1530">
        <f>IF(W1530="USD",V1530,V1530*0.054)</f>
        <v>10</v>
      </c>
      <c r="Y1530">
        <v>1</v>
      </c>
      <c r="Z1530">
        <v>3.1</v>
      </c>
      <c r="AA1530" s="9">
        <v>4.6499999999999995</v>
      </c>
      <c r="AB1530">
        <v>3.875</v>
      </c>
    </row>
    <row r="1531" spans="1:28" x14ac:dyDescent="0.25">
      <c r="A1531" t="s">
        <v>150</v>
      </c>
      <c r="B1531" t="s">
        <v>10</v>
      </c>
      <c r="C1531" t="s">
        <v>68</v>
      </c>
      <c r="D1531" t="s">
        <v>3611</v>
      </c>
      <c r="E1531" t="s">
        <v>3618</v>
      </c>
      <c r="F1531" t="str">
        <f>_xlfn.CONCAT(D1531:D1531,"-",E1531)</f>
        <v>Mogadishu-Tripoli</v>
      </c>
      <c r="G1531" s="1">
        <v>44607</v>
      </c>
      <c r="H1531" s="1">
        <v>44638</v>
      </c>
      <c r="I1531" s="8">
        <f>IF(H1531&lt;&gt;"",_xlfn.DAYS(H1531,G1531),"N/A")</f>
        <v>31</v>
      </c>
      <c r="J1531" s="1">
        <f>IF(H1531&lt;&gt;"",H1531,"N/A")</f>
        <v>44638</v>
      </c>
      <c r="K1531">
        <v>2</v>
      </c>
      <c r="L1531" t="s">
        <v>16</v>
      </c>
      <c r="M1531" t="str">
        <f>IF(L1531&lt;&gt;"",L1531,"N/A")</f>
        <v>Paid</v>
      </c>
      <c r="N1531" t="s">
        <v>16</v>
      </c>
      <c r="O1531" t="str">
        <f>IF(N1531&lt;&gt;"",N1531,"N/A")</f>
        <v>Paid</v>
      </c>
      <c r="P1531" t="s">
        <v>13</v>
      </c>
      <c r="Q1531" s="9">
        <v>30.16</v>
      </c>
      <c r="R1531" t="str">
        <f t="shared" si="23"/>
        <v>30+</v>
      </c>
      <c r="S1531">
        <v>600</v>
      </c>
      <c r="T1531" t="s">
        <v>14</v>
      </c>
      <c r="U1531">
        <f>IF(T1531="USD",S1531,S1531*0.055)</f>
        <v>600</v>
      </c>
      <c r="V1531">
        <v>300</v>
      </c>
      <c r="W1531" t="s">
        <v>14</v>
      </c>
      <c r="X1531">
        <f>IF(W1531="USD",V1531,V1531*0.054)</f>
        <v>300</v>
      </c>
      <c r="Y1531">
        <v>1</v>
      </c>
      <c r="Z1531">
        <v>3.1</v>
      </c>
      <c r="AA1531" s="9">
        <v>4.6499999999999995</v>
      </c>
      <c r="AB1531">
        <v>3.875</v>
      </c>
    </row>
    <row r="1532" spans="1:28" x14ac:dyDescent="0.25">
      <c r="A1532" t="s">
        <v>326</v>
      </c>
      <c r="B1532" t="s">
        <v>10</v>
      </c>
      <c r="C1532" t="s">
        <v>68</v>
      </c>
      <c r="D1532" t="s">
        <v>3616</v>
      </c>
      <c r="E1532" t="s">
        <v>3617</v>
      </c>
      <c r="F1532" t="str">
        <f>_xlfn.CONCAT(D1532:D1532,"-",E1532)</f>
        <v>Marrakech-Lagos</v>
      </c>
      <c r="G1532" s="1">
        <v>44611</v>
      </c>
      <c r="H1532" s="1">
        <v>44642</v>
      </c>
      <c r="I1532" s="8">
        <f>IF(H1532&lt;&gt;"",_xlfn.DAYS(H1532,G1532),"N/A")</f>
        <v>31</v>
      </c>
      <c r="J1532" s="1">
        <f>IF(H1532&lt;&gt;"",H1532,"N/A")</f>
        <v>44642</v>
      </c>
      <c r="K1532">
        <v>2</v>
      </c>
      <c r="L1532" t="s">
        <v>16</v>
      </c>
      <c r="M1532" t="str">
        <f>IF(L1532&lt;&gt;"",L1532,"N/A")</f>
        <v>Paid</v>
      </c>
      <c r="N1532" t="s">
        <v>16</v>
      </c>
      <c r="O1532" t="str">
        <f>IF(N1532&lt;&gt;"",N1532,"N/A")</f>
        <v>Paid</v>
      </c>
      <c r="P1532" t="s">
        <v>13</v>
      </c>
      <c r="Q1532" s="9">
        <v>30.08</v>
      </c>
      <c r="R1532" t="str">
        <f t="shared" si="23"/>
        <v>30+</v>
      </c>
      <c r="S1532">
        <v>600</v>
      </c>
      <c r="T1532" t="s">
        <v>14</v>
      </c>
      <c r="U1532">
        <f>IF(T1532="USD",S1532,S1532*0.055)</f>
        <v>600</v>
      </c>
      <c r="V1532">
        <v>300</v>
      </c>
      <c r="W1532" t="s">
        <v>14</v>
      </c>
      <c r="X1532">
        <f>IF(W1532="USD",V1532,V1532*0.054)</f>
        <v>300</v>
      </c>
      <c r="Y1532">
        <v>1</v>
      </c>
      <c r="Z1532">
        <v>3.1</v>
      </c>
      <c r="AA1532" s="9">
        <v>4.6499999999999995</v>
      </c>
      <c r="AB1532">
        <v>3.875</v>
      </c>
    </row>
    <row r="1533" spans="1:28" x14ac:dyDescent="0.25">
      <c r="A1533" t="s">
        <v>329</v>
      </c>
      <c r="B1533" t="s">
        <v>10</v>
      </c>
      <c r="C1533" t="s">
        <v>68</v>
      </c>
      <c r="D1533" t="s">
        <v>3611</v>
      </c>
      <c r="E1533" t="s">
        <v>3618</v>
      </c>
      <c r="F1533" t="str">
        <f>_xlfn.CONCAT(D1533:D1533,"-",E1533)</f>
        <v>Mogadishu-Tripoli</v>
      </c>
      <c r="G1533" s="1">
        <v>44611</v>
      </c>
      <c r="H1533" s="1">
        <v>44642</v>
      </c>
      <c r="I1533" s="8">
        <f>IF(H1533&lt;&gt;"",_xlfn.DAYS(H1533,G1533),"N/A")</f>
        <v>31</v>
      </c>
      <c r="J1533" s="1">
        <f>IF(H1533&lt;&gt;"",H1533,"N/A")</f>
        <v>44642</v>
      </c>
      <c r="K1533">
        <v>2</v>
      </c>
      <c r="L1533" t="s">
        <v>16</v>
      </c>
      <c r="M1533" t="str">
        <f>IF(L1533&lt;&gt;"",L1533,"N/A")</f>
        <v>Paid</v>
      </c>
      <c r="N1533" t="s">
        <v>16</v>
      </c>
      <c r="O1533" t="str">
        <f>IF(N1533&lt;&gt;"",N1533,"N/A")</f>
        <v>Paid</v>
      </c>
      <c r="P1533" t="s">
        <v>13</v>
      </c>
      <c r="Q1533" s="9">
        <v>30.08</v>
      </c>
      <c r="R1533" t="str">
        <f t="shared" si="23"/>
        <v>30+</v>
      </c>
      <c r="S1533">
        <v>600</v>
      </c>
      <c r="T1533" t="s">
        <v>14</v>
      </c>
      <c r="U1533">
        <f>IF(T1533="USD",S1533,S1533*0.055)</f>
        <v>600</v>
      </c>
      <c r="V1533">
        <v>300</v>
      </c>
      <c r="W1533" t="s">
        <v>14</v>
      </c>
      <c r="X1533">
        <f>IF(W1533="USD",V1533,V1533*0.054)</f>
        <v>300</v>
      </c>
      <c r="Y1533">
        <v>1</v>
      </c>
      <c r="Z1533">
        <v>3.1</v>
      </c>
      <c r="AA1533" s="9">
        <v>4.6499999999999995</v>
      </c>
      <c r="AB1533">
        <v>3.875</v>
      </c>
    </row>
    <row r="1534" spans="1:28" x14ac:dyDescent="0.25">
      <c r="A1534" t="s">
        <v>163</v>
      </c>
      <c r="B1534" t="s">
        <v>10</v>
      </c>
      <c r="C1534" t="s">
        <v>68</v>
      </c>
      <c r="D1534" t="s">
        <v>3616</v>
      </c>
      <c r="E1534" t="s">
        <v>3617</v>
      </c>
      <c r="F1534" t="str">
        <f>_xlfn.CONCAT(D1534:D1534,"-",E1534)</f>
        <v>Marrakech-Lagos</v>
      </c>
      <c r="G1534" s="1">
        <v>44582</v>
      </c>
      <c r="H1534" s="1">
        <v>44613</v>
      </c>
      <c r="I1534" s="8">
        <f>IF(H1534&lt;&gt;"",_xlfn.DAYS(H1534,G1534),"N/A")</f>
        <v>31</v>
      </c>
      <c r="J1534" s="1">
        <f>IF(H1534&lt;&gt;"",H1534,"N/A")</f>
        <v>44613</v>
      </c>
      <c r="K1534">
        <v>1</v>
      </c>
      <c r="L1534" t="s">
        <v>16</v>
      </c>
      <c r="M1534" t="str">
        <f>IF(L1534&lt;&gt;"",L1534,"N/A")</f>
        <v>Paid</v>
      </c>
      <c r="O1534" t="str">
        <f>IF(N1534&lt;&gt;"",N1534,"N/A")</f>
        <v>N/A</v>
      </c>
      <c r="P1534" t="s">
        <v>69</v>
      </c>
      <c r="Q1534" s="9">
        <v>29.98</v>
      </c>
      <c r="R1534" t="str">
        <f t="shared" si="23"/>
        <v>20-30</v>
      </c>
      <c r="S1534">
        <v>20</v>
      </c>
      <c r="T1534" t="s">
        <v>14</v>
      </c>
      <c r="U1534">
        <f>IF(T1534="USD",S1534,S1534*0.055)</f>
        <v>20</v>
      </c>
      <c r="V1534">
        <v>10</v>
      </c>
      <c r="W1534" t="s">
        <v>14</v>
      </c>
      <c r="X1534">
        <f>IF(W1534="USD",V1534,V1534*0.054)</f>
        <v>10</v>
      </c>
      <c r="Y1534">
        <v>1</v>
      </c>
      <c r="Z1534">
        <v>3.1</v>
      </c>
      <c r="AA1534" s="9">
        <v>4.6499999999999995</v>
      </c>
      <c r="AB1534">
        <v>3.875</v>
      </c>
    </row>
    <row r="1535" spans="1:28" x14ac:dyDescent="0.25">
      <c r="A1535" t="s">
        <v>106</v>
      </c>
      <c r="B1535" t="s">
        <v>10</v>
      </c>
      <c r="C1535" t="s">
        <v>68</v>
      </c>
      <c r="D1535" t="s">
        <v>3620</v>
      </c>
      <c r="E1535" t="s">
        <v>3614</v>
      </c>
      <c r="F1535" t="str">
        <f>_xlfn.CONCAT(D1535:D1535,"-",E1535)</f>
        <v>Zanzibar-Alger</v>
      </c>
      <c r="G1535" s="1">
        <v>44582</v>
      </c>
      <c r="H1535" s="1">
        <v>44613</v>
      </c>
      <c r="I1535" s="8">
        <f>IF(H1535&lt;&gt;"",_xlfn.DAYS(H1535,G1535),"N/A")</f>
        <v>31</v>
      </c>
      <c r="J1535" s="1">
        <f>IF(H1535&lt;&gt;"",H1535,"N/A")</f>
        <v>44613</v>
      </c>
      <c r="K1535">
        <v>1</v>
      </c>
      <c r="L1535" t="s">
        <v>16</v>
      </c>
      <c r="M1535" t="str">
        <f>IF(L1535&lt;&gt;"",L1535,"N/A")</f>
        <v>Paid</v>
      </c>
      <c r="N1535" t="s">
        <v>16</v>
      </c>
      <c r="O1535" t="str">
        <f>IF(N1535&lt;&gt;"",N1535,"N/A")</f>
        <v>Paid</v>
      </c>
      <c r="P1535" t="s">
        <v>13</v>
      </c>
      <c r="Q1535" s="9">
        <v>29.98</v>
      </c>
      <c r="R1535" t="str">
        <f t="shared" si="23"/>
        <v>20-30</v>
      </c>
      <c r="S1535">
        <v>600</v>
      </c>
      <c r="T1535" t="s">
        <v>14</v>
      </c>
      <c r="U1535">
        <f>IF(T1535="USD",S1535,S1535*0.055)</f>
        <v>600</v>
      </c>
      <c r="V1535">
        <v>300</v>
      </c>
      <c r="W1535" t="s">
        <v>14</v>
      </c>
      <c r="X1535">
        <f>IF(W1535="USD",V1535,V1535*0.054)</f>
        <v>300</v>
      </c>
      <c r="Y1535">
        <v>1</v>
      </c>
      <c r="Z1535">
        <v>3.1</v>
      </c>
      <c r="AA1535" s="9">
        <v>4.6499999999999995</v>
      </c>
      <c r="AB1535">
        <v>3.875</v>
      </c>
    </row>
    <row r="1536" spans="1:28" x14ac:dyDescent="0.25">
      <c r="A1536" t="s">
        <v>241</v>
      </c>
      <c r="B1536" t="s">
        <v>10</v>
      </c>
      <c r="C1536" t="s">
        <v>68</v>
      </c>
      <c r="D1536" t="s">
        <v>3620</v>
      </c>
      <c r="E1536" t="s">
        <v>3617</v>
      </c>
      <c r="F1536" t="str">
        <f>_xlfn.CONCAT(D1536:D1536,"-",E1536)</f>
        <v>Zanzibar-Lagos</v>
      </c>
      <c r="G1536" s="1">
        <v>44596</v>
      </c>
      <c r="H1536" s="1">
        <v>44627</v>
      </c>
      <c r="I1536" s="8">
        <f>IF(H1536&lt;&gt;"",_xlfn.DAYS(H1536,G1536),"N/A")</f>
        <v>31</v>
      </c>
      <c r="J1536" s="1">
        <f>IF(H1536&lt;&gt;"",H1536,"N/A")</f>
        <v>44627</v>
      </c>
      <c r="K1536">
        <v>2</v>
      </c>
      <c r="L1536" t="s">
        <v>16</v>
      </c>
      <c r="M1536" t="str">
        <f>IF(L1536&lt;&gt;"",L1536,"N/A")</f>
        <v>Paid</v>
      </c>
      <c r="N1536" t="s">
        <v>16</v>
      </c>
      <c r="O1536" t="str">
        <f>IF(N1536&lt;&gt;"",N1536,"N/A")</f>
        <v>Paid</v>
      </c>
      <c r="P1536" t="s">
        <v>69</v>
      </c>
      <c r="Q1536" s="9">
        <v>29.838999999999999</v>
      </c>
      <c r="R1536" t="str">
        <f t="shared" si="23"/>
        <v>20-30</v>
      </c>
      <c r="S1536">
        <v>20</v>
      </c>
      <c r="T1536" t="s">
        <v>14</v>
      </c>
      <c r="U1536">
        <f>IF(T1536="USD",S1536,S1536*0.055)</f>
        <v>20</v>
      </c>
      <c r="V1536">
        <v>10</v>
      </c>
      <c r="W1536" t="s">
        <v>14</v>
      </c>
      <c r="X1536">
        <f>IF(W1536="USD",V1536,V1536*0.054)</f>
        <v>10</v>
      </c>
      <c r="Y1536">
        <v>1</v>
      </c>
      <c r="Z1536">
        <v>3.1</v>
      </c>
      <c r="AA1536" s="9">
        <v>4.6499999999999995</v>
      </c>
      <c r="AB1536">
        <v>3.875</v>
      </c>
    </row>
    <row r="1537" spans="1:28" x14ac:dyDescent="0.25">
      <c r="A1537" t="s">
        <v>272</v>
      </c>
      <c r="B1537" t="s">
        <v>10</v>
      </c>
      <c r="C1537" t="s">
        <v>68</v>
      </c>
      <c r="D1537" t="s">
        <v>3611</v>
      </c>
      <c r="E1537" t="s">
        <v>3618</v>
      </c>
      <c r="F1537" t="str">
        <f>_xlfn.CONCAT(D1537:D1537,"-",E1537)</f>
        <v>Mogadishu-Tripoli</v>
      </c>
      <c r="G1537" s="1">
        <v>44596</v>
      </c>
      <c r="H1537" s="1">
        <v>44627</v>
      </c>
      <c r="I1537" s="8">
        <f>IF(H1537&lt;&gt;"",_xlfn.DAYS(H1537,G1537),"N/A")</f>
        <v>31</v>
      </c>
      <c r="J1537" s="1">
        <f>IF(H1537&lt;&gt;"",H1537,"N/A")</f>
        <v>44627</v>
      </c>
      <c r="K1537">
        <v>2</v>
      </c>
      <c r="L1537" t="s">
        <v>16</v>
      </c>
      <c r="M1537" t="str">
        <f>IF(L1537&lt;&gt;"",L1537,"N/A")</f>
        <v>Paid</v>
      </c>
      <c r="N1537" t="s">
        <v>16</v>
      </c>
      <c r="O1537" t="str">
        <f>IF(N1537&lt;&gt;"",N1537,"N/A")</f>
        <v>Paid</v>
      </c>
      <c r="P1537" t="s">
        <v>13</v>
      </c>
      <c r="Q1537" s="9">
        <v>29.838999999999999</v>
      </c>
      <c r="R1537" t="str">
        <f t="shared" si="23"/>
        <v>20-30</v>
      </c>
      <c r="S1537">
        <v>600</v>
      </c>
      <c r="T1537" t="s">
        <v>14</v>
      </c>
      <c r="U1537">
        <f>IF(T1537="USD",S1537,S1537*0.055)</f>
        <v>600</v>
      </c>
      <c r="V1537">
        <v>300</v>
      </c>
      <c r="W1537" t="s">
        <v>14</v>
      </c>
      <c r="X1537">
        <f>IF(W1537="USD",V1537,V1537*0.054)</f>
        <v>300</v>
      </c>
      <c r="Y1537">
        <v>1</v>
      </c>
      <c r="Z1537">
        <v>3.1</v>
      </c>
      <c r="AA1537" s="9">
        <v>4.6499999999999995</v>
      </c>
      <c r="AB1537">
        <v>3.875</v>
      </c>
    </row>
    <row r="1538" spans="1:28" x14ac:dyDescent="0.25">
      <c r="A1538" t="s">
        <v>653</v>
      </c>
      <c r="B1538" t="s">
        <v>10</v>
      </c>
      <c r="C1538" t="s">
        <v>68</v>
      </c>
      <c r="D1538" t="s">
        <v>3616</v>
      </c>
      <c r="E1538" t="s">
        <v>3614</v>
      </c>
      <c r="F1538" t="str">
        <f>_xlfn.CONCAT(D1538:D1538,"-",E1538)</f>
        <v>Marrakech-Alger</v>
      </c>
      <c r="G1538" s="1">
        <v>44785</v>
      </c>
      <c r="H1538" s="1">
        <v>44816</v>
      </c>
      <c r="I1538" s="8">
        <f>IF(H1538&lt;&gt;"",_xlfn.DAYS(H1538,G1538),"N/A")</f>
        <v>31</v>
      </c>
      <c r="J1538" s="1">
        <f>IF(H1538&lt;&gt;"",H1538,"N/A")</f>
        <v>44816</v>
      </c>
      <c r="K1538">
        <v>8</v>
      </c>
      <c r="L1538" t="s">
        <v>12</v>
      </c>
      <c r="M1538" t="str">
        <f>IF(L1538&lt;&gt;"",L1538,"N/A")</f>
        <v>Invoiced</v>
      </c>
      <c r="O1538" t="str">
        <f>IF(N1538&lt;&gt;"",N1538,"N/A")</f>
        <v>N/A</v>
      </c>
      <c r="P1538" t="s">
        <v>13</v>
      </c>
      <c r="Q1538" s="9">
        <v>29.6</v>
      </c>
      <c r="R1538" t="str">
        <f t="shared" si="23"/>
        <v>20-30</v>
      </c>
      <c r="S1538">
        <v>600</v>
      </c>
      <c r="T1538" t="s">
        <v>14</v>
      </c>
      <c r="U1538">
        <f>IF(T1538="USD",S1538,S1538*0.055)</f>
        <v>600</v>
      </c>
      <c r="V1538">
        <v>300</v>
      </c>
      <c r="W1538" t="s">
        <v>14</v>
      </c>
      <c r="X1538">
        <f>IF(W1538="USD",V1538,V1538*0.054)</f>
        <v>300</v>
      </c>
      <c r="Y1538">
        <v>1</v>
      </c>
      <c r="Z1538">
        <v>3.1</v>
      </c>
      <c r="AA1538" s="9">
        <v>4.6499999999999995</v>
      </c>
      <c r="AB1538">
        <v>3.875</v>
      </c>
    </row>
    <row r="1539" spans="1:28" x14ac:dyDescent="0.25">
      <c r="A1539" t="s">
        <v>23</v>
      </c>
      <c r="B1539" t="s">
        <v>10</v>
      </c>
      <c r="C1539" t="s">
        <v>11</v>
      </c>
      <c r="D1539" t="s">
        <v>3616</v>
      </c>
      <c r="E1539" t="s">
        <v>3617</v>
      </c>
      <c r="F1539" t="str">
        <f>_xlfn.CONCAT(D1539:D1539,"-",E1539)</f>
        <v>Marrakech-Lagos</v>
      </c>
      <c r="G1539" s="1">
        <v>44632</v>
      </c>
      <c r="H1539" s="1">
        <v>44663</v>
      </c>
      <c r="I1539" s="8">
        <f>IF(H1539&lt;&gt;"",_xlfn.DAYS(H1539,G1539),"N/A")</f>
        <v>31</v>
      </c>
      <c r="J1539" s="1">
        <f>IF(H1539&lt;&gt;"",H1539,"N/A")</f>
        <v>44663</v>
      </c>
      <c r="K1539">
        <v>3</v>
      </c>
      <c r="L1539" t="s">
        <v>16</v>
      </c>
      <c r="M1539" t="str">
        <f>IF(L1539&lt;&gt;"",L1539,"N/A")</f>
        <v>Paid</v>
      </c>
      <c r="N1539" t="s">
        <v>16</v>
      </c>
      <c r="O1539" t="str">
        <f>IF(N1539&lt;&gt;"",N1539,"N/A")</f>
        <v>Paid</v>
      </c>
      <c r="P1539" t="s">
        <v>13</v>
      </c>
      <c r="Q1539" s="9">
        <v>28.484500000000001</v>
      </c>
      <c r="R1539" t="str">
        <f t="shared" ref="R1539:R1602" si="24">IF(Q1539&lt;=10,"1-10",IF(Q1539&lt;=20,"10-20",IF(Q1539&lt;=30,"20-30",IF(Q1539&lt;=40,"30+"))))</f>
        <v>20-30</v>
      </c>
      <c r="S1539">
        <v>600</v>
      </c>
      <c r="T1539" t="s">
        <v>14</v>
      </c>
      <c r="U1539">
        <f>IF(T1539="USD",S1539,S1539*0.055)</f>
        <v>600</v>
      </c>
      <c r="V1539">
        <v>300</v>
      </c>
      <c r="W1539" t="s">
        <v>14</v>
      </c>
      <c r="X1539">
        <f>IF(W1539="USD",V1539,V1539*0.054)</f>
        <v>300</v>
      </c>
      <c r="Y1539">
        <v>1</v>
      </c>
      <c r="Z1539">
        <v>3.1</v>
      </c>
      <c r="AA1539" s="9">
        <v>4.6499999999999995</v>
      </c>
      <c r="AB1539">
        <v>3.875</v>
      </c>
    </row>
    <row r="1540" spans="1:28" x14ac:dyDescent="0.25">
      <c r="A1540" t="s">
        <v>20</v>
      </c>
      <c r="B1540" t="s">
        <v>10</v>
      </c>
      <c r="C1540" t="s">
        <v>11</v>
      </c>
      <c r="D1540" t="s">
        <v>3616</v>
      </c>
      <c r="E1540" t="s">
        <v>3617</v>
      </c>
      <c r="F1540" t="str">
        <f>_xlfn.CONCAT(D1540:D1540,"-",E1540)</f>
        <v>Marrakech-Lagos</v>
      </c>
      <c r="G1540" s="1">
        <v>44583</v>
      </c>
      <c r="H1540" s="1">
        <v>44614</v>
      </c>
      <c r="I1540" s="8">
        <f>IF(H1540&lt;&gt;"",_xlfn.DAYS(H1540,G1540),"N/A")</f>
        <v>31</v>
      </c>
      <c r="J1540" s="1">
        <f>IF(H1540&lt;&gt;"",H1540,"N/A")</f>
        <v>44614</v>
      </c>
      <c r="K1540">
        <v>1</v>
      </c>
      <c r="L1540" t="s">
        <v>16</v>
      </c>
      <c r="M1540" t="str">
        <f>IF(L1540&lt;&gt;"",L1540,"N/A")</f>
        <v>Paid</v>
      </c>
      <c r="N1540" t="s">
        <v>12</v>
      </c>
      <c r="O1540" t="str">
        <f>IF(N1540&lt;&gt;"",N1540,"N/A")</f>
        <v>Invoiced</v>
      </c>
      <c r="P1540" t="s">
        <v>13</v>
      </c>
      <c r="Q1540" s="9">
        <v>16</v>
      </c>
      <c r="R1540" t="str">
        <f t="shared" si="24"/>
        <v>10-20</v>
      </c>
      <c r="S1540">
        <v>600</v>
      </c>
      <c r="T1540" t="s">
        <v>14</v>
      </c>
      <c r="U1540">
        <f>IF(T1540="USD",S1540,S1540*0.055)</f>
        <v>600</v>
      </c>
      <c r="V1540">
        <v>300</v>
      </c>
      <c r="W1540" t="s">
        <v>14</v>
      </c>
      <c r="X1540">
        <f>IF(W1540="USD",V1540,V1540*0.054)</f>
        <v>300</v>
      </c>
      <c r="Y1540">
        <v>1</v>
      </c>
      <c r="Z1540">
        <v>3.1</v>
      </c>
      <c r="AA1540" s="9">
        <v>4.6499999999999995</v>
      </c>
      <c r="AB1540">
        <v>3.875</v>
      </c>
    </row>
    <row r="1541" spans="1:28" x14ac:dyDescent="0.25">
      <c r="A1541" t="s">
        <v>396</v>
      </c>
      <c r="B1541" t="s">
        <v>10</v>
      </c>
      <c r="C1541" t="s">
        <v>68</v>
      </c>
      <c r="D1541" t="s">
        <v>3619</v>
      </c>
      <c r="E1541" t="s">
        <v>3617</v>
      </c>
      <c r="F1541" t="str">
        <f>_xlfn.CONCAT(D1541:D1541,"-",E1541)</f>
        <v>Addis Ababa-Lagos</v>
      </c>
      <c r="G1541" s="1">
        <v>44626</v>
      </c>
      <c r="H1541" s="1">
        <v>44656</v>
      </c>
      <c r="I1541" s="8">
        <f>IF(H1541&lt;&gt;"",_xlfn.DAYS(H1541,G1541),"N/A")</f>
        <v>30</v>
      </c>
      <c r="J1541" s="1">
        <f>IF(H1541&lt;&gt;"",H1541,"N/A")</f>
        <v>44656</v>
      </c>
      <c r="K1541">
        <v>3</v>
      </c>
      <c r="L1541" t="s">
        <v>16</v>
      </c>
      <c r="M1541" t="str">
        <f>IF(L1541&lt;&gt;"",L1541,"N/A")</f>
        <v>Paid</v>
      </c>
      <c r="O1541" t="str">
        <f>IF(N1541&lt;&gt;"",N1541,"N/A")</f>
        <v>N/A</v>
      </c>
      <c r="P1541" t="s">
        <v>69</v>
      </c>
      <c r="Q1541" s="9">
        <v>34.06</v>
      </c>
      <c r="R1541" t="str">
        <f t="shared" si="24"/>
        <v>30+</v>
      </c>
      <c r="S1541">
        <v>20</v>
      </c>
      <c r="T1541" t="s">
        <v>14</v>
      </c>
      <c r="U1541">
        <f>IF(T1541="USD",S1541,S1541*0.055)</f>
        <v>20</v>
      </c>
      <c r="V1541">
        <v>10</v>
      </c>
      <c r="W1541" t="s">
        <v>14</v>
      </c>
      <c r="X1541">
        <f>IF(W1541="USD",V1541,V1541*0.054)</f>
        <v>10</v>
      </c>
      <c r="Y1541">
        <v>1</v>
      </c>
      <c r="Z1541">
        <v>3</v>
      </c>
      <c r="AA1541" s="9">
        <v>4.5</v>
      </c>
      <c r="AB1541">
        <v>3.75</v>
      </c>
    </row>
    <row r="1542" spans="1:28" x14ac:dyDescent="0.25">
      <c r="A1542" t="s">
        <v>368</v>
      </c>
      <c r="B1542" t="s">
        <v>10</v>
      </c>
      <c r="C1542" t="s">
        <v>68</v>
      </c>
      <c r="D1542" t="s">
        <v>3611</v>
      </c>
      <c r="E1542" t="s">
        <v>3617</v>
      </c>
      <c r="F1542" t="str">
        <f>_xlfn.CONCAT(D1542:D1542,"-",E1542)</f>
        <v>Mogadishu-Lagos</v>
      </c>
      <c r="G1542" s="1">
        <v>44626</v>
      </c>
      <c r="H1542" s="1">
        <v>44656</v>
      </c>
      <c r="I1542" s="8">
        <f>IF(H1542&lt;&gt;"",_xlfn.DAYS(H1542,G1542),"N/A")</f>
        <v>30</v>
      </c>
      <c r="J1542" s="1">
        <f>IF(H1542&lt;&gt;"",H1542,"N/A")</f>
        <v>44656</v>
      </c>
      <c r="K1542">
        <v>3</v>
      </c>
      <c r="L1542" t="s">
        <v>16</v>
      </c>
      <c r="M1542" t="str">
        <f>IF(L1542&lt;&gt;"",L1542,"N/A")</f>
        <v>Paid</v>
      </c>
      <c r="N1542" t="s">
        <v>16</v>
      </c>
      <c r="O1542" t="str">
        <f>IF(N1542&lt;&gt;"",N1542,"N/A")</f>
        <v>Paid</v>
      </c>
      <c r="P1542" t="s">
        <v>13</v>
      </c>
      <c r="Q1542" s="9">
        <v>34.06</v>
      </c>
      <c r="R1542" t="str">
        <f t="shared" si="24"/>
        <v>30+</v>
      </c>
      <c r="S1542">
        <v>600</v>
      </c>
      <c r="T1542" t="s">
        <v>14</v>
      </c>
      <c r="U1542">
        <f>IF(T1542="USD",S1542,S1542*0.055)</f>
        <v>600</v>
      </c>
      <c r="V1542">
        <v>300</v>
      </c>
      <c r="W1542" t="s">
        <v>14</v>
      </c>
      <c r="X1542">
        <f>IF(W1542="USD",V1542,V1542*0.054)</f>
        <v>300</v>
      </c>
      <c r="Y1542">
        <v>1</v>
      </c>
      <c r="Z1542">
        <v>3</v>
      </c>
      <c r="AA1542" s="9">
        <v>4.5</v>
      </c>
      <c r="AB1542">
        <v>3.75</v>
      </c>
    </row>
    <row r="1543" spans="1:28" x14ac:dyDescent="0.25">
      <c r="A1543" t="s">
        <v>286</v>
      </c>
      <c r="B1543" t="s">
        <v>10</v>
      </c>
      <c r="C1543" t="s">
        <v>68</v>
      </c>
      <c r="D1543" t="s">
        <v>3615</v>
      </c>
      <c r="E1543" t="s">
        <v>3612</v>
      </c>
      <c r="F1543" t="str">
        <f>_xlfn.CONCAT(D1543:D1543,"-",E1543)</f>
        <v>Mombasa-Victoria</v>
      </c>
      <c r="G1543" s="1">
        <v>44622</v>
      </c>
      <c r="H1543" s="1">
        <v>44652</v>
      </c>
      <c r="I1543" s="8">
        <f>IF(H1543&lt;&gt;"",_xlfn.DAYS(H1543,G1543),"N/A")</f>
        <v>30</v>
      </c>
      <c r="J1543" s="1">
        <f>IF(H1543&lt;&gt;"",H1543,"N/A")</f>
        <v>44652</v>
      </c>
      <c r="K1543">
        <v>3</v>
      </c>
      <c r="L1543" t="s">
        <v>16</v>
      </c>
      <c r="M1543" t="str">
        <f>IF(L1543&lt;&gt;"",L1543,"N/A")</f>
        <v>Paid</v>
      </c>
      <c r="O1543" t="str">
        <f>IF(N1543&lt;&gt;"",N1543,"N/A")</f>
        <v>N/A</v>
      </c>
      <c r="P1543" t="s">
        <v>69</v>
      </c>
      <c r="Q1543" s="9">
        <v>34.048000000000002</v>
      </c>
      <c r="R1543" t="str">
        <f t="shared" si="24"/>
        <v>30+</v>
      </c>
      <c r="S1543">
        <v>20</v>
      </c>
      <c r="T1543" t="s">
        <v>14</v>
      </c>
      <c r="U1543">
        <f>IF(T1543="USD",S1543,S1543*0.055)</f>
        <v>20</v>
      </c>
      <c r="V1543">
        <v>10</v>
      </c>
      <c r="W1543" t="s">
        <v>14</v>
      </c>
      <c r="X1543">
        <f>IF(W1543="USD",V1543,V1543*0.054)</f>
        <v>10</v>
      </c>
      <c r="Y1543">
        <v>1</v>
      </c>
      <c r="Z1543">
        <v>3</v>
      </c>
      <c r="AA1543" s="9">
        <v>4.5</v>
      </c>
      <c r="AB1543">
        <v>3.75</v>
      </c>
    </row>
    <row r="1544" spans="1:28" x14ac:dyDescent="0.25">
      <c r="A1544" t="s">
        <v>296</v>
      </c>
      <c r="B1544" t="s">
        <v>10</v>
      </c>
      <c r="C1544" t="s">
        <v>68</v>
      </c>
      <c r="D1544" t="s">
        <v>3620</v>
      </c>
      <c r="E1544" t="s">
        <v>3612</v>
      </c>
      <c r="F1544" t="str">
        <f>_xlfn.CONCAT(D1544:D1544,"-",E1544)</f>
        <v>Zanzibar-Victoria</v>
      </c>
      <c r="G1544" s="1">
        <v>44622</v>
      </c>
      <c r="H1544" s="1">
        <v>44652</v>
      </c>
      <c r="I1544" s="8">
        <f>IF(H1544&lt;&gt;"",_xlfn.DAYS(H1544,G1544),"N/A")</f>
        <v>30</v>
      </c>
      <c r="J1544" s="1">
        <f>IF(H1544&lt;&gt;"",H1544,"N/A")</f>
        <v>44652</v>
      </c>
      <c r="K1544">
        <v>3</v>
      </c>
      <c r="L1544" t="s">
        <v>16</v>
      </c>
      <c r="M1544" t="str">
        <f>IF(L1544&lt;&gt;"",L1544,"N/A")</f>
        <v>Paid</v>
      </c>
      <c r="N1544" t="s">
        <v>16</v>
      </c>
      <c r="O1544" t="str">
        <f>IF(N1544&lt;&gt;"",N1544,"N/A")</f>
        <v>Paid</v>
      </c>
      <c r="P1544" t="s">
        <v>13</v>
      </c>
      <c r="Q1544" s="9">
        <v>34.048000000000002</v>
      </c>
      <c r="R1544" t="str">
        <f t="shared" si="24"/>
        <v>30+</v>
      </c>
      <c r="S1544">
        <v>600</v>
      </c>
      <c r="T1544" t="s">
        <v>14</v>
      </c>
      <c r="U1544">
        <f>IF(T1544="USD",S1544,S1544*0.055)</f>
        <v>600</v>
      </c>
      <c r="V1544">
        <v>300</v>
      </c>
      <c r="W1544" t="s">
        <v>14</v>
      </c>
      <c r="X1544">
        <f>IF(W1544="USD",V1544,V1544*0.054)</f>
        <v>300</v>
      </c>
      <c r="Y1544">
        <v>1</v>
      </c>
      <c r="Z1544">
        <v>3</v>
      </c>
      <c r="AA1544" s="9">
        <v>4.5</v>
      </c>
      <c r="AB1544">
        <v>3.75</v>
      </c>
    </row>
    <row r="1545" spans="1:28" x14ac:dyDescent="0.25">
      <c r="A1545" t="s">
        <v>186</v>
      </c>
      <c r="B1545" t="s">
        <v>10</v>
      </c>
      <c r="C1545" t="s">
        <v>68</v>
      </c>
      <c r="D1545" t="s">
        <v>3615</v>
      </c>
      <c r="E1545" t="s">
        <v>3617</v>
      </c>
      <c r="F1545" t="str">
        <f>_xlfn.CONCAT(D1545:D1545,"-",E1545)</f>
        <v>Mombasa-Lagos</v>
      </c>
      <c r="G1545" s="1">
        <v>44612</v>
      </c>
      <c r="H1545" s="1">
        <v>44642</v>
      </c>
      <c r="I1545" s="8">
        <f>IF(H1545&lt;&gt;"",_xlfn.DAYS(H1545,G1545),"N/A")</f>
        <v>30</v>
      </c>
      <c r="J1545" s="1">
        <f>IF(H1545&lt;&gt;"",H1545,"N/A")</f>
        <v>44642</v>
      </c>
      <c r="K1545">
        <v>2</v>
      </c>
      <c r="L1545" t="s">
        <v>16</v>
      </c>
      <c r="M1545" t="str">
        <f>IF(L1545&lt;&gt;"",L1545,"N/A")</f>
        <v>Paid</v>
      </c>
      <c r="O1545" t="str">
        <f>IF(N1545&lt;&gt;"",N1545,"N/A")</f>
        <v>N/A</v>
      </c>
      <c r="P1545" t="s">
        <v>69</v>
      </c>
      <c r="Q1545" s="9">
        <v>33.94</v>
      </c>
      <c r="R1545" t="str">
        <f t="shared" si="24"/>
        <v>30+</v>
      </c>
      <c r="S1545">
        <v>20</v>
      </c>
      <c r="T1545" t="s">
        <v>14</v>
      </c>
      <c r="U1545">
        <f>IF(T1545="USD",S1545,S1545*0.055)</f>
        <v>20</v>
      </c>
      <c r="V1545">
        <v>10</v>
      </c>
      <c r="W1545" t="s">
        <v>14</v>
      </c>
      <c r="X1545">
        <f>IF(W1545="USD",V1545,V1545*0.054)</f>
        <v>10</v>
      </c>
      <c r="Y1545">
        <v>1</v>
      </c>
      <c r="Z1545">
        <v>3</v>
      </c>
      <c r="AA1545" s="9">
        <v>4.5</v>
      </c>
      <c r="AB1545">
        <v>3.75</v>
      </c>
    </row>
    <row r="1546" spans="1:28" x14ac:dyDescent="0.25">
      <c r="A1546" t="s">
        <v>129</v>
      </c>
      <c r="B1546" t="s">
        <v>10</v>
      </c>
      <c r="C1546" t="s">
        <v>68</v>
      </c>
      <c r="D1546" t="s">
        <v>3616</v>
      </c>
      <c r="E1546" t="s">
        <v>3614</v>
      </c>
      <c r="F1546" t="str">
        <f>_xlfn.CONCAT(D1546:D1546,"-",E1546)</f>
        <v>Marrakech-Alger</v>
      </c>
      <c r="G1546" s="1">
        <v>44612</v>
      </c>
      <c r="H1546" s="1">
        <v>44642</v>
      </c>
      <c r="I1546" s="8">
        <f>IF(H1546&lt;&gt;"",_xlfn.DAYS(H1546,G1546),"N/A")</f>
        <v>30</v>
      </c>
      <c r="J1546" s="1">
        <f>IF(H1546&lt;&gt;"",H1546,"N/A")</f>
        <v>44642</v>
      </c>
      <c r="K1546">
        <v>2</v>
      </c>
      <c r="L1546" t="s">
        <v>16</v>
      </c>
      <c r="M1546" t="str">
        <f>IF(L1546&lt;&gt;"",L1546,"N/A")</f>
        <v>Paid</v>
      </c>
      <c r="N1546" t="s">
        <v>16</v>
      </c>
      <c r="O1546" t="str">
        <f>IF(N1546&lt;&gt;"",N1546,"N/A")</f>
        <v>Paid</v>
      </c>
      <c r="P1546" t="s">
        <v>13</v>
      </c>
      <c r="Q1546" s="9">
        <v>33.94</v>
      </c>
      <c r="R1546" t="str">
        <f t="shared" si="24"/>
        <v>30+</v>
      </c>
      <c r="S1546">
        <v>600</v>
      </c>
      <c r="T1546" t="s">
        <v>14</v>
      </c>
      <c r="U1546">
        <f>IF(T1546="USD",S1546,S1546*0.055)</f>
        <v>600</v>
      </c>
      <c r="V1546">
        <v>300</v>
      </c>
      <c r="W1546" t="s">
        <v>14</v>
      </c>
      <c r="X1546">
        <f>IF(W1546="USD",V1546,V1546*0.054)</f>
        <v>300</v>
      </c>
      <c r="Y1546">
        <v>1</v>
      </c>
      <c r="Z1546">
        <v>3</v>
      </c>
      <c r="AA1546" s="9">
        <v>4.5</v>
      </c>
      <c r="AB1546">
        <v>3.75</v>
      </c>
    </row>
    <row r="1547" spans="1:28" x14ac:dyDescent="0.25">
      <c r="A1547" t="s">
        <v>344</v>
      </c>
      <c r="B1547" t="s">
        <v>10</v>
      </c>
      <c r="C1547" t="s">
        <v>68</v>
      </c>
      <c r="D1547" t="s">
        <v>3611</v>
      </c>
      <c r="E1547" t="s">
        <v>3613</v>
      </c>
      <c r="F1547" t="str">
        <f>_xlfn.CONCAT(D1547:D1547,"-",E1547)</f>
        <v>Mogadishu-Sanaa</v>
      </c>
      <c r="G1547" s="1">
        <v>44618</v>
      </c>
      <c r="H1547" s="1">
        <v>44648</v>
      </c>
      <c r="I1547" s="8">
        <f>IF(H1547&lt;&gt;"",_xlfn.DAYS(H1547,G1547),"N/A")</f>
        <v>30</v>
      </c>
      <c r="J1547" s="1">
        <f>IF(H1547&lt;&gt;"",H1547,"N/A")</f>
        <v>44648</v>
      </c>
      <c r="K1547">
        <v>2</v>
      </c>
      <c r="L1547" t="s">
        <v>16</v>
      </c>
      <c r="M1547" t="str">
        <f>IF(L1547&lt;&gt;"",L1547,"N/A")</f>
        <v>Paid</v>
      </c>
      <c r="N1547" t="s">
        <v>16</v>
      </c>
      <c r="O1547" t="str">
        <f>IF(N1547&lt;&gt;"",N1547,"N/A")</f>
        <v>Paid</v>
      </c>
      <c r="P1547" t="s">
        <v>13</v>
      </c>
      <c r="Q1547" s="9">
        <v>33.228999999999999</v>
      </c>
      <c r="R1547" t="str">
        <f t="shared" si="24"/>
        <v>30+</v>
      </c>
      <c r="S1547">
        <v>600</v>
      </c>
      <c r="T1547" t="s">
        <v>14</v>
      </c>
      <c r="U1547">
        <f>IF(T1547="USD",S1547,S1547*0.055)</f>
        <v>600</v>
      </c>
      <c r="V1547">
        <v>300</v>
      </c>
      <c r="W1547" t="s">
        <v>14</v>
      </c>
      <c r="X1547">
        <f>IF(W1547="USD",V1547,V1547*0.054)</f>
        <v>300</v>
      </c>
      <c r="Y1547">
        <v>1</v>
      </c>
      <c r="Z1547">
        <v>3</v>
      </c>
      <c r="AA1547" s="9">
        <v>4.5</v>
      </c>
      <c r="AB1547">
        <v>3.75</v>
      </c>
    </row>
    <row r="1548" spans="1:28" x14ac:dyDescent="0.25">
      <c r="A1548" t="s">
        <v>668</v>
      </c>
      <c r="B1548" t="s">
        <v>10</v>
      </c>
      <c r="C1548" t="s">
        <v>68</v>
      </c>
      <c r="D1548" t="s">
        <v>3615</v>
      </c>
      <c r="E1548" t="s">
        <v>3613</v>
      </c>
      <c r="F1548" t="str">
        <f>_xlfn.CONCAT(D1548:D1548,"-",E1548)</f>
        <v>Mombasa-Sanaa</v>
      </c>
      <c r="G1548" s="1">
        <v>44788</v>
      </c>
      <c r="H1548" s="1">
        <v>44818</v>
      </c>
      <c r="I1548" s="8">
        <f>IF(H1548&lt;&gt;"",_xlfn.DAYS(H1548,G1548),"N/A")</f>
        <v>30</v>
      </c>
      <c r="J1548" s="1">
        <f>IF(H1548&lt;&gt;"",H1548,"N/A")</f>
        <v>44818</v>
      </c>
      <c r="K1548">
        <v>8</v>
      </c>
      <c r="M1548" t="str">
        <f>IF(L1548&lt;&gt;"",L1548,"N/A")</f>
        <v>N/A</v>
      </c>
      <c r="O1548" t="str">
        <f>IF(N1548&lt;&gt;"",N1548,"N/A")</f>
        <v>N/A</v>
      </c>
      <c r="P1548" t="s">
        <v>13</v>
      </c>
      <c r="Q1548" s="9">
        <v>32.74</v>
      </c>
      <c r="R1548" t="str">
        <f t="shared" si="24"/>
        <v>30+</v>
      </c>
      <c r="S1548">
        <v>600</v>
      </c>
      <c r="T1548" t="s">
        <v>14</v>
      </c>
      <c r="U1548">
        <f>IF(T1548="USD",S1548,S1548*0.055)</f>
        <v>600</v>
      </c>
      <c r="V1548">
        <v>300</v>
      </c>
      <c r="W1548" t="s">
        <v>14</v>
      </c>
      <c r="X1548">
        <f>IF(W1548="USD",V1548,V1548*0.054)</f>
        <v>300</v>
      </c>
      <c r="Y1548">
        <v>1</v>
      </c>
      <c r="Z1548">
        <v>3</v>
      </c>
      <c r="AA1548" s="9">
        <v>4.5</v>
      </c>
      <c r="AB1548">
        <v>3.75</v>
      </c>
    </row>
    <row r="1549" spans="1:28" x14ac:dyDescent="0.25">
      <c r="A1549" t="s">
        <v>244</v>
      </c>
      <c r="B1549" t="s">
        <v>10</v>
      </c>
      <c r="C1549" t="s">
        <v>68</v>
      </c>
      <c r="D1549" t="s">
        <v>3615</v>
      </c>
      <c r="E1549" t="s">
        <v>3614</v>
      </c>
      <c r="F1549" t="str">
        <f>_xlfn.CONCAT(D1549:D1549,"-",E1549)</f>
        <v>Mombasa-Alger</v>
      </c>
      <c r="G1549" s="1">
        <v>44601</v>
      </c>
      <c r="H1549" s="1">
        <v>44631</v>
      </c>
      <c r="I1549" s="8">
        <f>IF(H1549&lt;&gt;"",_xlfn.DAYS(H1549,G1549),"N/A")</f>
        <v>30</v>
      </c>
      <c r="J1549" s="1">
        <f>IF(H1549&lt;&gt;"",H1549,"N/A")</f>
        <v>44631</v>
      </c>
      <c r="K1549">
        <v>2</v>
      </c>
      <c r="L1549" t="s">
        <v>16</v>
      </c>
      <c r="M1549" t="str">
        <f>IF(L1549&lt;&gt;"",L1549,"N/A")</f>
        <v>Paid</v>
      </c>
      <c r="N1549" t="s">
        <v>12</v>
      </c>
      <c r="O1549" t="str">
        <f>IF(N1549&lt;&gt;"",N1549,"N/A")</f>
        <v>Invoiced</v>
      </c>
      <c r="P1549" t="s">
        <v>69</v>
      </c>
      <c r="Q1549" s="9">
        <v>32.457999999999998</v>
      </c>
      <c r="R1549" t="str">
        <f t="shared" si="24"/>
        <v>30+</v>
      </c>
      <c r="S1549">
        <v>20</v>
      </c>
      <c r="T1549" t="s">
        <v>14</v>
      </c>
      <c r="U1549">
        <f>IF(T1549="USD",S1549,S1549*0.055)</f>
        <v>20</v>
      </c>
      <c r="V1549">
        <v>10</v>
      </c>
      <c r="W1549" t="s">
        <v>14</v>
      </c>
      <c r="X1549">
        <f>IF(W1549="USD",V1549,V1549*0.054)</f>
        <v>10</v>
      </c>
      <c r="Y1549">
        <v>1</v>
      </c>
      <c r="Z1549">
        <v>3</v>
      </c>
      <c r="AA1549" s="9">
        <v>4.5</v>
      </c>
      <c r="AB1549">
        <v>3.75</v>
      </c>
    </row>
    <row r="1550" spans="1:28" x14ac:dyDescent="0.25">
      <c r="A1550" t="s">
        <v>275</v>
      </c>
      <c r="B1550" t="s">
        <v>10</v>
      </c>
      <c r="C1550" t="s">
        <v>68</v>
      </c>
      <c r="D1550" t="s">
        <v>3611</v>
      </c>
      <c r="E1550" t="s">
        <v>3613</v>
      </c>
      <c r="F1550" t="str">
        <f>_xlfn.CONCAT(D1550:D1550,"-",E1550)</f>
        <v>Mogadishu-Sanaa</v>
      </c>
      <c r="G1550" s="1">
        <v>44601</v>
      </c>
      <c r="H1550" s="1">
        <v>44631</v>
      </c>
      <c r="I1550" s="8">
        <f>IF(H1550&lt;&gt;"",_xlfn.DAYS(H1550,G1550),"N/A")</f>
        <v>30</v>
      </c>
      <c r="J1550" s="1">
        <f>IF(H1550&lt;&gt;"",H1550,"N/A")</f>
        <v>44631</v>
      </c>
      <c r="K1550">
        <v>2</v>
      </c>
      <c r="L1550" t="s">
        <v>16</v>
      </c>
      <c r="M1550" t="str">
        <f>IF(L1550&lt;&gt;"",L1550,"N/A")</f>
        <v>Paid</v>
      </c>
      <c r="N1550" t="s">
        <v>16</v>
      </c>
      <c r="O1550" t="str">
        <f>IF(N1550&lt;&gt;"",N1550,"N/A")</f>
        <v>Paid</v>
      </c>
      <c r="P1550" t="s">
        <v>13</v>
      </c>
      <c r="Q1550" s="9">
        <v>32.457999999999998</v>
      </c>
      <c r="R1550" t="str">
        <f t="shared" si="24"/>
        <v>30+</v>
      </c>
      <c r="S1550">
        <v>600</v>
      </c>
      <c r="T1550" t="s">
        <v>14</v>
      </c>
      <c r="U1550">
        <f>IF(T1550="USD",S1550,S1550*0.055)</f>
        <v>600</v>
      </c>
      <c r="V1550">
        <v>300</v>
      </c>
      <c r="W1550" t="s">
        <v>14</v>
      </c>
      <c r="X1550">
        <f>IF(W1550="USD",V1550,V1550*0.054)</f>
        <v>300</v>
      </c>
      <c r="Y1550">
        <v>1</v>
      </c>
      <c r="Z1550">
        <v>3</v>
      </c>
      <c r="AA1550" s="9">
        <v>4.5</v>
      </c>
      <c r="AB1550">
        <v>3.75</v>
      </c>
    </row>
    <row r="1551" spans="1:28" x14ac:dyDescent="0.25">
      <c r="A1551" t="s">
        <v>22</v>
      </c>
      <c r="B1551" t="s">
        <v>10</v>
      </c>
      <c r="C1551" t="s">
        <v>11</v>
      </c>
      <c r="D1551" t="s">
        <v>3615</v>
      </c>
      <c r="E1551" t="s">
        <v>3618</v>
      </c>
      <c r="F1551" t="str">
        <f>_xlfn.CONCAT(D1551:D1551,"-",E1551)</f>
        <v>Mombasa-Tripoli</v>
      </c>
      <c r="G1551" s="1">
        <v>44618</v>
      </c>
      <c r="H1551" s="1">
        <v>44648</v>
      </c>
      <c r="I1551" s="8">
        <f>IF(H1551&lt;&gt;"",_xlfn.DAYS(H1551,G1551),"N/A")</f>
        <v>30</v>
      </c>
      <c r="J1551" s="1">
        <f>IF(H1551&lt;&gt;"",H1551,"N/A")</f>
        <v>44648</v>
      </c>
      <c r="K1551">
        <v>2</v>
      </c>
      <c r="L1551" t="s">
        <v>16</v>
      </c>
      <c r="M1551" t="str">
        <f>IF(L1551&lt;&gt;"",L1551,"N/A")</f>
        <v>Paid</v>
      </c>
      <c r="N1551" t="s">
        <v>16</v>
      </c>
      <c r="O1551" t="str">
        <f>IF(N1551&lt;&gt;"",N1551,"N/A")</f>
        <v>Paid</v>
      </c>
      <c r="P1551" t="s">
        <v>13</v>
      </c>
      <c r="Q1551" s="9">
        <v>30.8795</v>
      </c>
      <c r="R1551" t="str">
        <f t="shared" si="24"/>
        <v>30+</v>
      </c>
      <c r="S1551">
        <v>600</v>
      </c>
      <c r="T1551" t="s">
        <v>14</v>
      </c>
      <c r="U1551">
        <f>IF(T1551="USD",S1551,S1551*0.055)</f>
        <v>600</v>
      </c>
      <c r="V1551">
        <v>300</v>
      </c>
      <c r="W1551" t="s">
        <v>14</v>
      </c>
      <c r="X1551">
        <f>IF(W1551="USD",V1551,V1551*0.054)</f>
        <v>300</v>
      </c>
      <c r="Y1551">
        <v>1</v>
      </c>
      <c r="Z1551">
        <v>3</v>
      </c>
      <c r="AA1551" s="9">
        <v>4.5</v>
      </c>
      <c r="AB1551">
        <v>3.75</v>
      </c>
    </row>
    <row r="1552" spans="1:28" x14ac:dyDescent="0.25">
      <c r="A1552" t="s">
        <v>198</v>
      </c>
      <c r="B1552" t="s">
        <v>10</v>
      </c>
      <c r="C1552" t="s">
        <v>68</v>
      </c>
      <c r="D1552" t="s">
        <v>3620</v>
      </c>
      <c r="E1552" t="s">
        <v>3612</v>
      </c>
      <c r="F1552" t="str">
        <f>_xlfn.CONCAT(D1552:D1552,"-",E1552)</f>
        <v>Zanzibar-Victoria</v>
      </c>
      <c r="G1552" s="1">
        <v>44608</v>
      </c>
      <c r="H1552" s="1">
        <v>44638</v>
      </c>
      <c r="I1552" s="8">
        <f>IF(H1552&lt;&gt;"",_xlfn.DAYS(H1552,G1552),"N/A")</f>
        <v>30</v>
      </c>
      <c r="J1552" s="1">
        <f>IF(H1552&lt;&gt;"",H1552,"N/A")</f>
        <v>44638</v>
      </c>
      <c r="K1552">
        <v>2</v>
      </c>
      <c r="L1552" t="s">
        <v>16</v>
      </c>
      <c r="M1552" t="str">
        <f>IF(L1552&lt;&gt;"",L1552,"N/A")</f>
        <v>Paid</v>
      </c>
      <c r="O1552" t="str">
        <f>IF(N1552&lt;&gt;"",N1552,"N/A")</f>
        <v>N/A</v>
      </c>
      <c r="P1552" t="s">
        <v>69</v>
      </c>
      <c r="Q1552" s="9">
        <v>30.18</v>
      </c>
      <c r="R1552" t="str">
        <f t="shared" si="24"/>
        <v>30+</v>
      </c>
      <c r="S1552">
        <v>20</v>
      </c>
      <c r="T1552" t="s">
        <v>14</v>
      </c>
      <c r="U1552">
        <f>IF(T1552="USD",S1552,S1552*0.055)</f>
        <v>20</v>
      </c>
      <c r="V1552">
        <v>10</v>
      </c>
      <c r="W1552" t="s">
        <v>14</v>
      </c>
      <c r="X1552">
        <f>IF(W1552="USD",V1552,V1552*0.054)</f>
        <v>10</v>
      </c>
      <c r="Y1552">
        <v>1</v>
      </c>
      <c r="Z1552">
        <v>3</v>
      </c>
      <c r="AA1552" s="9">
        <v>4.5</v>
      </c>
      <c r="AB1552">
        <v>3.75</v>
      </c>
    </row>
    <row r="1553" spans="1:28" x14ac:dyDescent="0.25">
      <c r="A1553" t="s">
        <v>141</v>
      </c>
      <c r="B1553" t="s">
        <v>10</v>
      </c>
      <c r="C1553" t="s">
        <v>68</v>
      </c>
      <c r="D1553" t="s">
        <v>3611</v>
      </c>
      <c r="E1553" t="s">
        <v>3612</v>
      </c>
      <c r="F1553" t="str">
        <f>_xlfn.CONCAT(D1553:D1553,"-",E1553)</f>
        <v>Mogadishu-Victoria</v>
      </c>
      <c r="G1553" s="1">
        <v>44608</v>
      </c>
      <c r="H1553" s="1">
        <v>44638</v>
      </c>
      <c r="I1553" s="8">
        <f>IF(H1553&lt;&gt;"",_xlfn.DAYS(H1553,G1553),"N/A")</f>
        <v>30</v>
      </c>
      <c r="J1553" s="1">
        <f>IF(H1553&lt;&gt;"",H1553,"N/A")</f>
        <v>44638</v>
      </c>
      <c r="K1553">
        <v>2</v>
      </c>
      <c r="L1553" t="s">
        <v>16</v>
      </c>
      <c r="M1553" t="str">
        <f>IF(L1553&lt;&gt;"",L1553,"N/A")</f>
        <v>Paid</v>
      </c>
      <c r="N1553" t="s">
        <v>16</v>
      </c>
      <c r="O1553" t="str">
        <f>IF(N1553&lt;&gt;"",N1553,"N/A")</f>
        <v>Paid</v>
      </c>
      <c r="P1553" t="s">
        <v>13</v>
      </c>
      <c r="Q1553" s="9">
        <v>30.18</v>
      </c>
      <c r="R1553" t="str">
        <f t="shared" si="24"/>
        <v>30+</v>
      </c>
      <c r="S1553">
        <v>600</v>
      </c>
      <c r="T1553" t="s">
        <v>14</v>
      </c>
      <c r="U1553">
        <f>IF(T1553="USD",S1553,S1553*0.055)</f>
        <v>600</v>
      </c>
      <c r="V1553">
        <v>300</v>
      </c>
      <c r="W1553" t="s">
        <v>14</v>
      </c>
      <c r="X1553">
        <f>IF(W1553="USD",V1553,V1553*0.054)</f>
        <v>300</v>
      </c>
      <c r="Y1553">
        <v>1</v>
      </c>
      <c r="Z1553">
        <v>3</v>
      </c>
      <c r="AA1553" s="9">
        <v>4.5</v>
      </c>
      <c r="AB1553">
        <v>3.75</v>
      </c>
    </row>
    <row r="1554" spans="1:28" x14ac:dyDescent="0.25">
      <c r="A1554" t="s">
        <v>204</v>
      </c>
      <c r="B1554" t="s">
        <v>10</v>
      </c>
      <c r="C1554" t="s">
        <v>68</v>
      </c>
      <c r="D1554" t="s">
        <v>3619</v>
      </c>
      <c r="E1554" t="s">
        <v>3614</v>
      </c>
      <c r="F1554" t="str">
        <f>_xlfn.CONCAT(D1554:D1554,"-",E1554)</f>
        <v>Addis Ababa-Alger</v>
      </c>
      <c r="G1554" s="1">
        <v>44607</v>
      </c>
      <c r="H1554" s="1">
        <v>44637</v>
      </c>
      <c r="I1554" s="8">
        <f>IF(H1554&lt;&gt;"",_xlfn.DAYS(H1554,G1554),"N/A")</f>
        <v>30</v>
      </c>
      <c r="J1554" s="1">
        <f>IF(H1554&lt;&gt;"",H1554,"N/A")</f>
        <v>44637</v>
      </c>
      <c r="K1554">
        <v>2</v>
      </c>
      <c r="L1554" t="s">
        <v>16</v>
      </c>
      <c r="M1554" t="str">
        <f>IF(L1554&lt;&gt;"",L1554,"N/A")</f>
        <v>Paid</v>
      </c>
      <c r="O1554" t="str">
        <f>IF(N1554&lt;&gt;"",N1554,"N/A")</f>
        <v>N/A</v>
      </c>
      <c r="P1554" t="s">
        <v>69</v>
      </c>
      <c r="Q1554" s="9">
        <v>30.1</v>
      </c>
      <c r="R1554" t="str">
        <f t="shared" si="24"/>
        <v>30+</v>
      </c>
      <c r="S1554">
        <v>20</v>
      </c>
      <c r="T1554" t="s">
        <v>14</v>
      </c>
      <c r="U1554">
        <f>IF(T1554="USD",S1554,S1554*0.055)</f>
        <v>20</v>
      </c>
      <c r="V1554">
        <v>10</v>
      </c>
      <c r="W1554" t="s">
        <v>14</v>
      </c>
      <c r="X1554">
        <f>IF(W1554="USD",V1554,V1554*0.054)</f>
        <v>10</v>
      </c>
      <c r="Y1554">
        <v>1</v>
      </c>
      <c r="Z1554">
        <v>3</v>
      </c>
      <c r="AA1554" s="9">
        <v>4.5</v>
      </c>
      <c r="AB1554">
        <v>3.75</v>
      </c>
    </row>
    <row r="1555" spans="1:28" x14ac:dyDescent="0.25">
      <c r="A1555" t="s">
        <v>147</v>
      </c>
      <c r="B1555" t="s">
        <v>10</v>
      </c>
      <c r="C1555" t="s">
        <v>68</v>
      </c>
      <c r="D1555" t="s">
        <v>3615</v>
      </c>
      <c r="E1555" t="s">
        <v>3613</v>
      </c>
      <c r="F1555" t="str">
        <f>_xlfn.CONCAT(D1555:D1555,"-",E1555)</f>
        <v>Mombasa-Sanaa</v>
      </c>
      <c r="G1555" s="1">
        <v>44607</v>
      </c>
      <c r="H1555" s="1">
        <v>44637</v>
      </c>
      <c r="I1555" s="8">
        <f>IF(H1555&lt;&gt;"",_xlfn.DAYS(H1555,G1555),"N/A")</f>
        <v>30</v>
      </c>
      <c r="J1555" s="1">
        <f>IF(H1555&lt;&gt;"",H1555,"N/A")</f>
        <v>44637</v>
      </c>
      <c r="K1555">
        <v>2</v>
      </c>
      <c r="L1555" t="s">
        <v>16</v>
      </c>
      <c r="M1555" t="str">
        <f>IF(L1555&lt;&gt;"",L1555,"N/A")</f>
        <v>Paid</v>
      </c>
      <c r="N1555" t="s">
        <v>16</v>
      </c>
      <c r="O1555" t="str">
        <f>IF(N1555&lt;&gt;"",N1555,"N/A")</f>
        <v>Paid</v>
      </c>
      <c r="P1555" t="s">
        <v>13</v>
      </c>
      <c r="Q1555" s="9">
        <v>30.1</v>
      </c>
      <c r="R1555" t="str">
        <f t="shared" si="24"/>
        <v>30+</v>
      </c>
      <c r="S1555">
        <v>600</v>
      </c>
      <c r="T1555" t="s">
        <v>14</v>
      </c>
      <c r="U1555">
        <f>IF(T1555="USD",S1555,S1555*0.055)</f>
        <v>600</v>
      </c>
      <c r="V1555">
        <v>300</v>
      </c>
      <c r="W1555" t="s">
        <v>14</v>
      </c>
      <c r="X1555">
        <f>IF(W1555="USD",V1555,V1555*0.054)</f>
        <v>300</v>
      </c>
      <c r="Y1555">
        <v>1</v>
      </c>
      <c r="Z1555">
        <v>3</v>
      </c>
      <c r="AA1555" s="9">
        <v>4.5</v>
      </c>
      <c r="AB1555">
        <v>3.75</v>
      </c>
    </row>
    <row r="1556" spans="1:28" x14ac:dyDescent="0.25">
      <c r="A1556" t="s">
        <v>168</v>
      </c>
      <c r="B1556" t="s">
        <v>10</v>
      </c>
      <c r="C1556" t="s">
        <v>68</v>
      </c>
      <c r="D1556" t="s">
        <v>3616</v>
      </c>
      <c r="E1556" t="s">
        <v>3613</v>
      </c>
      <c r="F1556" t="str">
        <f>_xlfn.CONCAT(D1556:D1556,"-",E1556)</f>
        <v>Marrakech-Sanaa</v>
      </c>
      <c r="G1556" s="1">
        <v>44579</v>
      </c>
      <c r="H1556" s="1">
        <v>44609</v>
      </c>
      <c r="I1556" s="8">
        <f>IF(H1556&lt;&gt;"",_xlfn.DAYS(H1556,G1556),"N/A")</f>
        <v>30</v>
      </c>
      <c r="J1556" s="1">
        <f>IF(H1556&lt;&gt;"",H1556,"N/A")</f>
        <v>44609</v>
      </c>
      <c r="K1556">
        <v>1</v>
      </c>
      <c r="L1556" t="s">
        <v>16</v>
      </c>
      <c r="M1556" t="str">
        <f>IF(L1556&lt;&gt;"",L1556,"N/A")</f>
        <v>Paid</v>
      </c>
      <c r="N1556" t="s">
        <v>12</v>
      </c>
      <c r="O1556" t="str">
        <f>IF(N1556&lt;&gt;"",N1556,"N/A")</f>
        <v>Invoiced</v>
      </c>
      <c r="P1556" t="s">
        <v>69</v>
      </c>
      <c r="Q1556" s="9">
        <v>30.08</v>
      </c>
      <c r="R1556" t="str">
        <f t="shared" si="24"/>
        <v>30+</v>
      </c>
      <c r="S1556">
        <v>20</v>
      </c>
      <c r="T1556" t="s">
        <v>14</v>
      </c>
      <c r="U1556">
        <f>IF(T1556="USD",S1556,S1556*0.055)</f>
        <v>20</v>
      </c>
      <c r="V1556">
        <v>10</v>
      </c>
      <c r="W1556" t="s">
        <v>14</v>
      </c>
      <c r="X1556">
        <f>IF(W1556="USD",V1556,V1556*0.054)</f>
        <v>10</v>
      </c>
      <c r="Y1556">
        <v>1</v>
      </c>
      <c r="Z1556">
        <v>3</v>
      </c>
      <c r="AA1556" s="9">
        <v>4.5</v>
      </c>
      <c r="AB1556">
        <v>3.75</v>
      </c>
    </row>
    <row r="1557" spans="1:28" x14ac:dyDescent="0.25">
      <c r="A1557" t="s">
        <v>111</v>
      </c>
      <c r="B1557" t="s">
        <v>10</v>
      </c>
      <c r="C1557" t="s">
        <v>68</v>
      </c>
      <c r="D1557" t="s">
        <v>3619</v>
      </c>
      <c r="E1557" t="s">
        <v>3612</v>
      </c>
      <c r="F1557" t="str">
        <f>_xlfn.CONCAT(D1557:D1557,"-",E1557)</f>
        <v>Addis Ababa-Victoria</v>
      </c>
      <c r="G1557" s="1">
        <v>44579</v>
      </c>
      <c r="H1557" s="1">
        <v>44609</v>
      </c>
      <c r="I1557" s="8">
        <f>IF(H1557&lt;&gt;"",_xlfn.DAYS(H1557,G1557),"N/A")</f>
        <v>30</v>
      </c>
      <c r="J1557" s="1">
        <f>IF(H1557&lt;&gt;"",H1557,"N/A")</f>
        <v>44609</v>
      </c>
      <c r="K1557">
        <v>1</v>
      </c>
      <c r="L1557" t="s">
        <v>16</v>
      </c>
      <c r="M1557" t="str">
        <f>IF(L1557&lt;&gt;"",L1557,"N/A")</f>
        <v>Paid</v>
      </c>
      <c r="N1557" t="s">
        <v>12</v>
      </c>
      <c r="O1557" t="str">
        <f>IF(N1557&lt;&gt;"",N1557,"N/A")</f>
        <v>Invoiced</v>
      </c>
      <c r="P1557" t="s">
        <v>13</v>
      </c>
      <c r="Q1557" s="9">
        <v>30.08</v>
      </c>
      <c r="R1557" t="str">
        <f t="shared" si="24"/>
        <v>30+</v>
      </c>
      <c r="S1557">
        <v>600</v>
      </c>
      <c r="T1557" t="s">
        <v>14</v>
      </c>
      <c r="U1557">
        <f>IF(T1557="USD",S1557,S1557*0.055)</f>
        <v>600</v>
      </c>
      <c r="V1557">
        <v>300</v>
      </c>
      <c r="W1557" t="s">
        <v>14</v>
      </c>
      <c r="X1557">
        <f>IF(W1557="USD",V1557,V1557*0.054)</f>
        <v>300</v>
      </c>
      <c r="Y1557">
        <v>1</v>
      </c>
      <c r="Z1557">
        <v>3</v>
      </c>
      <c r="AA1557" s="9">
        <v>4.5</v>
      </c>
      <c r="AB1557">
        <v>3.75</v>
      </c>
    </row>
    <row r="1558" spans="1:28" x14ac:dyDescent="0.25">
      <c r="A1558" t="s">
        <v>315</v>
      </c>
      <c r="B1558" t="s">
        <v>10</v>
      </c>
      <c r="C1558" t="s">
        <v>68</v>
      </c>
      <c r="D1558" t="s">
        <v>3619</v>
      </c>
      <c r="E1558" t="s">
        <v>3613</v>
      </c>
      <c r="F1558" t="str">
        <f>_xlfn.CONCAT(D1558:D1558,"-",E1558)</f>
        <v>Addis Ababa-Sanaa</v>
      </c>
      <c r="G1558" s="1">
        <v>44623</v>
      </c>
      <c r="H1558" s="1">
        <v>44653</v>
      </c>
      <c r="I1558" s="8">
        <f>IF(H1558&lt;&gt;"",_xlfn.DAYS(H1558,G1558),"N/A")</f>
        <v>30</v>
      </c>
      <c r="J1558" s="1">
        <f>IF(H1558&lt;&gt;"",H1558,"N/A")</f>
        <v>44653</v>
      </c>
      <c r="K1558">
        <v>3</v>
      </c>
      <c r="L1558" t="s">
        <v>16</v>
      </c>
      <c r="M1558" t="str">
        <f>IF(L1558&lt;&gt;"",L1558,"N/A")</f>
        <v>Paid</v>
      </c>
      <c r="N1558" t="s">
        <v>16</v>
      </c>
      <c r="O1558" t="str">
        <f>IF(N1558&lt;&gt;"",N1558,"N/A")</f>
        <v>Paid</v>
      </c>
      <c r="P1558" t="s">
        <v>13</v>
      </c>
      <c r="Q1558" s="9">
        <v>30.08</v>
      </c>
      <c r="R1558" t="str">
        <f t="shared" si="24"/>
        <v>30+</v>
      </c>
      <c r="S1558">
        <v>600</v>
      </c>
      <c r="T1558" t="s">
        <v>14</v>
      </c>
      <c r="U1558">
        <f>IF(T1558="USD",S1558,S1558*0.055)</f>
        <v>600</v>
      </c>
      <c r="V1558">
        <v>300</v>
      </c>
      <c r="W1558" t="s">
        <v>14</v>
      </c>
      <c r="X1558">
        <f>IF(W1558="USD",V1558,V1558*0.054)</f>
        <v>300</v>
      </c>
      <c r="Y1558">
        <v>1</v>
      </c>
      <c r="Z1558">
        <v>3</v>
      </c>
      <c r="AA1558" s="9">
        <v>4.5</v>
      </c>
      <c r="AB1558">
        <v>3.75</v>
      </c>
    </row>
    <row r="1559" spans="1:28" x14ac:dyDescent="0.25">
      <c r="A1559" t="s">
        <v>213</v>
      </c>
      <c r="B1559" t="s">
        <v>10</v>
      </c>
      <c r="C1559" t="s">
        <v>68</v>
      </c>
      <c r="D1559" t="s">
        <v>3620</v>
      </c>
      <c r="E1559" t="s">
        <v>3617</v>
      </c>
      <c r="F1559" t="str">
        <f>_xlfn.CONCAT(D1559:D1559,"-",E1559)</f>
        <v>Zanzibar-Lagos</v>
      </c>
      <c r="G1559" s="1">
        <v>44597</v>
      </c>
      <c r="H1559" s="1">
        <v>44627</v>
      </c>
      <c r="I1559" s="8">
        <f>IF(H1559&lt;&gt;"",_xlfn.DAYS(H1559,G1559),"N/A")</f>
        <v>30</v>
      </c>
      <c r="J1559" s="1">
        <f>IF(H1559&lt;&gt;"",H1559,"N/A")</f>
        <v>44627</v>
      </c>
      <c r="K1559">
        <v>2</v>
      </c>
      <c r="L1559" t="s">
        <v>16</v>
      </c>
      <c r="M1559" t="str">
        <f>IF(L1559&lt;&gt;"",L1559,"N/A")</f>
        <v>Paid</v>
      </c>
      <c r="O1559" t="str">
        <f>IF(N1559&lt;&gt;"",N1559,"N/A")</f>
        <v>N/A</v>
      </c>
      <c r="P1559" t="s">
        <v>69</v>
      </c>
      <c r="Q1559" s="9">
        <v>30.06</v>
      </c>
      <c r="R1559" t="str">
        <f t="shared" si="24"/>
        <v>30+</v>
      </c>
      <c r="S1559">
        <v>20</v>
      </c>
      <c r="T1559" t="s">
        <v>14</v>
      </c>
      <c r="U1559">
        <f>IF(T1559="USD",S1559,S1559*0.055)</f>
        <v>20</v>
      </c>
      <c r="V1559">
        <v>10</v>
      </c>
      <c r="W1559" t="s">
        <v>14</v>
      </c>
      <c r="X1559">
        <f>IF(W1559="USD",V1559,V1559*0.054)</f>
        <v>10</v>
      </c>
      <c r="Y1559">
        <v>1</v>
      </c>
      <c r="Z1559">
        <v>3</v>
      </c>
      <c r="AA1559" s="9">
        <v>4.5</v>
      </c>
      <c r="AB1559">
        <v>3.75</v>
      </c>
    </row>
    <row r="1560" spans="1:28" x14ac:dyDescent="0.25">
      <c r="A1560" t="s">
        <v>156</v>
      </c>
      <c r="B1560" t="s">
        <v>10</v>
      </c>
      <c r="C1560" t="s">
        <v>68</v>
      </c>
      <c r="D1560" t="s">
        <v>3615</v>
      </c>
      <c r="E1560" t="s">
        <v>3613</v>
      </c>
      <c r="F1560" t="str">
        <f>_xlfn.CONCAT(D1560:D1560,"-",E1560)</f>
        <v>Mombasa-Sanaa</v>
      </c>
      <c r="G1560" s="1">
        <v>44597</v>
      </c>
      <c r="H1560" s="1">
        <v>44627</v>
      </c>
      <c r="I1560" s="8">
        <f>IF(H1560&lt;&gt;"",_xlfn.DAYS(H1560,G1560),"N/A")</f>
        <v>30</v>
      </c>
      <c r="J1560" s="1">
        <f>IF(H1560&lt;&gt;"",H1560,"N/A")</f>
        <v>44627</v>
      </c>
      <c r="K1560">
        <v>2</v>
      </c>
      <c r="L1560" t="s">
        <v>16</v>
      </c>
      <c r="M1560" t="str">
        <f>IF(L1560&lt;&gt;"",L1560,"N/A")</f>
        <v>Paid</v>
      </c>
      <c r="N1560" t="s">
        <v>12</v>
      </c>
      <c r="O1560" t="str">
        <f>IF(N1560&lt;&gt;"",N1560,"N/A")</f>
        <v>Invoiced</v>
      </c>
      <c r="P1560" t="s">
        <v>13</v>
      </c>
      <c r="Q1560" s="9">
        <v>30.06</v>
      </c>
      <c r="R1560" t="str">
        <f t="shared" si="24"/>
        <v>30+</v>
      </c>
      <c r="S1560">
        <v>600</v>
      </c>
      <c r="T1560" t="s">
        <v>14</v>
      </c>
      <c r="U1560">
        <f>IF(T1560="USD",S1560,S1560*0.055)</f>
        <v>600</v>
      </c>
      <c r="V1560">
        <v>300</v>
      </c>
      <c r="W1560" t="s">
        <v>14</v>
      </c>
      <c r="X1560">
        <f>IF(W1560="USD",V1560,V1560*0.054)</f>
        <v>300</v>
      </c>
      <c r="Y1560">
        <v>1</v>
      </c>
      <c r="Z1560">
        <v>3</v>
      </c>
      <c r="AA1560" s="9">
        <v>4.5</v>
      </c>
      <c r="AB1560">
        <v>3.75</v>
      </c>
    </row>
    <row r="1561" spans="1:28" x14ac:dyDescent="0.25">
      <c r="A1561" t="s">
        <v>166</v>
      </c>
      <c r="B1561" t="s">
        <v>10</v>
      </c>
      <c r="C1561" t="s">
        <v>68</v>
      </c>
      <c r="D1561" t="s">
        <v>3611</v>
      </c>
      <c r="E1561" t="s">
        <v>3612</v>
      </c>
      <c r="F1561" t="str">
        <f>_xlfn.CONCAT(D1561:D1561,"-",E1561)</f>
        <v>Mogadishu-Victoria</v>
      </c>
      <c r="G1561" s="1">
        <v>44579</v>
      </c>
      <c r="H1561" s="1">
        <v>44609</v>
      </c>
      <c r="I1561" s="8">
        <f>IF(H1561&lt;&gt;"",_xlfn.DAYS(H1561,G1561),"N/A")</f>
        <v>30</v>
      </c>
      <c r="J1561" s="1">
        <f>IF(H1561&lt;&gt;"",H1561,"N/A")</f>
        <v>44609</v>
      </c>
      <c r="K1561">
        <v>1</v>
      </c>
      <c r="L1561" t="s">
        <v>16</v>
      </c>
      <c r="M1561" t="str">
        <f>IF(L1561&lt;&gt;"",L1561,"N/A")</f>
        <v>Paid</v>
      </c>
      <c r="O1561" t="str">
        <f>IF(N1561&lt;&gt;"",N1561,"N/A")</f>
        <v>N/A</v>
      </c>
      <c r="P1561" t="s">
        <v>69</v>
      </c>
      <c r="Q1561" s="9">
        <v>30.04</v>
      </c>
      <c r="R1561" t="str">
        <f t="shared" si="24"/>
        <v>30+</v>
      </c>
      <c r="S1561">
        <v>20</v>
      </c>
      <c r="T1561" t="s">
        <v>14</v>
      </c>
      <c r="U1561">
        <f>IF(T1561="USD",S1561,S1561*0.055)</f>
        <v>20</v>
      </c>
      <c r="V1561">
        <v>10</v>
      </c>
      <c r="W1561" t="s">
        <v>14</v>
      </c>
      <c r="X1561">
        <f>IF(W1561="USD",V1561,V1561*0.054)</f>
        <v>10</v>
      </c>
      <c r="Y1561">
        <v>1</v>
      </c>
      <c r="Z1561">
        <v>3</v>
      </c>
      <c r="AA1561" s="9">
        <v>4.5</v>
      </c>
      <c r="AB1561">
        <v>3.75</v>
      </c>
    </row>
    <row r="1562" spans="1:28" x14ac:dyDescent="0.25">
      <c r="A1562" t="s">
        <v>109</v>
      </c>
      <c r="B1562" t="s">
        <v>10</v>
      </c>
      <c r="C1562" t="s">
        <v>68</v>
      </c>
      <c r="D1562" t="s">
        <v>3616</v>
      </c>
      <c r="E1562" t="s">
        <v>3617</v>
      </c>
      <c r="F1562" t="str">
        <f>_xlfn.CONCAT(D1562:D1562,"-",E1562)</f>
        <v>Marrakech-Lagos</v>
      </c>
      <c r="G1562" s="1">
        <v>44579</v>
      </c>
      <c r="H1562" s="1">
        <v>44609</v>
      </c>
      <c r="I1562" s="8">
        <f>IF(H1562&lt;&gt;"",_xlfn.DAYS(H1562,G1562),"N/A")</f>
        <v>30</v>
      </c>
      <c r="J1562" s="1">
        <f>IF(H1562&lt;&gt;"",H1562,"N/A")</f>
        <v>44609</v>
      </c>
      <c r="K1562">
        <v>1</v>
      </c>
      <c r="L1562" t="s">
        <v>16</v>
      </c>
      <c r="M1562" t="str">
        <f>IF(L1562&lt;&gt;"",L1562,"N/A")</f>
        <v>Paid</v>
      </c>
      <c r="N1562" t="s">
        <v>12</v>
      </c>
      <c r="O1562" t="str">
        <f>IF(N1562&lt;&gt;"",N1562,"N/A")</f>
        <v>Invoiced</v>
      </c>
      <c r="P1562" t="s">
        <v>13</v>
      </c>
      <c r="Q1562" s="9">
        <v>30.04</v>
      </c>
      <c r="R1562" t="str">
        <f t="shared" si="24"/>
        <v>30+</v>
      </c>
      <c r="S1562">
        <v>600</v>
      </c>
      <c r="T1562" t="s">
        <v>14</v>
      </c>
      <c r="U1562">
        <f>IF(T1562="USD",S1562,S1562*0.055)</f>
        <v>600</v>
      </c>
      <c r="V1562">
        <v>300</v>
      </c>
      <c r="W1562" t="s">
        <v>14</v>
      </c>
      <c r="X1562">
        <f>IF(W1562="USD",V1562,V1562*0.054)</f>
        <v>300</v>
      </c>
      <c r="Y1562">
        <v>1</v>
      </c>
      <c r="Z1562">
        <v>3</v>
      </c>
      <c r="AA1562" s="9">
        <v>4.5</v>
      </c>
      <c r="AB1562">
        <v>3.75</v>
      </c>
    </row>
    <row r="1563" spans="1:28" x14ac:dyDescent="0.25">
      <c r="A1563" t="s">
        <v>321</v>
      </c>
      <c r="B1563" t="s">
        <v>10</v>
      </c>
      <c r="C1563" t="s">
        <v>68</v>
      </c>
      <c r="D1563" t="s">
        <v>3619</v>
      </c>
      <c r="E1563" t="s">
        <v>3617</v>
      </c>
      <c r="F1563" t="str">
        <f>_xlfn.CONCAT(D1563:D1563,"-",E1563)</f>
        <v>Addis Ababa-Lagos</v>
      </c>
      <c r="G1563" s="1">
        <v>44612</v>
      </c>
      <c r="H1563" s="1">
        <v>44642</v>
      </c>
      <c r="I1563" s="8">
        <f>IF(H1563&lt;&gt;"",_xlfn.DAYS(H1563,G1563),"N/A")</f>
        <v>30</v>
      </c>
      <c r="J1563" s="1">
        <f>IF(H1563&lt;&gt;"",H1563,"N/A")</f>
        <v>44642</v>
      </c>
      <c r="K1563">
        <v>2</v>
      </c>
      <c r="L1563" t="s">
        <v>16</v>
      </c>
      <c r="M1563" t="str">
        <f>IF(L1563&lt;&gt;"",L1563,"N/A")</f>
        <v>Paid</v>
      </c>
      <c r="N1563" t="s">
        <v>16</v>
      </c>
      <c r="O1563" t="str">
        <f>IF(N1563&lt;&gt;"",N1563,"N/A")</f>
        <v>Paid</v>
      </c>
      <c r="P1563" t="s">
        <v>13</v>
      </c>
      <c r="Q1563" s="9">
        <v>30.04</v>
      </c>
      <c r="R1563" t="str">
        <f t="shared" si="24"/>
        <v>30+</v>
      </c>
      <c r="S1563">
        <v>600</v>
      </c>
      <c r="T1563" t="s">
        <v>14</v>
      </c>
      <c r="U1563">
        <f>IF(T1563="USD",S1563,S1563*0.055)</f>
        <v>600</v>
      </c>
      <c r="V1563">
        <v>300</v>
      </c>
      <c r="W1563" t="s">
        <v>14</v>
      </c>
      <c r="X1563">
        <f>IF(W1563="USD",V1563,V1563*0.054)</f>
        <v>300</v>
      </c>
      <c r="Y1563">
        <v>1</v>
      </c>
      <c r="Z1563">
        <v>3</v>
      </c>
      <c r="AA1563" s="9">
        <v>4.5</v>
      </c>
      <c r="AB1563">
        <v>3.75</v>
      </c>
    </row>
    <row r="1564" spans="1:28" x14ac:dyDescent="0.25">
      <c r="A1564" t="s">
        <v>352</v>
      </c>
      <c r="B1564" t="s">
        <v>10</v>
      </c>
      <c r="C1564" t="s">
        <v>68</v>
      </c>
      <c r="D1564" t="s">
        <v>3619</v>
      </c>
      <c r="E1564" t="s">
        <v>3618</v>
      </c>
      <c r="F1564" t="str">
        <f>_xlfn.CONCAT(D1564:D1564,"-",E1564)</f>
        <v>Addis Ababa-Tripoli</v>
      </c>
      <c r="G1564" s="1">
        <v>44629</v>
      </c>
      <c r="H1564" s="1">
        <v>44659</v>
      </c>
      <c r="I1564" s="8">
        <f>IF(H1564&lt;&gt;"",_xlfn.DAYS(H1564,G1564),"N/A")</f>
        <v>30</v>
      </c>
      <c r="J1564" s="1">
        <f>IF(H1564&lt;&gt;"",H1564,"N/A")</f>
        <v>44659</v>
      </c>
      <c r="K1564">
        <v>3</v>
      </c>
      <c r="L1564" t="s">
        <v>16</v>
      </c>
      <c r="M1564" t="str">
        <f>IF(L1564&lt;&gt;"",L1564,"N/A")</f>
        <v>Paid</v>
      </c>
      <c r="N1564" t="s">
        <v>16</v>
      </c>
      <c r="O1564" t="str">
        <f>IF(N1564&lt;&gt;"",N1564,"N/A")</f>
        <v>Paid</v>
      </c>
      <c r="P1564" t="s">
        <v>13</v>
      </c>
      <c r="Q1564" s="9">
        <v>29.998999999999999</v>
      </c>
      <c r="R1564" t="str">
        <f t="shared" si="24"/>
        <v>20-30</v>
      </c>
      <c r="S1564">
        <v>600</v>
      </c>
      <c r="T1564" t="s">
        <v>14</v>
      </c>
      <c r="U1564">
        <f>IF(T1564="USD",S1564,S1564*0.055)</f>
        <v>600</v>
      </c>
      <c r="V1564">
        <v>300</v>
      </c>
      <c r="W1564" t="s">
        <v>14</v>
      </c>
      <c r="X1564">
        <f>IF(W1564="USD",V1564,V1564*0.054)</f>
        <v>300</v>
      </c>
      <c r="Y1564">
        <v>1</v>
      </c>
      <c r="Z1564">
        <v>3</v>
      </c>
      <c r="AA1564" s="9">
        <v>4.5</v>
      </c>
      <c r="AB1564">
        <v>3.75</v>
      </c>
    </row>
    <row r="1565" spans="1:28" x14ac:dyDescent="0.25">
      <c r="A1565" t="s">
        <v>351</v>
      </c>
      <c r="B1565" t="s">
        <v>10</v>
      </c>
      <c r="C1565" t="s">
        <v>68</v>
      </c>
      <c r="D1565" t="s">
        <v>3619</v>
      </c>
      <c r="E1565" t="s">
        <v>3612</v>
      </c>
      <c r="F1565" t="str">
        <f>_xlfn.CONCAT(D1565:D1565,"-",E1565)</f>
        <v>Addis Ababa-Victoria</v>
      </c>
      <c r="G1565" s="1">
        <v>44627</v>
      </c>
      <c r="H1565" s="1">
        <v>44657</v>
      </c>
      <c r="I1565" s="8">
        <f>IF(H1565&lt;&gt;"",_xlfn.DAYS(H1565,G1565),"N/A")</f>
        <v>30</v>
      </c>
      <c r="J1565" s="1">
        <f>IF(H1565&lt;&gt;"",H1565,"N/A")</f>
        <v>44657</v>
      </c>
      <c r="K1565">
        <v>3</v>
      </c>
      <c r="L1565" t="s">
        <v>16</v>
      </c>
      <c r="M1565" t="str">
        <f>IF(L1565&lt;&gt;"",L1565,"N/A")</f>
        <v>Paid</v>
      </c>
      <c r="N1565" t="s">
        <v>16</v>
      </c>
      <c r="O1565" t="str">
        <f>IF(N1565&lt;&gt;"",N1565,"N/A")</f>
        <v>Paid</v>
      </c>
      <c r="P1565" t="s">
        <v>13</v>
      </c>
      <c r="Q1565" s="9">
        <v>29.994</v>
      </c>
      <c r="R1565" t="str">
        <f t="shared" si="24"/>
        <v>20-30</v>
      </c>
      <c r="S1565">
        <v>600</v>
      </c>
      <c r="T1565" t="s">
        <v>14</v>
      </c>
      <c r="U1565">
        <f>IF(T1565="USD",S1565,S1565*0.055)</f>
        <v>600</v>
      </c>
      <c r="V1565">
        <v>300</v>
      </c>
      <c r="W1565" t="s">
        <v>14</v>
      </c>
      <c r="X1565">
        <f>IF(W1565="USD",V1565,V1565*0.054)</f>
        <v>300</v>
      </c>
      <c r="Y1565">
        <v>1</v>
      </c>
      <c r="Z1565">
        <v>3</v>
      </c>
      <c r="AA1565" s="9">
        <v>4.5</v>
      </c>
      <c r="AB1565">
        <v>3.75</v>
      </c>
    </row>
    <row r="1566" spans="1:28" x14ac:dyDescent="0.25">
      <c r="A1566" t="s">
        <v>664</v>
      </c>
      <c r="B1566" t="s">
        <v>10</v>
      </c>
      <c r="C1566" t="s">
        <v>68</v>
      </c>
      <c r="D1566" t="s">
        <v>3620</v>
      </c>
      <c r="E1566" t="s">
        <v>3617</v>
      </c>
      <c r="F1566" t="str">
        <f>_xlfn.CONCAT(D1566:D1566,"-",E1566)</f>
        <v>Zanzibar-Lagos</v>
      </c>
      <c r="G1566" s="1">
        <v>44788</v>
      </c>
      <c r="H1566" s="1">
        <v>44818</v>
      </c>
      <c r="I1566" s="8">
        <f>IF(H1566&lt;&gt;"",_xlfn.DAYS(H1566,G1566),"N/A")</f>
        <v>30</v>
      </c>
      <c r="J1566" s="1">
        <f>IF(H1566&lt;&gt;"",H1566,"N/A")</f>
        <v>44818</v>
      </c>
      <c r="K1566">
        <v>8</v>
      </c>
      <c r="M1566" t="str">
        <f>IF(L1566&lt;&gt;"",L1566,"N/A")</f>
        <v>N/A</v>
      </c>
      <c r="O1566" t="str">
        <f>IF(N1566&lt;&gt;"",N1566,"N/A")</f>
        <v>N/A</v>
      </c>
      <c r="P1566" t="s">
        <v>13</v>
      </c>
      <c r="Q1566" s="9">
        <v>29.64</v>
      </c>
      <c r="R1566" t="str">
        <f t="shared" si="24"/>
        <v>20-30</v>
      </c>
      <c r="S1566">
        <v>600</v>
      </c>
      <c r="T1566" t="s">
        <v>14</v>
      </c>
      <c r="U1566">
        <f>IF(T1566="USD",S1566,S1566*0.055)</f>
        <v>600</v>
      </c>
      <c r="V1566">
        <v>300</v>
      </c>
      <c r="W1566" t="s">
        <v>14</v>
      </c>
      <c r="X1566">
        <f>IF(W1566="USD",V1566,V1566*0.054)</f>
        <v>300</v>
      </c>
      <c r="Y1566">
        <v>1</v>
      </c>
      <c r="Z1566">
        <v>3</v>
      </c>
      <c r="AA1566" s="9">
        <v>4.5</v>
      </c>
      <c r="AB1566">
        <v>3.75</v>
      </c>
    </row>
    <row r="1567" spans="1:28" x14ac:dyDescent="0.25">
      <c r="A1567" t="s">
        <v>235</v>
      </c>
      <c r="B1567" t="s">
        <v>10</v>
      </c>
      <c r="C1567" t="s">
        <v>68</v>
      </c>
      <c r="D1567" t="s">
        <v>3616</v>
      </c>
      <c r="E1567" t="s">
        <v>3614</v>
      </c>
      <c r="F1567" t="str">
        <f>_xlfn.CONCAT(D1567:D1567,"-",E1567)</f>
        <v>Marrakech-Alger</v>
      </c>
      <c r="G1567" s="1">
        <v>44597</v>
      </c>
      <c r="H1567" s="1">
        <v>44627</v>
      </c>
      <c r="I1567" s="8">
        <f>IF(H1567&lt;&gt;"",_xlfn.DAYS(H1567,G1567),"N/A")</f>
        <v>30</v>
      </c>
      <c r="J1567" s="1">
        <f>IF(H1567&lt;&gt;"",H1567,"N/A")</f>
        <v>44627</v>
      </c>
      <c r="K1567">
        <v>2</v>
      </c>
      <c r="L1567" t="s">
        <v>16</v>
      </c>
      <c r="M1567" t="str">
        <f>IF(L1567&lt;&gt;"",L1567,"N/A")</f>
        <v>Paid</v>
      </c>
      <c r="O1567" t="str">
        <f>IF(N1567&lt;&gt;"",N1567,"N/A")</f>
        <v>N/A</v>
      </c>
      <c r="P1567" t="s">
        <v>69</v>
      </c>
      <c r="Q1567" s="9">
        <v>29.565000000000001</v>
      </c>
      <c r="R1567" t="str">
        <f t="shared" si="24"/>
        <v>20-30</v>
      </c>
      <c r="S1567">
        <v>20</v>
      </c>
      <c r="T1567" t="s">
        <v>14</v>
      </c>
      <c r="U1567">
        <f>IF(T1567="USD",S1567,S1567*0.055)</f>
        <v>20</v>
      </c>
      <c r="V1567">
        <v>10</v>
      </c>
      <c r="W1567" t="s">
        <v>14</v>
      </c>
      <c r="X1567">
        <f>IF(W1567="USD",V1567,V1567*0.054)</f>
        <v>10</v>
      </c>
      <c r="Y1567">
        <v>1</v>
      </c>
      <c r="Z1567">
        <v>3</v>
      </c>
      <c r="AA1567" s="9">
        <v>4.5</v>
      </c>
      <c r="AB1567">
        <v>3.75</v>
      </c>
    </row>
    <row r="1568" spans="1:28" x14ac:dyDescent="0.25">
      <c r="A1568" t="s">
        <v>266</v>
      </c>
      <c r="B1568" t="s">
        <v>10</v>
      </c>
      <c r="C1568" t="s">
        <v>68</v>
      </c>
      <c r="D1568" t="s">
        <v>3615</v>
      </c>
      <c r="E1568" t="s">
        <v>3618</v>
      </c>
      <c r="F1568" t="str">
        <f>_xlfn.CONCAT(D1568:D1568,"-",E1568)</f>
        <v>Mombasa-Tripoli</v>
      </c>
      <c r="G1568" s="1">
        <v>44597</v>
      </c>
      <c r="H1568" s="1">
        <v>44627</v>
      </c>
      <c r="I1568" s="8">
        <f>IF(H1568&lt;&gt;"",_xlfn.DAYS(H1568,G1568),"N/A")</f>
        <v>30</v>
      </c>
      <c r="J1568" s="1">
        <f>IF(H1568&lt;&gt;"",H1568,"N/A")</f>
        <v>44627</v>
      </c>
      <c r="K1568">
        <v>2</v>
      </c>
      <c r="L1568" t="s">
        <v>16</v>
      </c>
      <c r="M1568" t="str">
        <f>IF(L1568&lt;&gt;"",L1568,"N/A")</f>
        <v>Paid</v>
      </c>
      <c r="N1568" t="s">
        <v>16</v>
      </c>
      <c r="O1568" t="str">
        <f>IF(N1568&lt;&gt;"",N1568,"N/A")</f>
        <v>Paid</v>
      </c>
      <c r="P1568" t="s">
        <v>13</v>
      </c>
      <c r="Q1568" s="9">
        <v>29.565000000000001</v>
      </c>
      <c r="R1568" t="str">
        <f t="shared" si="24"/>
        <v>20-30</v>
      </c>
      <c r="S1568">
        <v>600</v>
      </c>
      <c r="T1568" t="s">
        <v>14</v>
      </c>
      <c r="U1568">
        <f>IF(T1568="USD",S1568,S1568*0.055)</f>
        <v>600</v>
      </c>
      <c r="V1568">
        <v>300</v>
      </c>
      <c r="W1568" t="s">
        <v>14</v>
      </c>
      <c r="X1568">
        <f>IF(W1568="USD",V1568,V1568*0.054)</f>
        <v>300</v>
      </c>
      <c r="Y1568">
        <v>1</v>
      </c>
      <c r="Z1568">
        <v>3</v>
      </c>
      <c r="AA1568" s="9">
        <v>4.5</v>
      </c>
      <c r="AB1568">
        <v>3.75</v>
      </c>
    </row>
    <row r="1569" spans="1:29" x14ac:dyDescent="0.25">
      <c r="A1569" t="s">
        <v>678</v>
      </c>
      <c r="B1569" t="s">
        <v>10</v>
      </c>
      <c r="C1569" t="s">
        <v>68</v>
      </c>
      <c r="D1569" t="s">
        <v>3619</v>
      </c>
      <c r="E1569" t="s">
        <v>3612</v>
      </c>
      <c r="F1569" t="str">
        <f>_xlfn.CONCAT(D1569:D1569,"-",E1569)</f>
        <v>Addis Ababa-Victoria</v>
      </c>
      <c r="G1569" s="1">
        <v>44788</v>
      </c>
      <c r="H1569" s="1">
        <v>44818</v>
      </c>
      <c r="I1569" s="8">
        <f>IF(H1569&lt;&gt;"",_xlfn.DAYS(H1569,G1569),"N/A")</f>
        <v>30</v>
      </c>
      <c r="J1569" s="1">
        <f>IF(H1569&lt;&gt;"",H1569,"N/A")</f>
        <v>44818</v>
      </c>
      <c r="K1569">
        <v>8</v>
      </c>
      <c r="M1569" t="str">
        <f>IF(L1569&lt;&gt;"",L1569,"N/A")</f>
        <v>N/A</v>
      </c>
      <c r="O1569" t="str">
        <f>IF(N1569&lt;&gt;"",N1569,"N/A")</f>
        <v>N/A</v>
      </c>
      <c r="P1569" t="s">
        <v>13</v>
      </c>
      <c r="Q1569" s="9">
        <v>29.54</v>
      </c>
      <c r="R1569" t="str">
        <f t="shared" si="24"/>
        <v>20-30</v>
      </c>
      <c r="S1569">
        <v>600</v>
      </c>
      <c r="T1569" t="s">
        <v>14</v>
      </c>
      <c r="U1569">
        <f>IF(T1569="USD",S1569,S1569*0.055)</f>
        <v>600</v>
      </c>
      <c r="V1569">
        <v>300</v>
      </c>
      <c r="W1569" t="s">
        <v>14</v>
      </c>
      <c r="X1569">
        <f>IF(W1569="USD",V1569,V1569*0.054)</f>
        <v>300</v>
      </c>
      <c r="Y1569">
        <v>1</v>
      </c>
      <c r="Z1569">
        <v>3</v>
      </c>
      <c r="AA1569" s="9">
        <v>4.5</v>
      </c>
      <c r="AB1569">
        <v>3.75</v>
      </c>
    </row>
    <row r="1570" spans="1:29" x14ac:dyDescent="0.25">
      <c r="A1570" t="s">
        <v>337</v>
      </c>
      <c r="B1570" t="s">
        <v>10</v>
      </c>
      <c r="C1570" t="s">
        <v>68</v>
      </c>
      <c r="D1570" t="s">
        <v>3620</v>
      </c>
      <c r="E1570" t="s">
        <v>3612</v>
      </c>
      <c r="F1570" t="str">
        <f>_xlfn.CONCAT(D1570:D1570,"-",E1570)</f>
        <v>Zanzibar-Victoria</v>
      </c>
      <c r="G1570" s="1">
        <v>44610</v>
      </c>
      <c r="H1570" s="1">
        <v>44640</v>
      </c>
      <c r="I1570" s="8">
        <f>IF(H1570&lt;&gt;"",_xlfn.DAYS(H1570,G1570),"N/A")</f>
        <v>30</v>
      </c>
      <c r="J1570" s="1">
        <f>IF(H1570&lt;&gt;"",H1570,"N/A")</f>
        <v>44640</v>
      </c>
      <c r="K1570">
        <v>2</v>
      </c>
      <c r="L1570" t="s">
        <v>16</v>
      </c>
      <c r="M1570" t="str">
        <f>IF(L1570&lt;&gt;"",L1570,"N/A")</f>
        <v>Paid</v>
      </c>
      <c r="N1570" t="s">
        <v>16</v>
      </c>
      <c r="O1570" t="str">
        <f>IF(N1570&lt;&gt;"",N1570,"N/A")</f>
        <v>Paid</v>
      </c>
      <c r="P1570" t="s">
        <v>13</v>
      </c>
      <c r="Q1570" s="9">
        <v>29.428999999999998</v>
      </c>
      <c r="R1570" t="str">
        <f t="shared" si="24"/>
        <v>20-30</v>
      </c>
      <c r="S1570">
        <v>600</v>
      </c>
      <c r="T1570" t="s">
        <v>14</v>
      </c>
      <c r="U1570">
        <f>IF(T1570="USD",S1570,S1570*0.055)</f>
        <v>600</v>
      </c>
      <c r="V1570">
        <v>300</v>
      </c>
      <c r="W1570" t="s">
        <v>14</v>
      </c>
      <c r="X1570">
        <f>IF(W1570="USD",V1570,V1570*0.054)</f>
        <v>300</v>
      </c>
      <c r="Y1570">
        <v>1</v>
      </c>
      <c r="Z1570">
        <v>3</v>
      </c>
      <c r="AA1570" s="9">
        <v>4.5</v>
      </c>
      <c r="AB1570">
        <v>3.75</v>
      </c>
    </row>
    <row r="1571" spans="1:29" x14ac:dyDescent="0.25">
      <c r="A1571" t="s">
        <v>3326</v>
      </c>
      <c r="B1571" t="s">
        <v>10</v>
      </c>
      <c r="C1571" t="s">
        <v>56</v>
      </c>
      <c r="D1571" t="s">
        <v>3616</v>
      </c>
      <c r="E1571" t="s">
        <v>3613</v>
      </c>
      <c r="F1571" t="str">
        <f>_xlfn.CONCAT(D1571:D1571,"-",E1571)</f>
        <v>Marrakech-Sanaa</v>
      </c>
      <c r="G1571" s="1">
        <v>44797</v>
      </c>
      <c r="H1571" s="1">
        <v>44817</v>
      </c>
      <c r="I1571" s="8">
        <f>IF(H1571&lt;&gt;"",_xlfn.DAYS(H1571,G1571),"N/A")</f>
        <v>20</v>
      </c>
      <c r="J1571" s="1">
        <f>IF(H1571&lt;&gt;"",H1571,"N/A")</f>
        <v>44817</v>
      </c>
      <c r="K1571">
        <v>8</v>
      </c>
      <c r="L1571" t="s">
        <v>12</v>
      </c>
      <c r="M1571" t="str">
        <f>IF(L1571&lt;&gt;"",L1571,"N/A")</f>
        <v>Invoiced</v>
      </c>
      <c r="O1571" t="str">
        <f>IF(N1571&lt;&gt;"",N1571,"N/A")</f>
        <v>N/A</v>
      </c>
      <c r="P1571" t="s">
        <v>13</v>
      </c>
      <c r="Q1571" s="9">
        <v>36</v>
      </c>
      <c r="R1571" t="str">
        <f t="shared" si="24"/>
        <v>30+</v>
      </c>
      <c r="S1571">
        <v>600</v>
      </c>
      <c r="T1571" t="s">
        <v>14</v>
      </c>
      <c r="U1571">
        <f>IF(T1571="USD",S1571,S1571*0.055)</f>
        <v>600</v>
      </c>
      <c r="V1571">
        <v>300</v>
      </c>
      <c r="W1571" t="s">
        <v>14</v>
      </c>
      <c r="X1571">
        <f>IF(W1571="USD",V1571,V1571*0.054)</f>
        <v>300</v>
      </c>
      <c r="Y1571">
        <v>0</v>
      </c>
      <c r="Z1571">
        <v>3</v>
      </c>
      <c r="AA1571" s="9">
        <v>2</v>
      </c>
      <c r="AB1571">
        <v>2.5</v>
      </c>
      <c r="AC1571">
        <v>2</v>
      </c>
    </row>
    <row r="1572" spans="1:29" x14ac:dyDescent="0.25">
      <c r="A1572" t="s">
        <v>3502</v>
      </c>
      <c r="B1572" t="s">
        <v>10</v>
      </c>
      <c r="C1572" t="s">
        <v>56</v>
      </c>
      <c r="D1572" t="s">
        <v>3611</v>
      </c>
      <c r="E1572" t="s">
        <v>3617</v>
      </c>
      <c r="F1572" t="str">
        <f>_xlfn.CONCAT(D1572:D1572,"-",E1572)</f>
        <v>Mogadishu-Lagos</v>
      </c>
      <c r="G1572" s="1">
        <v>44762</v>
      </c>
      <c r="H1572" s="1">
        <v>44782</v>
      </c>
      <c r="I1572" s="8">
        <f>IF(H1572&lt;&gt;"",_xlfn.DAYS(H1572,G1572),"N/A")</f>
        <v>20</v>
      </c>
      <c r="J1572" s="1">
        <f>IF(H1572&lt;&gt;"",H1572,"N/A")</f>
        <v>44782</v>
      </c>
      <c r="K1572">
        <v>7</v>
      </c>
      <c r="M1572" t="str">
        <f>IF(L1572&lt;&gt;"",L1572,"N/A")</f>
        <v>N/A</v>
      </c>
      <c r="N1572" t="s">
        <v>12</v>
      </c>
      <c r="O1572" t="str">
        <f>IF(N1572&lt;&gt;"",N1572,"N/A")</f>
        <v>Invoiced</v>
      </c>
      <c r="P1572" t="s">
        <v>13</v>
      </c>
      <c r="Q1572" s="9">
        <v>35.442</v>
      </c>
      <c r="R1572" t="str">
        <f t="shared" si="24"/>
        <v>30+</v>
      </c>
      <c r="S1572">
        <v>600</v>
      </c>
      <c r="T1572" t="s">
        <v>14</v>
      </c>
      <c r="U1572">
        <f>IF(T1572="USD",S1572,S1572*0.055)</f>
        <v>600</v>
      </c>
      <c r="V1572">
        <v>300</v>
      </c>
      <c r="W1572" t="s">
        <v>14</v>
      </c>
      <c r="X1572">
        <f>IF(W1572="USD",V1572,V1572*0.054)</f>
        <v>300</v>
      </c>
      <c r="Y1572">
        <v>1</v>
      </c>
      <c r="Z1572">
        <v>3</v>
      </c>
      <c r="AA1572" s="9">
        <v>2</v>
      </c>
      <c r="AB1572">
        <v>2.5</v>
      </c>
      <c r="AC1572">
        <v>2</v>
      </c>
    </row>
    <row r="1573" spans="1:29" x14ac:dyDescent="0.25">
      <c r="A1573" t="s">
        <v>3460</v>
      </c>
      <c r="B1573" t="s">
        <v>10</v>
      </c>
      <c r="C1573" t="s">
        <v>56</v>
      </c>
      <c r="D1573" t="s">
        <v>3616</v>
      </c>
      <c r="E1573" t="s">
        <v>3614</v>
      </c>
      <c r="F1573" t="str">
        <f>_xlfn.CONCAT(D1573:D1573,"-",E1573)</f>
        <v>Marrakech-Alger</v>
      </c>
      <c r="G1573" s="1">
        <v>44733</v>
      </c>
      <c r="H1573" s="1">
        <v>44753</v>
      </c>
      <c r="I1573" s="8">
        <f>IF(H1573&lt;&gt;"",_xlfn.DAYS(H1573,G1573),"N/A")</f>
        <v>20</v>
      </c>
      <c r="J1573" s="1">
        <f>IF(H1573&lt;&gt;"",H1573,"N/A")</f>
        <v>44753</v>
      </c>
      <c r="K1573">
        <v>6</v>
      </c>
      <c r="L1573" t="s">
        <v>16</v>
      </c>
      <c r="M1573" t="str">
        <f>IF(L1573&lt;&gt;"",L1573,"N/A")</f>
        <v>Paid</v>
      </c>
      <c r="N1573" t="s">
        <v>12</v>
      </c>
      <c r="O1573" t="str">
        <f>IF(N1573&lt;&gt;"",N1573,"N/A")</f>
        <v>Invoiced</v>
      </c>
      <c r="P1573" t="s">
        <v>13</v>
      </c>
      <c r="Q1573" s="9">
        <v>35.305999999999997</v>
      </c>
      <c r="R1573" t="str">
        <f t="shared" si="24"/>
        <v>30+</v>
      </c>
      <c r="S1573">
        <v>600</v>
      </c>
      <c r="T1573" t="s">
        <v>14</v>
      </c>
      <c r="U1573">
        <f>IF(T1573="USD",S1573,S1573*0.055)</f>
        <v>600</v>
      </c>
      <c r="V1573">
        <v>300</v>
      </c>
      <c r="W1573" t="s">
        <v>14</v>
      </c>
      <c r="X1573">
        <f>IF(W1573="USD",V1573,V1573*0.054)</f>
        <v>300</v>
      </c>
      <c r="Y1573">
        <v>1</v>
      </c>
      <c r="Z1573">
        <v>3</v>
      </c>
      <c r="AA1573" s="9">
        <v>2</v>
      </c>
      <c r="AB1573">
        <v>2.5</v>
      </c>
      <c r="AC1573">
        <v>2</v>
      </c>
    </row>
    <row r="1574" spans="1:29" x14ac:dyDescent="0.25">
      <c r="A1574" t="s">
        <v>3412</v>
      </c>
      <c r="B1574" t="s">
        <v>10</v>
      </c>
      <c r="C1574" t="s">
        <v>56</v>
      </c>
      <c r="D1574" t="s">
        <v>3615</v>
      </c>
      <c r="E1574" t="s">
        <v>3617</v>
      </c>
      <c r="F1574" t="str">
        <f>_xlfn.CONCAT(D1574:D1574,"-",E1574)</f>
        <v>Mombasa-Lagos</v>
      </c>
      <c r="G1574" s="1">
        <v>44701</v>
      </c>
      <c r="H1574" s="1">
        <v>44721</v>
      </c>
      <c r="I1574" s="8">
        <f>IF(H1574&lt;&gt;"",_xlfn.DAYS(H1574,G1574),"N/A")</f>
        <v>20</v>
      </c>
      <c r="J1574" s="1">
        <f>IF(H1574&lt;&gt;"",H1574,"N/A")</f>
        <v>44721</v>
      </c>
      <c r="K1574">
        <v>5</v>
      </c>
      <c r="L1574" t="s">
        <v>16</v>
      </c>
      <c r="M1574" t="str">
        <f>IF(L1574&lt;&gt;"",L1574,"N/A")</f>
        <v>Paid</v>
      </c>
      <c r="N1574" t="s">
        <v>12</v>
      </c>
      <c r="O1574" t="str">
        <f>IF(N1574&lt;&gt;"",N1574,"N/A")</f>
        <v>Invoiced</v>
      </c>
      <c r="P1574" t="s">
        <v>13</v>
      </c>
      <c r="Q1574" s="9">
        <v>34.807000000000002</v>
      </c>
      <c r="R1574" t="str">
        <f t="shared" si="24"/>
        <v>30+</v>
      </c>
      <c r="S1574">
        <v>600</v>
      </c>
      <c r="T1574" t="s">
        <v>14</v>
      </c>
      <c r="U1574">
        <f>IF(T1574="USD",S1574,S1574*0.055)</f>
        <v>600</v>
      </c>
      <c r="V1574">
        <v>300</v>
      </c>
      <c r="W1574" t="s">
        <v>14</v>
      </c>
      <c r="X1574">
        <f>IF(W1574="USD",V1574,V1574*0.054)</f>
        <v>300</v>
      </c>
      <c r="Y1574">
        <v>1</v>
      </c>
      <c r="Z1574">
        <v>3</v>
      </c>
      <c r="AA1574" s="9">
        <v>2</v>
      </c>
      <c r="AB1574">
        <v>2.5</v>
      </c>
      <c r="AC1574">
        <v>2</v>
      </c>
    </row>
    <row r="1575" spans="1:29" x14ac:dyDescent="0.25">
      <c r="A1575" t="s">
        <v>1282</v>
      </c>
      <c r="B1575" t="s">
        <v>10</v>
      </c>
      <c r="C1575" t="s">
        <v>68</v>
      </c>
      <c r="D1575" t="s">
        <v>3620</v>
      </c>
      <c r="E1575" t="s">
        <v>3617</v>
      </c>
      <c r="F1575" t="str">
        <f>_xlfn.CONCAT(D1575:D1575,"-",E1575)</f>
        <v>Zanzibar-Lagos</v>
      </c>
      <c r="G1575" s="1">
        <v>44693</v>
      </c>
      <c r="H1575" s="1">
        <v>44713</v>
      </c>
      <c r="I1575" s="8">
        <f>IF(H1575&lt;&gt;"",_xlfn.DAYS(H1575,G1575),"N/A")</f>
        <v>20</v>
      </c>
      <c r="J1575" s="1">
        <f>IF(H1575&lt;&gt;"",H1575,"N/A")</f>
        <v>44713</v>
      </c>
      <c r="K1575">
        <v>5</v>
      </c>
      <c r="L1575" t="s">
        <v>16</v>
      </c>
      <c r="M1575" t="str">
        <f>IF(L1575&lt;&gt;"",L1575,"N/A")</f>
        <v>Paid</v>
      </c>
      <c r="N1575" t="s">
        <v>12</v>
      </c>
      <c r="O1575" t="str">
        <f>IF(N1575&lt;&gt;"",N1575,"N/A")</f>
        <v>Invoiced</v>
      </c>
      <c r="P1575" t="s">
        <v>69</v>
      </c>
      <c r="Q1575" s="9">
        <v>34.187100000000001</v>
      </c>
      <c r="R1575" t="str">
        <f t="shared" si="24"/>
        <v>30+</v>
      </c>
      <c r="S1575">
        <v>20</v>
      </c>
      <c r="T1575" t="s">
        <v>14</v>
      </c>
      <c r="U1575">
        <f>IF(T1575="USD",S1575,S1575*0.055)</f>
        <v>20</v>
      </c>
      <c r="V1575">
        <v>10</v>
      </c>
      <c r="W1575" t="s">
        <v>14</v>
      </c>
      <c r="X1575">
        <f>IF(W1575="USD",V1575,V1575*0.054)</f>
        <v>10</v>
      </c>
      <c r="Y1575">
        <v>1</v>
      </c>
      <c r="Z1575">
        <v>3</v>
      </c>
      <c r="AA1575" s="9">
        <v>2</v>
      </c>
      <c r="AB1575">
        <v>2.5</v>
      </c>
      <c r="AC1575">
        <v>2</v>
      </c>
    </row>
    <row r="1576" spans="1:29" x14ac:dyDescent="0.25">
      <c r="A1576" t="s">
        <v>1295</v>
      </c>
      <c r="B1576" t="s">
        <v>10</v>
      </c>
      <c r="C1576" t="s">
        <v>68</v>
      </c>
      <c r="D1576" t="s">
        <v>3619</v>
      </c>
      <c r="E1576" t="s">
        <v>3613</v>
      </c>
      <c r="F1576" t="str">
        <f>_xlfn.CONCAT(D1576:D1576,"-",E1576)</f>
        <v>Addis Ababa-Sanaa</v>
      </c>
      <c r="G1576" s="1">
        <v>44693</v>
      </c>
      <c r="H1576" s="1">
        <v>44713</v>
      </c>
      <c r="I1576" s="8">
        <f>IF(H1576&lt;&gt;"",_xlfn.DAYS(H1576,G1576),"N/A")</f>
        <v>20</v>
      </c>
      <c r="J1576" s="1">
        <f>IF(H1576&lt;&gt;"",H1576,"N/A")</f>
        <v>44713</v>
      </c>
      <c r="K1576">
        <v>5</v>
      </c>
      <c r="L1576" t="s">
        <v>16</v>
      </c>
      <c r="M1576" t="str">
        <f>IF(L1576&lt;&gt;"",L1576,"N/A")</f>
        <v>Paid</v>
      </c>
      <c r="N1576" t="s">
        <v>12</v>
      </c>
      <c r="O1576" t="str">
        <f>IF(N1576&lt;&gt;"",N1576,"N/A")</f>
        <v>Invoiced</v>
      </c>
      <c r="P1576" t="s">
        <v>13</v>
      </c>
      <c r="Q1576" s="9">
        <v>34.187100000000001</v>
      </c>
      <c r="R1576" t="str">
        <f t="shared" si="24"/>
        <v>30+</v>
      </c>
      <c r="S1576">
        <v>600</v>
      </c>
      <c r="T1576" t="s">
        <v>14</v>
      </c>
      <c r="U1576">
        <f>IF(T1576="USD",S1576,S1576*0.055)</f>
        <v>600</v>
      </c>
      <c r="V1576">
        <v>300</v>
      </c>
      <c r="W1576" t="s">
        <v>14</v>
      </c>
      <c r="X1576">
        <f>IF(W1576="USD",V1576,V1576*0.054)</f>
        <v>300</v>
      </c>
      <c r="Y1576">
        <v>1</v>
      </c>
      <c r="Z1576">
        <v>3</v>
      </c>
      <c r="AA1576" s="9">
        <v>2</v>
      </c>
      <c r="AB1576">
        <v>2.5</v>
      </c>
      <c r="AC1576">
        <v>2</v>
      </c>
    </row>
    <row r="1577" spans="1:29" x14ac:dyDescent="0.25">
      <c r="A1577" t="s">
        <v>3594</v>
      </c>
      <c r="B1577" t="s">
        <v>10</v>
      </c>
      <c r="C1577" t="s">
        <v>68</v>
      </c>
      <c r="D1577" t="s">
        <v>3619</v>
      </c>
      <c r="E1577" t="s">
        <v>3618</v>
      </c>
      <c r="F1577" t="str">
        <f>_xlfn.CONCAT(D1577:D1577,"-",E1577)</f>
        <v>Addis Ababa-Tripoli</v>
      </c>
      <c r="G1577" s="1">
        <v>44586</v>
      </c>
      <c r="H1577" s="1">
        <v>44606</v>
      </c>
      <c r="I1577" s="8">
        <f>IF(H1577&lt;&gt;"",_xlfn.DAYS(H1577,G1577),"N/A")</f>
        <v>20</v>
      </c>
      <c r="J1577" s="1">
        <f>IF(H1577&lt;&gt;"",H1577,"N/A")</f>
        <v>44606</v>
      </c>
      <c r="K1577">
        <v>1</v>
      </c>
      <c r="L1577" t="s">
        <v>16</v>
      </c>
      <c r="M1577" t="str">
        <f>IF(L1577&lt;&gt;"",L1577,"N/A")</f>
        <v>Paid</v>
      </c>
      <c r="N1577" t="s">
        <v>16</v>
      </c>
      <c r="O1577" t="str">
        <f>IF(N1577&lt;&gt;"",N1577,"N/A")</f>
        <v>Paid</v>
      </c>
      <c r="P1577" t="s">
        <v>13</v>
      </c>
      <c r="Q1577" s="9">
        <v>34.08</v>
      </c>
      <c r="R1577" t="str">
        <f t="shared" si="24"/>
        <v>30+</v>
      </c>
      <c r="S1577">
        <v>600</v>
      </c>
      <c r="T1577" t="s">
        <v>14</v>
      </c>
      <c r="U1577">
        <f>IF(T1577="USD",S1577,S1577*0.055)</f>
        <v>600</v>
      </c>
      <c r="V1577">
        <v>300</v>
      </c>
      <c r="W1577" t="s">
        <v>14</v>
      </c>
      <c r="X1577">
        <f>IF(W1577="USD",V1577,V1577*0.054)</f>
        <v>300</v>
      </c>
      <c r="Y1577">
        <v>1</v>
      </c>
      <c r="Z1577">
        <v>3</v>
      </c>
      <c r="AA1577" s="9">
        <v>2</v>
      </c>
      <c r="AB1577">
        <v>2.5</v>
      </c>
      <c r="AC1577">
        <v>2</v>
      </c>
    </row>
    <row r="1578" spans="1:29" x14ac:dyDescent="0.25">
      <c r="A1578" t="s">
        <v>3596</v>
      </c>
      <c r="B1578" t="s">
        <v>10</v>
      </c>
      <c r="C1578" t="s">
        <v>68</v>
      </c>
      <c r="D1578" t="s">
        <v>3615</v>
      </c>
      <c r="E1578" t="s">
        <v>3618</v>
      </c>
      <c r="F1578" t="str">
        <f>_xlfn.CONCAT(D1578:D1578,"-",E1578)</f>
        <v>Mombasa-Tripoli</v>
      </c>
      <c r="G1578" s="1">
        <v>44586</v>
      </c>
      <c r="H1578" s="1">
        <v>44606</v>
      </c>
      <c r="I1578" s="8">
        <f>IF(H1578&lt;&gt;"",_xlfn.DAYS(H1578,G1578),"N/A")</f>
        <v>20</v>
      </c>
      <c r="J1578" s="1">
        <f>IF(H1578&lt;&gt;"",H1578,"N/A")</f>
        <v>44606</v>
      </c>
      <c r="K1578">
        <v>1</v>
      </c>
      <c r="L1578" t="s">
        <v>16</v>
      </c>
      <c r="M1578" t="str">
        <f>IF(L1578&lt;&gt;"",L1578,"N/A")</f>
        <v>Paid</v>
      </c>
      <c r="N1578" t="s">
        <v>16</v>
      </c>
      <c r="O1578" t="str">
        <f>IF(N1578&lt;&gt;"",N1578,"N/A")</f>
        <v>Paid</v>
      </c>
      <c r="P1578" t="s">
        <v>13</v>
      </c>
      <c r="Q1578" s="9">
        <v>34.08</v>
      </c>
      <c r="R1578" t="str">
        <f t="shared" si="24"/>
        <v>30+</v>
      </c>
      <c r="S1578">
        <v>600</v>
      </c>
      <c r="T1578" t="s">
        <v>14</v>
      </c>
      <c r="U1578">
        <f>IF(T1578="USD",S1578,S1578*0.055)</f>
        <v>600</v>
      </c>
      <c r="V1578">
        <v>300</v>
      </c>
      <c r="W1578" t="s">
        <v>14</v>
      </c>
      <c r="X1578">
        <f>IF(W1578="USD",V1578,V1578*0.054)</f>
        <v>300</v>
      </c>
      <c r="Y1578">
        <v>1</v>
      </c>
      <c r="Z1578">
        <v>3</v>
      </c>
      <c r="AA1578" s="9">
        <v>2</v>
      </c>
      <c r="AB1578">
        <v>2.5</v>
      </c>
      <c r="AC1578">
        <v>2</v>
      </c>
    </row>
    <row r="1579" spans="1:29" x14ac:dyDescent="0.25">
      <c r="A1579" t="s">
        <v>3245</v>
      </c>
      <c r="B1579" t="s">
        <v>10</v>
      </c>
      <c r="C1579" t="s">
        <v>68</v>
      </c>
      <c r="D1579" t="s">
        <v>3616</v>
      </c>
      <c r="E1579" t="s">
        <v>3612</v>
      </c>
      <c r="F1579" t="str">
        <f>_xlfn.CONCAT(D1579:D1579,"-",E1579)</f>
        <v>Marrakech-Victoria</v>
      </c>
      <c r="G1579" s="1">
        <v>44757</v>
      </c>
      <c r="H1579" s="1">
        <v>44777</v>
      </c>
      <c r="I1579" s="8">
        <f>IF(H1579&lt;&gt;"",_xlfn.DAYS(H1579,G1579),"N/A")</f>
        <v>20</v>
      </c>
      <c r="J1579" s="1">
        <f>IF(H1579&lt;&gt;"",H1579,"N/A")</f>
        <v>44777</v>
      </c>
      <c r="K1579">
        <v>7</v>
      </c>
      <c r="L1579" t="s">
        <v>12</v>
      </c>
      <c r="M1579" t="str">
        <f>IF(L1579&lt;&gt;"",L1579,"N/A")</f>
        <v>Invoiced</v>
      </c>
      <c r="N1579" t="s">
        <v>12</v>
      </c>
      <c r="O1579" t="str">
        <f>IF(N1579&lt;&gt;"",N1579,"N/A")</f>
        <v>Invoiced</v>
      </c>
      <c r="P1579" t="s">
        <v>13</v>
      </c>
      <c r="Q1579" s="9">
        <v>34.067999999999998</v>
      </c>
      <c r="R1579" t="str">
        <f t="shared" si="24"/>
        <v>30+</v>
      </c>
      <c r="S1579">
        <v>600</v>
      </c>
      <c r="T1579" t="s">
        <v>14</v>
      </c>
      <c r="U1579">
        <f>IF(T1579="USD",S1579,S1579*0.055)</f>
        <v>600</v>
      </c>
      <c r="V1579">
        <v>300</v>
      </c>
      <c r="W1579" t="s">
        <v>14</v>
      </c>
      <c r="X1579">
        <f>IF(W1579="USD",V1579,V1579*0.054)</f>
        <v>300</v>
      </c>
      <c r="Y1579">
        <v>1</v>
      </c>
      <c r="Z1579">
        <v>3</v>
      </c>
      <c r="AA1579" s="9">
        <v>2</v>
      </c>
      <c r="AB1579">
        <v>2.5</v>
      </c>
      <c r="AC1579">
        <v>2</v>
      </c>
    </row>
    <row r="1580" spans="1:29" x14ac:dyDescent="0.25">
      <c r="A1580" t="s">
        <v>3247</v>
      </c>
      <c r="B1580" t="s">
        <v>10</v>
      </c>
      <c r="C1580" t="s">
        <v>68</v>
      </c>
      <c r="D1580" t="s">
        <v>3615</v>
      </c>
      <c r="E1580" t="s">
        <v>3618</v>
      </c>
      <c r="F1580" t="str">
        <f>_xlfn.CONCAT(D1580:D1580,"-",E1580)</f>
        <v>Mombasa-Tripoli</v>
      </c>
      <c r="G1580" s="1">
        <v>44764</v>
      </c>
      <c r="H1580" s="1">
        <v>44784</v>
      </c>
      <c r="I1580" s="8">
        <f>IF(H1580&lt;&gt;"",_xlfn.DAYS(H1580,G1580),"N/A")</f>
        <v>20</v>
      </c>
      <c r="J1580" s="1">
        <f>IF(H1580&lt;&gt;"",H1580,"N/A")</f>
        <v>44784</v>
      </c>
      <c r="K1580">
        <v>7</v>
      </c>
      <c r="L1580" t="s">
        <v>12</v>
      </c>
      <c r="M1580" t="str">
        <f>IF(L1580&lt;&gt;"",L1580,"N/A")</f>
        <v>Invoiced</v>
      </c>
      <c r="N1580" t="s">
        <v>12</v>
      </c>
      <c r="O1580" t="str">
        <f>IF(N1580&lt;&gt;"",N1580,"N/A")</f>
        <v>Invoiced</v>
      </c>
      <c r="P1580" t="s">
        <v>13</v>
      </c>
      <c r="Q1580" s="9">
        <v>34.067999999999998</v>
      </c>
      <c r="R1580" t="str">
        <f t="shared" si="24"/>
        <v>30+</v>
      </c>
      <c r="S1580">
        <v>600</v>
      </c>
      <c r="T1580" t="s">
        <v>14</v>
      </c>
      <c r="U1580">
        <f>IF(T1580="USD",S1580,S1580*0.055)</f>
        <v>600</v>
      </c>
      <c r="V1580">
        <v>300</v>
      </c>
      <c r="W1580" t="s">
        <v>14</v>
      </c>
      <c r="X1580">
        <f>IF(W1580="USD",V1580,V1580*0.054)</f>
        <v>300</v>
      </c>
      <c r="Y1580">
        <v>1</v>
      </c>
      <c r="Z1580">
        <v>3</v>
      </c>
      <c r="AA1580" s="9">
        <v>2</v>
      </c>
      <c r="AB1580">
        <v>2.5</v>
      </c>
      <c r="AC1580">
        <v>2</v>
      </c>
    </row>
    <row r="1581" spans="1:29" x14ac:dyDescent="0.25">
      <c r="A1581" t="s">
        <v>3560</v>
      </c>
      <c r="B1581" t="s">
        <v>10</v>
      </c>
      <c r="C1581" t="s">
        <v>68</v>
      </c>
      <c r="D1581" t="s">
        <v>3611</v>
      </c>
      <c r="E1581" t="s">
        <v>3618</v>
      </c>
      <c r="F1581" t="str">
        <f>_xlfn.CONCAT(D1581:D1581,"-",E1581)</f>
        <v>Mogadishu-Tripoli</v>
      </c>
      <c r="G1581" s="1">
        <v>44604</v>
      </c>
      <c r="H1581" s="1">
        <v>44624</v>
      </c>
      <c r="I1581" s="8">
        <f>IF(H1581&lt;&gt;"",_xlfn.DAYS(H1581,G1581),"N/A")</f>
        <v>20</v>
      </c>
      <c r="J1581" s="1">
        <f>IF(H1581&lt;&gt;"",H1581,"N/A")</f>
        <v>44624</v>
      </c>
      <c r="K1581">
        <v>2</v>
      </c>
      <c r="L1581" t="s">
        <v>16</v>
      </c>
      <c r="M1581" t="str">
        <f>IF(L1581&lt;&gt;"",L1581,"N/A")</f>
        <v>Paid</v>
      </c>
      <c r="N1581" t="s">
        <v>12</v>
      </c>
      <c r="O1581" t="str">
        <f>IF(N1581&lt;&gt;"",N1581,"N/A")</f>
        <v>Invoiced</v>
      </c>
      <c r="P1581" t="s">
        <v>13</v>
      </c>
      <c r="Q1581" s="9">
        <v>34.067999999999998</v>
      </c>
      <c r="R1581" t="str">
        <f t="shared" si="24"/>
        <v>30+</v>
      </c>
      <c r="S1581">
        <v>600</v>
      </c>
      <c r="T1581" t="s">
        <v>14</v>
      </c>
      <c r="U1581">
        <f>IF(T1581="USD",S1581,S1581*0.055)</f>
        <v>600</v>
      </c>
      <c r="V1581">
        <v>300</v>
      </c>
      <c r="W1581" t="s">
        <v>14</v>
      </c>
      <c r="X1581">
        <f>IF(W1581="USD",V1581,V1581*0.054)</f>
        <v>300</v>
      </c>
      <c r="Y1581">
        <v>1</v>
      </c>
      <c r="Z1581">
        <v>3</v>
      </c>
      <c r="AA1581" s="9">
        <v>2</v>
      </c>
      <c r="AB1581">
        <v>2.5</v>
      </c>
      <c r="AC1581">
        <v>2</v>
      </c>
    </row>
    <row r="1582" spans="1:29" x14ac:dyDescent="0.25">
      <c r="A1582" t="s">
        <v>1256</v>
      </c>
      <c r="B1582" t="s">
        <v>10</v>
      </c>
      <c r="C1582" t="s">
        <v>68</v>
      </c>
      <c r="D1582" t="s">
        <v>3620</v>
      </c>
      <c r="E1582" t="s">
        <v>3613</v>
      </c>
      <c r="F1582" t="str">
        <f>_xlfn.CONCAT(D1582:D1582,"-",E1582)</f>
        <v>Zanzibar-Sanaa</v>
      </c>
      <c r="G1582" s="1">
        <v>44685</v>
      </c>
      <c r="H1582" s="1">
        <v>44705</v>
      </c>
      <c r="I1582" s="8">
        <f>IF(H1582&lt;&gt;"",_xlfn.DAYS(H1582,G1582),"N/A")</f>
        <v>20</v>
      </c>
      <c r="J1582" s="1">
        <f>IF(H1582&lt;&gt;"",H1582,"N/A")</f>
        <v>44705</v>
      </c>
      <c r="K1582">
        <v>5</v>
      </c>
      <c r="M1582" t="str">
        <f>IF(L1582&lt;&gt;"",L1582,"N/A")</f>
        <v>N/A</v>
      </c>
      <c r="O1582" t="str">
        <f>IF(N1582&lt;&gt;"",N1582,"N/A")</f>
        <v>N/A</v>
      </c>
      <c r="P1582" t="s">
        <v>69</v>
      </c>
      <c r="Q1582" s="9">
        <v>34.063000000000002</v>
      </c>
      <c r="R1582" t="str">
        <f t="shared" si="24"/>
        <v>30+</v>
      </c>
      <c r="S1582">
        <v>20</v>
      </c>
      <c r="T1582" t="s">
        <v>14</v>
      </c>
      <c r="U1582">
        <f>IF(T1582="USD",S1582,S1582*0.055)</f>
        <v>20</v>
      </c>
      <c r="V1582">
        <v>10</v>
      </c>
      <c r="W1582" t="s">
        <v>14</v>
      </c>
      <c r="X1582">
        <f>IF(W1582="USD",V1582,V1582*0.054)</f>
        <v>10</v>
      </c>
      <c r="Y1582">
        <v>1</v>
      </c>
      <c r="Z1582">
        <v>3</v>
      </c>
      <c r="AA1582" s="9">
        <v>2</v>
      </c>
      <c r="AB1582">
        <v>2.5</v>
      </c>
      <c r="AC1582">
        <v>2</v>
      </c>
    </row>
    <row r="1583" spans="1:29" x14ac:dyDescent="0.25">
      <c r="A1583" t="s">
        <v>1252</v>
      </c>
      <c r="B1583" t="s">
        <v>10</v>
      </c>
      <c r="C1583" t="s">
        <v>68</v>
      </c>
      <c r="D1583" t="s">
        <v>3611</v>
      </c>
      <c r="E1583" t="s">
        <v>3618</v>
      </c>
      <c r="F1583" t="str">
        <f>_xlfn.CONCAT(D1583:D1583,"-",E1583)</f>
        <v>Mogadishu-Tripoli</v>
      </c>
      <c r="G1583" s="1">
        <v>44685</v>
      </c>
      <c r="H1583" s="1">
        <v>44705</v>
      </c>
      <c r="I1583" s="8">
        <f>IF(H1583&lt;&gt;"",_xlfn.DAYS(H1583,G1583),"N/A")</f>
        <v>20</v>
      </c>
      <c r="J1583" s="1">
        <f>IF(H1583&lt;&gt;"",H1583,"N/A")</f>
        <v>44705</v>
      </c>
      <c r="K1583">
        <v>5</v>
      </c>
      <c r="M1583" t="str">
        <f>IF(L1583&lt;&gt;"",L1583,"N/A")</f>
        <v>N/A</v>
      </c>
      <c r="N1583" t="s">
        <v>12</v>
      </c>
      <c r="O1583" t="str">
        <f>IF(N1583&lt;&gt;"",N1583,"N/A")</f>
        <v>Invoiced</v>
      </c>
      <c r="P1583" t="s">
        <v>13</v>
      </c>
      <c r="Q1583" s="9">
        <v>34.063000000000002</v>
      </c>
      <c r="R1583" t="str">
        <f t="shared" si="24"/>
        <v>30+</v>
      </c>
      <c r="S1583">
        <v>600</v>
      </c>
      <c r="T1583" t="s">
        <v>14</v>
      </c>
      <c r="U1583">
        <f>IF(T1583="USD",S1583,S1583*0.055)</f>
        <v>600</v>
      </c>
      <c r="V1583">
        <v>300</v>
      </c>
      <c r="W1583" t="s">
        <v>14</v>
      </c>
      <c r="X1583">
        <f>IF(W1583="USD",V1583,V1583*0.054)</f>
        <v>300</v>
      </c>
      <c r="Y1583">
        <v>1</v>
      </c>
      <c r="Z1583">
        <v>3</v>
      </c>
      <c r="AA1583" s="9">
        <v>2</v>
      </c>
      <c r="AB1583">
        <v>2.5</v>
      </c>
      <c r="AC1583">
        <v>2</v>
      </c>
    </row>
    <row r="1584" spans="1:29" x14ac:dyDescent="0.25">
      <c r="A1584" t="s">
        <v>1356</v>
      </c>
      <c r="B1584" t="s">
        <v>10</v>
      </c>
      <c r="C1584" t="s">
        <v>68</v>
      </c>
      <c r="D1584" t="s">
        <v>3615</v>
      </c>
      <c r="E1584" t="s">
        <v>3617</v>
      </c>
      <c r="F1584" t="str">
        <f>_xlfn.CONCAT(D1584:D1584,"-",E1584)</f>
        <v>Mombasa-Lagos</v>
      </c>
      <c r="G1584" s="1">
        <v>44680</v>
      </c>
      <c r="H1584" s="1">
        <v>44700</v>
      </c>
      <c r="I1584" s="8">
        <f>IF(H1584&lt;&gt;"",_xlfn.DAYS(H1584,G1584),"N/A")</f>
        <v>20</v>
      </c>
      <c r="J1584" s="1">
        <f>IF(H1584&lt;&gt;"",H1584,"N/A")</f>
        <v>44700</v>
      </c>
      <c r="K1584">
        <v>4</v>
      </c>
      <c r="L1584" t="s">
        <v>16</v>
      </c>
      <c r="M1584" t="str">
        <f>IF(L1584&lt;&gt;"",L1584,"N/A")</f>
        <v>Paid</v>
      </c>
      <c r="O1584" t="str">
        <f>IF(N1584&lt;&gt;"",N1584,"N/A")</f>
        <v>N/A</v>
      </c>
      <c r="P1584" t="s">
        <v>69</v>
      </c>
      <c r="Q1584" s="9">
        <v>34.062399999999997</v>
      </c>
      <c r="R1584" t="str">
        <f t="shared" si="24"/>
        <v>30+</v>
      </c>
      <c r="S1584">
        <v>20</v>
      </c>
      <c r="T1584" t="s">
        <v>14</v>
      </c>
      <c r="U1584">
        <f>IF(T1584="USD",S1584,S1584*0.055)</f>
        <v>20</v>
      </c>
      <c r="V1584">
        <v>10</v>
      </c>
      <c r="W1584" t="s">
        <v>14</v>
      </c>
      <c r="X1584">
        <f>IF(W1584="USD",V1584,V1584*0.054)</f>
        <v>10</v>
      </c>
      <c r="Y1584">
        <v>1</v>
      </c>
      <c r="Z1584">
        <v>3</v>
      </c>
      <c r="AA1584" s="9">
        <v>2</v>
      </c>
      <c r="AB1584">
        <v>2.5</v>
      </c>
      <c r="AC1584">
        <v>2</v>
      </c>
    </row>
    <row r="1585" spans="1:29" x14ac:dyDescent="0.25">
      <c r="A1585" t="s">
        <v>1346</v>
      </c>
      <c r="B1585" t="s">
        <v>10</v>
      </c>
      <c r="C1585" t="s">
        <v>68</v>
      </c>
      <c r="D1585" t="s">
        <v>3615</v>
      </c>
      <c r="E1585" t="s">
        <v>3617</v>
      </c>
      <c r="F1585" t="str">
        <f>_xlfn.CONCAT(D1585:D1585,"-",E1585)</f>
        <v>Mombasa-Lagos</v>
      </c>
      <c r="G1585" s="1">
        <v>44680</v>
      </c>
      <c r="H1585" s="1">
        <v>44700</v>
      </c>
      <c r="I1585" s="8">
        <f>IF(H1585&lt;&gt;"",_xlfn.DAYS(H1585,G1585),"N/A")</f>
        <v>20</v>
      </c>
      <c r="J1585" s="1">
        <f>IF(H1585&lt;&gt;"",H1585,"N/A")</f>
        <v>44700</v>
      </c>
      <c r="K1585">
        <v>4</v>
      </c>
      <c r="L1585" t="s">
        <v>16</v>
      </c>
      <c r="M1585" t="str">
        <f>IF(L1585&lt;&gt;"",L1585,"N/A")</f>
        <v>Paid</v>
      </c>
      <c r="N1585" t="s">
        <v>12</v>
      </c>
      <c r="O1585" t="str">
        <f>IF(N1585&lt;&gt;"",N1585,"N/A")</f>
        <v>Invoiced</v>
      </c>
      <c r="P1585" t="s">
        <v>13</v>
      </c>
      <c r="Q1585" s="9">
        <v>34.062399999999997</v>
      </c>
      <c r="R1585" t="str">
        <f t="shared" si="24"/>
        <v>30+</v>
      </c>
      <c r="S1585">
        <v>600</v>
      </c>
      <c r="T1585" t="s">
        <v>14</v>
      </c>
      <c r="U1585">
        <f>IF(T1585="USD",S1585,S1585*0.055)</f>
        <v>600</v>
      </c>
      <c r="V1585">
        <v>300</v>
      </c>
      <c r="W1585" t="s">
        <v>14</v>
      </c>
      <c r="X1585">
        <f>IF(W1585="USD",V1585,V1585*0.054)</f>
        <v>300</v>
      </c>
      <c r="Y1585">
        <v>1</v>
      </c>
      <c r="Z1585">
        <v>3</v>
      </c>
      <c r="AA1585" s="9">
        <v>2</v>
      </c>
      <c r="AB1585">
        <v>2.5</v>
      </c>
      <c r="AC1585">
        <v>2</v>
      </c>
    </row>
    <row r="1586" spans="1:29" x14ac:dyDescent="0.25">
      <c r="A1586" t="s">
        <v>2986</v>
      </c>
      <c r="B1586" t="s">
        <v>10</v>
      </c>
      <c r="C1586" t="s">
        <v>68</v>
      </c>
      <c r="D1586" t="s">
        <v>3619</v>
      </c>
      <c r="E1586" t="s">
        <v>3618</v>
      </c>
      <c r="F1586" t="str">
        <f>_xlfn.CONCAT(D1586:D1586,"-",E1586)</f>
        <v>Addis Ababa-Tripoli</v>
      </c>
      <c r="G1586" s="1">
        <v>44776</v>
      </c>
      <c r="H1586" s="1">
        <v>44796</v>
      </c>
      <c r="I1586" s="8">
        <f>IF(H1586&lt;&gt;"",_xlfn.DAYS(H1586,G1586),"N/A")</f>
        <v>20</v>
      </c>
      <c r="J1586" s="1">
        <f>IF(H1586&lt;&gt;"",H1586,"N/A")</f>
        <v>44796</v>
      </c>
      <c r="K1586">
        <v>8</v>
      </c>
      <c r="L1586" t="s">
        <v>12</v>
      </c>
      <c r="M1586" t="str">
        <f>IF(L1586&lt;&gt;"",L1586,"N/A")</f>
        <v>Invoiced</v>
      </c>
      <c r="N1586" t="s">
        <v>12</v>
      </c>
      <c r="O1586" t="str">
        <f>IF(N1586&lt;&gt;"",N1586,"N/A")</f>
        <v>Invoiced</v>
      </c>
      <c r="P1586" t="s">
        <v>13</v>
      </c>
      <c r="Q1586" s="9">
        <v>33.798000000000002</v>
      </c>
      <c r="R1586" t="str">
        <f t="shared" si="24"/>
        <v>30+</v>
      </c>
      <c r="S1586">
        <v>600</v>
      </c>
      <c r="T1586" t="s">
        <v>14</v>
      </c>
      <c r="U1586">
        <f>IF(T1586="USD",S1586,S1586*0.055)</f>
        <v>600</v>
      </c>
      <c r="V1586">
        <v>300</v>
      </c>
      <c r="W1586" t="s">
        <v>14</v>
      </c>
      <c r="X1586">
        <f>IF(W1586="USD",V1586,V1586*0.054)</f>
        <v>300</v>
      </c>
      <c r="Y1586">
        <v>0</v>
      </c>
      <c r="Z1586">
        <v>3</v>
      </c>
      <c r="AA1586" s="9">
        <v>2</v>
      </c>
      <c r="AB1586">
        <v>2.5</v>
      </c>
      <c r="AC1586">
        <v>2</v>
      </c>
    </row>
    <row r="1587" spans="1:29" x14ac:dyDescent="0.25">
      <c r="A1587" t="s">
        <v>894</v>
      </c>
      <c r="B1587" t="s">
        <v>10</v>
      </c>
      <c r="C1587" t="s">
        <v>68</v>
      </c>
      <c r="D1587" t="s">
        <v>3620</v>
      </c>
      <c r="E1587" t="s">
        <v>3618</v>
      </c>
      <c r="F1587" t="str">
        <f>_xlfn.CONCAT(D1587:D1587,"-",E1587)</f>
        <v>Zanzibar-Tripoli</v>
      </c>
      <c r="G1587" s="1">
        <v>44636</v>
      </c>
      <c r="H1587" s="1">
        <v>44656</v>
      </c>
      <c r="I1587" s="8">
        <f>IF(H1587&lt;&gt;"",_xlfn.DAYS(H1587,G1587),"N/A")</f>
        <v>20</v>
      </c>
      <c r="J1587" s="1">
        <f>IF(H1587&lt;&gt;"",H1587,"N/A")</f>
        <v>44656</v>
      </c>
      <c r="K1587">
        <v>3</v>
      </c>
      <c r="L1587" t="s">
        <v>16</v>
      </c>
      <c r="M1587" t="str">
        <f>IF(L1587&lt;&gt;"",L1587,"N/A")</f>
        <v>Paid</v>
      </c>
      <c r="N1587" t="s">
        <v>16</v>
      </c>
      <c r="O1587" t="str">
        <f>IF(N1587&lt;&gt;"",N1587,"N/A")</f>
        <v>Paid</v>
      </c>
      <c r="P1587" t="s">
        <v>13</v>
      </c>
      <c r="Q1587" s="9">
        <v>33.659999999999997</v>
      </c>
      <c r="R1587" t="str">
        <f t="shared" si="24"/>
        <v>30+</v>
      </c>
      <c r="S1587">
        <v>600</v>
      </c>
      <c r="T1587" t="s">
        <v>14</v>
      </c>
      <c r="U1587">
        <f>IF(T1587="USD",S1587,S1587*0.055)</f>
        <v>600</v>
      </c>
      <c r="V1587">
        <v>300</v>
      </c>
      <c r="W1587" t="s">
        <v>14</v>
      </c>
      <c r="X1587">
        <f>IF(W1587="USD",V1587,V1587*0.054)</f>
        <v>300</v>
      </c>
      <c r="Y1587">
        <v>1</v>
      </c>
      <c r="Z1587">
        <v>3</v>
      </c>
      <c r="AA1587" s="9">
        <v>2</v>
      </c>
      <c r="AB1587">
        <v>2.5</v>
      </c>
      <c r="AC1587">
        <v>2</v>
      </c>
    </row>
    <row r="1588" spans="1:29" x14ac:dyDescent="0.25">
      <c r="A1588" t="s">
        <v>3072</v>
      </c>
      <c r="B1588" t="s">
        <v>10</v>
      </c>
      <c r="C1588" t="s">
        <v>68</v>
      </c>
      <c r="D1588" t="s">
        <v>3611</v>
      </c>
      <c r="E1588" t="s">
        <v>3618</v>
      </c>
      <c r="F1588" t="str">
        <f>_xlfn.CONCAT(D1588:D1588,"-",E1588)</f>
        <v>Mogadishu-Tripoli</v>
      </c>
      <c r="G1588" s="1">
        <v>44783</v>
      </c>
      <c r="H1588" s="1">
        <v>44803</v>
      </c>
      <c r="I1588" s="8">
        <f>IF(H1588&lt;&gt;"",_xlfn.DAYS(H1588,G1588),"N/A")</f>
        <v>20</v>
      </c>
      <c r="J1588" s="1">
        <f>IF(H1588&lt;&gt;"",H1588,"N/A")</f>
        <v>44803</v>
      </c>
      <c r="K1588">
        <v>8</v>
      </c>
      <c r="M1588" t="str">
        <f>IF(L1588&lt;&gt;"",L1588,"N/A")</f>
        <v>N/A</v>
      </c>
      <c r="N1588" t="s">
        <v>12</v>
      </c>
      <c r="O1588" t="str">
        <f>IF(N1588&lt;&gt;"",N1588,"N/A")</f>
        <v>Invoiced</v>
      </c>
      <c r="P1588" t="s">
        <v>13</v>
      </c>
      <c r="Q1588" s="9">
        <v>33.237000000000002</v>
      </c>
      <c r="R1588" t="str">
        <f t="shared" si="24"/>
        <v>30+</v>
      </c>
      <c r="S1588">
        <v>600</v>
      </c>
      <c r="T1588" t="s">
        <v>14</v>
      </c>
      <c r="U1588">
        <f>IF(T1588="USD",S1588,S1588*0.055)</f>
        <v>600</v>
      </c>
      <c r="V1588">
        <v>300</v>
      </c>
      <c r="W1588" t="s">
        <v>14</v>
      </c>
      <c r="X1588">
        <f>IF(W1588="USD",V1588,V1588*0.054)</f>
        <v>300</v>
      </c>
      <c r="Y1588">
        <v>1</v>
      </c>
      <c r="Z1588">
        <v>3</v>
      </c>
      <c r="AA1588" s="9">
        <v>2</v>
      </c>
      <c r="AB1588">
        <v>2.5</v>
      </c>
      <c r="AC1588">
        <v>2</v>
      </c>
    </row>
    <row r="1589" spans="1:29" x14ac:dyDescent="0.25">
      <c r="A1589" t="s">
        <v>3588</v>
      </c>
      <c r="B1589" t="s">
        <v>10</v>
      </c>
      <c r="C1589" t="s">
        <v>68</v>
      </c>
      <c r="D1589" t="s">
        <v>3611</v>
      </c>
      <c r="E1589" t="s">
        <v>3618</v>
      </c>
      <c r="F1589" t="str">
        <f>_xlfn.CONCAT(D1589:D1589,"-",E1589)</f>
        <v>Mogadishu-Tripoli</v>
      </c>
      <c r="G1589" s="1">
        <v>44586</v>
      </c>
      <c r="H1589" s="1">
        <v>44606</v>
      </c>
      <c r="I1589" s="8">
        <f>IF(H1589&lt;&gt;"",_xlfn.DAYS(H1589,G1589),"N/A")</f>
        <v>20</v>
      </c>
      <c r="J1589" s="1">
        <f>IF(H1589&lt;&gt;"",H1589,"N/A")</f>
        <v>44606</v>
      </c>
      <c r="K1589">
        <v>1</v>
      </c>
      <c r="L1589" t="s">
        <v>16</v>
      </c>
      <c r="M1589" t="str">
        <f>IF(L1589&lt;&gt;"",L1589,"N/A")</f>
        <v>Paid</v>
      </c>
      <c r="N1589" t="s">
        <v>16</v>
      </c>
      <c r="O1589" t="str">
        <f>IF(N1589&lt;&gt;"",N1589,"N/A")</f>
        <v>Paid</v>
      </c>
      <c r="P1589" t="s">
        <v>13</v>
      </c>
      <c r="Q1589" s="9">
        <v>33.08</v>
      </c>
      <c r="R1589" t="str">
        <f t="shared" si="24"/>
        <v>30+</v>
      </c>
      <c r="S1589">
        <v>600</v>
      </c>
      <c r="T1589" t="s">
        <v>14</v>
      </c>
      <c r="U1589">
        <f>IF(T1589="USD",S1589,S1589*0.055)</f>
        <v>600</v>
      </c>
      <c r="V1589">
        <v>300</v>
      </c>
      <c r="W1589" t="s">
        <v>14</v>
      </c>
      <c r="X1589">
        <f>IF(W1589="USD",V1589,V1589*0.054)</f>
        <v>300</v>
      </c>
      <c r="Y1589">
        <v>1</v>
      </c>
      <c r="Z1589">
        <v>3</v>
      </c>
      <c r="AA1589" s="9">
        <v>2</v>
      </c>
      <c r="AB1589">
        <v>2.5</v>
      </c>
      <c r="AC1589">
        <v>2</v>
      </c>
    </row>
    <row r="1590" spans="1:29" x14ac:dyDescent="0.25">
      <c r="A1590" t="s">
        <v>2692</v>
      </c>
      <c r="B1590" t="s">
        <v>10</v>
      </c>
      <c r="C1590" t="s">
        <v>68</v>
      </c>
      <c r="D1590" t="s">
        <v>3611</v>
      </c>
      <c r="E1590" t="s">
        <v>3612</v>
      </c>
      <c r="F1590" t="str">
        <f>_xlfn.CONCAT(D1590:D1590,"-",E1590)</f>
        <v>Mogadishu-Victoria</v>
      </c>
      <c r="G1590" s="1">
        <v>44581</v>
      </c>
      <c r="H1590" s="1">
        <v>44601</v>
      </c>
      <c r="I1590" s="8">
        <f>IF(H1590&lt;&gt;"",_xlfn.DAYS(H1590,G1590),"N/A")</f>
        <v>20</v>
      </c>
      <c r="J1590" s="1">
        <f>IF(H1590&lt;&gt;"",H1590,"N/A")</f>
        <v>44601</v>
      </c>
      <c r="K1590">
        <v>1</v>
      </c>
      <c r="L1590" t="s">
        <v>16</v>
      </c>
      <c r="M1590" t="str">
        <f>IF(L1590&lt;&gt;"",L1590,"N/A")</f>
        <v>Paid</v>
      </c>
      <c r="N1590" t="s">
        <v>16</v>
      </c>
      <c r="O1590" t="str">
        <f>IF(N1590&lt;&gt;"",N1590,"N/A")</f>
        <v>Paid</v>
      </c>
      <c r="P1590" t="s">
        <v>13</v>
      </c>
      <c r="Q1590" s="9">
        <v>33.066000000000003</v>
      </c>
      <c r="R1590" t="str">
        <f t="shared" si="24"/>
        <v>30+</v>
      </c>
      <c r="S1590">
        <v>600</v>
      </c>
      <c r="T1590" t="s">
        <v>14</v>
      </c>
      <c r="U1590">
        <f>IF(T1590="USD",S1590,S1590*0.055)</f>
        <v>600</v>
      </c>
      <c r="V1590">
        <v>300</v>
      </c>
      <c r="W1590" t="s">
        <v>14</v>
      </c>
      <c r="X1590">
        <f>IF(W1590="USD",V1590,V1590*0.054)</f>
        <v>300</v>
      </c>
      <c r="Y1590">
        <v>1</v>
      </c>
      <c r="Z1590">
        <v>3</v>
      </c>
      <c r="AA1590" s="9">
        <v>2</v>
      </c>
      <c r="AB1590">
        <v>2.5</v>
      </c>
      <c r="AC1590">
        <v>2</v>
      </c>
    </row>
    <row r="1591" spans="1:29" x14ac:dyDescent="0.25">
      <c r="A1591" t="s">
        <v>2695</v>
      </c>
      <c r="B1591" t="s">
        <v>10</v>
      </c>
      <c r="C1591" t="s">
        <v>68</v>
      </c>
      <c r="D1591" t="s">
        <v>3611</v>
      </c>
      <c r="E1591" t="s">
        <v>3613</v>
      </c>
      <c r="F1591" t="str">
        <f>_xlfn.CONCAT(D1591:D1591,"-",E1591)</f>
        <v>Mogadishu-Sanaa</v>
      </c>
      <c r="G1591" s="1">
        <v>44567</v>
      </c>
      <c r="H1591" s="1">
        <v>44587</v>
      </c>
      <c r="I1591" s="8">
        <f>IF(H1591&lt;&gt;"",_xlfn.DAYS(H1591,G1591),"N/A")</f>
        <v>20</v>
      </c>
      <c r="J1591" s="1">
        <f>IF(H1591&lt;&gt;"",H1591,"N/A")</f>
        <v>44587</v>
      </c>
      <c r="K1591">
        <v>1</v>
      </c>
      <c r="L1591" t="s">
        <v>16</v>
      </c>
      <c r="M1591" t="str">
        <f>IF(L1591&lt;&gt;"",L1591,"N/A")</f>
        <v>Paid</v>
      </c>
      <c r="N1591" t="s">
        <v>16</v>
      </c>
      <c r="O1591" t="str">
        <f>IF(N1591&lt;&gt;"",N1591,"N/A")</f>
        <v>Paid</v>
      </c>
      <c r="P1591" t="s">
        <v>13</v>
      </c>
      <c r="Q1591" s="9">
        <v>33.066000000000003</v>
      </c>
      <c r="R1591" t="str">
        <f t="shared" si="24"/>
        <v>30+</v>
      </c>
      <c r="S1591">
        <v>600</v>
      </c>
      <c r="T1591" t="s">
        <v>14</v>
      </c>
      <c r="U1591">
        <f>IF(T1591="USD",S1591,S1591*0.055)</f>
        <v>600</v>
      </c>
      <c r="V1591">
        <v>300</v>
      </c>
      <c r="W1591" t="s">
        <v>14</v>
      </c>
      <c r="X1591">
        <f>IF(W1591="USD",V1591,V1591*0.054)</f>
        <v>300</v>
      </c>
      <c r="Y1591">
        <v>1</v>
      </c>
      <c r="Z1591">
        <v>3</v>
      </c>
      <c r="AA1591" s="9">
        <v>2</v>
      </c>
      <c r="AB1591">
        <v>2.5</v>
      </c>
      <c r="AC1591">
        <v>2</v>
      </c>
    </row>
    <row r="1592" spans="1:29" x14ac:dyDescent="0.25">
      <c r="A1592" t="s">
        <v>3378</v>
      </c>
      <c r="B1592" t="s">
        <v>10</v>
      </c>
      <c r="C1592" t="s">
        <v>68</v>
      </c>
      <c r="D1592" t="s">
        <v>3620</v>
      </c>
      <c r="E1592" t="s">
        <v>3617</v>
      </c>
      <c r="F1592" t="str">
        <f>_xlfn.CONCAT(D1592:D1592,"-",E1592)</f>
        <v>Zanzibar-Lagos</v>
      </c>
      <c r="G1592" s="1">
        <v>44680</v>
      </c>
      <c r="H1592" s="1">
        <v>44700</v>
      </c>
      <c r="I1592" s="8">
        <f>IF(H1592&lt;&gt;"",_xlfn.DAYS(H1592,G1592),"N/A")</f>
        <v>20</v>
      </c>
      <c r="J1592" s="1">
        <f>IF(H1592&lt;&gt;"",H1592,"N/A")</f>
        <v>44700</v>
      </c>
      <c r="K1592">
        <v>4</v>
      </c>
      <c r="L1592" t="s">
        <v>16</v>
      </c>
      <c r="M1592" t="str">
        <f>IF(L1592&lt;&gt;"",L1592,"N/A")</f>
        <v>Paid</v>
      </c>
      <c r="N1592" t="s">
        <v>12</v>
      </c>
      <c r="O1592" t="str">
        <f>IF(N1592&lt;&gt;"",N1592,"N/A")</f>
        <v>Invoiced</v>
      </c>
      <c r="P1592" t="s">
        <v>13</v>
      </c>
      <c r="Q1592" s="9">
        <v>33.066000000000003</v>
      </c>
      <c r="R1592" t="str">
        <f t="shared" si="24"/>
        <v>30+</v>
      </c>
      <c r="S1592">
        <v>600</v>
      </c>
      <c r="T1592" t="s">
        <v>14</v>
      </c>
      <c r="U1592">
        <f>IF(T1592="USD",S1592,S1592*0.055)</f>
        <v>600</v>
      </c>
      <c r="V1592">
        <v>300</v>
      </c>
      <c r="W1592" t="s">
        <v>14</v>
      </c>
      <c r="X1592">
        <f>IF(W1592="USD",V1592,V1592*0.054)</f>
        <v>300</v>
      </c>
      <c r="Y1592">
        <v>1</v>
      </c>
      <c r="Z1592">
        <v>3</v>
      </c>
      <c r="AA1592" s="9">
        <v>2</v>
      </c>
      <c r="AB1592">
        <v>2.5</v>
      </c>
      <c r="AC1592">
        <v>2</v>
      </c>
    </row>
    <row r="1593" spans="1:29" x14ac:dyDescent="0.25">
      <c r="A1593" t="s">
        <v>3380</v>
      </c>
      <c r="B1593" t="s">
        <v>10</v>
      </c>
      <c r="C1593" t="s">
        <v>68</v>
      </c>
      <c r="D1593" t="s">
        <v>3620</v>
      </c>
      <c r="E1593" t="s">
        <v>3618</v>
      </c>
      <c r="F1593" t="str">
        <f>_xlfn.CONCAT(D1593:D1593,"-",E1593)</f>
        <v>Zanzibar-Tripoli</v>
      </c>
      <c r="G1593" s="1">
        <v>44680</v>
      </c>
      <c r="H1593" s="1">
        <v>44700</v>
      </c>
      <c r="I1593" s="8">
        <f>IF(H1593&lt;&gt;"",_xlfn.DAYS(H1593,G1593),"N/A")</f>
        <v>20</v>
      </c>
      <c r="J1593" s="1">
        <f>IF(H1593&lt;&gt;"",H1593,"N/A")</f>
        <v>44700</v>
      </c>
      <c r="K1593">
        <v>4</v>
      </c>
      <c r="L1593" t="s">
        <v>16</v>
      </c>
      <c r="M1593" t="str">
        <f>IF(L1593&lt;&gt;"",L1593,"N/A")</f>
        <v>Paid</v>
      </c>
      <c r="N1593" t="s">
        <v>12</v>
      </c>
      <c r="O1593" t="str">
        <f>IF(N1593&lt;&gt;"",N1593,"N/A")</f>
        <v>Invoiced</v>
      </c>
      <c r="P1593" t="s">
        <v>13</v>
      </c>
      <c r="Q1593" s="9">
        <v>33.066000000000003</v>
      </c>
      <c r="R1593" t="str">
        <f t="shared" si="24"/>
        <v>30+</v>
      </c>
      <c r="S1593">
        <v>600</v>
      </c>
      <c r="T1593" t="s">
        <v>14</v>
      </c>
      <c r="U1593">
        <f>IF(T1593="USD",S1593,S1593*0.055)</f>
        <v>600</v>
      </c>
      <c r="V1593">
        <v>300</v>
      </c>
      <c r="W1593" t="s">
        <v>14</v>
      </c>
      <c r="X1593">
        <f>IF(W1593="USD",V1593,V1593*0.054)</f>
        <v>300</v>
      </c>
      <c r="Y1593">
        <v>1</v>
      </c>
      <c r="Z1593">
        <v>3</v>
      </c>
      <c r="AA1593" s="9">
        <v>2</v>
      </c>
      <c r="AB1593">
        <v>2.5</v>
      </c>
      <c r="AC1593">
        <v>2</v>
      </c>
    </row>
    <row r="1594" spans="1:29" x14ac:dyDescent="0.25">
      <c r="A1594" t="s">
        <v>3545</v>
      </c>
      <c r="B1594" t="s">
        <v>10</v>
      </c>
      <c r="C1594" t="s">
        <v>68</v>
      </c>
      <c r="D1594" t="s">
        <v>3611</v>
      </c>
      <c r="E1594" t="s">
        <v>3612</v>
      </c>
      <c r="F1594" t="str">
        <f>_xlfn.CONCAT(D1594:D1594,"-",E1594)</f>
        <v>Mogadishu-Victoria</v>
      </c>
      <c r="G1594" s="1">
        <v>44581</v>
      </c>
      <c r="H1594" s="1">
        <v>44601</v>
      </c>
      <c r="I1594" s="8">
        <f>IF(H1594&lt;&gt;"",_xlfn.DAYS(H1594,G1594),"N/A")</f>
        <v>20</v>
      </c>
      <c r="J1594" s="1">
        <f>IF(H1594&lt;&gt;"",H1594,"N/A")</f>
        <v>44601</v>
      </c>
      <c r="K1594">
        <v>1</v>
      </c>
      <c r="L1594" t="s">
        <v>16</v>
      </c>
      <c r="M1594" t="str">
        <f>IF(L1594&lt;&gt;"",L1594,"N/A")</f>
        <v>Paid</v>
      </c>
      <c r="N1594" t="s">
        <v>16</v>
      </c>
      <c r="O1594" t="str">
        <f>IF(N1594&lt;&gt;"",N1594,"N/A")</f>
        <v>Paid</v>
      </c>
      <c r="P1594" t="s">
        <v>13</v>
      </c>
      <c r="Q1594" s="9">
        <v>33.066000000000003</v>
      </c>
      <c r="R1594" t="str">
        <f t="shared" si="24"/>
        <v>30+</v>
      </c>
      <c r="S1594">
        <v>600</v>
      </c>
      <c r="T1594" t="s">
        <v>14</v>
      </c>
      <c r="U1594">
        <f>IF(T1594="USD",S1594,S1594*0.055)</f>
        <v>600</v>
      </c>
      <c r="V1594">
        <v>300</v>
      </c>
      <c r="W1594" t="s">
        <v>14</v>
      </c>
      <c r="X1594">
        <f>IF(W1594="USD",V1594,V1594*0.054)</f>
        <v>300</v>
      </c>
      <c r="Y1594">
        <v>1</v>
      </c>
      <c r="Z1594">
        <v>3</v>
      </c>
      <c r="AA1594" s="9">
        <v>2</v>
      </c>
      <c r="AB1594">
        <v>2.5</v>
      </c>
      <c r="AC1594">
        <v>2</v>
      </c>
    </row>
    <row r="1595" spans="1:29" x14ac:dyDescent="0.25">
      <c r="A1595" t="s">
        <v>3570</v>
      </c>
      <c r="B1595" t="s">
        <v>10</v>
      </c>
      <c r="C1595" t="s">
        <v>68</v>
      </c>
      <c r="D1595" t="s">
        <v>3619</v>
      </c>
      <c r="E1595" t="s">
        <v>3617</v>
      </c>
      <c r="F1595" t="str">
        <f>_xlfn.CONCAT(D1595:D1595,"-",E1595)</f>
        <v>Addis Ababa-Lagos</v>
      </c>
      <c r="G1595" s="1">
        <v>44600</v>
      </c>
      <c r="H1595" s="1">
        <v>44620</v>
      </c>
      <c r="I1595" s="8">
        <f>IF(H1595&lt;&gt;"",_xlfn.DAYS(H1595,G1595),"N/A")</f>
        <v>20</v>
      </c>
      <c r="J1595" s="1">
        <f>IF(H1595&lt;&gt;"",H1595,"N/A")</f>
        <v>44620</v>
      </c>
      <c r="K1595">
        <v>2</v>
      </c>
      <c r="L1595" t="s">
        <v>16</v>
      </c>
      <c r="M1595" t="str">
        <f>IF(L1595&lt;&gt;"",L1595,"N/A")</f>
        <v>Paid</v>
      </c>
      <c r="N1595" t="s">
        <v>12</v>
      </c>
      <c r="O1595" t="str">
        <f>IF(N1595&lt;&gt;"",N1595,"N/A")</f>
        <v>Invoiced</v>
      </c>
      <c r="P1595" t="s">
        <v>13</v>
      </c>
      <c r="Q1595" s="9">
        <v>33.066000000000003</v>
      </c>
      <c r="R1595" t="str">
        <f t="shared" si="24"/>
        <v>30+</v>
      </c>
      <c r="S1595">
        <v>600</v>
      </c>
      <c r="T1595" t="s">
        <v>14</v>
      </c>
      <c r="U1595">
        <f>IF(T1595="USD",S1595,S1595*0.055)</f>
        <v>600</v>
      </c>
      <c r="V1595">
        <v>300</v>
      </c>
      <c r="W1595" t="s">
        <v>14</v>
      </c>
      <c r="X1595">
        <f>IF(W1595="USD",V1595,V1595*0.054)</f>
        <v>300</v>
      </c>
      <c r="Y1595">
        <v>1</v>
      </c>
      <c r="Z1595">
        <v>3</v>
      </c>
      <c r="AA1595" s="9">
        <v>2</v>
      </c>
      <c r="AB1595">
        <v>2.5</v>
      </c>
      <c r="AC1595">
        <v>2</v>
      </c>
    </row>
    <row r="1596" spans="1:29" x14ac:dyDescent="0.25">
      <c r="A1596" t="s">
        <v>2195</v>
      </c>
      <c r="B1596" t="s">
        <v>10</v>
      </c>
      <c r="C1596" t="s">
        <v>68</v>
      </c>
      <c r="D1596" t="s">
        <v>3616</v>
      </c>
      <c r="E1596" t="s">
        <v>3617</v>
      </c>
      <c r="F1596" t="str">
        <f>_xlfn.CONCAT(D1596:D1596,"-",E1596)</f>
        <v>Marrakech-Lagos</v>
      </c>
      <c r="G1596" s="1">
        <v>44756</v>
      </c>
      <c r="H1596" s="1">
        <v>44776</v>
      </c>
      <c r="I1596" s="8">
        <f>IF(H1596&lt;&gt;"",_xlfn.DAYS(H1596,G1596),"N/A")</f>
        <v>20</v>
      </c>
      <c r="J1596" s="1">
        <f>IF(H1596&lt;&gt;"",H1596,"N/A")</f>
        <v>44776</v>
      </c>
      <c r="K1596">
        <v>7</v>
      </c>
      <c r="L1596" t="s">
        <v>16</v>
      </c>
      <c r="M1596" t="str">
        <f>IF(L1596&lt;&gt;"",L1596,"N/A")</f>
        <v>Paid</v>
      </c>
      <c r="N1596" t="s">
        <v>12</v>
      </c>
      <c r="O1596" t="str">
        <f>IF(N1596&lt;&gt;"",N1596,"N/A")</f>
        <v>Invoiced</v>
      </c>
      <c r="P1596" t="s">
        <v>13</v>
      </c>
      <c r="Q1596" s="9">
        <v>32.989800000000002</v>
      </c>
      <c r="R1596" t="str">
        <f t="shared" si="24"/>
        <v>30+</v>
      </c>
      <c r="S1596">
        <v>600</v>
      </c>
      <c r="T1596" t="s">
        <v>14</v>
      </c>
      <c r="U1596">
        <f>IF(T1596="USD",S1596,S1596*0.055)</f>
        <v>600</v>
      </c>
      <c r="V1596">
        <v>300</v>
      </c>
      <c r="W1596" t="s">
        <v>14</v>
      </c>
      <c r="X1596">
        <f>IF(W1596="USD",V1596,V1596*0.054)</f>
        <v>300</v>
      </c>
      <c r="Y1596">
        <v>1</v>
      </c>
      <c r="Z1596">
        <v>3</v>
      </c>
      <c r="AA1596" s="9">
        <v>2</v>
      </c>
      <c r="AB1596">
        <v>2.5</v>
      </c>
      <c r="AC1596">
        <v>2</v>
      </c>
    </row>
    <row r="1597" spans="1:29" x14ac:dyDescent="0.25">
      <c r="A1597" t="s">
        <v>3086</v>
      </c>
      <c r="B1597" t="s">
        <v>10</v>
      </c>
      <c r="C1597" t="s">
        <v>68</v>
      </c>
      <c r="D1597" t="s">
        <v>3615</v>
      </c>
      <c r="E1597" t="s">
        <v>3613</v>
      </c>
      <c r="F1597" t="str">
        <f>_xlfn.CONCAT(D1597:D1597,"-",E1597)</f>
        <v>Mombasa-Sanaa</v>
      </c>
      <c r="G1597" s="1">
        <v>44779</v>
      </c>
      <c r="H1597" s="1">
        <v>44799</v>
      </c>
      <c r="I1597" s="8">
        <f>IF(H1597&lt;&gt;"",_xlfn.DAYS(H1597,G1597),"N/A")</f>
        <v>20</v>
      </c>
      <c r="J1597" s="1">
        <f>IF(H1597&lt;&gt;"",H1597,"N/A")</f>
        <v>44799</v>
      </c>
      <c r="K1597">
        <v>8</v>
      </c>
      <c r="M1597" t="str">
        <f>IF(L1597&lt;&gt;"",L1597,"N/A")</f>
        <v>N/A</v>
      </c>
      <c r="N1597" t="s">
        <v>12</v>
      </c>
      <c r="O1597" t="str">
        <f>IF(N1597&lt;&gt;"",N1597,"N/A")</f>
        <v>Invoiced</v>
      </c>
      <c r="P1597" t="s">
        <v>13</v>
      </c>
      <c r="Q1597" s="9">
        <v>32.367600000000003</v>
      </c>
      <c r="R1597" t="str">
        <f t="shared" si="24"/>
        <v>30+</v>
      </c>
      <c r="S1597">
        <v>600</v>
      </c>
      <c r="T1597" t="s">
        <v>14</v>
      </c>
      <c r="U1597">
        <f>IF(T1597="USD",S1597,S1597*0.055)</f>
        <v>600</v>
      </c>
      <c r="V1597">
        <v>300</v>
      </c>
      <c r="W1597" t="s">
        <v>14</v>
      </c>
      <c r="X1597">
        <f>IF(W1597="USD",V1597,V1597*0.054)</f>
        <v>300</v>
      </c>
      <c r="Y1597">
        <v>0</v>
      </c>
      <c r="Z1597">
        <v>3</v>
      </c>
      <c r="AA1597" s="9">
        <v>2</v>
      </c>
      <c r="AB1597">
        <v>2.5</v>
      </c>
      <c r="AC1597">
        <v>2</v>
      </c>
    </row>
    <row r="1598" spans="1:29" x14ac:dyDescent="0.25">
      <c r="A1598" t="s">
        <v>1353</v>
      </c>
      <c r="B1598" t="s">
        <v>10</v>
      </c>
      <c r="C1598" t="s">
        <v>68</v>
      </c>
      <c r="D1598" t="s">
        <v>3620</v>
      </c>
      <c r="E1598" t="s">
        <v>3618</v>
      </c>
      <c r="F1598" t="str">
        <f>_xlfn.CONCAT(D1598:D1598,"-",E1598)</f>
        <v>Zanzibar-Tripoli</v>
      </c>
      <c r="G1598" s="1">
        <v>44680</v>
      </c>
      <c r="H1598" s="1">
        <v>44700</v>
      </c>
      <c r="I1598" s="8">
        <f>IF(H1598&lt;&gt;"",_xlfn.DAYS(H1598,G1598),"N/A")</f>
        <v>20</v>
      </c>
      <c r="J1598" s="1">
        <f>IF(H1598&lt;&gt;"",H1598,"N/A")</f>
        <v>44700</v>
      </c>
      <c r="K1598">
        <v>4</v>
      </c>
      <c r="L1598" t="s">
        <v>16</v>
      </c>
      <c r="M1598" t="str">
        <f>IF(L1598&lt;&gt;"",L1598,"N/A")</f>
        <v>Paid</v>
      </c>
      <c r="O1598" t="str">
        <f>IF(N1598&lt;&gt;"",N1598,"N/A")</f>
        <v>N/A</v>
      </c>
      <c r="P1598" t="s">
        <v>69</v>
      </c>
      <c r="Q1598" s="9">
        <v>32.0398</v>
      </c>
      <c r="R1598" t="str">
        <f t="shared" si="24"/>
        <v>30+</v>
      </c>
      <c r="S1598">
        <v>20</v>
      </c>
      <c r="T1598" t="s">
        <v>14</v>
      </c>
      <c r="U1598">
        <f>IF(T1598="USD",S1598,S1598*0.055)</f>
        <v>20</v>
      </c>
      <c r="V1598">
        <v>10</v>
      </c>
      <c r="W1598" t="s">
        <v>14</v>
      </c>
      <c r="X1598">
        <f>IF(W1598="USD",V1598,V1598*0.054)</f>
        <v>10</v>
      </c>
      <c r="Y1598">
        <v>1</v>
      </c>
      <c r="Z1598">
        <v>3</v>
      </c>
      <c r="AA1598" s="9">
        <v>2</v>
      </c>
      <c r="AB1598">
        <v>2.5</v>
      </c>
      <c r="AC1598">
        <v>2</v>
      </c>
    </row>
    <row r="1599" spans="1:29" x14ac:dyDescent="0.25">
      <c r="A1599" t="s">
        <v>1343</v>
      </c>
      <c r="B1599" t="s">
        <v>10</v>
      </c>
      <c r="C1599" t="s">
        <v>68</v>
      </c>
      <c r="D1599" t="s">
        <v>3620</v>
      </c>
      <c r="E1599" t="s">
        <v>3617</v>
      </c>
      <c r="F1599" t="str">
        <f>_xlfn.CONCAT(D1599:D1599,"-",E1599)</f>
        <v>Zanzibar-Lagos</v>
      </c>
      <c r="G1599" s="1">
        <v>44680</v>
      </c>
      <c r="H1599" s="1">
        <v>44700</v>
      </c>
      <c r="I1599" s="8">
        <f>IF(H1599&lt;&gt;"",_xlfn.DAYS(H1599,G1599),"N/A")</f>
        <v>20</v>
      </c>
      <c r="J1599" s="1">
        <f>IF(H1599&lt;&gt;"",H1599,"N/A")</f>
        <v>44700</v>
      </c>
      <c r="K1599">
        <v>4</v>
      </c>
      <c r="L1599" t="s">
        <v>16</v>
      </c>
      <c r="M1599" t="str">
        <f>IF(L1599&lt;&gt;"",L1599,"N/A")</f>
        <v>Paid</v>
      </c>
      <c r="N1599" t="s">
        <v>12</v>
      </c>
      <c r="O1599" t="str">
        <f>IF(N1599&lt;&gt;"",N1599,"N/A")</f>
        <v>Invoiced</v>
      </c>
      <c r="P1599" t="s">
        <v>13</v>
      </c>
      <c r="Q1599" s="9">
        <v>32.0398</v>
      </c>
      <c r="R1599" t="str">
        <f t="shared" si="24"/>
        <v>30+</v>
      </c>
      <c r="S1599">
        <v>600</v>
      </c>
      <c r="T1599" t="s">
        <v>14</v>
      </c>
      <c r="U1599">
        <f>IF(T1599="USD",S1599,S1599*0.055)</f>
        <v>600</v>
      </c>
      <c r="V1599">
        <v>300</v>
      </c>
      <c r="W1599" t="s">
        <v>14</v>
      </c>
      <c r="X1599">
        <f>IF(W1599="USD",V1599,V1599*0.054)</f>
        <v>300</v>
      </c>
      <c r="Y1599">
        <v>1</v>
      </c>
      <c r="Z1599">
        <v>3</v>
      </c>
      <c r="AA1599" s="9">
        <v>2</v>
      </c>
      <c r="AB1599">
        <v>2.5</v>
      </c>
      <c r="AC1599">
        <v>2</v>
      </c>
    </row>
    <row r="1600" spans="1:29" x14ac:dyDescent="0.25">
      <c r="A1600" t="s">
        <v>1582</v>
      </c>
      <c r="B1600" t="s">
        <v>10</v>
      </c>
      <c r="C1600" t="s">
        <v>68</v>
      </c>
      <c r="D1600" t="s">
        <v>3616</v>
      </c>
      <c r="E1600" t="s">
        <v>3613</v>
      </c>
      <c r="F1600" t="str">
        <f>_xlfn.CONCAT(D1600:D1600,"-",E1600)</f>
        <v>Marrakech-Sanaa</v>
      </c>
      <c r="G1600" s="1">
        <v>44701</v>
      </c>
      <c r="H1600" s="1">
        <v>44721</v>
      </c>
      <c r="I1600" s="8">
        <f>IF(H1600&lt;&gt;"",_xlfn.DAYS(H1600,G1600),"N/A")</f>
        <v>20</v>
      </c>
      <c r="J1600" s="1">
        <f>IF(H1600&lt;&gt;"",H1600,"N/A")</f>
        <v>44721</v>
      </c>
      <c r="K1600">
        <v>5</v>
      </c>
      <c r="L1600" t="s">
        <v>12</v>
      </c>
      <c r="M1600" t="str">
        <f>IF(L1600&lt;&gt;"",L1600,"N/A")</f>
        <v>Invoiced</v>
      </c>
      <c r="O1600" t="str">
        <f>IF(N1600&lt;&gt;"",N1600,"N/A")</f>
        <v>N/A</v>
      </c>
      <c r="P1600" t="s">
        <v>69</v>
      </c>
      <c r="Q1600" s="9">
        <v>32.003</v>
      </c>
      <c r="R1600" t="str">
        <f t="shared" si="24"/>
        <v>30+</v>
      </c>
      <c r="S1600">
        <v>20</v>
      </c>
      <c r="T1600" t="s">
        <v>14</v>
      </c>
      <c r="U1600">
        <f>IF(T1600="USD",S1600,S1600*0.055)</f>
        <v>20</v>
      </c>
      <c r="V1600">
        <v>10</v>
      </c>
      <c r="W1600" t="s">
        <v>14</v>
      </c>
      <c r="X1600">
        <f>IF(W1600="USD",V1600,V1600*0.054)</f>
        <v>10</v>
      </c>
      <c r="Y1600">
        <v>1</v>
      </c>
      <c r="Z1600">
        <v>3</v>
      </c>
      <c r="AA1600" s="9">
        <v>2</v>
      </c>
      <c r="AB1600">
        <v>2.5</v>
      </c>
      <c r="AC1600">
        <v>2</v>
      </c>
    </row>
    <row r="1601" spans="1:29" x14ac:dyDescent="0.25">
      <c r="A1601" t="s">
        <v>1641</v>
      </c>
      <c r="B1601" t="s">
        <v>10</v>
      </c>
      <c r="C1601" t="s">
        <v>68</v>
      </c>
      <c r="D1601" t="s">
        <v>3611</v>
      </c>
      <c r="E1601" t="s">
        <v>3617</v>
      </c>
      <c r="F1601" t="str">
        <f>_xlfn.CONCAT(D1601:D1601,"-",E1601)</f>
        <v>Mogadishu-Lagos</v>
      </c>
      <c r="G1601" s="1">
        <v>44701</v>
      </c>
      <c r="H1601" s="1">
        <v>44721</v>
      </c>
      <c r="I1601" s="8">
        <f>IF(H1601&lt;&gt;"",_xlfn.DAYS(H1601,G1601),"N/A")</f>
        <v>20</v>
      </c>
      <c r="J1601" s="1">
        <f>IF(H1601&lt;&gt;"",H1601,"N/A")</f>
        <v>44721</v>
      </c>
      <c r="K1601">
        <v>5</v>
      </c>
      <c r="L1601" t="s">
        <v>12</v>
      </c>
      <c r="M1601" t="str">
        <f>IF(L1601&lt;&gt;"",L1601,"N/A")</f>
        <v>Invoiced</v>
      </c>
      <c r="N1601" t="s">
        <v>12</v>
      </c>
      <c r="O1601" t="str">
        <f>IF(N1601&lt;&gt;"",N1601,"N/A")</f>
        <v>Invoiced</v>
      </c>
      <c r="P1601" t="s">
        <v>13</v>
      </c>
      <c r="Q1601" s="9">
        <v>32.003</v>
      </c>
      <c r="R1601" t="str">
        <f t="shared" si="24"/>
        <v>30+</v>
      </c>
      <c r="S1601">
        <v>600</v>
      </c>
      <c r="T1601" t="s">
        <v>14</v>
      </c>
      <c r="U1601">
        <f>IF(T1601="USD",S1601,S1601*0.055)</f>
        <v>600</v>
      </c>
      <c r="V1601">
        <v>300</v>
      </c>
      <c r="W1601" t="s">
        <v>14</v>
      </c>
      <c r="X1601">
        <f>IF(W1601="USD",V1601,V1601*0.054)</f>
        <v>300</v>
      </c>
      <c r="Y1601">
        <v>1</v>
      </c>
      <c r="Z1601">
        <v>3</v>
      </c>
      <c r="AA1601" s="9">
        <v>2</v>
      </c>
      <c r="AB1601">
        <v>2.5</v>
      </c>
      <c r="AC1601">
        <v>2</v>
      </c>
    </row>
    <row r="1602" spans="1:29" x14ac:dyDescent="0.25">
      <c r="A1602" t="s">
        <v>2737</v>
      </c>
      <c r="B1602" t="s">
        <v>10</v>
      </c>
      <c r="C1602" t="s">
        <v>11</v>
      </c>
      <c r="D1602" t="s">
        <v>3615</v>
      </c>
      <c r="E1602" t="s">
        <v>3613</v>
      </c>
      <c r="F1602" t="str">
        <f>_xlfn.CONCAT(D1602:D1602,"-",E1602)</f>
        <v>Mombasa-Sanaa</v>
      </c>
      <c r="G1602" s="1">
        <v>44734</v>
      </c>
      <c r="H1602" s="1">
        <v>44754</v>
      </c>
      <c r="I1602" s="8">
        <f>IF(H1602&lt;&gt;"",_xlfn.DAYS(H1602,G1602),"N/A")</f>
        <v>20</v>
      </c>
      <c r="J1602" s="1">
        <f>IF(H1602&lt;&gt;"",H1602,"N/A")</f>
        <v>44754</v>
      </c>
      <c r="K1602">
        <v>6</v>
      </c>
      <c r="L1602" t="s">
        <v>12</v>
      </c>
      <c r="M1602" t="str">
        <f>IF(L1602&lt;&gt;"",L1602,"N/A")</f>
        <v>Invoiced</v>
      </c>
      <c r="N1602" t="s">
        <v>12</v>
      </c>
      <c r="O1602" t="str">
        <f>IF(N1602&lt;&gt;"",N1602,"N/A")</f>
        <v>Invoiced</v>
      </c>
      <c r="P1602" t="s">
        <v>13</v>
      </c>
      <c r="Q1602" s="9">
        <v>30.77</v>
      </c>
      <c r="R1602" t="str">
        <f t="shared" si="24"/>
        <v>30+</v>
      </c>
      <c r="S1602">
        <v>600</v>
      </c>
      <c r="T1602" t="s">
        <v>14</v>
      </c>
      <c r="U1602">
        <f>IF(T1602="USD",S1602,S1602*0.055)</f>
        <v>600</v>
      </c>
      <c r="V1602">
        <v>300</v>
      </c>
      <c r="W1602" t="s">
        <v>14</v>
      </c>
      <c r="X1602">
        <f>IF(W1602="USD",V1602,V1602*0.054)</f>
        <v>300</v>
      </c>
      <c r="Y1602">
        <v>1</v>
      </c>
      <c r="Z1602">
        <v>3</v>
      </c>
      <c r="AA1602" s="9">
        <v>2</v>
      </c>
      <c r="AB1602">
        <v>2.5</v>
      </c>
      <c r="AC1602">
        <v>2</v>
      </c>
    </row>
    <row r="1603" spans="1:29" x14ac:dyDescent="0.25">
      <c r="A1603" t="s">
        <v>1223</v>
      </c>
      <c r="B1603" t="s">
        <v>10</v>
      </c>
      <c r="C1603" t="s">
        <v>68</v>
      </c>
      <c r="D1603" t="s">
        <v>3619</v>
      </c>
      <c r="E1603" t="s">
        <v>3612</v>
      </c>
      <c r="F1603" t="str">
        <f>_xlfn.CONCAT(D1603:D1603,"-",E1603)</f>
        <v>Addis Ababa-Victoria</v>
      </c>
      <c r="G1603" s="1">
        <v>44673</v>
      </c>
      <c r="H1603" s="1">
        <v>44693</v>
      </c>
      <c r="I1603" s="8">
        <f>IF(H1603&lt;&gt;"",_xlfn.DAYS(H1603,G1603),"N/A")</f>
        <v>20</v>
      </c>
      <c r="J1603" s="1">
        <f>IF(H1603&lt;&gt;"",H1603,"N/A")</f>
        <v>44693</v>
      </c>
      <c r="K1603">
        <v>4</v>
      </c>
      <c r="M1603" t="str">
        <f>IF(L1603&lt;&gt;"",L1603,"N/A")</f>
        <v>N/A</v>
      </c>
      <c r="O1603" t="str">
        <f>IF(N1603&lt;&gt;"",N1603,"N/A")</f>
        <v>N/A</v>
      </c>
      <c r="P1603" t="s">
        <v>69</v>
      </c>
      <c r="Q1603" s="9">
        <v>30.183299999999999</v>
      </c>
      <c r="R1603" t="str">
        <f t="shared" ref="R1603:R1666" si="25">IF(Q1603&lt;=10,"1-10",IF(Q1603&lt;=20,"10-20",IF(Q1603&lt;=30,"20-30",IF(Q1603&lt;=40,"30+"))))</f>
        <v>30+</v>
      </c>
      <c r="S1603">
        <v>20</v>
      </c>
      <c r="T1603" t="s">
        <v>14</v>
      </c>
      <c r="U1603">
        <f>IF(T1603="USD",S1603,S1603*0.055)</f>
        <v>20</v>
      </c>
      <c r="V1603">
        <v>10</v>
      </c>
      <c r="W1603" t="s">
        <v>14</v>
      </c>
      <c r="X1603">
        <f>IF(W1603="USD",V1603,V1603*0.054)</f>
        <v>10</v>
      </c>
      <c r="Y1603">
        <v>1</v>
      </c>
      <c r="Z1603">
        <v>3</v>
      </c>
      <c r="AA1603" s="9">
        <v>2</v>
      </c>
      <c r="AB1603">
        <v>2.5</v>
      </c>
      <c r="AC1603">
        <v>2</v>
      </c>
    </row>
    <row r="1604" spans="1:29" x14ac:dyDescent="0.25">
      <c r="A1604" t="s">
        <v>1240</v>
      </c>
      <c r="B1604" t="s">
        <v>10</v>
      </c>
      <c r="C1604" t="s">
        <v>68</v>
      </c>
      <c r="D1604" t="s">
        <v>3615</v>
      </c>
      <c r="E1604" t="s">
        <v>3612</v>
      </c>
      <c r="F1604" t="str">
        <f>_xlfn.CONCAT(D1604:D1604,"-",E1604)</f>
        <v>Mombasa-Victoria</v>
      </c>
      <c r="G1604" s="1">
        <v>44673</v>
      </c>
      <c r="H1604" s="1">
        <v>44693</v>
      </c>
      <c r="I1604" s="8">
        <f>IF(H1604&lt;&gt;"",_xlfn.DAYS(H1604,G1604),"N/A")</f>
        <v>20</v>
      </c>
      <c r="J1604" s="1">
        <f>IF(H1604&lt;&gt;"",H1604,"N/A")</f>
        <v>44693</v>
      </c>
      <c r="K1604">
        <v>4</v>
      </c>
      <c r="M1604" t="str">
        <f>IF(L1604&lt;&gt;"",L1604,"N/A")</f>
        <v>N/A</v>
      </c>
      <c r="N1604" t="s">
        <v>16</v>
      </c>
      <c r="O1604" t="str">
        <f>IF(N1604&lt;&gt;"",N1604,"N/A")</f>
        <v>Paid</v>
      </c>
      <c r="P1604" t="s">
        <v>13</v>
      </c>
      <c r="Q1604" s="9">
        <v>30.183299999999999</v>
      </c>
      <c r="R1604" t="str">
        <f t="shared" si="25"/>
        <v>30+</v>
      </c>
      <c r="S1604">
        <v>600</v>
      </c>
      <c r="T1604" t="s">
        <v>14</v>
      </c>
      <c r="U1604">
        <f>IF(T1604="USD",S1604,S1604*0.055)</f>
        <v>600</v>
      </c>
      <c r="V1604">
        <v>300</v>
      </c>
      <c r="W1604" t="s">
        <v>14</v>
      </c>
      <c r="X1604">
        <f>IF(W1604="USD",V1604,V1604*0.054)</f>
        <v>300</v>
      </c>
      <c r="Y1604">
        <v>1</v>
      </c>
      <c r="Z1604">
        <v>3</v>
      </c>
      <c r="AA1604" s="9">
        <v>2</v>
      </c>
      <c r="AB1604">
        <v>2.5</v>
      </c>
      <c r="AC1604">
        <v>2</v>
      </c>
    </row>
    <row r="1605" spans="1:29" x14ac:dyDescent="0.25">
      <c r="A1605" t="s">
        <v>935</v>
      </c>
      <c r="B1605" t="s">
        <v>10</v>
      </c>
      <c r="C1605" t="s">
        <v>68</v>
      </c>
      <c r="D1605" t="s">
        <v>3615</v>
      </c>
      <c r="E1605" t="s">
        <v>3612</v>
      </c>
      <c r="F1605" t="str">
        <f>_xlfn.CONCAT(D1605:D1605,"-",E1605)</f>
        <v>Mombasa-Victoria</v>
      </c>
      <c r="G1605" s="1">
        <v>44574</v>
      </c>
      <c r="H1605" s="1">
        <v>44594</v>
      </c>
      <c r="I1605" s="8">
        <f>IF(H1605&lt;&gt;"",_xlfn.DAYS(H1605,G1605),"N/A")</f>
        <v>20</v>
      </c>
      <c r="J1605" s="1">
        <f>IF(H1605&lt;&gt;"",H1605,"N/A")</f>
        <v>44594</v>
      </c>
      <c r="K1605">
        <v>1</v>
      </c>
      <c r="L1605" t="s">
        <v>16</v>
      </c>
      <c r="M1605" t="str">
        <f>IF(L1605&lt;&gt;"",L1605,"N/A")</f>
        <v>Paid</v>
      </c>
      <c r="O1605" t="str">
        <f>IF(N1605&lt;&gt;"",N1605,"N/A")</f>
        <v>N/A</v>
      </c>
      <c r="P1605" t="s">
        <v>69</v>
      </c>
      <c r="Q1605" s="9">
        <v>30.107199999999999</v>
      </c>
      <c r="R1605" t="str">
        <f t="shared" si="25"/>
        <v>30+</v>
      </c>
      <c r="S1605">
        <v>20</v>
      </c>
      <c r="T1605" t="s">
        <v>14</v>
      </c>
      <c r="U1605">
        <f>IF(T1605="USD",S1605,S1605*0.055)</f>
        <v>20</v>
      </c>
      <c r="V1605">
        <v>10</v>
      </c>
      <c r="W1605" t="s">
        <v>14</v>
      </c>
      <c r="X1605">
        <f>IF(W1605="USD",V1605,V1605*0.054)</f>
        <v>10</v>
      </c>
      <c r="Y1605">
        <v>1</v>
      </c>
      <c r="Z1605">
        <v>3</v>
      </c>
      <c r="AA1605" s="9">
        <v>2</v>
      </c>
      <c r="AB1605">
        <v>2.5</v>
      </c>
      <c r="AC1605">
        <v>2</v>
      </c>
    </row>
    <row r="1606" spans="1:29" x14ac:dyDescent="0.25">
      <c r="A1606" t="s">
        <v>944</v>
      </c>
      <c r="B1606" t="s">
        <v>10</v>
      </c>
      <c r="C1606" t="s">
        <v>68</v>
      </c>
      <c r="D1606" t="s">
        <v>3620</v>
      </c>
      <c r="E1606" t="s">
        <v>3614</v>
      </c>
      <c r="F1606" t="str">
        <f>_xlfn.CONCAT(D1606:D1606,"-",E1606)</f>
        <v>Zanzibar-Alger</v>
      </c>
      <c r="G1606" s="1">
        <v>44574</v>
      </c>
      <c r="H1606" s="1">
        <v>44594</v>
      </c>
      <c r="I1606" s="8">
        <f>IF(H1606&lt;&gt;"",_xlfn.DAYS(H1606,G1606),"N/A")</f>
        <v>20</v>
      </c>
      <c r="J1606" s="1">
        <f>IF(H1606&lt;&gt;"",H1606,"N/A")</f>
        <v>44594</v>
      </c>
      <c r="K1606">
        <v>1</v>
      </c>
      <c r="L1606" t="s">
        <v>16</v>
      </c>
      <c r="M1606" t="str">
        <f>IF(L1606&lt;&gt;"",L1606,"N/A")</f>
        <v>Paid</v>
      </c>
      <c r="N1606" t="s">
        <v>16</v>
      </c>
      <c r="O1606" t="str">
        <f>IF(N1606&lt;&gt;"",N1606,"N/A")</f>
        <v>Paid</v>
      </c>
      <c r="P1606" t="s">
        <v>13</v>
      </c>
      <c r="Q1606" s="9">
        <v>30.107199999999999</v>
      </c>
      <c r="R1606" t="str">
        <f t="shared" si="25"/>
        <v>30+</v>
      </c>
      <c r="S1606">
        <v>600</v>
      </c>
      <c r="T1606" t="s">
        <v>14</v>
      </c>
      <c r="U1606">
        <f>IF(T1606="USD",S1606,S1606*0.055)</f>
        <v>600</v>
      </c>
      <c r="V1606">
        <v>300</v>
      </c>
      <c r="W1606" t="s">
        <v>14</v>
      </c>
      <c r="X1606">
        <f>IF(W1606="USD",V1606,V1606*0.054)</f>
        <v>300</v>
      </c>
      <c r="Y1606">
        <v>1</v>
      </c>
      <c r="Z1606">
        <v>3</v>
      </c>
      <c r="AA1606" s="9">
        <v>2</v>
      </c>
      <c r="AB1606">
        <v>2.5</v>
      </c>
      <c r="AC1606">
        <v>2</v>
      </c>
    </row>
    <row r="1607" spans="1:29" x14ac:dyDescent="0.25">
      <c r="A1607" t="s">
        <v>2918</v>
      </c>
      <c r="B1607" t="s">
        <v>10</v>
      </c>
      <c r="C1607" t="s">
        <v>68</v>
      </c>
      <c r="D1607" t="s">
        <v>3611</v>
      </c>
      <c r="E1607" t="s">
        <v>3612</v>
      </c>
      <c r="F1607" t="str">
        <f>_xlfn.CONCAT(D1607:D1607,"-",E1607)</f>
        <v>Mogadishu-Victoria</v>
      </c>
      <c r="G1607" s="1">
        <v>44769</v>
      </c>
      <c r="H1607" s="1">
        <v>44789</v>
      </c>
      <c r="I1607" s="8">
        <f>IF(H1607&lt;&gt;"",_xlfn.DAYS(H1607,G1607),"N/A")</f>
        <v>20</v>
      </c>
      <c r="J1607" s="1">
        <f>IF(H1607&lt;&gt;"",H1607,"N/A")</f>
        <v>44789</v>
      </c>
      <c r="K1607">
        <v>7</v>
      </c>
      <c r="L1607" t="s">
        <v>12</v>
      </c>
      <c r="M1607" t="str">
        <f>IF(L1607&lt;&gt;"",L1607,"N/A")</f>
        <v>Invoiced</v>
      </c>
      <c r="N1607" t="s">
        <v>12</v>
      </c>
      <c r="O1607" t="str">
        <f>IF(N1607&lt;&gt;"",N1607,"N/A")</f>
        <v>Invoiced</v>
      </c>
      <c r="P1607" t="s">
        <v>13</v>
      </c>
      <c r="Q1607" s="9">
        <v>30.0824</v>
      </c>
      <c r="R1607" t="str">
        <f t="shared" si="25"/>
        <v>30+</v>
      </c>
      <c r="S1607">
        <v>600</v>
      </c>
      <c r="T1607" t="s">
        <v>14</v>
      </c>
      <c r="U1607">
        <f>IF(T1607="USD",S1607,S1607*0.055)</f>
        <v>600</v>
      </c>
      <c r="V1607">
        <v>300</v>
      </c>
      <c r="W1607" t="s">
        <v>14</v>
      </c>
      <c r="X1607">
        <f>IF(W1607="USD",V1607,V1607*0.054)</f>
        <v>300</v>
      </c>
      <c r="Y1607">
        <v>1</v>
      </c>
      <c r="Z1607">
        <v>3</v>
      </c>
      <c r="AA1607" s="9">
        <v>2</v>
      </c>
      <c r="AB1607">
        <v>2.5</v>
      </c>
      <c r="AC1607">
        <v>2</v>
      </c>
    </row>
    <row r="1608" spans="1:29" x14ac:dyDescent="0.25">
      <c r="A1608" t="s">
        <v>3600</v>
      </c>
      <c r="B1608" t="s">
        <v>10</v>
      </c>
      <c r="C1608" t="s">
        <v>68</v>
      </c>
      <c r="D1608" t="s">
        <v>3616</v>
      </c>
      <c r="E1608" t="s">
        <v>3612</v>
      </c>
      <c r="F1608" t="str">
        <f>_xlfn.CONCAT(D1608:D1608,"-",E1608)</f>
        <v>Marrakech-Victoria</v>
      </c>
      <c r="G1608" s="1">
        <v>44588</v>
      </c>
      <c r="H1608" s="1">
        <v>44608</v>
      </c>
      <c r="I1608" s="8">
        <f>IF(H1608&lt;&gt;"",_xlfn.DAYS(H1608,G1608),"N/A")</f>
        <v>20</v>
      </c>
      <c r="J1608" s="1">
        <f>IF(H1608&lt;&gt;"",H1608,"N/A")</f>
        <v>44608</v>
      </c>
      <c r="K1608">
        <v>1</v>
      </c>
      <c r="L1608" t="s">
        <v>16</v>
      </c>
      <c r="M1608" t="str">
        <f>IF(L1608&lt;&gt;"",L1608,"N/A")</f>
        <v>Paid</v>
      </c>
      <c r="N1608" t="s">
        <v>16</v>
      </c>
      <c r="O1608" t="str">
        <f>IF(N1608&lt;&gt;"",N1608,"N/A")</f>
        <v>Paid</v>
      </c>
      <c r="P1608" t="s">
        <v>13</v>
      </c>
      <c r="Q1608" s="9">
        <v>30.08</v>
      </c>
      <c r="R1608" t="str">
        <f t="shared" si="25"/>
        <v>30+</v>
      </c>
      <c r="S1608">
        <v>600</v>
      </c>
      <c r="T1608" t="s">
        <v>14</v>
      </c>
      <c r="U1608">
        <f>IF(T1608="USD",S1608,S1608*0.055)</f>
        <v>600</v>
      </c>
      <c r="V1608">
        <v>300</v>
      </c>
      <c r="W1608" t="s">
        <v>14</v>
      </c>
      <c r="X1608">
        <f>IF(W1608="USD",V1608,V1608*0.054)</f>
        <v>300</v>
      </c>
      <c r="Y1608">
        <v>1</v>
      </c>
      <c r="Z1608">
        <v>3</v>
      </c>
      <c r="AA1608" s="9">
        <v>2</v>
      </c>
      <c r="AB1608">
        <v>2.5</v>
      </c>
      <c r="AC1608">
        <v>2</v>
      </c>
    </row>
    <row r="1609" spans="1:29" x14ac:dyDescent="0.25">
      <c r="A1609" t="s">
        <v>3603</v>
      </c>
      <c r="B1609" t="s">
        <v>10</v>
      </c>
      <c r="C1609" t="s">
        <v>68</v>
      </c>
      <c r="D1609" t="s">
        <v>3615</v>
      </c>
      <c r="E1609" t="s">
        <v>3618</v>
      </c>
      <c r="F1609" t="str">
        <f>_xlfn.CONCAT(D1609:D1609,"-",E1609)</f>
        <v>Mombasa-Tripoli</v>
      </c>
      <c r="G1609" s="1">
        <v>44589</v>
      </c>
      <c r="H1609" s="1">
        <v>44609</v>
      </c>
      <c r="I1609" s="8">
        <f>IF(H1609&lt;&gt;"",_xlfn.DAYS(H1609,G1609),"N/A")</f>
        <v>20</v>
      </c>
      <c r="J1609" s="1">
        <f>IF(H1609&lt;&gt;"",H1609,"N/A")</f>
        <v>44609</v>
      </c>
      <c r="K1609">
        <v>1</v>
      </c>
      <c r="L1609" t="s">
        <v>16</v>
      </c>
      <c r="M1609" t="str">
        <f>IF(L1609&lt;&gt;"",L1609,"N/A")</f>
        <v>Paid</v>
      </c>
      <c r="N1609" t="s">
        <v>16</v>
      </c>
      <c r="O1609" t="str">
        <f>IF(N1609&lt;&gt;"",N1609,"N/A")</f>
        <v>Paid</v>
      </c>
      <c r="P1609" t="s">
        <v>13</v>
      </c>
      <c r="Q1609" s="9">
        <v>30.08</v>
      </c>
      <c r="R1609" t="str">
        <f t="shared" si="25"/>
        <v>30+</v>
      </c>
      <c r="S1609">
        <v>600</v>
      </c>
      <c r="T1609" t="s">
        <v>14</v>
      </c>
      <c r="U1609">
        <f>IF(T1609="USD",S1609,S1609*0.055)</f>
        <v>600</v>
      </c>
      <c r="V1609">
        <v>300</v>
      </c>
      <c r="W1609" t="s">
        <v>14</v>
      </c>
      <c r="X1609">
        <f>IF(W1609="USD",V1609,V1609*0.054)</f>
        <v>300</v>
      </c>
      <c r="Y1609">
        <v>1</v>
      </c>
      <c r="Z1609">
        <v>3</v>
      </c>
      <c r="AA1609" s="9">
        <v>2</v>
      </c>
      <c r="AB1609">
        <v>2.5</v>
      </c>
      <c r="AC1609">
        <v>2</v>
      </c>
    </row>
    <row r="1610" spans="1:29" x14ac:dyDescent="0.25">
      <c r="A1610" t="s">
        <v>1007</v>
      </c>
      <c r="B1610" t="s">
        <v>10</v>
      </c>
      <c r="C1610" t="s">
        <v>68</v>
      </c>
      <c r="D1610" t="s">
        <v>3616</v>
      </c>
      <c r="E1610" t="s">
        <v>3613</v>
      </c>
      <c r="F1610" t="str">
        <f>_xlfn.CONCAT(D1610:D1610,"-",E1610)</f>
        <v>Marrakech-Sanaa</v>
      </c>
      <c r="G1610" s="1">
        <v>44575</v>
      </c>
      <c r="H1610" s="1">
        <v>44595</v>
      </c>
      <c r="I1610" s="8">
        <f>IF(H1610&lt;&gt;"",_xlfn.DAYS(H1610,G1610),"N/A")</f>
        <v>20</v>
      </c>
      <c r="J1610" s="1">
        <f>IF(H1610&lt;&gt;"",H1610,"N/A")</f>
        <v>44595</v>
      </c>
      <c r="K1610">
        <v>1</v>
      </c>
      <c r="L1610" t="s">
        <v>16</v>
      </c>
      <c r="M1610" t="str">
        <f>IF(L1610&lt;&gt;"",L1610,"N/A")</f>
        <v>Paid</v>
      </c>
      <c r="N1610" t="s">
        <v>12</v>
      </c>
      <c r="O1610" t="str">
        <f>IF(N1610&lt;&gt;"",N1610,"N/A")</f>
        <v>Invoiced</v>
      </c>
      <c r="P1610" t="s">
        <v>69</v>
      </c>
      <c r="Q1610" s="9">
        <v>30.066400000000002</v>
      </c>
      <c r="R1610" t="str">
        <f t="shared" si="25"/>
        <v>30+</v>
      </c>
      <c r="S1610">
        <v>20</v>
      </c>
      <c r="T1610" t="s">
        <v>14</v>
      </c>
      <c r="U1610">
        <f>IF(T1610="USD",S1610,S1610*0.055)</f>
        <v>20</v>
      </c>
      <c r="V1610">
        <v>10</v>
      </c>
      <c r="W1610" t="s">
        <v>14</v>
      </c>
      <c r="X1610">
        <f>IF(W1610="USD",V1610,V1610*0.054)</f>
        <v>10</v>
      </c>
      <c r="Y1610">
        <v>1</v>
      </c>
      <c r="Z1610">
        <v>3</v>
      </c>
      <c r="AA1610" s="9">
        <v>2</v>
      </c>
      <c r="AB1610">
        <v>2.5</v>
      </c>
      <c r="AC1610">
        <v>2</v>
      </c>
    </row>
    <row r="1611" spans="1:29" x14ac:dyDescent="0.25">
      <c r="A1611" t="s">
        <v>996</v>
      </c>
      <c r="B1611" t="s">
        <v>10</v>
      </c>
      <c r="C1611" t="s">
        <v>68</v>
      </c>
      <c r="D1611" t="s">
        <v>3620</v>
      </c>
      <c r="E1611" t="s">
        <v>3617</v>
      </c>
      <c r="F1611" t="str">
        <f>_xlfn.CONCAT(D1611:D1611,"-",E1611)</f>
        <v>Zanzibar-Lagos</v>
      </c>
      <c r="G1611" s="1">
        <v>44575</v>
      </c>
      <c r="H1611" s="1">
        <v>44595</v>
      </c>
      <c r="I1611" s="8">
        <f>IF(H1611&lt;&gt;"",_xlfn.DAYS(H1611,G1611),"N/A")</f>
        <v>20</v>
      </c>
      <c r="J1611" s="1">
        <f>IF(H1611&lt;&gt;"",H1611,"N/A")</f>
        <v>44595</v>
      </c>
      <c r="K1611">
        <v>1</v>
      </c>
      <c r="L1611" t="s">
        <v>16</v>
      </c>
      <c r="M1611" t="str">
        <f>IF(L1611&lt;&gt;"",L1611,"N/A")</f>
        <v>Paid</v>
      </c>
      <c r="N1611" t="s">
        <v>16</v>
      </c>
      <c r="O1611" t="str">
        <f>IF(N1611&lt;&gt;"",N1611,"N/A")</f>
        <v>Paid</v>
      </c>
      <c r="P1611" t="s">
        <v>13</v>
      </c>
      <c r="Q1611" s="9">
        <v>30.066400000000002</v>
      </c>
      <c r="R1611" t="str">
        <f t="shared" si="25"/>
        <v>30+</v>
      </c>
      <c r="S1611">
        <v>600</v>
      </c>
      <c r="T1611" t="s">
        <v>14</v>
      </c>
      <c r="U1611">
        <f>IF(T1611="USD",S1611,S1611*0.055)</f>
        <v>600</v>
      </c>
      <c r="V1611">
        <v>300</v>
      </c>
      <c r="W1611" t="s">
        <v>14</v>
      </c>
      <c r="X1611">
        <f>IF(W1611="USD",V1611,V1611*0.054)</f>
        <v>300</v>
      </c>
      <c r="Y1611">
        <v>1</v>
      </c>
      <c r="Z1611">
        <v>3</v>
      </c>
      <c r="AA1611" s="9">
        <v>2</v>
      </c>
      <c r="AB1611">
        <v>2.5</v>
      </c>
      <c r="AC1611">
        <v>2</v>
      </c>
    </row>
    <row r="1612" spans="1:29" x14ac:dyDescent="0.25">
      <c r="A1612" t="s">
        <v>1230</v>
      </c>
      <c r="B1612" t="s">
        <v>10</v>
      </c>
      <c r="C1612" t="s">
        <v>68</v>
      </c>
      <c r="D1612" t="s">
        <v>3616</v>
      </c>
      <c r="E1612" t="s">
        <v>3612</v>
      </c>
      <c r="F1612" t="str">
        <f>_xlfn.CONCAT(D1612:D1612,"-",E1612)</f>
        <v>Marrakech-Victoria</v>
      </c>
      <c r="G1612" s="1">
        <v>44677</v>
      </c>
      <c r="H1612" s="1">
        <v>44697</v>
      </c>
      <c r="I1612" s="8">
        <f>IF(H1612&lt;&gt;"",_xlfn.DAYS(H1612,G1612),"N/A")</f>
        <v>20</v>
      </c>
      <c r="J1612" s="1">
        <f>IF(H1612&lt;&gt;"",H1612,"N/A")</f>
        <v>44697</v>
      </c>
      <c r="K1612">
        <v>4</v>
      </c>
      <c r="M1612" t="str">
        <f>IF(L1612&lt;&gt;"",L1612,"N/A")</f>
        <v>N/A</v>
      </c>
      <c r="O1612" t="str">
        <f>IF(N1612&lt;&gt;"",N1612,"N/A")</f>
        <v>N/A</v>
      </c>
      <c r="P1612" t="s">
        <v>69</v>
      </c>
      <c r="Q1612" s="9">
        <v>30.064599999999999</v>
      </c>
      <c r="R1612" t="str">
        <f t="shared" si="25"/>
        <v>30+</v>
      </c>
      <c r="S1612">
        <v>20</v>
      </c>
      <c r="T1612" t="s">
        <v>14</v>
      </c>
      <c r="U1612">
        <f>IF(T1612="USD",S1612,S1612*0.055)</f>
        <v>20</v>
      </c>
      <c r="V1612">
        <v>10</v>
      </c>
      <c r="W1612" t="s">
        <v>14</v>
      </c>
      <c r="X1612">
        <f>IF(W1612="USD",V1612,V1612*0.054)</f>
        <v>10</v>
      </c>
      <c r="Y1612">
        <v>1</v>
      </c>
      <c r="Z1612">
        <v>3</v>
      </c>
      <c r="AA1612" s="9">
        <v>2</v>
      </c>
      <c r="AB1612">
        <v>2.5</v>
      </c>
      <c r="AC1612">
        <v>2</v>
      </c>
    </row>
    <row r="1613" spans="1:29" x14ac:dyDescent="0.25">
      <c r="A1613" t="s">
        <v>1247</v>
      </c>
      <c r="B1613" t="s">
        <v>10</v>
      </c>
      <c r="C1613" t="s">
        <v>68</v>
      </c>
      <c r="D1613" t="s">
        <v>3620</v>
      </c>
      <c r="E1613" t="s">
        <v>3618</v>
      </c>
      <c r="F1613" t="str">
        <f>_xlfn.CONCAT(D1613:D1613,"-",E1613)</f>
        <v>Zanzibar-Tripoli</v>
      </c>
      <c r="G1613" s="1">
        <v>44677</v>
      </c>
      <c r="H1613" s="1">
        <v>44697</v>
      </c>
      <c r="I1613" s="8">
        <f>IF(H1613&lt;&gt;"",_xlfn.DAYS(H1613,G1613),"N/A")</f>
        <v>20</v>
      </c>
      <c r="J1613" s="1">
        <f>IF(H1613&lt;&gt;"",H1613,"N/A")</f>
        <v>44697</v>
      </c>
      <c r="K1613">
        <v>4</v>
      </c>
      <c r="M1613" t="str">
        <f>IF(L1613&lt;&gt;"",L1613,"N/A")</f>
        <v>N/A</v>
      </c>
      <c r="N1613" t="s">
        <v>12</v>
      </c>
      <c r="O1613" t="str">
        <f>IF(N1613&lt;&gt;"",N1613,"N/A")</f>
        <v>Invoiced</v>
      </c>
      <c r="P1613" t="s">
        <v>13</v>
      </c>
      <c r="Q1613" s="9">
        <v>30.064599999999999</v>
      </c>
      <c r="R1613" t="str">
        <f t="shared" si="25"/>
        <v>30+</v>
      </c>
      <c r="S1613">
        <v>600</v>
      </c>
      <c r="T1613" t="s">
        <v>14</v>
      </c>
      <c r="U1613">
        <f>IF(T1613="USD",S1613,S1613*0.055)</f>
        <v>600</v>
      </c>
      <c r="V1613">
        <v>300</v>
      </c>
      <c r="W1613" t="s">
        <v>14</v>
      </c>
      <c r="X1613">
        <f>IF(W1613="USD",V1613,V1613*0.054)</f>
        <v>300</v>
      </c>
      <c r="Y1613">
        <v>1</v>
      </c>
      <c r="Z1613">
        <v>3</v>
      </c>
      <c r="AA1613" s="9">
        <v>2</v>
      </c>
      <c r="AB1613">
        <v>2.5</v>
      </c>
      <c r="AC1613">
        <v>2</v>
      </c>
    </row>
    <row r="1614" spans="1:29" x14ac:dyDescent="0.25">
      <c r="A1614" t="s">
        <v>2668</v>
      </c>
      <c r="B1614" t="s">
        <v>10</v>
      </c>
      <c r="C1614" t="s">
        <v>68</v>
      </c>
      <c r="D1614" t="s">
        <v>3620</v>
      </c>
      <c r="E1614" t="s">
        <v>3617</v>
      </c>
      <c r="F1614" t="str">
        <f>_xlfn.CONCAT(D1614:D1614,"-",E1614)</f>
        <v>Zanzibar-Lagos</v>
      </c>
      <c r="G1614" s="1">
        <v>44566</v>
      </c>
      <c r="H1614" s="1">
        <v>44586</v>
      </c>
      <c r="I1614" s="8">
        <f>IF(H1614&lt;&gt;"",_xlfn.DAYS(H1614,G1614),"N/A")</f>
        <v>20</v>
      </c>
      <c r="J1614" s="1">
        <f>IF(H1614&lt;&gt;"",H1614,"N/A")</f>
        <v>44586</v>
      </c>
      <c r="K1614">
        <v>1</v>
      </c>
      <c r="L1614" t="s">
        <v>16</v>
      </c>
      <c r="M1614" t="str">
        <f>IF(L1614&lt;&gt;"",L1614,"N/A")</f>
        <v>Paid</v>
      </c>
      <c r="N1614" t="s">
        <v>16</v>
      </c>
      <c r="O1614" t="str">
        <f>IF(N1614&lt;&gt;"",N1614,"N/A")</f>
        <v>Paid</v>
      </c>
      <c r="P1614" t="s">
        <v>13</v>
      </c>
      <c r="Q1614" s="9">
        <v>30.06</v>
      </c>
      <c r="R1614" t="str">
        <f t="shared" si="25"/>
        <v>30+</v>
      </c>
      <c r="S1614">
        <v>600</v>
      </c>
      <c r="T1614" t="s">
        <v>14</v>
      </c>
      <c r="U1614">
        <f>IF(T1614="USD",S1614,S1614*0.055)</f>
        <v>600</v>
      </c>
      <c r="V1614">
        <v>300</v>
      </c>
      <c r="W1614" t="s">
        <v>14</v>
      </c>
      <c r="X1614">
        <f>IF(W1614="USD",V1614,V1614*0.054)</f>
        <v>300</v>
      </c>
      <c r="Y1614">
        <v>1</v>
      </c>
      <c r="Z1614">
        <v>3</v>
      </c>
      <c r="AA1614" s="9">
        <v>2</v>
      </c>
      <c r="AB1614">
        <v>2.5</v>
      </c>
      <c r="AC1614">
        <v>2</v>
      </c>
    </row>
    <row r="1615" spans="1:29" x14ac:dyDescent="0.25">
      <c r="A1615" t="s">
        <v>2696</v>
      </c>
      <c r="B1615" t="s">
        <v>10</v>
      </c>
      <c r="C1615" t="s">
        <v>68</v>
      </c>
      <c r="D1615" t="s">
        <v>3615</v>
      </c>
      <c r="E1615" t="s">
        <v>3612</v>
      </c>
      <c r="F1615" t="str">
        <f>_xlfn.CONCAT(D1615:D1615,"-",E1615)</f>
        <v>Mombasa-Victoria</v>
      </c>
      <c r="G1615" s="1">
        <v>44572</v>
      </c>
      <c r="H1615" s="1">
        <v>44592</v>
      </c>
      <c r="I1615" s="8">
        <f>IF(H1615&lt;&gt;"",_xlfn.DAYS(H1615,G1615),"N/A")</f>
        <v>20</v>
      </c>
      <c r="J1615" s="1">
        <f>IF(H1615&lt;&gt;"",H1615,"N/A")</f>
        <v>44592</v>
      </c>
      <c r="K1615">
        <v>1</v>
      </c>
      <c r="L1615" t="s">
        <v>16</v>
      </c>
      <c r="M1615" t="str">
        <f>IF(L1615&lt;&gt;"",L1615,"N/A")</f>
        <v>Paid</v>
      </c>
      <c r="N1615" t="s">
        <v>16</v>
      </c>
      <c r="O1615" t="str">
        <f>IF(N1615&lt;&gt;"",N1615,"N/A")</f>
        <v>Paid</v>
      </c>
      <c r="P1615" t="s">
        <v>13</v>
      </c>
      <c r="Q1615" s="9">
        <v>30.06</v>
      </c>
      <c r="R1615" t="str">
        <f t="shared" si="25"/>
        <v>30+</v>
      </c>
      <c r="S1615">
        <v>600</v>
      </c>
      <c r="T1615" t="s">
        <v>14</v>
      </c>
      <c r="U1615">
        <f>IF(T1615="USD",S1615,S1615*0.055)</f>
        <v>600</v>
      </c>
      <c r="V1615">
        <v>300</v>
      </c>
      <c r="W1615" t="s">
        <v>14</v>
      </c>
      <c r="X1615">
        <f>IF(W1615="USD",V1615,V1615*0.054)</f>
        <v>300</v>
      </c>
      <c r="Y1615">
        <v>1</v>
      </c>
      <c r="Z1615">
        <v>3</v>
      </c>
      <c r="AA1615" s="9">
        <v>2</v>
      </c>
      <c r="AB1615">
        <v>2.5</v>
      </c>
      <c r="AC1615">
        <v>2</v>
      </c>
    </row>
    <row r="1616" spans="1:29" x14ac:dyDescent="0.25">
      <c r="A1616" t="s">
        <v>2725</v>
      </c>
      <c r="B1616" t="s">
        <v>10</v>
      </c>
      <c r="C1616" t="s">
        <v>68</v>
      </c>
      <c r="D1616" t="s">
        <v>3611</v>
      </c>
      <c r="E1616" t="s">
        <v>3617</v>
      </c>
      <c r="F1616" t="str">
        <f>_xlfn.CONCAT(D1616:D1616,"-",E1616)</f>
        <v>Mogadishu-Lagos</v>
      </c>
      <c r="G1616" s="1">
        <v>44778</v>
      </c>
      <c r="H1616" s="1">
        <v>44798</v>
      </c>
      <c r="I1616" s="8">
        <f>IF(H1616&lt;&gt;"",_xlfn.DAYS(H1616,G1616),"N/A")</f>
        <v>20</v>
      </c>
      <c r="J1616" s="1">
        <f>IF(H1616&lt;&gt;"",H1616,"N/A")</f>
        <v>44798</v>
      </c>
      <c r="K1616">
        <v>8</v>
      </c>
      <c r="L1616" t="s">
        <v>12</v>
      </c>
      <c r="M1616" t="str">
        <f>IF(L1616&lt;&gt;"",L1616,"N/A")</f>
        <v>Invoiced</v>
      </c>
      <c r="N1616" t="s">
        <v>12</v>
      </c>
      <c r="O1616" t="str">
        <f>IF(N1616&lt;&gt;"",N1616,"N/A")</f>
        <v>Invoiced</v>
      </c>
      <c r="P1616" t="s">
        <v>13</v>
      </c>
      <c r="Q1616" s="9">
        <v>30.06</v>
      </c>
      <c r="R1616" t="str">
        <f t="shared" si="25"/>
        <v>30+</v>
      </c>
      <c r="S1616">
        <v>600</v>
      </c>
      <c r="T1616" t="s">
        <v>14</v>
      </c>
      <c r="U1616">
        <f>IF(T1616="USD",S1616,S1616*0.055)</f>
        <v>600</v>
      </c>
      <c r="V1616">
        <v>300</v>
      </c>
      <c r="W1616" t="s">
        <v>14</v>
      </c>
      <c r="X1616">
        <f>IF(W1616="USD",V1616,V1616*0.054)</f>
        <v>300</v>
      </c>
      <c r="Y1616">
        <v>1</v>
      </c>
      <c r="Z1616">
        <v>3</v>
      </c>
      <c r="AA1616" s="9">
        <v>2</v>
      </c>
      <c r="AB1616">
        <v>2.5</v>
      </c>
      <c r="AC1616">
        <v>2</v>
      </c>
    </row>
    <row r="1617" spans="1:29" x14ac:dyDescent="0.25">
      <c r="A1617" t="s">
        <v>3551</v>
      </c>
      <c r="B1617" t="s">
        <v>10</v>
      </c>
      <c r="C1617" t="s">
        <v>68</v>
      </c>
      <c r="D1617" t="s">
        <v>3616</v>
      </c>
      <c r="E1617" t="s">
        <v>3617</v>
      </c>
      <c r="F1617" t="str">
        <f>_xlfn.CONCAT(D1617:D1617,"-",E1617)</f>
        <v>Marrakech-Lagos</v>
      </c>
      <c r="G1617" s="1">
        <v>44588</v>
      </c>
      <c r="H1617" s="1">
        <v>44608</v>
      </c>
      <c r="I1617" s="8">
        <f>IF(H1617&lt;&gt;"",_xlfn.DAYS(H1617,G1617),"N/A")</f>
        <v>20</v>
      </c>
      <c r="J1617" s="1">
        <f>IF(H1617&lt;&gt;"",H1617,"N/A")</f>
        <v>44608</v>
      </c>
      <c r="K1617">
        <v>1</v>
      </c>
      <c r="L1617" t="s">
        <v>16</v>
      </c>
      <c r="M1617" t="str">
        <f>IF(L1617&lt;&gt;"",L1617,"N/A")</f>
        <v>Paid</v>
      </c>
      <c r="N1617" t="s">
        <v>16</v>
      </c>
      <c r="O1617" t="str">
        <f>IF(N1617&lt;&gt;"",N1617,"N/A")</f>
        <v>Paid</v>
      </c>
      <c r="P1617" t="s">
        <v>13</v>
      </c>
      <c r="Q1617" s="9">
        <v>30.06</v>
      </c>
      <c r="R1617" t="str">
        <f t="shared" si="25"/>
        <v>30+</v>
      </c>
      <c r="S1617">
        <v>600</v>
      </c>
      <c r="T1617" t="s">
        <v>14</v>
      </c>
      <c r="U1617">
        <f>IF(T1617="USD",S1617,S1617*0.055)</f>
        <v>600</v>
      </c>
      <c r="V1617">
        <v>300</v>
      </c>
      <c r="W1617" t="s">
        <v>14</v>
      </c>
      <c r="X1617">
        <f>IF(W1617="USD",V1617,V1617*0.054)</f>
        <v>300</v>
      </c>
      <c r="Y1617">
        <v>1</v>
      </c>
      <c r="Z1617">
        <v>3</v>
      </c>
      <c r="AA1617" s="9">
        <v>2</v>
      </c>
      <c r="AB1617">
        <v>2.5</v>
      </c>
      <c r="AC1617">
        <v>2</v>
      </c>
    </row>
    <row r="1618" spans="1:29" x14ac:dyDescent="0.25">
      <c r="A1618" t="s">
        <v>3555</v>
      </c>
      <c r="B1618" t="s">
        <v>10</v>
      </c>
      <c r="C1618" t="s">
        <v>68</v>
      </c>
      <c r="D1618" t="s">
        <v>3619</v>
      </c>
      <c r="E1618" t="s">
        <v>3613</v>
      </c>
      <c r="F1618" t="str">
        <f>_xlfn.CONCAT(D1618:D1618,"-",E1618)</f>
        <v>Addis Ababa-Sanaa</v>
      </c>
      <c r="G1618" s="1">
        <v>44590</v>
      </c>
      <c r="H1618" s="1">
        <v>44610</v>
      </c>
      <c r="I1618" s="8">
        <f>IF(H1618&lt;&gt;"",_xlfn.DAYS(H1618,G1618),"N/A")</f>
        <v>20</v>
      </c>
      <c r="J1618" s="1">
        <f>IF(H1618&lt;&gt;"",H1618,"N/A")</f>
        <v>44610</v>
      </c>
      <c r="K1618">
        <v>1</v>
      </c>
      <c r="L1618" t="s">
        <v>16</v>
      </c>
      <c r="M1618" t="str">
        <f>IF(L1618&lt;&gt;"",L1618,"N/A")</f>
        <v>Paid</v>
      </c>
      <c r="N1618" t="s">
        <v>12</v>
      </c>
      <c r="O1618" t="str">
        <f>IF(N1618&lt;&gt;"",N1618,"N/A")</f>
        <v>Invoiced</v>
      </c>
      <c r="P1618" t="s">
        <v>13</v>
      </c>
      <c r="Q1618" s="9">
        <v>30.06</v>
      </c>
      <c r="R1618" t="str">
        <f t="shared" si="25"/>
        <v>30+</v>
      </c>
      <c r="S1618">
        <v>600</v>
      </c>
      <c r="T1618" t="s">
        <v>14</v>
      </c>
      <c r="U1618">
        <f>IF(T1618="USD",S1618,S1618*0.055)</f>
        <v>600</v>
      </c>
      <c r="V1618">
        <v>300</v>
      </c>
      <c r="W1618" t="s">
        <v>14</v>
      </c>
      <c r="X1618">
        <f>IF(W1618="USD",V1618,V1618*0.054)</f>
        <v>300</v>
      </c>
      <c r="Y1618">
        <v>1</v>
      </c>
      <c r="Z1618">
        <v>3</v>
      </c>
      <c r="AA1618" s="9">
        <v>2</v>
      </c>
      <c r="AB1618">
        <v>2.5</v>
      </c>
      <c r="AC1618">
        <v>2</v>
      </c>
    </row>
    <row r="1619" spans="1:29" x14ac:dyDescent="0.25">
      <c r="A1619" t="s">
        <v>3558</v>
      </c>
      <c r="B1619" t="s">
        <v>10</v>
      </c>
      <c r="C1619" t="s">
        <v>68</v>
      </c>
      <c r="D1619" t="s">
        <v>3619</v>
      </c>
      <c r="E1619" t="s">
        <v>3612</v>
      </c>
      <c r="F1619" t="str">
        <f>_xlfn.CONCAT(D1619:D1619,"-",E1619)</f>
        <v>Addis Ababa-Victoria</v>
      </c>
      <c r="G1619" s="1">
        <v>44590</v>
      </c>
      <c r="H1619" s="1">
        <v>44610</v>
      </c>
      <c r="I1619" s="8">
        <f>IF(H1619&lt;&gt;"",_xlfn.DAYS(H1619,G1619),"N/A")</f>
        <v>20</v>
      </c>
      <c r="J1619" s="1">
        <f>IF(H1619&lt;&gt;"",H1619,"N/A")</f>
        <v>44610</v>
      </c>
      <c r="K1619">
        <v>1</v>
      </c>
      <c r="L1619" t="s">
        <v>16</v>
      </c>
      <c r="M1619" t="str">
        <f>IF(L1619&lt;&gt;"",L1619,"N/A")</f>
        <v>Paid</v>
      </c>
      <c r="N1619" t="s">
        <v>12</v>
      </c>
      <c r="O1619" t="str">
        <f>IF(N1619&lt;&gt;"",N1619,"N/A")</f>
        <v>Invoiced</v>
      </c>
      <c r="P1619" t="s">
        <v>13</v>
      </c>
      <c r="Q1619" s="9">
        <v>30.06</v>
      </c>
      <c r="R1619" t="str">
        <f t="shared" si="25"/>
        <v>30+</v>
      </c>
      <c r="S1619">
        <v>600</v>
      </c>
      <c r="T1619" t="s">
        <v>14</v>
      </c>
      <c r="U1619">
        <f>IF(T1619="USD",S1619,S1619*0.055)</f>
        <v>600</v>
      </c>
      <c r="V1619">
        <v>300</v>
      </c>
      <c r="W1619" t="s">
        <v>14</v>
      </c>
      <c r="X1619">
        <f>IF(W1619="USD",V1619,V1619*0.054)</f>
        <v>300</v>
      </c>
      <c r="Y1619">
        <v>1</v>
      </c>
      <c r="Z1619">
        <v>3</v>
      </c>
      <c r="AA1619" s="9">
        <v>2</v>
      </c>
      <c r="AB1619">
        <v>2.5</v>
      </c>
      <c r="AC1619">
        <v>2</v>
      </c>
    </row>
    <row r="1620" spans="1:29" x14ac:dyDescent="0.25">
      <c r="A1620" t="s">
        <v>3561</v>
      </c>
      <c r="B1620" t="s">
        <v>10</v>
      </c>
      <c r="C1620" t="s">
        <v>68</v>
      </c>
      <c r="D1620" t="s">
        <v>3616</v>
      </c>
      <c r="E1620" t="s">
        <v>3614</v>
      </c>
      <c r="F1620" t="str">
        <f>_xlfn.CONCAT(D1620:D1620,"-",E1620)</f>
        <v>Marrakech-Alger</v>
      </c>
      <c r="G1620" s="1">
        <v>44590</v>
      </c>
      <c r="H1620" s="1">
        <v>44610</v>
      </c>
      <c r="I1620" s="8">
        <f>IF(H1620&lt;&gt;"",_xlfn.DAYS(H1620,G1620),"N/A")</f>
        <v>20</v>
      </c>
      <c r="J1620" s="1">
        <f>IF(H1620&lt;&gt;"",H1620,"N/A")</f>
        <v>44610</v>
      </c>
      <c r="K1620">
        <v>1</v>
      </c>
      <c r="L1620" t="s">
        <v>16</v>
      </c>
      <c r="M1620" t="str">
        <f>IF(L1620&lt;&gt;"",L1620,"N/A")</f>
        <v>Paid</v>
      </c>
      <c r="N1620" t="s">
        <v>12</v>
      </c>
      <c r="O1620" t="str">
        <f>IF(N1620&lt;&gt;"",N1620,"N/A")</f>
        <v>Invoiced</v>
      </c>
      <c r="P1620" t="s">
        <v>13</v>
      </c>
      <c r="Q1620" s="9">
        <v>30.06</v>
      </c>
      <c r="R1620" t="str">
        <f t="shared" si="25"/>
        <v>30+</v>
      </c>
      <c r="S1620">
        <v>600</v>
      </c>
      <c r="T1620" t="s">
        <v>14</v>
      </c>
      <c r="U1620">
        <f>IF(T1620="USD",S1620,S1620*0.055)</f>
        <v>600</v>
      </c>
      <c r="V1620">
        <v>300</v>
      </c>
      <c r="W1620" t="s">
        <v>14</v>
      </c>
      <c r="X1620">
        <f>IF(W1620="USD",V1620,V1620*0.054)</f>
        <v>300</v>
      </c>
      <c r="Y1620">
        <v>1</v>
      </c>
      <c r="Z1620">
        <v>3</v>
      </c>
      <c r="AA1620" s="9">
        <v>2</v>
      </c>
      <c r="AB1620">
        <v>2.5</v>
      </c>
      <c r="AC1620">
        <v>2</v>
      </c>
    </row>
    <row r="1621" spans="1:29" x14ac:dyDescent="0.25">
      <c r="A1621" t="s">
        <v>3563</v>
      </c>
      <c r="B1621" t="s">
        <v>10</v>
      </c>
      <c r="C1621" t="s">
        <v>68</v>
      </c>
      <c r="D1621" t="s">
        <v>3615</v>
      </c>
      <c r="E1621" t="s">
        <v>3614</v>
      </c>
      <c r="F1621" t="str">
        <f>_xlfn.CONCAT(D1621:D1621,"-",E1621)</f>
        <v>Mombasa-Alger</v>
      </c>
      <c r="G1621" s="1">
        <v>44590</v>
      </c>
      <c r="H1621" s="1">
        <v>44610</v>
      </c>
      <c r="I1621" s="8">
        <f>IF(H1621&lt;&gt;"",_xlfn.DAYS(H1621,G1621),"N/A")</f>
        <v>20</v>
      </c>
      <c r="J1621" s="1">
        <f>IF(H1621&lt;&gt;"",H1621,"N/A")</f>
        <v>44610</v>
      </c>
      <c r="K1621">
        <v>1</v>
      </c>
      <c r="L1621" t="s">
        <v>16</v>
      </c>
      <c r="M1621" t="str">
        <f>IF(L1621&lt;&gt;"",L1621,"N/A")</f>
        <v>Paid</v>
      </c>
      <c r="N1621" t="s">
        <v>12</v>
      </c>
      <c r="O1621" t="str">
        <f>IF(N1621&lt;&gt;"",N1621,"N/A")</f>
        <v>Invoiced</v>
      </c>
      <c r="P1621" t="s">
        <v>13</v>
      </c>
      <c r="Q1621" s="9">
        <v>30.06</v>
      </c>
      <c r="R1621" t="str">
        <f t="shared" si="25"/>
        <v>30+</v>
      </c>
      <c r="S1621">
        <v>600</v>
      </c>
      <c r="T1621" t="s">
        <v>14</v>
      </c>
      <c r="U1621">
        <f>IF(T1621="USD",S1621,S1621*0.055)</f>
        <v>600</v>
      </c>
      <c r="V1621">
        <v>300</v>
      </c>
      <c r="W1621" t="s">
        <v>14</v>
      </c>
      <c r="X1621">
        <f>IF(W1621="USD",V1621,V1621*0.054)</f>
        <v>300</v>
      </c>
      <c r="Y1621">
        <v>1</v>
      </c>
      <c r="Z1621">
        <v>3</v>
      </c>
      <c r="AA1621" s="9">
        <v>2</v>
      </c>
      <c r="AB1621">
        <v>2.5</v>
      </c>
      <c r="AC1621">
        <v>2</v>
      </c>
    </row>
    <row r="1622" spans="1:29" x14ac:dyDescent="0.25">
      <c r="A1622" t="s">
        <v>1359</v>
      </c>
      <c r="B1622" t="s">
        <v>10</v>
      </c>
      <c r="C1622" t="s">
        <v>68</v>
      </c>
      <c r="D1622" t="s">
        <v>3620</v>
      </c>
      <c r="E1622" t="s">
        <v>3617</v>
      </c>
      <c r="F1622" t="str">
        <f>_xlfn.CONCAT(D1622:D1622,"-",E1622)</f>
        <v>Zanzibar-Lagos</v>
      </c>
      <c r="G1622" s="1">
        <v>44697</v>
      </c>
      <c r="H1622" s="1">
        <v>44717</v>
      </c>
      <c r="I1622" s="8">
        <f>IF(H1622&lt;&gt;"",_xlfn.DAYS(H1622,G1622),"N/A")</f>
        <v>20</v>
      </c>
      <c r="J1622" s="1">
        <f>IF(H1622&lt;&gt;"",H1622,"N/A")</f>
        <v>44717</v>
      </c>
      <c r="K1622">
        <v>5</v>
      </c>
      <c r="L1622" t="s">
        <v>12</v>
      </c>
      <c r="M1622" t="str">
        <f>IF(L1622&lt;&gt;"",L1622,"N/A")</f>
        <v>Invoiced</v>
      </c>
      <c r="O1622" t="str">
        <f>IF(N1622&lt;&gt;"",N1622,"N/A")</f>
        <v>N/A</v>
      </c>
      <c r="P1622" t="s">
        <v>69</v>
      </c>
      <c r="Q1622" s="9">
        <v>30.0532</v>
      </c>
      <c r="R1622" t="str">
        <f t="shared" si="25"/>
        <v>30+</v>
      </c>
      <c r="S1622">
        <v>20</v>
      </c>
      <c r="T1622" t="s">
        <v>14</v>
      </c>
      <c r="U1622">
        <f>IF(T1622="USD",S1622,S1622*0.055)</f>
        <v>20</v>
      </c>
      <c r="V1622">
        <v>10</v>
      </c>
      <c r="W1622" t="s">
        <v>14</v>
      </c>
      <c r="X1622">
        <f>IF(W1622="USD",V1622,V1622*0.054)</f>
        <v>10</v>
      </c>
      <c r="Y1622">
        <v>1</v>
      </c>
      <c r="Z1622">
        <v>3</v>
      </c>
      <c r="AA1622" s="9">
        <v>2</v>
      </c>
      <c r="AB1622">
        <v>2.5</v>
      </c>
      <c r="AC1622">
        <v>2</v>
      </c>
    </row>
    <row r="1623" spans="1:29" x14ac:dyDescent="0.25">
      <c r="A1623" t="s">
        <v>1368</v>
      </c>
      <c r="B1623" t="s">
        <v>10</v>
      </c>
      <c r="C1623" t="s">
        <v>68</v>
      </c>
      <c r="D1623" t="s">
        <v>3611</v>
      </c>
      <c r="E1623" t="s">
        <v>3612</v>
      </c>
      <c r="F1623" t="str">
        <f>_xlfn.CONCAT(D1623:D1623,"-",E1623)</f>
        <v>Mogadishu-Victoria</v>
      </c>
      <c r="G1623" s="1">
        <v>44697</v>
      </c>
      <c r="H1623" s="1">
        <v>44717</v>
      </c>
      <c r="I1623" s="8">
        <f>IF(H1623&lt;&gt;"",_xlfn.DAYS(H1623,G1623),"N/A")</f>
        <v>20</v>
      </c>
      <c r="J1623" s="1">
        <f>IF(H1623&lt;&gt;"",H1623,"N/A")</f>
        <v>44717</v>
      </c>
      <c r="K1623">
        <v>5</v>
      </c>
      <c r="L1623" t="s">
        <v>12</v>
      </c>
      <c r="M1623" t="str">
        <f>IF(L1623&lt;&gt;"",L1623,"N/A")</f>
        <v>Invoiced</v>
      </c>
      <c r="N1623" t="s">
        <v>12</v>
      </c>
      <c r="O1623" t="str">
        <f>IF(N1623&lt;&gt;"",N1623,"N/A")</f>
        <v>Invoiced</v>
      </c>
      <c r="P1623" t="s">
        <v>13</v>
      </c>
      <c r="Q1623" s="9">
        <v>30.0532</v>
      </c>
      <c r="R1623" t="str">
        <f t="shared" si="25"/>
        <v>30+</v>
      </c>
      <c r="S1623">
        <v>600</v>
      </c>
      <c r="T1623" t="s">
        <v>14</v>
      </c>
      <c r="U1623">
        <f>IF(T1623="USD",S1623,S1623*0.055)</f>
        <v>600</v>
      </c>
      <c r="V1623">
        <v>300</v>
      </c>
      <c r="W1623" t="s">
        <v>14</v>
      </c>
      <c r="X1623">
        <f>IF(W1623="USD",V1623,V1623*0.054)</f>
        <v>300</v>
      </c>
      <c r="Y1623">
        <v>1</v>
      </c>
      <c r="Z1623">
        <v>3</v>
      </c>
      <c r="AA1623" s="9">
        <v>2</v>
      </c>
      <c r="AB1623">
        <v>2.5</v>
      </c>
      <c r="AC1623">
        <v>2</v>
      </c>
    </row>
    <row r="1624" spans="1:29" x14ac:dyDescent="0.25">
      <c r="A1624" t="s">
        <v>1229</v>
      </c>
      <c r="B1624" t="s">
        <v>10</v>
      </c>
      <c r="C1624" t="s">
        <v>68</v>
      </c>
      <c r="D1624" t="s">
        <v>3620</v>
      </c>
      <c r="E1624" t="s">
        <v>3612</v>
      </c>
      <c r="F1624" t="str">
        <f>_xlfn.CONCAT(D1624:D1624,"-",E1624)</f>
        <v>Zanzibar-Victoria</v>
      </c>
      <c r="G1624" s="1">
        <v>44684</v>
      </c>
      <c r="H1624" s="1">
        <v>44704</v>
      </c>
      <c r="I1624" s="8">
        <f>IF(H1624&lt;&gt;"",_xlfn.DAYS(H1624,G1624),"N/A")</f>
        <v>20</v>
      </c>
      <c r="J1624" s="1">
        <f>IF(H1624&lt;&gt;"",H1624,"N/A")</f>
        <v>44704</v>
      </c>
      <c r="K1624">
        <v>5</v>
      </c>
      <c r="M1624" t="str">
        <f>IF(L1624&lt;&gt;"",L1624,"N/A")</f>
        <v>N/A</v>
      </c>
      <c r="O1624" t="str">
        <f>IF(N1624&lt;&gt;"",N1624,"N/A")</f>
        <v>N/A</v>
      </c>
      <c r="P1624" t="s">
        <v>69</v>
      </c>
      <c r="Q1624" s="9">
        <v>30.0443</v>
      </c>
      <c r="R1624" t="str">
        <f t="shared" si="25"/>
        <v>30+</v>
      </c>
      <c r="S1624">
        <v>20</v>
      </c>
      <c r="T1624" t="s">
        <v>14</v>
      </c>
      <c r="U1624">
        <f>IF(T1624="USD",S1624,S1624*0.055)</f>
        <v>20</v>
      </c>
      <c r="V1624">
        <v>10</v>
      </c>
      <c r="W1624" t="s">
        <v>14</v>
      </c>
      <c r="X1624">
        <f>IF(W1624="USD",V1624,V1624*0.054)</f>
        <v>10</v>
      </c>
      <c r="Y1624">
        <v>1</v>
      </c>
      <c r="Z1624">
        <v>3</v>
      </c>
      <c r="AA1624" s="9">
        <v>2</v>
      </c>
      <c r="AB1624">
        <v>2.5</v>
      </c>
      <c r="AC1624">
        <v>2</v>
      </c>
    </row>
    <row r="1625" spans="1:29" x14ac:dyDescent="0.25">
      <c r="A1625" t="s">
        <v>1246</v>
      </c>
      <c r="B1625" t="s">
        <v>10</v>
      </c>
      <c r="C1625" t="s">
        <v>68</v>
      </c>
      <c r="D1625" t="s">
        <v>3619</v>
      </c>
      <c r="E1625" t="s">
        <v>3614</v>
      </c>
      <c r="F1625" t="str">
        <f>_xlfn.CONCAT(D1625:D1625,"-",E1625)</f>
        <v>Addis Ababa-Alger</v>
      </c>
      <c r="G1625" s="1">
        <v>44684</v>
      </c>
      <c r="H1625" s="1">
        <v>44704</v>
      </c>
      <c r="I1625" s="8">
        <f>IF(H1625&lt;&gt;"",_xlfn.DAYS(H1625,G1625),"N/A")</f>
        <v>20</v>
      </c>
      <c r="J1625" s="1">
        <f>IF(H1625&lt;&gt;"",H1625,"N/A")</f>
        <v>44704</v>
      </c>
      <c r="K1625">
        <v>5</v>
      </c>
      <c r="M1625" t="str">
        <f>IF(L1625&lt;&gt;"",L1625,"N/A")</f>
        <v>N/A</v>
      </c>
      <c r="N1625" t="s">
        <v>12</v>
      </c>
      <c r="O1625" t="str">
        <f>IF(N1625&lt;&gt;"",N1625,"N/A")</f>
        <v>Invoiced</v>
      </c>
      <c r="P1625" t="s">
        <v>13</v>
      </c>
      <c r="Q1625" s="9">
        <v>30.0443</v>
      </c>
      <c r="R1625" t="str">
        <f t="shared" si="25"/>
        <v>30+</v>
      </c>
      <c r="S1625">
        <v>600</v>
      </c>
      <c r="T1625" t="s">
        <v>14</v>
      </c>
      <c r="U1625">
        <f>IF(T1625="USD",S1625,S1625*0.055)</f>
        <v>600</v>
      </c>
      <c r="V1625">
        <v>300</v>
      </c>
      <c r="W1625" t="s">
        <v>14</v>
      </c>
      <c r="X1625">
        <f>IF(W1625="USD",V1625,V1625*0.054)</f>
        <v>300</v>
      </c>
      <c r="Y1625">
        <v>1</v>
      </c>
      <c r="Z1625">
        <v>3</v>
      </c>
      <c r="AA1625" s="9">
        <v>2</v>
      </c>
      <c r="AB1625">
        <v>2.5</v>
      </c>
      <c r="AC1625">
        <v>2</v>
      </c>
    </row>
    <row r="1626" spans="1:29" x14ac:dyDescent="0.25">
      <c r="A1626" t="s">
        <v>3554</v>
      </c>
      <c r="B1626" t="s">
        <v>10</v>
      </c>
      <c r="C1626" t="s">
        <v>68</v>
      </c>
      <c r="D1626" t="s">
        <v>3615</v>
      </c>
      <c r="E1626" t="s">
        <v>3617</v>
      </c>
      <c r="F1626" t="str">
        <f>_xlfn.CONCAT(D1626:D1626,"-",E1626)</f>
        <v>Mombasa-Lagos</v>
      </c>
      <c r="G1626" s="1">
        <v>44605</v>
      </c>
      <c r="H1626" s="1">
        <v>44625</v>
      </c>
      <c r="I1626" s="8">
        <f>IF(H1626&lt;&gt;"",_xlfn.DAYS(H1626,G1626),"N/A")</f>
        <v>20</v>
      </c>
      <c r="J1626" s="1">
        <f>IF(H1626&lt;&gt;"",H1626,"N/A")</f>
        <v>44625</v>
      </c>
      <c r="K1626">
        <v>2</v>
      </c>
      <c r="L1626" t="s">
        <v>12</v>
      </c>
      <c r="M1626" t="str">
        <f>IF(L1626&lt;&gt;"",L1626,"N/A")</f>
        <v>Invoiced</v>
      </c>
      <c r="N1626" t="s">
        <v>12</v>
      </c>
      <c r="O1626" t="str">
        <f>IF(N1626&lt;&gt;"",N1626,"N/A")</f>
        <v>Invoiced</v>
      </c>
      <c r="P1626" t="s">
        <v>13</v>
      </c>
      <c r="Q1626" s="9">
        <v>30</v>
      </c>
      <c r="R1626" t="str">
        <f t="shared" si="25"/>
        <v>20-30</v>
      </c>
      <c r="S1626">
        <v>600</v>
      </c>
      <c r="T1626" t="s">
        <v>14</v>
      </c>
      <c r="U1626">
        <f>IF(T1626="USD",S1626,S1626*0.055)</f>
        <v>600</v>
      </c>
      <c r="V1626">
        <v>300</v>
      </c>
      <c r="W1626" t="s">
        <v>14</v>
      </c>
      <c r="X1626">
        <f>IF(W1626="USD",V1626,V1626*0.054)</f>
        <v>300</v>
      </c>
      <c r="Y1626">
        <v>1</v>
      </c>
      <c r="Z1626">
        <v>3</v>
      </c>
      <c r="AA1626" s="9">
        <v>2</v>
      </c>
      <c r="AB1626">
        <v>2.5</v>
      </c>
      <c r="AC1626">
        <v>2</v>
      </c>
    </row>
    <row r="1627" spans="1:29" x14ac:dyDescent="0.25">
      <c r="A1627" t="s">
        <v>2921</v>
      </c>
      <c r="B1627" t="s">
        <v>10</v>
      </c>
      <c r="C1627" t="s">
        <v>68</v>
      </c>
      <c r="D1627" t="s">
        <v>3611</v>
      </c>
      <c r="E1627" t="s">
        <v>3612</v>
      </c>
      <c r="F1627" t="str">
        <f>_xlfn.CONCAT(D1627:D1627,"-",E1627)</f>
        <v>Mogadishu-Victoria</v>
      </c>
      <c r="G1627" s="1">
        <v>44761</v>
      </c>
      <c r="H1627" s="1">
        <v>44781</v>
      </c>
      <c r="I1627" s="8">
        <f>IF(H1627&lt;&gt;"",_xlfn.DAYS(H1627,G1627),"N/A")</f>
        <v>20</v>
      </c>
      <c r="J1627" s="1">
        <f>IF(H1627&lt;&gt;"",H1627,"N/A")</f>
        <v>44781</v>
      </c>
      <c r="K1627">
        <v>7</v>
      </c>
      <c r="L1627" t="s">
        <v>12</v>
      </c>
      <c r="M1627" t="str">
        <f>IF(L1627&lt;&gt;"",L1627,"N/A")</f>
        <v>Invoiced</v>
      </c>
      <c r="N1627" t="s">
        <v>12</v>
      </c>
      <c r="O1627" t="str">
        <f>IF(N1627&lt;&gt;"",N1627,"N/A")</f>
        <v>Invoiced</v>
      </c>
      <c r="P1627" t="s">
        <v>13</v>
      </c>
      <c r="Q1627" s="9">
        <v>29.703199999999999</v>
      </c>
      <c r="R1627" t="str">
        <f t="shared" si="25"/>
        <v>20-30</v>
      </c>
      <c r="S1627">
        <v>600</v>
      </c>
      <c r="T1627" t="s">
        <v>14</v>
      </c>
      <c r="U1627">
        <f>IF(T1627="USD",S1627,S1627*0.055)</f>
        <v>600</v>
      </c>
      <c r="V1627">
        <v>300</v>
      </c>
      <c r="W1627" t="s">
        <v>14</v>
      </c>
      <c r="X1627">
        <f>IF(W1627="USD",V1627,V1627*0.054)</f>
        <v>300</v>
      </c>
      <c r="Y1627">
        <v>1</v>
      </c>
      <c r="Z1627">
        <v>3</v>
      </c>
      <c r="AA1627" s="9">
        <v>2</v>
      </c>
      <c r="AB1627">
        <v>2.5</v>
      </c>
      <c r="AC1627">
        <v>2</v>
      </c>
    </row>
    <row r="1628" spans="1:29" x14ac:dyDescent="0.25">
      <c r="A1628" t="s">
        <v>956</v>
      </c>
      <c r="B1628" t="s">
        <v>10</v>
      </c>
      <c r="C1628" t="s">
        <v>68</v>
      </c>
      <c r="D1628" t="s">
        <v>3611</v>
      </c>
      <c r="E1628" t="s">
        <v>3618</v>
      </c>
      <c r="F1628" t="str">
        <f>_xlfn.CONCAT(D1628:D1628,"-",E1628)</f>
        <v>Mogadishu-Tripoli</v>
      </c>
      <c r="G1628" s="1">
        <v>44565</v>
      </c>
      <c r="H1628" s="1">
        <v>44585</v>
      </c>
      <c r="I1628" s="8">
        <f>IF(H1628&lt;&gt;"",_xlfn.DAYS(H1628,G1628),"N/A")</f>
        <v>20</v>
      </c>
      <c r="J1628" s="1">
        <f>IF(H1628&lt;&gt;"",H1628,"N/A")</f>
        <v>44585</v>
      </c>
      <c r="K1628">
        <v>1</v>
      </c>
      <c r="L1628" t="s">
        <v>16</v>
      </c>
      <c r="M1628" t="str">
        <f>IF(L1628&lt;&gt;"",L1628,"N/A")</f>
        <v>Paid</v>
      </c>
      <c r="N1628" t="s">
        <v>12</v>
      </c>
      <c r="O1628" t="str">
        <f>IF(N1628&lt;&gt;"",N1628,"N/A")</f>
        <v>Invoiced</v>
      </c>
      <c r="P1628" t="s">
        <v>69</v>
      </c>
      <c r="Q1628" s="9">
        <v>29.692599999999999</v>
      </c>
      <c r="R1628" t="str">
        <f t="shared" si="25"/>
        <v>20-30</v>
      </c>
      <c r="S1628">
        <v>20</v>
      </c>
      <c r="T1628" t="s">
        <v>14</v>
      </c>
      <c r="U1628">
        <f>IF(T1628="USD",S1628,S1628*0.055)</f>
        <v>20</v>
      </c>
      <c r="V1628">
        <v>10</v>
      </c>
      <c r="W1628" t="s">
        <v>14</v>
      </c>
      <c r="X1628">
        <f>IF(W1628="USD",V1628,V1628*0.054)</f>
        <v>10</v>
      </c>
      <c r="Y1628">
        <v>1</v>
      </c>
      <c r="Z1628">
        <v>3</v>
      </c>
      <c r="AA1628" s="9">
        <v>2</v>
      </c>
      <c r="AB1628">
        <v>2.5</v>
      </c>
      <c r="AC1628">
        <v>2</v>
      </c>
    </row>
    <row r="1629" spans="1:29" x14ac:dyDescent="0.25">
      <c r="A1629" t="s">
        <v>965</v>
      </c>
      <c r="B1629" t="s">
        <v>10</v>
      </c>
      <c r="C1629" t="s">
        <v>68</v>
      </c>
      <c r="D1629" t="s">
        <v>3619</v>
      </c>
      <c r="E1629" t="s">
        <v>3612</v>
      </c>
      <c r="F1629" t="str">
        <f>_xlfn.CONCAT(D1629:D1629,"-",E1629)</f>
        <v>Addis Ababa-Victoria</v>
      </c>
      <c r="G1629" s="1">
        <v>44565</v>
      </c>
      <c r="H1629" s="1">
        <v>44585</v>
      </c>
      <c r="I1629" s="8">
        <f>IF(H1629&lt;&gt;"",_xlfn.DAYS(H1629,G1629),"N/A")</f>
        <v>20</v>
      </c>
      <c r="J1629" s="1">
        <f>IF(H1629&lt;&gt;"",H1629,"N/A")</f>
        <v>44585</v>
      </c>
      <c r="K1629">
        <v>1</v>
      </c>
      <c r="L1629" t="s">
        <v>16</v>
      </c>
      <c r="M1629" t="str">
        <f>IF(L1629&lt;&gt;"",L1629,"N/A")</f>
        <v>Paid</v>
      </c>
      <c r="N1629" t="s">
        <v>16</v>
      </c>
      <c r="O1629" t="str">
        <f>IF(N1629&lt;&gt;"",N1629,"N/A")</f>
        <v>Paid</v>
      </c>
      <c r="P1629" t="s">
        <v>13</v>
      </c>
      <c r="Q1629" s="9">
        <v>29.692599999999999</v>
      </c>
      <c r="R1629" t="str">
        <f t="shared" si="25"/>
        <v>20-30</v>
      </c>
      <c r="S1629">
        <v>600</v>
      </c>
      <c r="T1629" t="s">
        <v>14</v>
      </c>
      <c r="U1629">
        <f>IF(T1629="USD",S1629,S1629*0.055)</f>
        <v>600</v>
      </c>
      <c r="V1629">
        <v>300</v>
      </c>
      <c r="W1629" t="s">
        <v>14</v>
      </c>
      <c r="X1629">
        <f>IF(W1629="USD",V1629,V1629*0.054)</f>
        <v>300</v>
      </c>
      <c r="Y1629">
        <v>1</v>
      </c>
      <c r="Z1629">
        <v>3</v>
      </c>
      <c r="AA1629" s="9">
        <v>2</v>
      </c>
      <c r="AB1629">
        <v>2.5</v>
      </c>
      <c r="AC1629">
        <v>2</v>
      </c>
    </row>
    <row r="1630" spans="1:29" x14ac:dyDescent="0.25">
      <c r="A1630" t="s">
        <v>905</v>
      </c>
      <c r="B1630" t="s">
        <v>10</v>
      </c>
      <c r="C1630" t="s">
        <v>68</v>
      </c>
      <c r="D1630" t="s">
        <v>3619</v>
      </c>
      <c r="E1630" t="s">
        <v>3612</v>
      </c>
      <c r="F1630" t="str">
        <f>_xlfn.CONCAT(D1630:D1630,"-",E1630)</f>
        <v>Addis Ababa-Victoria</v>
      </c>
      <c r="G1630" s="1">
        <v>44659</v>
      </c>
      <c r="H1630" s="1">
        <v>44679</v>
      </c>
      <c r="I1630" s="8">
        <f>IF(H1630&lt;&gt;"",_xlfn.DAYS(H1630,G1630),"N/A")</f>
        <v>20</v>
      </c>
      <c r="J1630" s="1">
        <f>IF(H1630&lt;&gt;"",H1630,"N/A")</f>
        <v>44679</v>
      </c>
      <c r="K1630">
        <v>4</v>
      </c>
      <c r="L1630" t="s">
        <v>12</v>
      </c>
      <c r="M1630" t="str">
        <f>IF(L1630&lt;&gt;"",L1630,"N/A")</f>
        <v>Invoiced</v>
      </c>
      <c r="N1630" t="s">
        <v>12</v>
      </c>
      <c r="O1630" t="str">
        <f>IF(N1630&lt;&gt;"",N1630,"N/A")</f>
        <v>Invoiced</v>
      </c>
      <c r="P1630" t="s">
        <v>13</v>
      </c>
      <c r="Q1630" s="9">
        <v>29.116</v>
      </c>
      <c r="R1630" t="str">
        <f t="shared" si="25"/>
        <v>20-30</v>
      </c>
      <c r="S1630">
        <v>600</v>
      </c>
      <c r="T1630" t="s">
        <v>14</v>
      </c>
      <c r="U1630">
        <f>IF(T1630="USD",S1630,S1630*0.055)</f>
        <v>600</v>
      </c>
      <c r="V1630">
        <v>300</v>
      </c>
      <c r="W1630" t="s">
        <v>14</v>
      </c>
      <c r="X1630">
        <f>IF(W1630="USD",V1630,V1630*0.054)</f>
        <v>300</v>
      </c>
      <c r="Y1630">
        <v>1</v>
      </c>
      <c r="Z1630">
        <v>3</v>
      </c>
      <c r="AA1630" s="9">
        <v>2</v>
      </c>
      <c r="AB1630">
        <v>2.5</v>
      </c>
      <c r="AC1630">
        <v>2</v>
      </c>
    </row>
    <row r="1631" spans="1:29" x14ac:dyDescent="0.25">
      <c r="A1631" t="s">
        <v>2919</v>
      </c>
      <c r="B1631" t="s">
        <v>10</v>
      </c>
      <c r="C1631" t="s">
        <v>68</v>
      </c>
      <c r="D1631" t="s">
        <v>3615</v>
      </c>
      <c r="E1631" t="s">
        <v>3613</v>
      </c>
      <c r="F1631" t="str">
        <f>_xlfn.CONCAT(D1631:D1631,"-",E1631)</f>
        <v>Mombasa-Sanaa</v>
      </c>
      <c r="G1631" s="1">
        <v>44761</v>
      </c>
      <c r="H1631" s="1">
        <v>44781</v>
      </c>
      <c r="I1631" s="8">
        <f>IF(H1631&lt;&gt;"",_xlfn.DAYS(H1631,G1631),"N/A")</f>
        <v>20</v>
      </c>
      <c r="J1631" s="1">
        <f>IF(H1631&lt;&gt;"",H1631,"N/A")</f>
        <v>44781</v>
      </c>
      <c r="K1631">
        <v>7</v>
      </c>
      <c r="L1631" t="s">
        <v>12</v>
      </c>
      <c r="M1631" t="str">
        <f>IF(L1631&lt;&gt;"",L1631,"N/A")</f>
        <v>Invoiced</v>
      </c>
      <c r="N1631" t="s">
        <v>12</v>
      </c>
      <c r="O1631" t="str">
        <f>IF(N1631&lt;&gt;"",N1631,"N/A")</f>
        <v>Invoiced</v>
      </c>
      <c r="P1631" t="s">
        <v>13</v>
      </c>
      <c r="Q1631" s="9">
        <v>28.655200000000001</v>
      </c>
      <c r="R1631" t="str">
        <f t="shared" si="25"/>
        <v>20-30</v>
      </c>
      <c r="S1631">
        <v>600</v>
      </c>
      <c r="T1631" t="s">
        <v>14</v>
      </c>
      <c r="U1631">
        <f>IF(T1631="USD",S1631,S1631*0.055)</f>
        <v>600</v>
      </c>
      <c r="V1631">
        <v>300</v>
      </c>
      <c r="W1631" t="s">
        <v>14</v>
      </c>
      <c r="X1631">
        <f>IF(W1631="USD",V1631,V1631*0.054)</f>
        <v>300</v>
      </c>
      <c r="Y1631">
        <v>1</v>
      </c>
      <c r="Z1631">
        <v>3</v>
      </c>
      <c r="AA1631" s="9">
        <v>2</v>
      </c>
      <c r="AB1631">
        <v>2.5</v>
      </c>
      <c r="AC1631">
        <v>2</v>
      </c>
    </row>
    <row r="1632" spans="1:29" x14ac:dyDescent="0.25">
      <c r="A1632" t="s">
        <v>1570</v>
      </c>
      <c r="B1632" t="s">
        <v>10</v>
      </c>
      <c r="C1632" t="s">
        <v>56</v>
      </c>
      <c r="D1632" t="s">
        <v>3615</v>
      </c>
      <c r="E1632" t="s">
        <v>3614</v>
      </c>
      <c r="F1632" t="str">
        <f>_xlfn.CONCAT(D1632:D1632,"-",E1632)</f>
        <v>Mombasa-Alger</v>
      </c>
      <c r="G1632" s="1">
        <v>44736</v>
      </c>
      <c r="H1632" s="1">
        <v>44756</v>
      </c>
      <c r="I1632" s="8">
        <f>IF(H1632&lt;&gt;"",_xlfn.DAYS(H1632,G1632),"N/A")</f>
        <v>20</v>
      </c>
      <c r="J1632" s="1">
        <f>IF(H1632&lt;&gt;"",H1632,"N/A")</f>
        <v>44756</v>
      </c>
      <c r="K1632">
        <v>6</v>
      </c>
      <c r="L1632" t="s">
        <v>16</v>
      </c>
      <c r="M1632" t="str">
        <f>IF(L1632&lt;&gt;"",L1632,"N/A")</f>
        <v>Paid</v>
      </c>
      <c r="N1632" t="s">
        <v>12</v>
      </c>
      <c r="O1632" t="str">
        <f>IF(N1632&lt;&gt;"",N1632,"N/A")</f>
        <v>Invoiced</v>
      </c>
      <c r="P1632" t="s">
        <v>13</v>
      </c>
      <c r="Q1632" s="9">
        <v>28.079000000000001</v>
      </c>
      <c r="R1632" t="str">
        <f t="shared" si="25"/>
        <v>20-30</v>
      </c>
      <c r="S1632">
        <v>600</v>
      </c>
      <c r="T1632" t="s">
        <v>14</v>
      </c>
      <c r="U1632">
        <f>IF(T1632="USD",S1632,S1632*0.055)</f>
        <v>600</v>
      </c>
      <c r="V1632">
        <v>300</v>
      </c>
      <c r="W1632" t="s">
        <v>14</v>
      </c>
      <c r="X1632">
        <f>IF(W1632="USD",V1632,V1632*0.054)</f>
        <v>300</v>
      </c>
      <c r="Y1632">
        <v>1</v>
      </c>
      <c r="Z1632">
        <v>3</v>
      </c>
      <c r="AA1632" s="9">
        <v>2</v>
      </c>
      <c r="AB1632">
        <v>2.5</v>
      </c>
      <c r="AC1632">
        <v>2</v>
      </c>
    </row>
    <row r="1633" spans="1:29" x14ac:dyDescent="0.25">
      <c r="A1633" t="s">
        <v>1234</v>
      </c>
      <c r="B1633" t="s">
        <v>10</v>
      </c>
      <c r="C1633" t="s">
        <v>68</v>
      </c>
      <c r="D1633" t="s">
        <v>3615</v>
      </c>
      <c r="E1633" t="s">
        <v>3612</v>
      </c>
      <c r="F1633" t="str">
        <f>_xlfn.CONCAT(D1633:D1633,"-",E1633)</f>
        <v>Mombasa-Victoria</v>
      </c>
      <c r="G1633" s="1">
        <v>44677</v>
      </c>
      <c r="H1633" s="1">
        <v>44697</v>
      </c>
      <c r="I1633" s="8">
        <f>IF(H1633&lt;&gt;"",_xlfn.DAYS(H1633,G1633),"N/A")</f>
        <v>20</v>
      </c>
      <c r="J1633" s="1">
        <f>IF(H1633&lt;&gt;"",H1633,"N/A")</f>
        <v>44697</v>
      </c>
      <c r="K1633">
        <v>4</v>
      </c>
      <c r="M1633" t="str">
        <f>IF(L1633&lt;&gt;"",L1633,"N/A")</f>
        <v>N/A</v>
      </c>
      <c r="O1633" t="str">
        <f>IF(N1633&lt;&gt;"",N1633,"N/A")</f>
        <v>N/A</v>
      </c>
      <c r="P1633" t="s">
        <v>69</v>
      </c>
      <c r="Q1633" s="9">
        <v>28.078099999999999</v>
      </c>
      <c r="R1633" t="str">
        <f t="shared" si="25"/>
        <v>20-30</v>
      </c>
      <c r="S1633">
        <v>20</v>
      </c>
      <c r="T1633" t="s">
        <v>14</v>
      </c>
      <c r="U1633">
        <f>IF(T1633="USD",S1633,S1633*0.055)</f>
        <v>20</v>
      </c>
      <c r="V1633">
        <v>10</v>
      </c>
      <c r="W1633" t="s">
        <v>14</v>
      </c>
      <c r="X1633">
        <f>IF(W1633="USD",V1633,V1633*0.054)</f>
        <v>10</v>
      </c>
      <c r="Y1633">
        <v>1</v>
      </c>
      <c r="Z1633">
        <v>3</v>
      </c>
      <c r="AA1633" s="9">
        <v>2</v>
      </c>
      <c r="AB1633">
        <v>2.5</v>
      </c>
      <c r="AC1633">
        <v>2</v>
      </c>
    </row>
    <row r="1634" spans="1:29" x14ac:dyDescent="0.25">
      <c r="A1634" t="s">
        <v>1251</v>
      </c>
      <c r="B1634" t="s">
        <v>10</v>
      </c>
      <c r="C1634" t="s">
        <v>68</v>
      </c>
      <c r="D1634" t="s">
        <v>3620</v>
      </c>
      <c r="E1634" t="s">
        <v>3613</v>
      </c>
      <c r="F1634" t="str">
        <f>_xlfn.CONCAT(D1634:D1634,"-",E1634)</f>
        <v>Zanzibar-Sanaa</v>
      </c>
      <c r="G1634" s="1">
        <v>44677</v>
      </c>
      <c r="H1634" s="1">
        <v>44697</v>
      </c>
      <c r="I1634" s="8">
        <f>IF(H1634&lt;&gt;"",_xlfn.DAYS(H1634,G1634),"N/A")</f>
        <v>20</v>
      </c>
      <c r="J1634" s="1">
        <f>IF(H1634&lt;&gt;"",H1634,"N/A")</f>
        <v>44697</v>
      </c>
      <c r="K1634">
        <v>4</v>
      </c>
      <c r="M1634" t="str">
        <f>IF(L1634&lt;&gt;"",L1634,"N/A")</f>
        <v>N/A</v>
      </c>
      <c r="N1634" t="s">
        <v>12</v>
      </c>
      <c r="O1634" t="str">
        <f>IF(N1634&lt;&gt;"",N1634,"N/A")</f>
        <v>Invoiced</v>
      </c>
      <c r="P1634" t="s">
        <v>13</v>
      </c>
      <c r="Q1634" s="9">
        <v>28.078099999999999</v>
      </c>
      <c r="R1634" t="str">
        <f t="shared" si="25"/>
        <v>20-30</v>
      </c>
      <c r="S1634">
        <v>600</v>
      </c>
      <c r="T1634" t="s">
        <v>14</v>
      </c>
      <c r="U1634">
        <f>IF(T1634="USD",S1634,S1634*0.055)</f>
        <v>600</v>
      </c>
      <c r="V1634">
        <v>300</v>
      </c>
      <c r="W1634" t="s">
        <v>14</v>
      </c>
      <c r="X1634">
        <f>IF(W1634="USD",V1634,V1634*0.054)</f>
        <v>300</v>
      </c>
      <c r="Y1634">
        <v>1</v>
      </c>
      <c r="Z1634">
        <v>3</v>
      </c>
      <c r="AA1634" s="9">
        <v>2</v>
      </c>
      <c r="AB1634">
        <v>2.5</v>
      </c>
      <c r="AC1634">
        <v>2</v>
      </c>
    </row>
    <row r="1635" spans="1:29" x14ac:dyDescent="0.25">
      <c r="A1635" t="s">
        <v>1270</v>
      </c>
      <c r="B1635" t="s">
        <v>10</v>
      </c>
      <c r="C1635" t="s">
        <v>68</v>
      </c>
      <c r="D1635" t="s">
        <v>3619</v>
      </c>
      <c r="E1635" t="s">
        <v>3612</v>
      </c>
      <c r="F1635" t="str">
        <f>_xlfn.CONCAT(D1635:D1635,"-",E1635)</f>
        <v>Addis Ababa-Victoria</v>
      </c>
      <c r="G1635" s="1">
        <v>44684</v>
      </c>
      <c r="H1635" s="1">
        <v>44704</v>
      </c>
      <c r="I1635" s="8">
        <f>IF(H1635&lt;&gt;"",_xlfn.DAYS(H1635,G1635),"N/A")</f>
        <v>20</v>
      </c>
      <c r="J1635" s="1">
        <f>IF(H1635&lt;&gt;"",H1635,"N/A")</f>
        <v>44704</v>
      </c>
      <c r="K1635">
        <v>5</v>
      </c>
      <c r="M1635" t="str">
        <f>IF(L1635&lt;&gt;"",L1635,"N/A")</f>
        <v>N/A</v>
      </c>
      <c r="O1635" t="str">
        <f>IF(N1635&lt;&gt;"",N1635,"N/A")</f>
        <v>N/A</v>
      </c>
      <c r="P1635" t="s">
        <v>69</v>
      </c>
      <c r="Q1635" s="9">
        <v>28.054400000000001</v>
      </c>
      <c r="R1635" t="str">
        <f t="shared" si="25"/>
        <v>20-30</v>
      </c>
      <c r="S1635">
        <v>20</v>
      </c>
      <c r="T1635" t="s">
        <v>14</v>
      </c>
      <c r="U1635">
        <f>IF(T1635="USD",S1635,S1635*0.055)</f>
        <v>20</v>
      </c>
      <c r="V1635">
        <v>10</v>
      </c>
      <c r="W1635" t="s">
        <v>14</v>
      </c>
      <c r="X1635">
        <f>IF(W1635="USD",V1635,V1635*0.054)</f>
        <v>10</v>
      </c>
      <c r="Y1635">
        <v>1</v>
      </c>
      <c r="Z1635">
        <v>3</v>
      </c>
      <c r="AA1635" s="9">
        <v>2</v>
      </c>
      <c r="AB1635">
        <v>2.5</v>
      </c>
      <c r="AC1635">
        <v>2</v>
      </c>
    </row>
    <row r="1636" spans="1:29" x14ac:dyDescent="0.25">
      <c r="A1636" t="s">
        <v>1263</v>
      </c>
      <c r="B1636" t="s">
        <v>10</v>
      </c>
      <c r="C1636" t="s">
        <v>68</v>
      </c>
      <c r="D1636" t="s">
        <v>3615</v>
      </c>
      <c r="E1636" t="s">
        <v>3613</v>
      </c>
      <c r="F1636" t="str">
        <f>_xlfn.CONCAT(D1636:D1636,"-",E1636)</f>
        <v>Mombasa-Sanaa</v>
      </c>
      <c r="G1636" s="1">
        <v>44684</v>
      </c>
      <c r="H1636" s="1">
        <v>44704</v>
      </c>
      <c r="I1636" s="8">
        <f>IF(H1636&lt;&gt;"",_xlfn.DAYS(H1636,G1636),"N/A")</f>
        <v>20</v>
      </c>
      <c r="J1636" s="1">
        <f>IF(H1636&lt;&gt;"",H1636,"N/A")</f>
        <v>44704</v>
      </c>
      <c r="K1636">
        <v>5</v>
      </c>
      <c r="M1636" t="str">
        <f>IF(L1636&lt;&gt;"",L1636,"N/A")</f>
        <v>N/A</v>
      </c>
      <c r="N1636" t="s">
        <v>12</v>
      </c>
      <c r="O1636" t="str">
        <f>IF(N1636&lt;&gt;"",N1636,"N/A")</f>
        <v>Invoiced</v>
      </c>
      <c r="P1636" t="s">
        <v>13</v>
      </c>
      <c r="Q1636" s="9">
        <v>28.054400000000001</v>
      </c>
      <c r="R1636" t="str">
        <f t="shared" si="25"/>
        <v>20-30</v>
      </c>
      <c r="S1636">
        <v>600</v>
      </c>
      <c r="T1636" t="s">
        <v>14</v>
      </c>
      <c r="U1636">
        <f>IF(T1636="USD",S1636,S1636*0.055)</f>
        <v>600</v>
      </c>
      <c r="V1636">
        <v>300</v>
      </c>
      <c r="W1636" t="s">
        <v>14</v>
      </c>
      <c r="X1636">
        <f>IF(W1636="USD",V1636,V1636*0.054)</f>
        <v>300</v>
      </c>
      <c r="Y1636">
        <v>1</v>
      </c>
      <c r="Z1636">
        <v>3</v>
      </c>
      <c r="AA1636" s="9">
        <v>2</v>
      </c>
      <c r="AB1636">
        <v>2.5</v>
      </c>
      <c r="AC1636">
        <v>2</v>
      </c>
    </row>
    <row r="1637" spans="1:29" x14ac:dyDescent="0.25">
      <c r="A1637" t="s">
        <v>3021</v>
      </c>
      <c r="B1637" t="s">
        <v>10</v>
      </c>
      <c r="C1637" t="s">
        <v>68</v>
      </c>
      <c r="D1637" t="s">
        <v>3611</v>
      </c>
      <c r="E1637" t="s">
        <v>3612</v>
      </c>
      <c r="F1637" t="str">
        <f>_xlfn.CONCAT(D1637:D1637,"-",E1637)</f>
        <v>Mogadishu-Victoria</v>
      </c>
      <c r="G1637" s="1">
        <v>44786</v>
      </c>
      <c r="H1637" s="1">
        <v>44806</v>
      </c>
      <c r="I1637" s="8">
        <f>IF(H1637&lt;&gt;"",_xlfn.DAYS(H1637,G1637),"N/A")</f>
        <v>20</v>
      </c>
      <c r="J1637" s="1">
        <f>IF(H1637&lt;&gt;"",H1637,"N/A")</f>
        <v>44806</v>
      </c>
      <c r="K1637">
        <v>8</v>
      </c>
      <c r="M1637" t="str">
        <f>IF(L1637&lt;&gt;"",L1637,"N/A")</f>
        <v>N/A</v>
      </c>
      <c r="N1637" t="s">
        <v>12</v>
      </c>
      <c r="O1637" t="str">
        <f>IF(N1637&lt;&gt;"",N1637,"N/A")</f>
        <v>Invoiced</v>
      </c>
      <c r="P1637" t="s">
        <v>13</v>
      </c>
      <c r="Q1637" s="9">
        <v>27.01896</v>
      </c>
      <c r="R1637" t="str">
        <f t="shared" si="25"/>
        <v>20-30</v>
      </c>
      <c r="S1637">
        <v>600</v>
      </c>
      <c r="T1637" t="s">
        <v>14</v>
      </c>
      <c r="U1637">
        <f>IF(T1637="USD",S1637,S1637*0.055)</f>
        <v>600</v>
      </c>
      <c r="V1637">
        <v>300</v>
      </c>
      <c r="W1637" t="s">
        <v>14</v>
      </c>
      <c r="X1637">
        <f>IF(W1637="USD",V1637,V1637*0.054)</f>
        <v>300</v>
      </c>
      <c r="Y1637">
        <v>1</v>
      </c>
      <c r="Z1637">
        <v>3</v>
      </c>
      <c r="AA1637" s="9">
        <v>2</v>
      </c>
      <c r="AB1637">
        <v>2.5</v>
      </c>
      <c r="AC1637">
        <v>2</v>
      </c>
    </row>
    <row r="1638" spans="1:29" x14ac:dyDescent="0.25">
      <c r="A1638" t="s">
        <v>3025</v>
      </c>
      <c r="B1638" t="s">
        <v>10</v>
      </c>
      <c r="C1638" t="s">
        <v>68</v>
      </c>
      <c r="D1638" t="s">
        <v>3619</v>
      </c>
      <c r="E1638" t="s">
        <v>3617</v>
      </c>
      <c r="F1638" t="str">
        <f>_xlfn.CONCAT(D1638:D1638,"-",E1638)</f>
        <v>Addis Ababa-Lagos</v>
      </c>
      <c r="G1638" s="1">
        <v>44791</v>
      </c>
      <c r="H1638" s="1">
        <v>44811</v>
      </c>
      <c r="I1638" s="8">
        <f>IF(H1638&lt;&gt;"",_xlfn.DAYS(H1638,G1638),"N/A")</f>
        <v>20</v>
      </c>
      <c r="J1638" s="1">
        <f>IF(H1638&lt;&gt;"",H1638,"N/A")</f>
        <v>44811</v>
      </c>
      <c r="K1638">
        <v>8</v>
      </c>
      <c r="M1638" t="str">
        <f>IF(L1638&lt;&gt;"",L1638,"N/A")</f>
        <v>N/A</v>
      </c>
      <c r="N1638" t="s">
        <v>12</v>
      </c>
      <c r="O1638" t="str">
        <f>IF(N1638&lt;&gt;"",N1638,"N/A")</f>
        <v>Invoiced</v>
      </c>
      <c r="P1638" t="s">
        <v>13</v>
      </c>
      <c r="Q1638" s="9">
        <v>26.867349999999998</v>
      </c>
      <c r="R1638" t="str">
        <f t="shared" si="25"/>
        <v>20-30</v>
      </c>
      <c r="S1638">
        <v>600</v>
      </c>
      <c r="T1638" t="s">
        <v>14</v>
      </c>
      <c r="U1638">
        <f>IF(T1638="USD",S1638,S1638*0.055)</f>
        <v>600</v>
      </c>
      <c r="V1638">
        <v>300</v>
      </c>
      <c r="W1638" t="s">
        <v>14</v>
      </c>
      <c r="X1638">
        <f>IF(W1638="USD",V1638,V1638*0.054)</f>
        <v>300</v>
      </c>
      <c r="Y1638">
        <v>1</v>
      </c>
      <c r="Z1638">
        <v>3</v>
      </c>
      <c r="AA1638" s="9">
        <v>2</v>
      </c>
      <c r="AB1638">
        <v>2.5</v>
      </c>
      <c r="AC1638">
        <v>2</v>
      </c>
    </row>
    <row r="1639" spans="1:29" x14ac:dyDescent="0.25">
      <c r="A1639" t="s">
        <v>2922</v>
      </c>
      <c r="B1639" t="s">
        <v>10</v>
      </c>
      <c r="C1639" t="s">
        <v>68</v>
      </c>
      <c r="D1639" t="s">
        <v>3616</v>
      </c>
      <c r="E1639" t="s">
        <v>3617</v>
      </c>
      <c r="F1639" t="str">
        <f>_xlfn.CONCAT(D1639:D1639,"-",E1639)</f>
        <v>Marrakech-Lagos</v>
      </c>
      <c r="G1639" s="1">
        <v>44763</v>
      </c>
      <c r="H1639" s="1">
        <v>44783</v>
      </c>
      <c r="I1639" s="8">
        <f>IF(H1639&lt;&gt;"",_xlfn.DAYS(H1639,G1639),"N/A")</f>
        <v>20</v>
      </c>
      <c r="J1639" s="1">
        <f>IF(H1639&lt;&gt;"",H1639,"N/A")</f>
        <v>44783</v>
      </c>
      <c r="K1639">
        <v>7</v>
      </c>
      <c r="L1639" t="s">
        <v>12</v>
      </c>
      <c r="M1639" t="str">
        <f>IF(L1639&lt;&gt;"",L1639,"N/A")</f>
        <v>Invoiced</v>
      </c>
      <c r="N1639" t="s">
        <v>12</v>
      </c>
      <c r="O1639" t="str">
        <f>IF(N1639&lt;&gt;"",N1639,"N/A")</f>
        <v>Invoiced</v>
      </c>
      <c r="P1639" t="s">
        <v>13</v>
      </c>
      <c r="Q1639" s="9">
        <v>26.685500000000001</v>
      </c>
      <c r="R1639" t="str">
        <f t="shared" si="25"/>
        <v>20-30</v>
      </c>
      <c r="S1639">
        <v>600</v>
      </c>
      <c r="T1639" t="s">
        <v>14</v>
      </c>
      <c r="U1639">
        <f>IF(T1639="USD",S1639,S1639*0.055)</f>
        <v>600</v>
      </c>
      <c r="V1639">
        <v>300</v>
      </c>
      <c r="W1639" t="s">
        <v>14</v>
      </c>
      <c r="X1639">
        <f>IF(W1639="USD",V1639,V1639*0.054)</f>
        <v>300</v>
      </c>
      <c r="Y1639">
        <v>1</v>
      </c>
      <c r="Z1639">
        <v>3</v>
      </c>
      <c r="AA1639" s="9">
        <v>2</v>
      </c>
      <c r="AB1639">
        <v>2.5</v>
      </c>
      <c r="AC1639">
        <v>2</v>
      </c>
    </row>
    <row r="1640" spans="1:29" x14ac:dyDescent="0.25">
      <c r="A1640" t="s">
        <v>3013</v>
      </c>
      <c r="B1640" t="s">
        <v>10</v>
      </c>
      <c r="C1640" t="s">
        <v>68</v>
      </c>
      <c r="D1640" t="s">
        <v>3616</v>
      </c>
      <c r="E1640" t="s">
        <v>3618</v>
      </c>
      <c r="F1640" t="str">
        <f>_xlfn.CONCAT(D1640:D1640,"-",E1640)</f>
        <v>Marrakech-Tripoli</v>
      </c>
      <c r="G1640" s="1">
        <v>44788</v>
      </c>
      <c r="H1640" s="1">
        <v>44808</v>
      </c>
      <c r="I1640" s="8">
        <f>IF(H1640&lt;&gt;"",_xlfn.DAYS(H1640,G1640),"N/A")</f>
        <v>20</v>
      </c>
      <c r="J1640" s="1">
        <f>IF(H1640&lt;&gt;"",H1640,"N/A")</f>
        <v>44808</v>
      </c>
      <c r="K1640">
        <v>8</v>
      </c>
      <c r="M1640" t="str">
        <f>IF(L1640&lt;&gt;"",L1640,"N/A")</f>
        <v>N/A</v>
      </c>
      <c r="N1640" t="s">
        <v>12</v>
      </c>
      <c r="O1640" t="str">
        <f>IF(N1640&lt;&gt;"",N1640,"N/A")</f>
        <v>Invoiced</v>
      </c>
      <c r="P1640" t="s">
        <v>13</v>
      </c>
      <c r="Q1640" s="9">
        <v>25.41037</v>
      </c>
      <c r="R1640" t="str">
        <f t="shared" si="25"/>
        <v>20-30</v>
      </c>
      <c r="S1640">
        <v>600</v>
      </c>
      <c r="T1640" t="s">
        <v>14</v>
      </c>
      <c r="U1640">
        <f>IF(T1640="USD",S1640,S1640*0.055)</f>
        <v>600</v>
      </c>
      <c r="V1640">
        <v>300</v>
      </c>
      <c r="W1640" t="s">
        <v>14</v>
      </c>
      <c r="X1640">
        <f>IF(W1640="USD",V1640,V1640*0.054)</f>
        <v>300</v>
      </c>
      <c r="Y1640">
        <v>1</v>
      </c>
      <c r="Z1640">
        <v>3</v>
      </c>
      <c r="AA1640" s="9">
        <v>2</v>
      </c>
      <c r="AB1640">
        <v>2.5</v>
      </c>
      <c r="AC1640">
        <v>2</v>
      </c>
    </row>
    <row r="1641" spans="1:29" x14ac:dyDescent="0.25">
      <c r="A1641" t="s">
        <v>2735</v>
      </c>
      <c r="B1641" t="s">
        <v>10</v>
      </c>
      <c r="C1641" t="s">
        <v>11</v>
      </c>
      <c r="D1641" t="s">
        <v>3611</v>
      </c>
      <c r="E1641" t="s">
        <v>3618</v>
      </c>
      <c r="F1641" t="str">
        <f>_xlfn.CONCAT(D1641:D1641,"-",E1641)</f>
        <v>Mogadishu-Tripoli</v>
      </c>
      <c r="G1641" s="1">
        <v>44742</v>
      </c>
      <c r="H1641" s="1">
        <v>44762</v>
      </c>
      <c r="I1641" s="8">
        <f>IF(H1641&lt;&gt;"",_xlfn.DAYS(H1641,G1641),"N/A")</f>
        <v>20</v>
      </c>
      <c r="J1641" s="1">
        <f>IF(H1641&lt;&gt;"",H1641,"N/A")</f>
        <v>44762</v>
      </c>
      <c r="K1641">
        <v>6</v>
      </c>
      <c r="L1641" t="s">
        <v>12</v>
      </c>
      <c r="M1641" t="str">
        <f>IF(L1641&lt;&gt;"",L1641,"N/A")</f>
        <v>Invoiced</v>
      </c>
      <c r="N1641" t="s">
        <v>12</v>
      </c>
      <c r="O1641" t="str">
        <f>IF(N1641&lt;&gt;"",N1641,"N/A")</f>
        <v>Invoiced</v>
      </c>
      <c r="P1641" t="s">
        <v>13</v>
      </c>
      <c r="Q1641" s="9">
        <v>25.34</v>
      </c>
      <c r="R1641" t="str">
        <f t="shared" si="25"/>
        <v>20-30</v>
      </c>
      <c r="S1641">
        <v>600</v>
      </c>
      <c r="T1641" t="s">
        <v>14</v>
      </c>
      <c r="U1641">
        <f>IF(T1641="USD",S1641,S1641*0.055)</f>
        <v>600</v>
      </c>
      <c r="V1641">
        <v>300</v>
      </c>
      <c r="W1641" t="s">
        <v>14</v>
      </c>
      <c r="X1641">
        <f>IF(W1641="USD",V1641,V1641*0.054)</f>
        <v>300</v>
      </c>
      <c r="Y1641">
        <v>1</v>
      </c>
      <c r="Z1641">
        <v>3</v>
      </c>
      <c r="AA1641" s="9">
        <v>2</v>
      </c>
      <c r="AB1641">
        <v>2.5</v>
      </c>
      <c r="AC1641">
        <v>2</v>
      </c>
    </row>
    <row r="1642" spans="1:29" x14ac:dyDescent="0.25">
      <c r="A1642" t="s">
        <v>2875</v>
      </c>
      <c r="B1642" t="s">
        <v>10</v>
      </c>
      <c r="C1642" t="s">
        <v>68</v>
      </c>
      <c r="D1642" t="s">
        <v>3616</v>
      </c>
      <c r="E1642" t="s">
        <v>3618</v>
      </c>
      <c r="F1642" t="str">
        <f>_xlfn.CONCAT(D1642:D1642,"-",E1642)</f>
        <v>Marrakech-Tripoli</v>
      </c>
      <c r="G1642" s="1">
        <v>44709</v>
      </c>
      <c r="H1642" s="1">
        <v>44729</v>
      </c>
      <c r="I1642" s="8">
        <f>IF(H1642&lt;&gt;"",_xlfn.DAYS(H1642,G1642),"N/A")</f>
        <v>20</v>
      </c>
      <c r="J1642" s="1">
        <f>IF(H1642&lt;&gt;"",H1642,"N/A")</f>
        <v>44729</v>
      </c>
      <c r="K1642">
        <v>5</v>
      </c>
      <c r="L1642" t="s">
        <v>12</v>
      </c>
      <c r="M1642" t="str">
        <f>IF(L1642&lt;&gt;"",L1642,"N/A")</f>
        <v>Invoiced</v>
      </c>
      <c r="N1642" t="s">
        <v>12</v>
      </c>
      <c r="O1642" t="str">
        <f>IF(N1642&lt;&gt;"",N1642,"N/A")</f>
        <v>Invoiced</v>
      </c>
      <c r="P1642" t="s">
        <v>13</v>
      </c>
      <c r="Q1642" s="9">
        <v>16.942</v>
      </c>
      <c r="R1642" t="str">
        <f t="shared" si="25"/>
        <v>10-20</v>
      </c>
      <c r="S1642">
        <v>600</v>
      </c>
      <c r="T1642" t="s">
        <v>14</v>
      </c>
      <c r="U1642">
        <f>IF(T1642="USD",S1642,S1642*0.055)</f>
        <v>600</v>
      </c>
      <c r="V1642">
        <v>300</v>
      </c>
      <c r="W1642" t="s">
        <v>14</v>
      </c>
      <c r="X1642">
        <f>IF(W1642="USD",V1642,V1642*0.054)</f>
        <v>300</v>
      </c>
      <c r="Y1642">
        <v>1</v>
      </c>
      <c r="Z1642">
        <v>3</v>
      </c>
      <c r="AA1642" s="9">
        <v>2</v>
      </c>
      <c r="AB1642">
        <v>2.5</v>
      </c>
      <c r="AC1642">
        <v>2</v>
      </c>
    </row>
    <row r="1643" spans="1:29" x14ac:dyDescent="0.25">
      <c r="A1643" t="s">
        <v>3004</v>
      </c>
      <c r="B1643" t="s">
        <v>10</v>
      </c>
      <c r="C1643" t="s">
        <v>56</v>
      </c>
      <c r="D1643" t="s">
        <v>3611</v>
      </c>
      <c r="E1643" t="s">
        <v>3612</v>
      </c>
      <c r="F1643" t="str">
        <f>_xlfn.CONCAT(D1643:D1643,"-",E1643)</f>
        <v>Mogadishu-Victoria</v>
      </c>
      <c r="G1643" s="1">
        <v>44793</v>
      </c>
      <c r="H1643" s="1">
        <v>44813</v>
      </c>
      <c r="I1643" s="8">
        <f>IF(H1643&lt;&gt;"",_xlfn.DAYS(H1643,G1643),"N/A")</f>
        <v>20</v>
      </c>
      <c r="J1643" s="1">
        <f>IF(H1643&lt;&gt;"",H1643,"N/A")</f>
        <v>44813</v>
      </c>
      <c r="K1643">
        <v>8</v>
      </c>
      <c r="M1643" t="str">
        <f>IF(L1643&lt;&gt;"",L1643,"N/A")</f>
        <v>N/A</v>
      </c>
      <c r="O1643" t="str">
        <f>IF(N1643&lt;&gt;"",N1643,"N/A")</f>
        <v>N/A</v>
      </c>
      <c r="P1643" t="s">
        <v>13</v>
      </c>
      <c r="Q1643" s="9">
        <v>11.385</v>
      </c>
      <c r="R1643" t="str">
        <f t="shared" si="25"/>
        <v>10-20</v>
      </c>
      <c r="S1643">
        <v>600</v>
      </c>
      <c r="T1643" t="s">
        <v>14</v>
      </c>
      <c r="U1643">
        <f>IF(T1643="USD",S1643,S1643*0.055)</f>
        <v>600</v>
      </c>
      <c r="V1643">
        <v>300</v>
      </c>
      <c r="W1643" t="s">
        <v>14</v>
      </c>
      <c r="X1643">
        <f>IF(W1643="USD",V1643,V1643*0.054)</f>
        <v>300</v>
      </c>
      <c r="Y1643">
        <v>0</v>
      </c>
      <c r="Z1643">
        <v>3</v>
      </c>
      <c r="AA1643" s="9">
        <v>2</v>
      </c>
      <c r="AB1643">
        <v>2.5</v>
      </c>
      <c r="AC1643">
        <v>2</v>
      </c>
    </row>
    <row r="1644" spans="1:29" x14ac:dyDescent="0.25">
      <c r="A1644" t="s">
        <v>2977</v>
      </c>
      <c r="B1644" t="s">
        <v>10</v>
      </c>
      <c r="C1644" t="s">
        <v>68</v>
      </c>
      <c r="D1644" t="s">
        <v>3619</v>
      </c>
      <c r="E1644" t="s">
        <v>3618</v>
      </c>
      <c r="F1644" t="str">
        <f>_xlfn.CONCAT(D1644:D1644,"-",E1644)</f>
        <v>Addis Ababa-Tripoli</v>
      </c>
      <c r="G1644" s="1">
        <v>44753</v>
      </c>
      <c r="H1644" s="1">
        <v>44773</v>
      </c>
      <c r="I1644" s="8">
        <f>IF(H1644&lt;&gt;"",_xlfn.DAYS(H1644,G1644),"N/A")</f>
        <v>20</v>
      </c>
      <c r="J1644" s="1">
        <f>IF(H1644&lt;&gt;"",H1644,"N/A")</f>
        <v>44773</v>
      </c>
      <c r="K1644">
        <v>7</v>
      </c>
      <c r="M1644" t="str">
        <f>IF(L1644&lt;&gt;"",L1644,"N/A")</f>
        <v>N/A</v>
      </c>
      <c r="N1644" t="s">
        <v>12</v>
      </c>
      <c r="O1644" t="str">
        <f>IF(N1644&lt;&gt;"",N1644,"N/A")</f>
        <v>Invoiced</v>
      </c>
      <c r="P1644" t="s">
        <v>13</v>
      </c>
      <c r="Q1644" s="9">
        <v>8.3059999999999992</v>
      </c>
      <c r="R1644" t="str">
        <f t="shared" si="25"/>
        <v>1-10</v>
      </c>
      <c r="S1644">
        <v>600</v>
      </c>
      <c r="T1644" t="s">
        <v>14</v>
      </c>
      <c r="U1644">
        <f>IF(T1644="USD",S1644,S1644*0.055)</f>
        <v>600</v>
      </c>
      <c r="V1644">
        <v>300</v>
      </c>
      <c r="W1644" t="s">
        <v>14</v>
      </c>
      <c r="X1644">
        <f>IF(W1644="USD",V1644,V1644*0.054)</f>
        <v>300</v>
      </c>
      <c r="Y1644">
        <v>1</v>
      </c>
      <c r="Z1644">
        <v>3</v>
      </c>
      <c r="AA1644" s="9">
        <v>2</v>
      </c>
      <c r="AB1644">
        <v>2.5</v>
      </c>
      <c r="AC1644">
        <v>2</v>
      </c>
    </row>
    <row r="1645" spans="1:29" x14ac:dyDescent="0.25">
      <c r="A1645" t="s">
        <v>3003</v>
      </c>
      <c r="B1645" t="s">
        <v>10</v>
      </c>
      <c r="C1645" t="s">
        <v>56</v>
      </c>
      <c r="D1645" t="s">
        <v>3620</v>
      </c>
      <c r="E1645" t="s">
        <v>3614</v>
      </c>
      <c r="F1645" t="str">
        <f>_xlfn.CONCAT(D1645:D1645,"-",E1645)</f>
        <v>Zanzibar-Alger</v>
      </c>
      <c r="G1645" s="1">
        <v>44793</v>
      </c>
      <c r="H1645" s="1">
        <v>44813</v>
      </c>
      <c r="I1645" s="8">
        <f>IF(H1645&lt;&gt;"",_xlfn.DAYS(H1645,G1645),"N/A")</f>
        <v>20</v>
      </c>
      <c r="J1645" s="1">
        <f>IF(H1645&lt;&gt;"",H1645,"N/A")</f>
        <v>44813</v>
      </c>
      <c r="K1645">
        <v>8</v>
      </c>
      <c r="M1645" t="str">
        <f>IF(L1645&lt;&gt;"",L1645,"N/A")</f>
        <v>N/A</v>
      </c>
      <c r="O1645" t="str">
        <f>IF(N1645&lt;&gt;"",N1645,"N/A")</f>
        <v>N/A</v>
      </c>
      <c r="P1645" t="s">
        <v>13</v>
      </c>
      <c r="Q1645" s="9">
        <v>4.2619999999999996</v>
      </c>
      <c r="R1645" t="str">
        <f t="shared" si="25"/>
        <v>1-10</v>
      </c>
      <c r="S1645">
        <v>600</v>
      </c>
      <c r="T1645" t="s">
        <v>14</v>
      </c>
      <c r="U1645">
        <f>IF(T1645="USD",S1645,S1645*0.055)</f>
        <v>600</v>
      </c>
      <c r="V1645">
        <v>300</v>
      </c>
      <c r="W1645" t="s">
        <v>14</v>
      </c>
      <c r="X1645">
        <f>IF(W1645="USD",V1645,V1645*0.054)</f>
        <v>300</v>
      </c>
      <c r="Y1645">
        <v>0</v>
      </c>
      <c r="Z1645">
        <v>3</v>
      </c>
      <c r="AA1645" s="9">
        <v>2</v>
      </c>
      <c r="AB1645">
        <v>2.5</v>
      </c>
      <c r="AC1645">
        <v>2</v>
      </c>
    </row>
    <row r="1646" spans="1:29" x14ac:dyDescent="0.25">
      <c r="A1646" t="s">
        <v>228</v>
      </c>
      <c r="B1646" t="s">
        <v>10</v>
      </c>
      <c r="C1646" t="s">
        <v>68</v>
      </c>
      <c r="D1646" t="s">
        <v>3615</v>
      </c>
      <c r="E1646" t="s">
        <v>3617</v>
      </c>
      <c r="F1646" t="str">
        <f>_xlfn.CONCAT(D1646:D1646,"-",E1646)</f>
        <v>Mombasa-Lagos</v>
      </c>
      <c r="G1646" s="1">
        <v>44579</v>
      </c>
      <c r="H1646" s="1">
        <v>44608</v>
      </c>
      <c r="I1646" s="8">
        <f>IF(H1646&lt;&gt;"",_xlfn.DAYS(H1646,G1646),"N/A")</f>
        <v>29</v>
      </c>
      <c r="J1646" s="1">
        <f>IF(H1646&lt;&gt;"",H1646,"N/A")</f>
        <v>44608</v>
      </c>
      <c r="K1646">
        <v>1</v>
      </c>
      <c r="L1646" t="s">
        <v>16</v>
      </c>
      <c r="M1646" t="str">
        <f>IF(L1646&lt;&gt;"",L1646,"N/A")</f>
        <v>Paid</v>
      </c>
      <c r="O1646" t="str">
        <f>IF(N1646&lt;&gt;"",N1646,"N/A")</f>
        <v>N/A</v>
      </c>
      <c r="P1646" t="s">
        <v>69</v>
      </c>
      <c r="Q1646" s="9">
        <v>34.204000000000001</v>
      </c>
      <c r="R1646" t="str">
        <f t="shared" si="25"/>
        <v>30+</v>
      </c>
      <c r="S1646">
        <v>20</v>
      </c>
      <c r="T1646" t="s">
        <v>14</v>
      </c>
      <c r="U1646">
        <f>IF(T1646="USD",S1646,S1646*0.055)</f>
        <v>20</v>
      </c>
      <c r="V1646">
        <v>10</v>
      </c>
      <c r="W1646" t="s">
        <v>14</v>
      </c>
      <c r="X1646">
        <f>IF(W1646="USD",V1646,V1646*0.054)</f>
        <v>10</v>
      </c>
      <c r="Y1646">
        <v>1</v>
      </c>
      <c r="Z1646">
        <v>2.9000000000000004</v>
      </c>
      <c r="AA1646" s="9">
        <v>4.3499999999999996</v>
      </c>
      <c r="AB1646">
        <v>3.625</v>
      </c>
    </row>
    <row r="1647" spans="1:29" x14ac:dyDescent="0.25">
      <c r="A1647" t="s">
        <v>259</v>
      </c>
      <c r="B1647" t="s">
        <v>10</v>
      </c>
      <c r="C1647" t="s">
        <v>68</v>
      </c>
      <c r="D1647" t="s">
        <v>3615</v>
      </c>
      <c r="E1647" t="s">
        <v>3613</v>
      </c>
      <c r="F1647" t="str">
        <f>_xlfn.CONCAT(D1647:D1647,"-",E1647)</f>
        <v>Mombasa-Sanaa</v>
      </c>
      <c r="G1647" s="1">
        <v>44579</v>
      </c>
      <c r="H1647" s="1">
        <v>44608</v>
      </c>
      <c r="I1647" s="8">
        <f>IF(H1647&lt;&gt;"",_xlfn.DAYS(H1647,G1647),"N/A")</f>
        <v>29</v>
      </c>
      <c r="J1647" s="1">
        <f>IF(H1647&lt;&gt;"",H1647,"N/A")</f>
        <v>44608</v>
      </c>
      <c r="K1647">
        <v>1</v>
      </c>
      <c r="L1647" t="s">
        <v>16</v>
      </c>
      <c r="M1647" t="str">
        <f>IF(L1647&lt;&gt;"",L1647,"N/A")</f>
        <v>Paid</v>
      </c>
      <c r="N1647" t="s">
        <v>16</v>
      </c>
      <c r="O1647" t="str">
        <f>IF(N1647&lt;&gt;"",N1647,"N/A")</f>
        <v>Paid</v>
      </c>
      <c r="P1647" t="s">
        <v>13</v>
      </c>
      <c r="Q1647" s="9">
        <v>34.204000000000001</v>
      </c>
      <c r="R1647" t="str">
        <f t="shared" si="25"/>
        <v>30+</v>
      </c>
      <c r="S1647">
        <v>600</v>
      </c>
      <c r="T1647" t="s">
        <v>14</v>
      </c>
      <c r="U1647">
        <f>IF(T1647="USD",S1647,S1647*0.055)</f>
        <v>600</v>
      </c>
      <c r="V1647">
        <v>300</v>
      </c>
      <c r="W1647" t="s">
        <v>14</v>
      </c>
      <c r="X1647">
        <f>IF(W1647="USD",V1647,V1647*0.054)</f>
        <v>300</v>
      </c>
      <c r="Y1647">
        <v>1</v>
      </c>
      <c r="Z1647">
        <v>2.9000000000000004</v>
      </c>
      <c r="AA1647" s="9">
        <v>4.3499999999999996</v>
      </c>
      <c r="AB1647">
        <v>3.625</v>
      </c>
    </row>
    <row r="1648" spans="1:29" x14ac:dyDescent="0.25">
      <c r="A1648" t="s">
        <v>417</v>
      </c>
      <c r="B1648" t="s">
        <v>10</v>
      </c>
      <c r="C1648" t="s">
        <v>68</v>
      </c>
      <c r="D1648" t="s">
        <v>3616</v>
      </c>
      <c r="E1648" t="s">
        <v>3612</v>
      </c>
      <c r="F1648" t="str">
        <f>_xlfn.CONCAT(D1648:D1648,"-",E1648)</f>
        <v>Marrakech-Victoria</v>
      </c>
      <c r="G1648" s="1">
        <v>44632</v>
      </c>
      <c r="H1648" s="1">
        <v>44661</v>
      </c>
      <c r="I1648" s="8">
        <f>IF(H1648&lt;&gt;"",_xlfn.DAYS(H1648,G1648),"N/A")</f>
        <v>29</v>
      </c>
      <c r="J1648" s="1">
        <f>IF(H1648&lt;&gt;"",H1648,"N/A")</f>
        <v>44661</v>
      </c>
      <c r="K1648">
        <v>3</v>
      </c>
      <c r="L1648" t="s">
        <v>16</v>
      </c>
      <c r="M1648" t="str">
        <f>IF(L1648&lt;&gt;"",L1648,"N/A")</f>
        <v>Paid</v>
      </c>
      <c r="O1648" t="str">
        <f>IF(N1648&lt;&gt;"",N1648,"N/A")</f>
        <v>N/A</v>
      </c>
      <c r="P1648" t="s">
        <v>69</v>
      </c>
      <c r="Q1648" s="9">
        <v>34.18</v>
      </c>
      <c r="R1648" t="str">
        <f t="shared" si="25"/>
        <v>30+</v>
      </c>
      <c r="S1648">
        <v>20</v>
      </c>
      <c r="T1648" t="s">
        <v>14</v>
      </c>
      <c r="U1648">
        <f>IF(T1648="USD",S1648,S1648*0.055)</f>
        <v>20</v>
      </c>
      <c r="V1648">
        <v>10</v>
      </c>
      <c r="W1648" t="s">
        <v>14</v>
      </c>
      <c r="X1648">
        <f>IF(W1648="USD",V1648,V1648*0.054)</f>
        <v>10</v>
      </c>
      <c r="Y1648">
        <v>1</v>
      </c>
      <c r="Z1648">
        <v>2.9000000000000004</v>
      </c>
      <c r="AA1648" s="9">
        <v>4.3499999999999996</v>
      </c>
      <c r="AB1648">
        <v>3.625</v>
      </c>
    </row>
    <row r="1649" spans="1:28" x14ac:dyDescent="0.25">
      <c r="A1649" t="s">
        <v>389</v>
      </c>
      <c r="B1649" t="s">
        <v>10</v>
      </c>
      <c r="C1649" t="s">
        <v>68</v>
      </c>
      <c r="D1649" t="s">
        <v>3615</v>
      </c>
      <c r="E1649" t="s">
        <v>3612</v>
      </c>
      <c r="F1649" t="str">
        <f>_xlfn.CONCAT(D1649:D1649,"-",E1649)</f>
        <v>Mombasa-Victoria</v>
      </c>
      <c r="G1649" s="1">
        <v>44632</v>
      </c>
      <c r="H1649" s="1">
        <v>44661</v>
      </c>
      <c r="I1649" s="8">
        <f>IF(H1649&lt;&gt;"",_xlfn.DAYS(H1649,G1649),"N/A")</f>
        <v>29</v>
      </c>
      <c r="J1649" s="1">
        <f>IF(H1649&lt;&gt;"",H1649,"N/A")</f>
        <v>44661</v>
      </c>
      <c r="K1649">
        <v>3</v>
      </c>
      <c r="L1649" t="s">
        <v>16</v>
      </c>
      <c r="M1649" t="str">
        <f>IF(L1649&lt;&gt;"",L1649,"N/A")</f>
        <v>Paid</v>
      </c>
      <c r="N1649" t="s">
        <v>16</v>
      </c>
      <c r="O1649" t="str">
        <f>IF(N1649&lt;&gt;"",N1649,"N/A")</f>
        <v>Paid</v>
      </c>
      <c r="P1649" t="s">
        <v>13</v>
      </c>
      <c r="Q1649" s="9">
        <v>34.18</v>
      </c>
      <c r="R1649" t="str">
        <f t="shared" si="25"/>
        <v>30+</v>
      </c>
      <c r="S1649">
        <v>600</v>
      </c>
      <c r="T1649" t="s">
        <v>14</v>
      </c>
      <c r="U1649">
        <f>IF(T1649="USD",S1649,S1649*0.055)</f>
        <v>600</v>
      </c>
      <c r="V1649">
        <v>300</v>
      </c>
      <c r="W1649" t="s">
        <v>14</v>
      </c>
      <c r="X1649">
        <f>IF(W1649="USD",V1649,V1649*0.054)</f>
        <v>300</v>
      </c>
      <c r="Y1649">
        <v>1</v>
      </c>
      <c r="Z1649">
        <v>2.9000000000000004</v>
      </c>
      <c r="AA1649" s="9">
        <v>4.3499999999999996</v>
      </c>
      <c r="AB1649">
        <v>3.625</v>
      </c>
    </row>
    <row r="1650" spans="1:28" x14ac:dyDescent="0.25">
      <c r="A1650" t="s">
        <v>393</v>
      </c>
      <c r="B1650" t="s">
        <v>10</v>
      </c>
      <c r="C1650" t="s">
        <v>68</v>
      </c>
      <c r="D1650" t="s">
        <v>3615</v>
      </c>
      <c r="E1650" t="s">
        <v>3617</v>
      </c>
      <c r="F1650" t="str">
        <f>_xlfn.CONCAT(D1650:D1650,"-",E1650)</f>
        <v>Mombasa-Lagos</v>
      </c>
      <c r="G1650" s="1">
        <v>44622</v>
      </c>
      <c r="H1650" s="1">
        <v>44651</v>
      </c>
      <c r="I1650" s="8">
        <f>IF(H1650&lt;&gt;"",_xlfn.DAYS(H1650,G1650),"N/A")</f>
        <v>29</v>
      </c>
      <c r="J1650" s="1">
        <f>IF(H1650&lt;&gt;"",H1650,"N/A")</f>
        <v>44651</v>
      </c>
      <c r="K1650">
        <v>3</v>
      </c>
      <c r="L1650" t="s">
        <v>16</v>
      </c>
      <c r="M1650" t="str">
        <f>IF(L1650&lt;&gt;"",L1650,"N/A")</f>
        <v>Paid</v>
      </c>
      <c r="O1650" t="str">
        <f>IF(N1650&lt;&gt;"",N1650,"N/A")</f>
        <v>N/A</v>
      </c>
      <c r="P1650" t="s">
        <v>69</v>
      </c>
      <c r="Q1650" s="9">
        <v>34.119999999999997</v>
      </c>
      <c r="R1650" t="str">
        <f t="shared" si="25"/>
        <v>30+</v>
      </c>
      <c r="S1650">
        <v>20</v>
      </c>
      <c r="T1650" t="s">
        <v>14</v>
      </c>
      <c r="U1650">
        <f>IF(T1650="USD",S1650,S1650*0.055)</f>
        <v>20</v>
      </c>
      <c r="V1650">
        <v>10</v>
      </c>
      <c r="W1650" t="s">
        <v>14</v>
      </c>
      <c r="X1650">
        <f>IF(W1650="USD",V1650,V1650*0.054)</f>
        <v>10</v>
      </c>
      <c r="Y1650">
        <v>1</v>
      </c>
      <c r="Z1650">
        <v>2.9000000000000004</v>
      </c>
      <c r="AA1650" s="9">
        <v>4.3499999999999996</v>
      </c>
      <c r="AB1650">
        <v>3.625</v>
      </c>
    </row>
    <row r="1651" spans="1:28" x14ac:dyDescent="0.25">
      <c r="A1651" t="s">
        <v>365</v>
      </c>
      <c r="B1651" t="s">
        <v>10</v>
      </c>
      <c r="C1651" t="s">
        <v>68</v>
      </c>
      <c r="D1651" t="s">
        <v>3620</v>
      </c>
      <c r="E1651" t="s">
        <v>3613</v>
      </c>
      <c r="F1651" t="str">
        <f>_xlfn.CONCAT(D1651:D1651,"-",E1651)</f>
        <v>Zanzibar-Sanaa</v>
      </c>
      <c r="G1651" s="1">
        <v>44622</v>
      </c>
      <c r="H1651" s="1">
        <v>44651</v>
      </c>
      <c r="I1651" s="8">
        <f>IF(H1651&lt;&gt;"",_xlfn.DAYS(H1651,G1651),"N/A")</f>
        <v>29</v>
      </c>
      <c r="J1651" s="1">
        <f>IF(H1651&lt;&gt;"",H1651,"N/A")</f>
        <v>44651</v>
      </c>
      <c r="K1651">
        <v>3</v>
      </c>
      <c r="L1651" t="s">
        <v>16</v>
      </c>
      <c r="M1651" t="str">
        <f>IF(L1651&lt;&gt;"",L1651,"N/A")</f>
        <v>Paid</v>
      </c>
      <c r="N1651" t="s">
        <v>16</v>
      </c>
      <c r="O1651" t="str">
        <f>IF(N1651&lt;&gt;"",N1651,"N/A")</f>
        <v>Paid</v>
      </c>
      <c r="P1651" t="s">
        <v>13</v>
      </c>
      <c r="Q1651" s="9">
        <v>34.119999999999997</v>
      </c>
      <c r="R1651" t="str">
        <f t="shared" si="25"/>
        <v>30+</v>
      </c>
      <c r="S1651">
        <v>600</v>
      </c>
      <c r="T1651" t="s">
        <v>14</v>
      </c>
      <c r="U1651">
        <f>IF(T1651="USD",S1651,S1651*0.055)</f>
        <v>600</v>
      </c>
      <c r="V1651">
        <v>300</v>
      </c>
      <c r="W1651" t="s">
        <v>14</v>
      </c>
      <c r="X1651">
        <f>IF(W1651="USD",V1651,V1651*0.054)</f>
        <v>300</v>
      </c>
      <c r="Y1651">
        <v>1</v>
      </c>
      <c r="Z1651">
        <v>2.9000000000000004</v>
      </c>
      <c r="AA1651" s="9">
        <v>4.3499999999999996</v>
      </c>
      <c r="AB1651">
        <v>3.625</v>
      </c>
    </row>
    <row r="1652" spans="1:28" x14ac:dyDescent="0.25">
      <c r="A1652" t="s">
        <v>306</v>
      </c>
      <c r="B1652" t="s">
        <v>10</v>
      </c>
      <c r="C1652" t="s">
        <v>68</v>
      </c>
      <c r="D1652" t="s">
        <v>3620</v>
      </c>
      <c r="E1652" t="s">
        <v>3617</v>
      </c>
      <c r="F1652" t="str">
        <f>_xlfn.CONCAT(D1652:D1652,"-",E1652)</f>
        <v>Zanzibar-Lagos</v>
      </c>
      <c r="G1652" s="1">
        <v>44627</v>
      </c>
      <c r="H1652" s="1">
        <v>44656</v>
      </c>
      <c r="I1652" s="8">
        <f>IF(H1652&lt;&gt;"",_xlfn.DAYS(H1652,G1652),"N/A")</f>
        <v>29</v>
      </c>
      <c r="J1652" s="1">
        <f>IF(H1652&lt;&gt;"",H1652,"N/A")</f>
        <v>44656</v>
      </c>
      <c r="K1652">
        <v>3</v>
      </c>
      <c r="L1652" t="s">
        <v>16</v>
      </c>
      <c r="M1652" t="str">
        <f>IF(L1652&lt;&gt;"",L1652,"N/A")</f>
        <v>Paid</v>
      </c>
      <c r="N1652" t="s">
        <v>16</v>
      </c>
      <c r="O1652" t="str">
        <f>IF(N1652&lt;&gt;"",N1652,"N/A")</f>
        <v>Paid</v>
      </c>
      <c r="P1652" t="s">
        <v>13</v>
      </c>
      <c r="Q1652" s="9">
        <v>33.997</v>
      </c>
      <c r="R1652" t="str">
        <f t="shared" si="25"/>
        <v>30+</v>
      </c>
      <c r="S1652">
        <v>600</v>
      </c>
      <c r="T1652" t="s">
        <v>14</v>
      </c>
      <c r="U1652">
        <f>IF(T1652="USD",S1652,S1652*0.055)</f>
        <v>600</v>
      </c>
      <c r="V1652">
        <v>300</v>
      </c>
      <c r="W1652" t="s">
        <v>14</v>
      </c>
      <c r="X1652">
        <f>IF(W1652="USD",V1652,V1652*0.054)</f>
        <v>300</v>
      </c>
      <c r="Y1652">
        <v>1</v>
      </c>
      <c r="Z1652">
        <v>2.9000000000000004</v>
      </c>
      <c r="AA1652" s="9">
        <v>4.3499999999999996</v>
      </c>
      <c r="AB1652">
        <v>3.625</v>
      </c>
    </row>
    <row r="1653" spans="1:28" x14ac:dyDescent="0.25">
      <c r="A1653" t="s">
        <v>299</v>
      </c>
      <c r="B1653" t="s">
        <v>10</v>
      </c>
      <c r="C1653" t="s">
        <v>68</v>
      </c>
      <c r="D1653" t="s">
        <v>3616</v>
      </c>
      <c r="E1653" t="s">
        <v>3613</v>
      </c>
      <c r="F1653" t="str">
        <f>_xlfn.CONCAT(D1653:D1653,"-",E1653)</f>
        <v>Marrakech-Sanaa</v>
      </c>
      <c r="G1653" s="1">
        <v>44610</v>
      </c>
      <c r="H1653" s="1">
        <v>44639</v>
      </c>
      <c r="I1653" s="8">
        <f>IF(H1653&lt;&gt;"",_xlfn.DAYS(H1653,G1653),"N/A")</f>
        <v>29</v>
      </c>
      <c r="J1653" s="1">
        <f>IF(H1653&lt;&gt;"",H1653,"N/A")</f>
        <v>44639</v>
      </c>
      <c r="K1653">
        <v>2</v>
      </c>
      <c r="L1653" t="s">
        <v>16</v>
      </c>
      <c r="M1653" t="str">
        <f>IF(L1653&lt;&gt;"",L1653,"N/A")</f>
        <v>Paid</v>
      </c>
      <c r="N1653" t="s">
        <v>16</v>
      </c>
      <c r="O1653" t="str">
        <f>IF(N1653&lt;&gt;"",N1653,"N/A")</f>
        <v>Paid</v>
      </c>
      <c r="P1653" t="s">
        <v>13</v>
      </c>
      <c r="Q1653" s="9">
        <v>33.994</v>
      </c>
      <c r="R1653" t="str">
        <f t="shared" si="25"/>
        <v>30+</v>
      </c>
      <c r="S1653">
        <v>600</v>
      </c>
      <c r="T1653" t="s">
        <v>14</v>
      </c>
      <c r="U1653">
        <f>IF(T1653="USD",S1653,S1653*0.055)</f>
        <v>600</v>
      </c>
      <c r="V1653">
        <v>300</v>
      </c>
      <c r="W1653" t="s">
        <v>14</v>
      </c>
      <c r="X1653">
        <f>IF(W1653="USD",V1653,V1653*0.054)</f>
        <v>300</v>
      </c>
      <c r="Y1653">
        <v>1</v>
      </c>
      <c r="Z1653">
        <v>2.9000000000000004</v>
      </c>
      <c r="AA1653" s="9">
        <v>4.3499999999999996</v>
      </c>
      <c r="AB1653">
        <v>3.625</v>
      </c>
    </row>
    <row r="1654" spans="1:28" x14ac:dyDescent="0.25">
      <c r="A1654" t="s">
        <v>177</v>
      </c>
      <c r="B1654" t="s">
        <v>10</v>
      </c>
      <c r="C1654" t="s">
        <v>68</v>
      </c>
      <c r="D1654" t="s">
        <v>3611</v>
      </c>
      <c r="E1654" t="s">
        <v>3618</v>
      </c>
      <c r="F1654" t="str">
        <f>_xlfn.CONCAT(D1654:D1654,"-",E1654)</f>
        <v>Mogadishu-Tripoli</v>
      </c>
      <c r="G1654" s="1">
        <v>44568</v>
      </c>
      <c r="H1654" s="1">
        <v>44597</v>
      </c>
      <c r="I1654" s="8">
        <f>IF(H1654&lt;&gt;"",_xlfn.DAYS(H1654,G1654),"N/A")</f>
        <v>29</v>
      </c>
      <c r="J1654" s="1">
        <f>IF(H1654&lt;&gt;"",H1654,"N/A")</f>
        <v>44597</v>
      </c>
      <c r="K1654">
        <v>1</v>
      </c>
      <c r="L1654" t="s">
        <v>16</v>
      </c>
      <c r="M1654" t="str">
        <f>IF(L1654&lt;&gt;"",L1654,"N/A")</f>
        <v>Paid</v>
      </c>
      <c r="N1654" t="s">
        <v>12</v>
      </c>
      <c r="O1654" t="str">
        <f>IF(N1654&lt;&gt;"",N1654,"N/A")</f>
        <v>Invoiced</v>
      </c>
      <c r="P1654" t="s">
        <v>69</v>
      </c>
      <c r="Q1654" s="9">
        <v>33.979999999999997</v>
      </c>
      <c r="R1654" t="str">
        <f t="shared" si="25"/>
        <v>30+</v>
      </c>
      <c r="S1654">
        <v>20</v>
      </c>
      <c r="T1654" t="s">
        <v>14</v>
      </c>
      <c r="U1654">
        <f>IF(T1654="USD",S1654,S1654*0.055)</f>
        <v>20</v>
      </c>
      <c r="V1654">
        <v>10</v>
      </c>
      <c r="W1654" t="s">
        <v>14</v>
      </c>
      <c r="X1654">
        <f>IF(W1654="USD",V1654,V1654*0.054)</f>
        <v>10</v>
      </c>
      <c r="Y1654">
        <v>1</v>
      </c>
      <c r="Z1654">
        <v>2.9000000000000004</v>
      </c>
      <c r="AA1654" s="9">
        <v>4.3499999999999996</v>
      </c>
      <c r="AB1654">
        <v>3.625</v>
      </c>
    </row>
    <row r="1655" spans="1:28" x14ac:dyDescent="0.25">
      <c r="A1655" t="s">
        <v>120</v>
      </c>
      <c r="B1655" t="s">
        <v>10</v>
      </c>
      <c r="C1655" t="s">
        <v>68</v>
      </c>
      <c r="D1655" t="s">
        <v>3620</v>
      </c>
      <c r="E1655" t="s">
        <v>3617</v>
      </c>
      <c r="F1655" t="str">
        <f>_xlfn.CONCAT(D1655:D1655,"-",E1655)</f>
        <v>Zanzibar-Lagos</v>
      </c>
      <c r="G1655" s="1">
        <v>44568</v>
      </c>
      <c r="H1655" s="1">
        <v>44597</v>
      </c>
      <c r="I1655" s="8">
        <f>IF(H1655&lt;&gt;"",_xlfn.DAYS(H1655,G1655),"N/A")</f>
        <v>29</v>
      </c>
      <c r="J1655" s="1">
        <f>IF(H1655&lt;&gt;"",H1655,"N/A")</f>
        <v>44597</v>
      </c>
      <c r="K1655">
        <v>1</v>
      </c>
      <c r="L1655" t="s">
        <v>16</v>
      </c>
      <c r="M1655" t="str">
        <f>IF(L1655&lt;&gt;"",L1655,"N/A")</f>
        <v>Paid</v>
      </c>
      <c r="N1655" t="s">
        <v>16</v>
      </c>
      <c r="O1655" t="str">
        <f>IF(N1655&lt;&gt;"",N1655,"N/A")</f>
        <v>Paid</v>
      </c>
      <c r="P1655" t="s">
        <v>13</v>
      </c>
      <c r="Q1655" s="9">
        <v>33.979999999999997</v>
      </c>
      <c r="R1655" t="str">
        <f t="shared" si="25"/>
        <v>30+</v>
      </c>
      <c r="S1655">
        <v>600</v>
      </c>
      <c r="T1655" t="s">
        <v>14</v>
      </c>
      <c r="U1655">
        <f>IF(T1655="USD",S1655,S1655*0.055)</f>
        <v>600</v>
      </c>
      <c r="V1655">
        <v>300</v>
      </c>
      <c r="W1655" t="s">
        <v>14</v>
      </c>
      <c r="X1655">
        <f>IF(W1655="USD",V1655,V1655*0.054)</f>
        <v>300</v>
      </c>
      <c r="Y1655">
        <v>1</v>
      </c>
      <c r="Z1655">
        <v>2.9000000000000004</v>
      </c>
      <c r="AA1655" s="9">
        <v>4.3499999999999996</v>
      </c>
      <c r="AB1655">
        <v>3.625</v>
      </c>
    </row>
    <row r="1656" spans="1:28" x14ac:dyDescent="0.25">
      <c r="A1656" t="s">
        <v>643</v>
      </c>
      <c r="B1656" t="s">
        <v>10</v>
      </c>
      <c r="C1656" t="s">
        <v>68</v>
      </c>
      <c r="D1656" t="s">
        <v>3611</v>
      </c>
      <c r="E1656" t="s">
        <v>3617</v>
      </c>
      <c r="F1656" t="str">
        <f>_xlfn.CONCAT(D1656:D1656,"-",E1656)</f>
        <v>Mogadishu-Lagos</v>
      </c>
      <c r="G1656" s="1">
        <v>44779</v>
      </c>
      <c r="H1656" s="1">
        <v>44808</v>
      </c>
      <c r="I1656" s="8">
        <f>IF(H1656&lt;&gt;"",_xlfn.DAYS(H1656,G1656),"N/A")</f>
        <v>29</v>
      </c>
      <c r="J1656" s="1">
        <f>IF(H1656&lt;&gt;"",H1656,"N/A")</f>
        <v>44808</v>
      </c>
      <c r="K1656">
        <v>8</v>
      </c>
      <c r="L1656" t="s">
        <v>12</v>
      </c>
      <c r="M1656" t="str">
        <f>IF(L1656&lt;&gt;"",L1656,"N/A")</f>
        <v>Invoiced</v>
      </c>
      <c r="N1656" t="s">
        <v>583</v>
      </c>
      <c r="O1656" t="str">
        <f>IF(N1656&lt;&gt;"",N1656,"N/A")</f>
        <v>Approval Pending</v>
      </c>
      <c r="P1656" t="s">
        <v>13</v>
      </c>
      <c r="Q1656" s="9">
        <v>33.54</v>
      </c>
      <c r="R1656" t="str">
        <f t="shared" si="25"/>
        <v>30+</v>
      </c>
      <c r="S1656">
        <v>600</v>
      </c>
      <c r="T1656" t="s">
        <v>14</v>
      </c>
      <c r="U1656">
        <f>IF(T1656="USD",S1656,S1656*0.055)</f>
        <v>600</v>
      </c>
      <c r="V1656">
        <v>300</v>
      </c>
      <c r="W1656" t="s">
        <v>14</v>
      </c>
      <c r="X1656">
        <f>IF(W1656="USD",V1656,V1656*0.054)</f>
        <v>300</v>
      </c>
      <c r="Y1656">
        <v>1</v>
      </c>
      <c r="Z1656">
        <v>2.9000000000000004</v>
      </c>
      <c r="AA1656" s="9">
        <v>4.3499999999999996</v>
      </c>
      <c r="AB1656">
        <v>3.625</v>
      </c>
    </row>
    <row r="1657" spans="1:28" x14ac:dyDescent="0.25">
      <c r="A1657" t="s">
        <v>430</v>
      </c>
      <c r="B1657" t="s">
        <v>10</v>
      </c>
      <c r="C1657" t="s">
        <v>68</v>
      </c>
      <c r="D1657" t="s">
        <v>3615</v>
      </c>
      <c r="E1657" t="s">
        <v>3614</v>
      </c>
      <c r="F1657" t="str">
        <f>_xlfn.CONCAT(D1657:D1657,"-",E1657)</f>
        <v>Mombasa-Alger</v>
      </c>
      <c r="G1657" s="1">
        <v>44639</v>
      </c>
      <c r="H1657" s="1">
        <v>44668</v>
      </c>
      <c r="I1657" s="8">
        <f>IF(H1657&lt;&gt;"",_xlfn.DAYS(H1657,G1657),"N/A")</f>
        <v>29</v>
      </c>
      <c r="J1657" s="1">
        <f>IF(H1657&lt;&gt;"",H1657,"N/A")</f>
        <v>44668</v>
      </c>
      <c r="K1657">
        <v>3</v>
      </c>
      <c r="L1657" t="s">
        <v>12</v>
      </c>
      <c r="M1657" t="str">
        <f>IF(L1657&lt;&gt;"",L1657,"N/A")</f>
        <v>Invoiced</v>
      </c>
      <c r="N1657" t="s">
        <v>12</v>
      </c>
      <c r="O1657" t="str">
        <f>IF(N1657&lt;&gt;"",N1657,"N/A")</f>
        <v>Invoiced</v>
      </c>
      <c r="P1657" t="s">
        <v>13</v>
      </c>
      <c r="Q1657" s="9">
        <v>33.456000000000003</v>
      </c>
      <c r="R1657" t="str">
        <f t="shared" si="25"/>
        <v>30+</v>
      </c>
      <c r="S1657">
        <v>600</v>
      </c>
      <c r="T1657" t="s">
        <v>14</v>
      </c>
      <c r="U1657">
        <f>IF(T1657="USD",S1657,S1657*0.055)</f>
        <v>600</v>
      </c>
      <c r="V1657">
        <v>300</v>
      </c>
      <c r="W1657" t="s">
        <v>14</v>
      </c>
      <c r="X1657">
        <f>IF(W1657="USD",V1657,V1657*0.054)</f>
        <v>300</v>
      </c>
      <c r="Y1657">
        <v>1</v>
      </c>
      <c r="Z1657">
        <v>2.9000000000000004</v>
      </c>
      <c r="AA1657" s="9">
        <v>4.3499999999999996</v>
      </c>
      <c r="AB1657">
        <v>3.625</v>
      </c>
    </row>
    <row r="1658" spans="1:28" x14ac:dyDescent="0.25">
      <c r="A1658" t="s">
        <v>334</v>
      </c>
      <c r="B1658" t="s">
        <v>10</v>
      </c>
      <c r="C1658" t="s">
        <v>68</v>
      </c>
      <c r="D1658" t="s">
        <v>3619</v>
      </c>
      <c r="E1658" t="s">
        <v>3618</v>
      </c>
      <c r="F1658" t="str">
        <f>_xlfn.CONCAT(D1658:D1658,"-",E1658)</f>
        <v>Addis Ababa-Tripoli</v>
      </c>
      <c r="G1658" s="1">
        <v>44614</v>
      </c>
      <c r="H1658" s="1">
        <v>44643</v>
      </c>
      <c r="I1658" s="8">
        <f>IF(H1658&lt;&gt;"",_xlfn.DAYS(H1658,G1658),"N/A")</f>
        <v>29</v>
      </c>
      <c r="J1658" s="1">
        <f>IF(H1658&lt;&gt;"",H1658,"N/A")</f>
        <v>44643</v>
      </c>
      <c r="K1658">
        <v>2</v>
      </c>
      <c r="L1658" t="s">
        <v>16</v>
      </c>
      <c r="M1658" t="str">
        <f>IF(L1658&lt;&gt;"",L1658,"N/A")</f>
        <v>Paid</v>
      </c>
      <c r="N1658" t="s">
        <v>16</v>
      </c>
      <c r="O1658" t="str">
        <f>IF(N1658&lt;&gt;"",N1658,"N/A")</f>
        <v>Paid</v>
      </c>
      <c r="P1658" t="s">
        <v>13</v>
      </c>
      <c r="Q1658" s="9">
        <v>33.07</v>
      </c>
      <c r="R1658" t="str">
        <f t="shared" si="25"/>
        <v>30+</v>
      </c>
      <c r="S1658">
        <v>600</v>
      </c>
      <c r="T1658" t="s">
        <v>14</v>
      </c>
      <c r="U1658">
        <f>IF(T1658="USD",S1658,S1658*0.055)</f>
        <v>600</v>
      </c>
      <c r="V1658">
        <v>300</v>
      </c>
      <c r="W1658" t="s">
        <v>14</v>
      </c>
      <c r="X1658">
        <f>IF(W1658="USD",V1658,V1658*0.054)</f>
        <v>300</v>
      </c>
      <c r="Y1658">
        <v>1</v>
      </c>
      <c r="Z1658">
        <v>2.9000000000000004</v>
      </c>
      <c r="AA1658" s="9">
        <v>4.3499999999999996</v>
      </c>
      <c r="AB1658">
        <v>3.625</v>
      </c>
    </row>
    <row r="1659" spans="1:28" x14ac:dyDescent="0.25">
      <c r="A1659" t="s">
        <v>444</v>
      </c>
      <c r="B1659" t="s">
        <v>10</v>
      </c>
      <c r="C1659" t="s">
        <v>68</v>
      </c>
      <c r="D1659" t="s">
        <v>3615</v>
      </c>
      <c r="E1659" t="s">
        <v>3618</v>
      </c>
      <c r="F1659" t="str">
        <f>_xlfn.CONCAT(D1659:D1659,"-",E1659)</f>
        <v>Mombasa-Tripoli</v>
      </c>
      <c r="G1659" s="1">
        <v>44630</v>
      </c>
      <c r="H1659" s="1">
        <v>44659</v>
      </c>
      <c r="I1659" s="8">
        <f>IF(H1659&lt;&gt;"",_xlfn.DAYS(H1659,G1659),"N/A")</f>
        <v>29</v>
      </c>
      <c r="J1659" s="1">
        <f>IF(H1659&lt;&gt;"",H1659,"N/A")</f>
        <v>44659</v>
      </c>
      <c r="K1659">
        <v>3</v>
      </c>
      <c r="L1659" t="s">
        <v>12</v>
      </c>
      <c r="M1659" t="str">
        <f>IF(L1659&lt;&gt;"",L1659,"N/A")</f>
        <v>Invoiced</v>
      </c>
      <c r="N1659" t="s">
        <v>12</v>
      </c>
      <c r="O1659" t="str">
        <f>IF(N1659&lt;&gt;"",N1659,"N/A")</f>
        <v>Invoiced</v>
      </c>
      <c r="P1659" t="s">
        <v>13</v>
      </c>
      <c r="Q1659" s="9">
        <v>32.890999999999998</v>
      </c>
      <c r="R1659" t="str">
        <f t="shared" si="25"/>
        <v>30+</v>
      </c>
      <c r="S1659">
        <v>600</v>
      </c>
      <c r="T1659" t="s">
        <v>14</v>
      </c>
      <c r="U1659">
        <f>IF(T1659="USD",S1659,S1659*0.055)</f>
        <v>600</v>
      </c>
      <c r="V1659">
        <v>300</v>
      </c>
      <c r="W1659" t="s">
        <v>14</v>
      </c>
      <c r="X1659">
        <f>IF(W1659="USD",V1659,V1659*0.054)</f>
        <v>300</v>
      </c>
      <c r="Y1659">
        <v>1</v>
      </c>
      <c r="Z1659">
        <v>2.9000000000000004</v>
      </c>
      <c r="AA1659" s="9">
        <v>4.3499999999999996</v>
      </c>
      <c r="AB1659">
        <v>3.625</v>
      </c>
    </row>
    <row r="1660" spans="1:28" x14ac:dyDescent="0.25">
      <c r="A1660" t="s">
        <v>432</v>
      </c>
      <c r="B1660" t="s">
        <v>10</v>
      </c>
      <c r="C1660" t="s">
        <v>68</v>
      </c>
      <c r="D1660" t="s">
        <v>3611</v>
      </c>
      <c r="E1660" t="s">
        <v>3617</v>
      </c>
      <c r="F1660" t="str">
        <f>_xlfn.CONCAT(D1660:D1660,"-",E1660)</f>
        <v>Mogadishu-Lagos</v>
      </c>
      <c r="G1660" s="1">
        <v>44630</v>
      </c>
      <c r="H1660" s="1">
        <v>44659</v>
      </c>
      <c r="I1660" s="8">
        <f>IF(H1660&lt;&gt;"",_xlfn.DAYS(H1660,G1660),"N/A")</f>
        <v>29</v>
      </c>
      <c r="J1660" s="1">
        <f>IF(H1660&lt;&gt;"",H1660,"N/A")</f>
        <v>44659</v>
      </c>
      <c r="K1660">
        <v>3</v>
      </c>
      <c r="L1660" t="s">
        <v>12</v>
      </c>
      <c r="M1660" t="str">
        <f>IF(L1660&lt;&gt;"",L1660,"N/A")</f>
        <v>Invoiced</v>
      </c>
      <c r="N1660" t="s">
        <v>16</v>
      </c>
      <c r="O1660" t="str">
        <f>IF(N1660&lt;&gt;"",N1660,"N/A")</f>
        <v>Paid</v>
      </c>
      <c r="P1660" t="s">
        <v>13</v>
      </c>
      <c r="Q1660" s="9">
        <v>32.472999999999999</v>
      </c>
      <c r="R1660" t="str">
        <f t="shared" si="25"/>
        <v>30+</v>
      </c>
      <c r="S1660">
        <v>600</v>
      </c>
      <c r="T1660" t="s">
        <v>14</v>
      </c>
      <c r="U1660">
        <f>IF(T1660="USD",S1660,S1660*0.055)</f>
        <v>600</v>
      </c>
      <c r="V1660">
        <v>300</v>
      </c>
      <c r="W1660" t="s">
        <v>14</v>
      </c>
      <c r="X1660">
        <f>IF(W1660="USD",V1660,V1660*0.054)</f>
        <v>300</v>
      </c>
      <c r="Y1660">
        <v>1</v>
      </c>
      <c r="Z1660">
        <v>2.9000000000000004</v>
      </c>
      <c r="AA1660" s="9">
        <v>4.3499999999999996</v>
      </c>
      <c r="AB1660">
        <v>3.625</v>
      </c>
    </row>
    <row r="1661" spans="1:28" x14ac:dyDescent="0.25">
      <c r="A1661" t="s">
        <v>191</v>
      </c>
      <c r="B1661" t="s">
        <v>10</v>
      </c>
      <c r="C1661" t="s">
        <v>68</v>
      </c>
      <c r="D1661" t="s">
        <v>3620</v>
      </c>
      <c r="E1661" t="s">
        <v>3617</v>
      </c>
      <c r="F1661" t="str">
        <f>_xlfn.CONCAT(D1661:D1661,"-",E1661)</f>
        <v>Zanzibar-Lagos</v>
      </c>
      <c r="G1661" s="1">
        <v>44615</v>
      </c>
      <c r="H1661" s="1">
        <v>44644</v>
      </c>
      <c r="I1661" s="8">
        <f>IF(H1661&lt;&gt;"",_xlfn.DAYS(H1661,G1661),"N/A")</f>
        <v>29</v>
      </c>
      <c r="J1661" s="1">
        <f>IF(H1661&lt;&gt;"",H1661,"N/A")</f>
        <v>44644</v>
      </c>
      <c r="K1661">
        <v>2</v>
      </c>
      <c r="L1661" t="s">
        <v>16</v>
      </c>
      <c r="M1661" t="str">
        <f>IF(L1661&lt;&gt;"",L1661,"N/A")</f>
        <v>Paid</v>
      </c>
      <c r="O1661" t="str">
        <f>IF(N1661&lt;&gt;"",N1661,"N/A")</f>
        <v>N/A</v>
      </c>
      <c r="P1661" t="s">
        <v>69</v>
      </c>
      <c r="Q1661" s="9">
        <v>30.16</v>
      </c>
      <c r="R1661" t="str">
        <f t="shared" si="25"/>
        <v>30+</v>
      </c>
      <c r="S1661">
        <v>20</v>
      </c>
      <c r="T1661" t="s">
        <v>14</v>
      </c>
      <c r="U1661">
        <f>IF(T1661="USD",S1661,S1661*0.055)</f>
        <v>20</v>
      </c>
      <c r="V1661">
        <v>10</v>
      </c>
      <c r="W1661" t="s">
        <v>14</v>
      </c>
      <c r="X1661">
        <f>IF(W1661="USD",V1661,V1661*0.054)</f>
        <v>10</v>
      </c>
      <c r="Y1661">
        <v>1</v>
      </c>
      <c r="Z1661">
        <v>2.9000000000000004</v>
      </c>
      <c r="AA1661" s="9">
        <v>4.3499999999999996</v>
      </c>
      <c r="AB1661">
        <v>3.625</v>
      </c>
    </row>
    <row r="1662" spans="1:28" x14ac:dyDescent="0.25">
      <c r="A1662" t="s">
        <v>134</v>
      </c>
      <c r="B1662" t="s">
        <v>10</v>
      </c>
      <c r="C1662" t="s">
        <v>68</v>
      </c>
      <c r="D1662" t="s">
        <v>3611</v>
      </c>
      <c r="E1662" t="s">
        <v>3614</v>
      </c>
      <c r="F1662" t="str">
        <f>_xlfn.CONCAT(D1662:D1662,"-",E1662)</f>
        <v>Mogadishu-Alger</v>
      </c>
      <c r="G1662" s="1">
        <v>44615</v>
      </c>
      <c r="H1662" s="1">
        <v>44644</v>
      </c>
      <c r="I1662" s="8">
        <f>IF(H1662&lt;&gt;"",_xlfn.DAYS(H1662,G1662),"N/A")</f>
        <v>29</v>
      </c>
      <c r="J1662" s="1">
        <f>IF(H1662&lt;&gt;"",H1662,"N/A")</f>
        <v>44644</v>
      </c>
      <c r="K1662">
        <v>2</v>
      </c>
      <c r="L1662" t="s">
        <v>16</v>
      </c>
      <c r="M1662" t="str">
        <f>IF(L1662&lt;&gt;"",L1662,"N/A")</f>
        <v>Paid</v>
      </c>
      <c r="N1662" t="s">
        <v>16</v>
      </c>
      <c r="O1662" t="str">
        <f>IF(N1662&lt;&gt;"",N1662,"N/A")</f>
        <v>Paid</v>
      </c>
      <c r="P1662" t="s">
        <v>13</v>
      </c>
      <c r="Q1662" s="9">
        <v>30.16</v>
      </c>
      <c r="R1662" t="str">
        <f t="shared" si="25"/>
        <v>30+</v>
      </c>
      <c r="S1662">
        <v>600</v>
      </c>
      <c r="T1662" t="s">
        <v>14</v>
      </c>
      <c r="U1662">
        <f>IF(T1662="USD",S1662,S1662*0.055)</f>
        <v>600</v>
      </c>
      <c r="V1662">
        <v>300</v>
      </c>
      <c r="W1662" t="s">
        <v>14</v>
      </c>
      <c r="X1662">
        <f>IF(W1662="USD",V1662,V1662*0.054)</f>
        <v>300</v>
      </c>
      <c r="Y1662">
        <v>1</v>
      </c>
      <c r="Z1662">
        <v>2.9000000000000004</v>
      </c>
      <c r="AA1662" s="9">
        <v>4.3499999999999996</v>
      </c>
      <c r="AB1662">
        <v>3.625</v>
      </c>
    </row>
    <row r="1663" spans="1:28" x14ac:dyDescent="0.25">
      <c r="A1663" t="s">
        <v>322</v>
      </c>
      <c r="B1663" t="s">
        <v>10</v>
      </c>
      <c r="C1663" t="s">
        <v>68</v>
      </c>
      <c r="D1663" t="s">
        <v>3619</v>
      </c>
      <c r="E1663" t="s">
        <v>3617</v>
      </c>
      <c r="F1663" t="str">
        <f>_xlfn.CONCAT(D1663:D1663,"-",E1663)</f>
        <v>Addis Ababa-Lagos</v>
      </c>
      <c r="G1663" s="1">
        <v>44615</v>
      </c>
      <c r="H1663" s="1">
        <v>44644</v>
      </c>
      <c r="I1663" s="8">
        <f>IF(H1663&lt;&gt;"",_xlfn.DAYS(H1663,G1663),"N/A")</f>
        <v>29</v>
      </c>
      <c r="J1663" s="1">
        <f>IF(H1663&lt;&gt;"",H1663,"N/A")</f>
        <v>44644</v>
      </c>
      <c r="K1663">
        <v>2</v>
      </c>
      <c r="L1663" t="s">
        <v>16</v>
      </c>
      <c r="M1663" t="str">
        <f>IF(L1663&lt;&gt;"",L1663,"N/A")</f>
        <v>Paid</v>
      </c>
      <c r="N1663" t="s">
        <v>16</v>
      </c>
      <c r="O1663" t="str">
        <f>IF(N1663&lt;&gt;"",N1663,"N/A")</f>
        <v>Paid</v>
      </c>
      <c r="P1663" t="s">
        <v>13</v>
      </c>
      <c r="Q1663" s="9">
        <v>30.14</v>
      </c>
      <c r="R1663" t="str">
        <f t="shared" si="25"/>
        <v>30+</v>
      </c>
      <c r="S1663">
        <v>600</v>
      </c>
      <c r="T1663" t="s">
        <v>14</v>
      </c>
      <c r="U1663">
        <f>IF(T1663="USD",S1663,S1663*0.055)</f>
        <v>600</v>
      </c>
      <c r="V1663">
        <v>300</v>
      </c>
      <c r="W1663" t="s">
        <v>14</v>
      </c>
      <c r="X1663">
        <f>IF(W1663="USD",V1663,V1663*0.054)</f>
        <v>300</v>
      </c>
      <c r="Y1663">
        <v>1</v>
      </c>
      <c r="Z1663">
        <v>2.9000000000000004</v>
      </c>
      <c r="AA1663" s="9">
        <v>4.3499999999999996</v>
      </c>
      <c r="AB1663">
        <v>3.625</v>
      </c>
    </row>
    <row r="1664" spans="1:28" x14ac:dyDescent="0.25">
      <c r="A1664" t="s">
        <v>313</v>
      </c>
      <c r="B1664" t="s">
        <v>10</v>
      </c>
      <c r="C1664" t="s">
        <v>68</v>
      </c>
      <c r="D1664" t="s">
        <v>3619</v>
      </c>
      <c r="E1664" t="s">
        <v>3612</v>
      </c>
      <c r="F1664" t="str">
        <f>_xlfn.CONCAT(D1664:D1664,"-",E1664)</f>
        <v>Addis Ababa-Victoria</v>
      </c>
      <c r="G1664" s="1">
        <v>44615</v>
      </c>
      <c r="H1664" s="1">
        <v>44644</v>
      </c>
      <c r="I1664" s="8">
        <f>IF(H1664&lt;&gt;"",_xlfn.DAYS(H1664,G1664),"N/A")</f>
        <v>29</v>
      </c>
      <c r="J1664" s="1">
        <f>IF(H1664&lt;&gt;"",H1664,"N/A")</f>
        <v>44644</v>
      </c>
      <c r="K1664">
        <v>2</v>
      </c>
      <c r="L1664" t="s">
        <v>16</v>
      </c>
      <c r="M1664" t="str">
        <f>IF(L1664&lt;&gt;"",L1664,"N/A")</f>
        <v>Paid</v>
      </c>
      <c r="N1664" t="s">
        <v>16</v>
      </c>
      <c r="O1664" t="str">
        <f>IF(N1664&lt;&gt;"",N1664,"N/A")</f>
        <v>Paid</v>
      </c>
      <c r="P1664" t="s">
        <v>13</v>
      </c>
      <c r="Q1664" s="9">
        <v>30.12</v>
      </c>
      <c r="R1664" t="str">
        <f t="shared" si="25"/>
        <v>30+</v>
      </c>
      <c r="S1664">
        <v>600</v>
      </c>
      <c r="T1664" t="s">
        <v>14</v>
      </c>
      <c r="U1664">
        <f>IF(T1664="USD",S1664,S1664*0.055)</f>
        <v>600</v>
      </c>
      <c r="V1664">
        <v>300</v>
      </c>
      <c r="W1664" t="s">
        <v>14</v>
      </c>
      <c r="X1664">
        <f>IF(W1664="USD",V1664,V1664*0.054)</f>
        <v>300</v>
      </c>
      <c r="Y1664">
        <v>1</v>
      </c>
      <c r="Z1664">
        <v>2.9000000000000004</v>
      </c>
      <c r="AA1664" s="9">
        <v>4.3499999999999996</v>
      </c>
      <c r="AB1664">
        <v>3.625</v>
      </c>
    </row>
    <row r="1665" spans="1:28" x14ac:dyDescent="0.25">
      <c r="A1665" t="s">
        <v>181</v>
      </c>
      <c r="B1665" t="s">
        <v>10</v>
      </c>
      <c r="C1665" t="s">
        <v>68</v>
      </c>
      <c r="D1665" t="s">
        <v>3616</v>
      </c>
      <c r="E1665" t="s">
        <v>3618</v>
      </c>
      <c r="F1665" t="str">
        <f>_xlfn.CONCAT(D1665:D1665,"-",E1665)</f>
        <v>Marrakech-Tripoli</v>
      </c>
      <c r="G1665" s="1">
        <v>44579</v>
      </c>
      <c r="H1665" s="1">
        <v>44608</v>
      </c>
      <c r="I1665" s="8">
        <f>IF(H1665&lt;&gt;"",_xlfn.DAYS(H1665,G1665),"N/A")</f>
        <v>29</v>
      </c>
      <c r="J1665" s="1">
        <f>IF(H1665&lt;&gt;"",H1665,"N/A")</f>
        <v>44608</v>
      </c>
      <c r="K1665">
        <v>1</v>
      </c>
      <c r="L1665" t="s">
        <v>16</v>
      </c>
      <c r="M1665" t="str">
        <f>IF(L1665&lt;&gt;"",L1665,"N/A")</f>
        <v>Paid</v>
      </c>
      <c r="N1665" t="s">
        <v>12</v>
      </c>
      <c r="O1665" t="str">
        <f>IF(N1665&lt;&gt;"",N1665,"N/A")</f>
        <v>Invoiced</v>
      </c>
      <c r="P1665" t="s">
        <v>69</v>
      </c>
      <c r="Q1665" s="9">
        <v>30.1</v>
      </c>
      <c r="R1665" t="str">
        <f t="shared" si="25"/>
        <v>30+</v>
      </c>
      <c r="S1665">
        <v>20</v>
      </c>
      <c r="T1665" t="s">
        <v>14</v>
      </c>
      <c r="U1665">
        <f>IF(T1665="USD",S1665,S1665*0.055)</f>
        <v>20</v>
      </c>
      <c r="V1665">
        <v>10</v>
      </c>
      <c r="W1665" t="s">
        <v>14</v>
      </c>
      <c r="X1665">
        <f>IF(W1665="USD",V1665,V1665*0.054)</f>
        <v>10</v>
      </c>
      <c r="Y1665">
        <v>1</v>
      </c>
      <c r="Z1665">
        <v>2.9000000000000004</v>
      </c>
      <c r="AA1665" s="9">
        <v>4.3499999999999996</v>
      </c>
      <c r="AB1665">
        <v>3.625</v>
      </c>
    </row>
    <row r="1666" spans="1:28" x14ac:dyDescent="0.25">
      <c r="A1666" t="s">
        <v>124</v>
      </c>
      <c r="B1666" t="s">
        <v>10</v>
      </c>
      <c r="C1666" t="s">
        <v>68</v>
      </c>
      <c r="D1666" t="s">
        <v>3616</v>
      </c>
      <c r="E1666" t="s">
        <v>3614</v>
      </c>
      <c r="F1666" t="str">
        <f>_xlfn.CONCAT(D1666:D1666,"-",E1666)</f>
        <v>Marrakech-Alger</v>
      </c>
      <c r="G1666" s="1">
        <v>44579</v>
      </c>
      <c r="H1666" s="1">
        <v>44608</v>
      </c>
      <c r="I1666" s="8">
        <f>IF(H1666&lt;&gt;"",_xlfn.DAYS(H1666,G1666),"N/A")</f>
        <v>29</v>
      </c>
      <c r="J1666" s="1">
        <f>IF(H1666&lt;&gt;"",H1666,"N/A")</f>
        <v>44608</v>
      </c>
      <c r="K1666">
        <v>1</v>
      </c>
      <c r="L1666" t="s">
        <v>16</v>
      </c>
      <c r="M1666" t="str">
        <f>IF(L1666&lt;&gt;"",L1666,"N/A")</f>
        <v>Paid</v>
      </c>
      <c r="N1666" t="s">
        <v>12</v>
      </c>
      <c r="O1666" t="str">
        <f>IF(N1666&lt;&gt;"",N1666,"N/A")</f>
        <v>Invoiced</v>
      </c>
      <c r="P1666" t="s">
        <v>13</v>
      </c>
      <c r="Q1666" s="9">
        <v>30.1</v>
      </c>
      <c r="R1666" t="str">
        <f t="shared" si="25"/>
        <v>30+</v>
      </c>
      <c r="S1666">
        <v>600</v>
      </c>
      <c r="T1666" t="s">
        <v>14</v>
      </c>
      <c r="U1666">
        <f>IF(T1666="USD",S1666,S1666*0.055)</f>
        <v>600</v>
      </c>
      <c r="V1666">
        <v>300</v>
      </c>
      <c r="W1666" t="s">
        <v>14</v>
      </c>
      <c r="X1666">
        <f>IF(W1666="USD",V1666,V1666*0.054)</f>
        <v>300</v>
      </c>
      <c r="Y1666">
        <v>1</v>
      </c>
      <c r="Z1666">
        <v>2.9000000000000004</v>
      </c>
      <c r="AA1666" s="9">
        <v>4.3499999999999996</v>
      </c>
      <c r="AB1666">
        <v>3.625</v>
      </c>
    </row>
    <row r="1667" spans="1:28" x14ac:dyDescent="0.25">
      <c r="A1667" t="s">
        <v>237</v>
      </c>
      <c r="B1667" t="s">
        <v>10</v>
      </c>
      <c r="C1667" t="s">
        <v>68</v>
      </c>
      <c r="D1667" t="s">
        <v>3615</v>
      </c>
      <c r="E1667" t="s">
        <v>3618</v>
      </c>
      <c r="F1667" t="str">
        <f>_xlfn.CONCAT(D1667:D1667,"-",E1667)</f>
        <v>Mombasa-Tripoli</v>
      </c>
      <c r="G1667" s="1">
        <v>44601</v>
      </c>
      <c r="H1667" s="1">
        <v>44630</v>
      </c>
      <c r="I1667" s="8">
        <f>IF(H1667&lt;&gt;"",_xlfn.DAYS(H1667,G1667),"N/A")</f>
        <v>29</v>
      </c>
      <c r="J1667" s="1">
        <f>IF(H1667&lt;&gt;"",H1667,"N/A")</f>
        <v>44630</v>
      </c>
      <c r="K1667">
        <v>2</v>
      </c>
      <c r="L1667" t="s">
        <v>16</v>
      </c>
      <c r="M1667" t="str">
        <f>IF(L1667&lt;&gt;"",L1667,"N/A")</f>
        <v>Paid</v>
      </c>
      <c r="O1667" t="str">
        <f>IF(N1667&lt;&gt;"",N1667,"N/A")</f>
        <v>N/A</v>
      </c>
      <c r="P1667" t="s">
        <v>69</v>
      </c>
      <c r="Q1667" s="9">
        <v>30.088000000000001</v>
      </c>
      <c r="R1667" t="str">
        <f t="shared" ref="R1667:R1730" si="26">IF(Q1667&lt;=10,"1-10",IF(Q1667&lt;=20,"10-20",IF(Q1667&lt;=30,"20-30",IF(Q1667&lt;=40,"30+"))))</f>
        <v>30+</v>
      </c>
      <c r="S1667">
        <v>20</v>
      </c>
      <c r="T1667" t="s">
        <v>14</v>
      </c>
      <c r="U1667">
        <f>IF(T1667="USD",S1667,S1667*0.055)</f>
        <v>20</v>
      </c>
      <c r="V1667">
        <v>10</v>
      </c>
      <c r="W1667" t="s">
        <v>14</v>
      </c>
      <c r="X1667">
        <f>IF(W1667="USD",V1667,V1667*0.054)</f>
        <v>10</v>
      </c>
      <c r="Y1667">
        <v>1</v>
      </c>
      <c r="Z1667">
        <v>2.9000000000000004</v>
      </c>
      <c r="AA1667" s="9">
        <v>4.3499999999999996</v>
      </c>
      <c r="AB1667">
        <v>3.625</v>
      </c>
    </row>
    <row r="1668" spans="1:28" x14ac:dyDescent="0.25">
      <c r="A1668" t="s">
        <v>268</v>
      </c>
      <c r="B1668" t="s">
        <v>10</v>
      </c>
      <c r="C1668" t="s">
        <v>68</v>
      </c>
      <c r="D1668" t="s">
        <v>3611</v>
      </c>
      <c r="E1668" t="s">
        <v>3612</v>
      </c>
      <c r="F1668" t="str">
        <f>_xlfn.CONCAT(D1668:D1668,"-",E1668)</f>
        <v>Mogadishu-Victoria</v>
      </c>
      <c r="G1668" s="1">
        <v>44601</v>
      </c>
      <c r="H1668" s="1">
        <v>44630</v>
      </c>
      <c r="I1668" s="8">
        <f>IF(H1668&lt;&gt;"",_xlfn.DAYS(H1668,G1668),"N/A")</f>
        <v>29</v>
      </c>
      <c r="J1668" s="1">
        <f>IF(H1668&lt;&gt;"",H1668,"N/A")</f>
        <v>44630</v>
      </c>
      <c r="K1668">
        <v>2</v>
      </c>
      <c r="L1668" t="s">
        <v>16</v>
      </c>
      <c r="M1668" t="str">
        <f>IF(L1668&lt;&gt;"",L1668,"N/A")</f>
        <v>Paid</v>
      </c>
      <c r="N1668" t="s">
        <v>16</v>
      </c>
      <c r="O1668" t="str">
        <f>IF(N1668&lt;&gt;"",N1668,"N/A")</f>
        <v>Paid</v>
      </c>
      <c r="P1668" t="s">
        <v>13</v>
      </c>
      <c r="Q1668" s="9">
        <v>30.088000000000001</v>
      </c>
      <c r="R1668" t="str">
        <f t="shared" si="26"/>
        <v>30+</v>
      </c>
      <c r="S1668">
        <v>600</v>
      </c>
      <c r="T1668" t="s">
        <v>14</v>
      </c>
      <c r="U1668">
        <f>IF(T1668="USD",S1668,S1668*0.055)</f>
        <v>600</v>
      </c>
      <c r="V1668">
        <v>300</v>
      </c>
      <c r="W1668" t="s">
        <v>14</v>
      </c>
      <c r="X1668">
        <f>IF(W1668="USD",V1668,V1668*0.054)</f>
        <v>300</v>
      </c>
      <c r="Y1668">
        <v>1</v>
      </c>
      <c r="Z1668">
        <v>2.9000000000000004</v>
      </c>
      <c r="AA1668" s="9">
        <v>4.3499999999999996</v>
      </c>
      <c r="AB1668">
        <v>3.625</v>
      </c>
    </row>
    <row r="1669" spans="1:28" x14ac:dyDescent="0.25">
      <c r="A1669" t="s">
        <v>195</v>
      </c>
      <c r="B1669" t="s">
        <v>10</v>
      </c>
      <c r="C1669" t="s">
        <v>68</v>
      </c>
      <c r="D1669" t="s">
        <v>3620</v>
      </c>
      <c r="E1669" t="s">
        <v>3618</v>
      </c>
      <c r="F1669" t="str">
        <f>_xlfn.CONCAT(D1669:D1669,"-",E1669)</f>
        <v>Zanzibar-Tripoli</v>
      </c>
      <c r="G1669" s="1">
        <v>44610</v>
      </c>
      <c r="H1669" s="1">
        <v>44639</v>
      </c>
      <c r="I1669" s="8">
        <f>IF(H1669&lt;&gt;"",_xlfn.DAYS(H1669,G1669),"N/A")</f>
        <v>29</v>
      </c>
      <c r="J1669" s="1">
        <f>IF(H1669&lt;&gt;"",H1669,"N/A")</f>
        <v>44639</v>
      </c>
      <c r="K1669">
        <v>2</v>
      </c>
      <c r="L1669" t="s">
        <v>16</v>
      </c>
      <c r="M1669" t="str">
        <f>IF(L1669&lt;&gt;"",L1669,"N/A")</f>
        <v>Paid</v>
      </c>
      <c r="O1669" t="str">
        <f>IF(N1669&lt;&gt;"",N1669,"N/A")</f>
        <v>N/A</v>
      </c>
      <c r="P1669" t="s">
        <v>69</v>
      </c>
      <c r="Q1669" s="9">
        <v>30.08</v>
      </c>
      <c r="R1669" t="str">
        <f t="shared" si="26"/>
        <v>30+</v>
      </c>
      <c r="S1669">
        <v>20</v>
      </c>
      <c r="T1669" t="s">
        <v>14</v>
      </c>
      <c r="U1669">
        <f>IF(T1669="USD",S1669,S1669*0.055)</f>
        <v>20</v>
      </c>
      <c r="V1669">
        <v>10</v>
      </c>
      <c r="W1669" t="s">
        <v>14</v>
      </c>
      <c r="X1669">
        <f>IF(W1669="USD",V1669,V1669*0.054)</f>
        <v>10</v>
      </c>
      <c r="Y1669">
        <v>1</v>
      </c>
      <c r="Z1669">
        <v>2.9000000000000004</v>
      </c>
      <c r="AA1669" s="9">
        <v>4.3499999999999996</v>
      </c>
      <c r="AB1669">
        <v>3.625</v>
      </c>
    </row>
    <row r="1670" spans="1:28" x14ac:dyDescent="0.25">
      <c r="A1670" t="s">
        <v>138</v>
      </c>
      <c r="B1670" t="s">
        <v>10</v>
      </c>
      <c r="C1670" t="s">
        <v>68</v>
      </c>
      <c r="D1670" t="s">
        <v>3619</v>
      </c>
      <c r="E1670" t="s">
        <v>3614</v>
      </c>
      <c r="F1670" t="str">
        <f>_xlfn.CONCAT(D1670:D1670,"-",E1670)</f>
        <v>Addis Ababa-Alger</v>
      </c>
      <c r="G1670" s="1">
        <v>44610</v>
      </c>
      <c r="H1670" s="1">
        <v>44639</v>
      </c>
      <c r="I1670" s="8">
        <f>IF(H1670&lt;&gt;"",_xlfn.DAYS(H1670,G1670),"N/A")</f>
        <v>29</v>
      </c>
      <c r="J1670" s="1">
        <f>IF(H1670&lt;&gt;"",H1670,"N/A")</f>
        <v>44639</v>
      </c>
      <c r="K1670">
        <v>2</v>
      </c>
      <c r="L1670" t="s">
        <v>16</v>
      </c>
      <c r="M1670" t="str">
        <f>IF(L1670&lt;&gt;"",L1670,"N/A")</f>
        <v>Paid</v>
      </c>
      <c r="N1670" t="s">
        <v>16</v>
      </c>
      <c r="O1670" t="str">
        <f>IF(N1670&lt;&gt;"",N1670,"N/A")</f>
        <v>Paid</v>
      </c>
      <c r="P1670" t="s">
        <v>13</v>
      </c>
      <c r="Q1670" s="9">
        <v>30.08</v>
      </c>
      <c r="R1670" t="str">
        <f t="shared" si="26"/>
        <v>30+</v>
      </c>
      <c r="S1670">
        <v>600</v>
      </c>
      <c r="T1670" t="s">
        <v>14</v>
      </c>
      <c r="U1670">
        <f>IF(T1670="USD",S1670,S1670*0.055)</f>
        <v>600</v>
      </c>
      <c r="V1670">
        <v>300</v>
      </c>
      <c r="W1670" t="s">
        <v>14</v>
      </c>
      <c r="X1670">
        <f>IF(W1670="USD",V1670,V1670*0.054)</f>
        <v>300</v>
      </c>
      <c r="Y1670">
        <v>1</v>
      </c>
      <c r="Z1670">
        <v>2.9000000000000004</v>
      </c>
      <c r="AA1670" s="9">
        <v>4.3499999999999996</v>
      </c>
      <c r="AB1670">
        <v>3.625</v>
      </c>
    </row>
    <row r="1671" spans="1:28" x14ac:dyDescent="0.25">
      <c r="A1671" t="s">
        <v>76</v>
      </c>
      <c r="B1671" t="s">
        <v>10</v>
      </c>
      <c r="C1671" t="s">
        <v>68</v>
      </c>
      <c r="D1671" t="s">
        <v>3619</v>
      </c>
      <c r="E1671" t="s">
        <v>3618</v>
      </c>
      <c r="F1671" t="str">
        <f>_xlfn.CONCAT(D1671:D1671,"-",E1671)</f>
        <v>Addis Ababa-Tripoli</v>
      </c>
      <c r="G1671" s="1">
        <v>44606</v>
      </c>
      <c r="H1671" s="1">
        <v>44635</v>
      </c>
      <c r="I1671" s="8">
        <f>IF(H1671&lt;&gt;"",_xlfn.DAYS(H1671,G1671),"N/A")</f>
        <v>29</v>
      </c>
      <c r="J1671" s="1">
        <f>IF(H1671&lt;&gt;"",H1671,"N/A")</f>
        <v>44635</v>
      </c>
      <c r="K1671">
        <v>2</v>
      </c>
      <c r="L1671" t="s">
        <v>16</v>
      </c>
      <c r="M1671" t="str">
        <f>IF(L1671&lt;&gt;"",L1671,"N/A")</f>
        <v>Paid</v>
      </c>
      <c r="N1671" t="s">
        <v>12</v>
      </c>
      <c r="O1671" t="str">
        <f>IF(N1671&lt;&gt;"",N1671,"N/A")</f>
        <v>Invoiced</v>
      </c>
      <c r="P1671" t="s">
        <v>69</v>
      </c>
      <c r="Q1671" s="9">
        <v>29.991</v>
      </c>
      <c r="R1671" t="str">
        <f t="shared" si="26"/>
        <v>20-30</v>
      </c>
      <c r="S1671">
        <v>20</v>
      </c>
      <c r="T1671" t="s">
        <v>14</v>
      </c>
      <c r="U1671">
        <f>IF(T1671="USD",S1671,S1671*0.055)</f>
        <v>20</v>
      </c>
      <c r="V1671">
        <v>10</v>
      </c>
      <c r="W1671" t="s">
        <v>14</v>
      </c>
      <c r="X1671">
        <f>IF(W1671="USD",V1671,V1671*0.054)</f>
        <v>10</v>
      </c>
      <c r="Y1671">
        <v>1</v>
      </c>
      <c r="Z1671">
        <v>2.9000000000000004</v>
      </c>
      <c r="AA1671" s="9">
        <v>4.3499999999999996</v>
      </c>
      <c r="AB1671">
        <v>3.625</v>
      </c>
    </row>
    <row r="1672" spans="1:28" x14ac:dyDescent="0.25">
      <c r="A1672" t="s">
        <v>85</v>
      </c>
      <c r="B1672" t="s">
        <v>10</v>
      </c>
      <c r="C1672" t="s">
        <v>68</v>
      </c>
      <c r="D1672" t="s">
        <v>3611</v>
      </c>
      <c r="E1672" t="s">
        <v>3617</v>
      </c>
      <c r="F1672" t="str">
        <f>_xlfn.CONCAT(D1672:D1672,"-",E1672)</f>
        <v>Mogadishu-Lagos</v>
      </c>
      <c r="G1672" s="1">
        <v>44606</v>
      </c>
      <c r="H1672" s="1">
        <v>44635</v>
      </c>
      <c r="I1672" s="8">
        <f>IF(H1672&lt;&gt;"",_xlfn.DAYS(H1672,G1672),"N/A")</f>
        <v>29</v>
      </c>
      <c r="J1672" s="1">
        <f>IF(H1672&lt;&gt;"",H1672,"N/A")</f>
        <v>44635</v>
      </c>
      <c r="K1672">
        <v>2</v>
      </c>
      <c r="L1672" t="s">
        <v>16</v>
      </c>
      <c r="M1672" t="str">
        <f>IF(L1672&lt;&gt;"",L1672,"N/A")</f>
        <v>Paid</v>
      </c>
      <c r="N1672" t="s">
        <v>16</v>
      </c>
      <c r="O1672" t="str">
        <f>IF(N1672&lt;&gt;"",N1672,"N/A")</f>
        <v>Paid</v>
      </c>
      <c r="P1672" t="s">
        <v>13</v>
      </c>
      <c r="Q1672" s="9">
        <v>29.991</v>
      </c>
      <c r="R1672" t="str">
        <f t="shared" si="26"/>
        <v>20-30</v>
      </c>
      <c r="S1672">
        <v>600</v>
      </c>
      <c r="T1672" t="s">
        <v>14</v>
      </c>
      <c r="U1672">
        <f>IF(T1672="USD",S1672,S1672*0.055)</f>
        <v>600</v>
      </c>
      <c r="V1672">
        <v>300</v>
      </c>
      <c r="W1672" t="s">
        <v>14</v>
      </c>
      <c r="X1672">
        <f>IF(W1672="USD",V1672,V1672*0.054)</f>
        <v>300</v>
      </c>
      <c r="Y1672">
        <v>1</v>
      </c>
      <c r="Z1672">
        <v>2.9000000000000004</v>
      </c>
      <c r="AA1672" s="9">
        <v>4.3499999999999996</v>
      </c>
      <c r="AB1672">
        <v>3.625</v>
      </c>
    </row>
    <row r="1673" spans="1:28" x14ac:dyDescent="0.25">
      <c r="A1673" t="s">
        <v>325</v>
      </c>
      <c r="B1673" t="s">
        <v>10</v>
      </c>
      <c r="C1673" t="s">
        <v>68</v>
      </c>
      <c r="D1673" t="s">
        <v>3616</v>
      </c>
      <c r="E1673" t="s">
        <v>3618</v>
      </c>
      <c r="F1673" t="str">
        <f>_xlfn.CONCAT(D1673:D1673,"-",E1673)</f>
        <v>Marrakech-Tripoli</v>
      </c>
      <c r="G1673" s="1">
        <v>44611</v>
      </c>
      <c r="H1673" s="1">
        <v>44640</v>
      </c>
      <c r="I1673" s="8">
        <f>IF(H1673&lt;&gt;"",_xlfn.DAYS(H1673,G1673),"N/A")</f>
        <v>29</v>
      </c>
      <c r="J1673" s="1">
        <f>IF(H1673&lt;&gt;"",H1673,"N/A")</f>
        <v>44640</v>
      </c>
      <c r="K1673">
        <v>2</v>
      </c>
      <c r="L1673" t="s">
        <v>16</v>
      </c>
      <c r="M1673" t="str">
        <f>IF(L1673&lt;&gt;"",L1673,"N/A")</f>
        <v>Paid</v>
      </c>
      <c r="N1673" t="s">
        <v>16</v>
      </c>
      <c r="O1673" t="str">
        <f>IF(N1673&lt;&gt;"",N1673,"N/A")</f>
        <v>Paid</v>
      </c>
      <c r="P1673" t="s">
        <v>13</v>
      </c>
      <c r="Q1673" s="9">
        <v>29.98</v>
      </c>
      <c r="R1673" t="str">
        <f t="shared" si="26"/>
        <v>20-30</v>
      </c>
      <c r="S1673">
        <v>600</v>
      </c>
      <c r="T1673" t="s">
        <v>14</v>
      </c>
      <c r="U1673">
        <f>IF(T1673="USD",S1673,S1673*0.055)</f>
        <v>600</v>
      </c>
      <c r="V1673">
        <v>300</v>
      </c>
      <c r="W1673" t="s">
        <v>14</v>
      </c>
      <c r="X1673">
        <f>IF(W1673="USD",V1673,V1673*0.054)</f>
        <v>300</v>
      </c>
      <c r="Y1673">
        <v>1</v>
      </c>
      <c r="Z1673">
        <v>2.9000000000000004</v>
      </c>
      <c r="AA1673" s="9">
        <v>4.3499999999999996</v>
      </c>
      <c r="AB1673">
        <v>3.625</v>
      </c>
    </row>
    <row r="1674" spans="1:28" x14ac:dyDescent="0.25">
      <c r="A1674" t="s">
        <v>327</v>
      </c>
      <c r="B1674" t="s">
        <v>10</v>
      </c>
      <c r="C1674" t="s">
        <v>68</v>
      </c>
      <c r="D1674" t="s">
        <v>3620</v>
      </c>
      <c r="E1674" t="s">
        <v>3613</v>
      </c>
      <c r="F1674" t="str">
        <f>_xlfn.CONCAT(D1674:D1674,"-",E1674)</f>
        <v>Zanzibar-Sanaa</v>
      </c>
      <c r="G1674" s="1">
        <v>44611</v>
      </c>
      <c r="H1674" s="1">
        <v>44640</v>
      </c>
      <c r="I1674" s="8">
        <f>IF(H1674&lt;&gt;"",_xlfn.DAYS(H1674,G1674),"N/A")</f>
        <v>29</v>
      </c>
      <c r="J1674" s="1">
        <f>IF(H1674&lt;&gt;"",H1674,"N/A")</f>
        <v>44640</v>
      </c>
      <c r="K1674">
        <v>2</v>
      </c>
      <c r="L1674" t="s">
        <v>16</v>
      </c>
      <c r="M1674" t="str">
        <f>IF(L1674&lt;&gt;"",L1674,"N/A")</f>
        <v>Paid</v>
      </c>
      <c r="N1674" t="s">
        <v>16</v>
      </c>
      <c r="O1674" t="str">
        <f>IF(N1674&lt;&gt;"",N1674,"N/A")</f>
        <v>Paid</v>
      </c>
      <c r="P1674" t="s">
        <v>13</v>
      </c>
      <c r="Q1674" s="9">
        <v>29.98</v>
      </c>
      <c r="R1674" t="str">
        <f t="shared" si="26"/>
        <v>20-30</v>
      </c>
      <c r="S1674">
        <v>600</v>
      </c>
      <c r="T1674" t="s">
        <v>14</v>
      </c>
      <c r="U1674">
        <f>IF(T1674="USD",S1674,S1674*0.055)</f>
        <v>600</v>
      </c>
      <c r="V1674">
        <v>300</v>
      </c>
      <c r="W1674" t="s">
        <v>14</v>
      </c>
      <c r="X1674">
        <f>IF(W1674="USD",V1674,V1674*0.054)</f>
        <v>300</v>
      </c>
      <c r="Y1674">
        <v>1</v>
      </c>
      <c r="Z1674">
        <v>2.9000000000000004</v>
      </c>
      <c r="AA1674" s="9">
        <v>4.3499999999999996</v>
      </c>
      <c r="AB1674">
        <v>3.625</v>
      </c>
    </row>
    <row r="1675" spans="1:28" x14ac:dyDescent="0.25">
      <c r="A1675" t="s">
        <v>341</v>
      </c>
      <c r="B1675" t="s">
        <v>10</v>
      </c>
      <c r="C1675" t="s">
        <v>68</v>
      </c>
      <c r="D1675" t="s">
        <v>3619</v>
      </c>
      <c r="E1675" t="s">
        <v>3614</v>
      </c>
      <c r="F1675" t="str">
        <f>_xlfn.CONCAT(D1675:D1675,"-",E1675)</f>
        <v>Addis Ababa-Alger</v>
      </c>
      <c r="G1675" s="1">
        <v>44615</v>
      </c>
      <c r="H1675" s="1">
        <v>44644</v>
      </c>
      <c r="I1675" s="8">
        <f>IF(H1675&lt;&gt;"",_xlfn.DAYS(H1675,G1675),"N/A")</f>
        <v>29</v>
      </c>
      <c r="J1675" s="1">
        <f>IF(H1675&lt;&gt;"",H1675,"N/A")</f>
        <v>44644</v>
      </c>
      <c r="K1675">
        <v>2</v>
      </c>
      <c r="L1675" t="s">
        <v>16</v>
      </c>
      <c r="M1675" t="str">
        <f>IF(L1675&lt;&gt;"",L1675,"N/A")</f>
        <v>Paid</v>
      </c>
      <c r="N1675" t="s">
        <v>16</v>
      </c>
      <c r="O1675" t="str">
        <f>IF(N1675&lt;&gt;"",N1675,"N/A")</f>
        <v>Paid</v>
      </c>
      <c r="P1675" t="s">
        <v>13</v>
      </c>
      <c r="Q1675" s="9">
        <v>29.914000000000001</v>
      </c>
      <c r="R1675" t="str">
        <f t="shared" si="26"/>
        <v>20-30</v>
      </c>
      <c r="S1675">
        <v>600</v>
      </c>
      <c r="T1675" t="s">
        <v>14</v>
      </c>
      <c r="U1675">
        <f>IF(T1675="USD",S1675,S1675*0.055)</f>
        <v>600</v>
      </c>
      <c r="V1675">
        <v>300</v>
      </c>
      <c r="W1675" t="s">
        <v>14</v>
      </c>
      <c r="X1675">
        <f>IF(W1675="USD",V1675,V1675*0.054)</f>
        <v>300</v>
      </c>
      <c r="Y1675">
        <v>1</v>
      </c>
      <c r="Z1675">
        <v>2.9000000000000004</v>
      </c>
      <c r="AA1675" s="9">
        <v>4.3499999999999996</v>
      </c>
      <c r="AB1675">
        <v>3.625</v>
      </c>
    </row>
    <row r="1676" spans="1:28" x14ac:dyDescent="0.25">
      <c r="A1676" t="s">
        <v>636</v>
      </c>
      <c r="B1676" t="s">
        <v>10</v>
      </c>
      <c r="C1676" t="s">
        <v>68</v>
      </c>
      <c r="D1676" t="s">
        <v>3611</v>
      </c>
      <c r="E1676" t="s">
        <v>3614</v>
      </c>
      <c r="F1676" t="str">
        <f>_xlfn.CONCAT(D1676:D1676,"-",E1676)</f>
        <v>Mogadishu-Alger</v>
      </c>
      <c r="G1676" s="1">
        <v>44779</v>
      </c>
      <c r="H1676" s="1">
        <v>44808</v>
      </c>
      <c r="I1676" s="8">
        <f>IF(H1676&lt;&gt;"",_xlfn.DAYS(H1676,G1676),"N/A")</f>
        <v>29</v>
      </c>
      <c r="J1676" s="1">
        <f>IF(H1676&lt;&gt;"",H1676,"N/A")</f>
        <v>44808</v>
      </c>
      <c r="K1676">
        <v>8</v>
      </c>
      <c r="L1676" t="s">
        <v>12</v>
      </c>
      <c r="M1676" t="str">
        <f>IF(L1676&lt;&gt;"",L1676,"N/A")</f>
        <v>Invoiced</v>
      </c>
      <c r="N1676" t="s">
        <v>583</v>
      </c>
      <c r="O1676" t="str">
        <f>IF(N1676&lt;&gt;"",N1676,"N/A")</f>
        <v>Approval Pending</v>
      </c>
      <c r="P1676" t="s">
        <v>13</v>
      </c>
      <c r="Q1676" s="9">
        <v>29.68</v>
      </c>
      <c r="R1676" t="str">
        <f t="shared" si="26"/>
        <v>20-30</v>
      </c>
      <c r="S1676">
        <v>600</v>
      </c>
      <c r="T1676" t="s">
        <v>14</v>
      </c>
      <c r="U1676">
        <f>IF(T1676="USD",S1676,S1676*0.055)</f>
        <v>600</v>
      </c>
      <c r="V1676">
        <v>300</v>
      </c>
      <c r="W1676" t="s">
        <v>14</v>
      </c>
      <c r="X1676">
        <f>IF(W1676="USD",V1676,V1676*0.054)</f>
        <v>300</v>
      </c>
      <c r="Y1676">
        <v>1</v>
      </c>
      <c r="Z1676">
        <v>2.9000000000000004</v>
      </c>
      <c r="AA1676" s="9">
        <v>4.3499999999999996</v>
      </c>
      <c r="AB1676">
        <v>3.625</v>
      </c>
    </row>
    <row r="1677" spans="1:28" x14ac:dyDescent="0.25">
      <c r="A1677" t="s">
        <v>646</v>
      </c>
      <c r="B1677" t="s">
        <v>10</v>
      </c>
      <c r="C1677" t="s">
        <v>68</v>
      </c>
      <c r="D1677" t="s">
        <v>3611</v>
      </c>
      <c r="E1677" t="s">
        <v>3618</v>
      </c>
      <c r="F1677" t="str">
        <f>_xlfn.CONCAT(D1677:D1677,"-",E1677)</f>
        <v>Mogadishu-Tripoli</v>
      </c>
      <c r="G1677" s="1">
        <v>44781</v>
      </c>
      <c r="H1677" s="1">
        <v>44810</v>
      </c>
      <c r="I1677" s="8">
        <f>IF(H1677&lt;&gt;"",_xlfn.DAYS(H1677,G1677),"N/A")</f>
        <v>29</v>
      </c>
      <c r="J1677" s="1">
        <f>IF(H1677&lt;&gt;"",H1677,"N/A")</f>
        <v>44810</v>
      </c>
      <c r="K1677">
        <v>8</v>
      </c>
      <c r="L1677" t="s">
        <v>12</v>
      </c>
      <c r="M1677" t="str">
        <f>IF(L1677&lt;&gt;"",L1677,"N/A")</f>
        <v>Invoiced</v>
      </c>
      <c r="N1677" t="s">
        <v>583</v>
      </c>
      <c r="O1677" t="str">
        <f>IF(N1677&lt;&gt;"",N1677,"N/A")</f>
        <v>Approval Pending</v>
      </c>
      <c r="P1677" t="s">
        <v>13</v>
      </c>
      <c r="Q1677" s="9">
        <v>29.66</v>
      </c>
      <c r="R1677" t="str">
        <f t="shared" si="26"/>
        <v>20-30</v>
      </c>
      <c r="S1677">
        <v>600</v>
      </c>
      <c r="T1677" t="s">
        <v>14</v>
      </c>
      <c r="U1677">
        <f>IF(T1677="USD",S1677,S1677*0.055)</f>
        <v>600</v>
      </c>
      <c r="V1677">
        <v>300</v>
      </c>
      <c r="W1677" t="s">
        <v>14</v>
      </c>
      <c r="X1677">
        <f>IF(W1677="USD",V1677,V1677*0.054)</f>
        <v>300</v>
      </c>
      <c r="Y1677">
        <v>1</v>
      </c>
      <c r="Z1677">
        <v>2.9000000000000004</v>
      </c>
      <c r="AA1677" s="9">
        <v>4.3499999999999996</v>
      </c>
      <c r="AB1677">
        <v>3.625</v>
      </c>
    </row>
    <row r="1678" spans="1:28" x14ac:dyDescent="0.25">
      <c r="A1678" t="s">
        <v>640</v>
      </c>
      <c r="B1678" t="s">
        <v>10</v>
      </c>
      <c r="C1678" t="s">
        <v>68</v>
      </c>
      <c r="D1678" t="s">
        <v>3620</v>
      </c>
      <c r="E1678" t="s">
        <v>3617</v>
      </c>
      <c r="F1678" t="str">
        <f>_xlfn.CONCAT(D1678:D1678,"-",E1678)</f>
        <v>Zanzibar-Lagos</v>
      </c>
      <c r="G1678" s="1">
        <v>44778</v>
      </c>
      <c r="H1678" s="1">
        <v>44807</v>
      </c>
      <c r="I1678" s="8">
        <f>IF(H1678&lt;&gt;"",_xlfn.DAYS(H1678,G1678),"N/A")</f>
        <v>29</v>
      </c>
      <c r="J1678" s="1">
        <f>IF(H1678&lt;&gt;"",H1678,"N/A")</f>
        <v>44807</v>
      </c>
      <c r="K1678">
        <v>8</v>
      </c>
      <c r="L1678" t="s">
        <v>12</v>
      </c>
      <c r="M1678" t="str">
        <f>IF(L1678&lt;&gt;"",L1678,"N/A")</f>
        <v>Invoiced</v>
      </c>
      <c r="N1678" t="s">
        <v>583</v>
      </c>
      <c r="O1678" t="str">
        <f>IF(N1678&lt;&gt;"",N1678,"N/A")</f>
        <v>Approval Pending</v>
      </c>
      <c r="P1678" t="s">
        <v>13</v>
      </c>
      <c r="Q1678" s="9">
        <v>29.64</v>
      </c>
      <c r="R1678" t="str">
        <f t="shared" si="26"/>
        <v>20-30</v>
      </c>
      <c r="S1678">
        <v>600</v>
      </c>
      <c r="T1678" t="s">
        <v>14</v>
      </c>
      <c r="U1678">
        <f>IF(T1678="USD",S1678,S1678*0.055)</f>
        <v>600</v>
      </c>
      <c r="V1678">
        <v>300</v>
      </c>
      <c r="W1678" t="s">
        <v>14</v>
      </c>
      <c r="X1678">
        <f>IF(W1678="USD",V1678,V1678*0.054)</f>
        <v>300</v>
      </c>
      <c r="Y1678">
        <v>1</v>
      </c>
      <c r="Z1678">
        <v>2.9000000000000004</v>
      </c>
      <c r="AA1678" s="9">
        <v>4.3499999999999996</v>
      </c>
      <c r="AB1678">
        <v>3.625</v>
      </c>
    </row>
    <row r="1679" spans="1:28" x14ac:dyDescent="0.25">
      <c r="A1679" t="s">
        <v>652</v>
      </c>
      <c r="B1679" t="s">
        <v>10</v>
      </c>
      <c r="C1679" t="s">
        <v>68</v>
      </c>
      <c r="D1679" t="s">
        <v>3620</v>
      </c>
      <c r="E1679" t="s">
        <v>3618</v>
      </c>
      <c r="F1679" t="str">
        <f>_xlfn.CONCAT(D1679:D1679,"-",E1679)</f>
        <v>Zanzibar-Tripoli</v>
      </c>
      <c r="G1679" s="1">
        <v>44781</v>
      </c>
      <c r="H1679" s="1">
        <v>44810</v>
      </c>
      <c r="I1679" s="8">
        <f>IF(H1679&lt;&gt;"",_xlfn.DAYS(H1679,G1679),"N/A")</f>
        <v>29</v>
      </c>
      <c r="J1679" s="1">
        <f>IF(H1679&lt;&gt;"",H1679,"N/A")</f>
        <v>44810</v>
      </c>
      <c r="K1679">
        <v>8</v>
      </c>
      <c r="L1679" t="s">
        <v>12</v>
      </c>
      <c r="M1679" t="str">
        <f>IF(L1679&lt;&gt;"",L1679,"N/A")</f>
        <v>Invoiced</v>
      </c>
      <c r="N1679" t="s">
        <v>583</v>
      </c>
      <c r="O1679" t="str">
        <f>IF(N1679&lt;&gt;"",N1679,"N/A")</f>
        <v>Approval Pending</v>
      </c>
      <c r="P1679" t="s">
        <v>13</v>
      </c>
      <c r="Q1679" s="9">
        <v>29.64</v>
      </c>
      <c r="R1679" t="str">
        <f t="shared" si="26"/>
        <v>20-30</v>
      </c>
      <c r="S1679">
        <v>600</v>
      </c>
      <c r="T1679" t="s">
        <v>14</v>
      </c>
      <c r="U1679">
        <f>IF(T1679="USD",S1679,S1679*0.055)</f>
        <v>600</v>
      </c>
      <c r="V1679">
        <v>300</v>
      </c>
      <c r="W1679" t="s">
        <v>14</v>
      </c>
      <c r="X1679">
        <f>IF(W1679="USD",V1679,V1679*0.054)</f>
        <v>300</v>
      </c>
      <c r="Y1679">
        <v>1</v>
      </c>
      <c r="Z1679">
        <v>2.9000000000000004</v>
      </c>
      <c r="AA1679" s="9">
        <v>4.3499999999999996</v>
      </c>
      <c r="AB1679">
        <v>3.625</v>
      </c>
    </row>
    <row r="1680" spans="1:28" x14ac:dyDescent="0.25">
      <c r="A1680" t="s">
        <v>236</v>
      </c>
      <c r="B1680" t="s">
        <v>10</v>
      </c>
      <c r="C1680" t="s">
        <v>68</v>
      </c>
      <c r="D1680" t="s">
        <v>3619</v>
      </c>
      <c r="E1680" t="s">
        <v>3614</v>
      </c>
      <c r="F1680" t="str">
        <f>_xlfn.CONCAT(D1680:D1680,"-",E1680)</f>
        <v>Addis Ababa-Alger</v>
      </c>
      <c r="G1680" s="1">
        <v>44595</v>
      </c>
      <c r="H1680" s="1">
        <v>44624</v>
      </c>
      <c r="I1680" s="8">
        <f>IF(H1680&lt;&gt;"",_xlfn.DAYS(H1680,G1680),"N/A")</f>
        <v>29</v>
      </c>
      <c r="J1680" s="1">
        <f>IF(H1680&lt;&gt;"",H1680,"N/A")</f>
        <v>44624</v>
      </c>
      <c r="K1680">
        <v>2</v>
      </c>
      <c r="L1680" t="s">
        <v>16</v>
      </c>
      <c r="M1680" t="str">
        <f>IF(L1680&lt;&gt;"",L1680,"N/A")</f>
        <v>Paid</v>
      </c>
      <c r="N1680" t="s">
        <v>12</v>
      </c>
      <c r="O1680" t="str">
        <f>IF(N1680&lt;&gt;"",N1680,"N/A")</f>
        <v>Invoiced</v>
      </c>
      <c r="P1680" t="s">
        <v>69</v>
      </c>
      <c r="Q1680" s="9">
        <v>29.611000000000001</v>
      </c>
      <c r="R1680" t="str">
        <f t="shared" si="26"/>
        <v>20-30</v>
      </c>
      <c r="S1680">
        <v>20</v>
      </c>
      <c r="T1680" t="s">
        <v>14</v>
      </c>
      <c r="U1680">
        <f>IF(T1680="USD",S1680,S1680*0.055)</f>
        <v>20</v>
      </c>
      <c r="V1680">
        <v>10</v>
      </c>
      <c r="W1680" t="s">
        <v>14</v>
      </c>
      <c r="X1680">
        <f>IF(W1680="USD",V1680,V1680*0.054)</f>
        <v>10</v>
      </c>
      <c r="Y1680">
        <v>1</v>
      </c>
      <c r="Z1680">
        <v>2.9000000000000004</v>
      </c>
      <c r="AA1680" s="9">
        <v>4.3499999999999996</v>
      </c>
      <c r="AB1680">
        <v>3.625</v>
      </c>
    </row>
    <row r="1681" spans="1:29" x14ac:dyDescent="0.25">
      <c r="A1681" t="s">
        <v>267</v>
      </c>
      <c r="B1681" t="s">
        <v>10</v>
      </c>
      <c r="C1681" t="s">
        <v>68</v>
      </c>
      <c r="D1681" t="s">
        <v>3615</v>
      </c>
      <c r="E1681" t="s">
        <v>3614</v>
      </c>
      <c r="F1681" t="str">
        <f>_xlfn.CONCAT(D1681:D1681,"-",E1681)</f>
        <v>Mombasa-Alger</v>
      </c>
      <c r="G1681" s="1">
        <v>44595</v>
      </c>
      <c r="H1681" s="1">
        <v>44624</v>
      </c>
      <c r="I1681" s="8">
        <f>IF(H1681&lt;&gt;"",_xlfn.DAYS(H1681,G1681),"N/A")</f>
        <v>29</v>
      </c>
      <c r="J1681" s="1">
        <f>IF(H1681&lt;&gt;"",H1681,"N/A")</f>
        <v>44624</v>
      </c>
      <c r="K1681">
        <v>2</v>
      </c>
      <c r="L1681" t="s">
        <v>16</v>
      </c>
      <c r="M1681" t="str">
        <f>IF(L1681&lt;&gt;"",L1681,"N/A")</f>
        <v>Paid</v>
      </c>
      <c r="N1681" t="s">
        <v>16</v>
      </c>
      <c r="O1681" t="str">
        <f>IF(N1681&lt;&gt;"",N1681,"N/A")</f>
        <v>Paid</v>
      </c>
      <c r="P1681" t="s">
        <v>13</v>
      </c>
      <c r="Q1681" s="9">
        <v>29.611000000000001</v>
      </c>
      <c r="R1681" t="str">
        <f t="shared" si="26"/>
        <v>20-30</v>
      </c>
      <c r="S1681">
        <v>600</v>
      </c>
      <c r="T1681" t="s">
        <v>14</v>
      </c>
      <c r="U1681">
        <f>IF(T1681="USD",S1681,S1681*0.055)</f>
        <v>600</v>
      </c>
      <c r="V1681">
        <v>300</v>
      </c>
      <c r="W1681" t="s">
        <v>14</v>
      </c>
      <c r="X1681">
        <f>IF(W1681="USD",V1681,V1681*0.054)</f>
        <v>300</v>
      </c>
      <c r="Y1681">
        <v>1</v>
      </c>
      <c r="Z1681">
        <v>2.9000000000000004</v>
      </c>
      <c r="AA1681" s="9">
        <v>4.3499999999999996</v>
      </c>
      <c r="AB1681">
        <v>3.625</v>
      </c>
    </row>
    <row r="1682" spans="1:29" x14ac:dyDescent="0.25">
      <c r="A1682" t="s">
        <v>615</v>
      </c>
      <c r="B1682" t="s">
        <v>10</v>
      </c>
      <c r="C1682" t="s">
        <v>68</v>
      </c>
      <c r="D1682" t="s">
        <v>3611</v>
      </c>
      <c r="E1682" t="s">
        <v>3617</v>
      </c>
      <c r="F1682" t="str">
        <f>_xlfn.CONCAT(D1682:D1682,"-",E1682)</f>
        <v>Mogadishu-Lagos</v>
      </c>
      <c r="G1682" s="1">
        <v>44789</v>
      </c>
      <c r="H1682" s="1">
        <v>44818</v>
      </c>
      <c r="I1682" s="8">
        <f>IF(H1682&lt;&gt;"",_xlfn.DAYS(H1682,G1682),"N/A")</f>
        <v>29</v>
      </c>
      <c r="J1682" s="1">
        <f>IF(H1682&lt;&gt;"",H1682,"N/A")</f>
        <v>44818</v>
      </c>
      <c r="K1682">
        <v>8</v>
      </c>
      <c r="M1682" t="str">
        <f>IF(L1682&lt;&gt;"",L1682,"N/A")</f>
        <v>N/A</v>
      </c>
      <c r="O1682" t="str">
        <f>IF(N1682&lt;&gt;"",N1682,"N/A")</f>
        <v>N/A</v>
      </c>
      <c r="P1682" t="s">
        <v>13</v>
      </c>
      <c r="Q1682" s="9">
        <v>29.56</v>
      </c>
      <c r="R1682" t="str">
        <f t="shared" si="26"/>
        <v>20-30</v>
      </c>
      <c r="S1682">
        <v>600</v>
      </c>
      <c r="T1682" t="s">
        <v>14</v>
      </c>
      <c r="U1682">
        <f>IF(T1682="USD",S1682,S1682*0.055)</f>
        <v>600</v>
      </c>
      <c r="V1682">
        <v>300</v>
      </c>
      <c r="W1682" t="s">
        <v>14</v>
      </c>
      <c r="X1682">
        <f>IF(W1682="USD",V1682,V1682*0.054)</f>
        <v>300</v>
      </c>
      <c r="Y1682">
        <v>1</v>
      </c>
      <c r="Z1682">
        <v>2.9000000000000004</v>
      </c>
      <c r="AA1682" s="9">
        <v>4.3499999999999996</v>
      </c>
      <c r="AB1682">
        <v>3.625</v>
      </c>
    </row>
    <row r="1683" spans="1:29" x14ac:dyDescent="0.25">
      <c r="A1683" t="s">
        <v>631</v>
      </c>
      <c r="B1683" t="s">
        <v>10</v>
      </c>
      <c r="C1683" t="s">
        <v>68</v>
      </c>
      <c r="D1683" t="s">
        <v>3611</v>
      </c>
      <c r="E1683" t="s">
        <v>3612</v>
      </c>
      <c r="F1683" t="str">
        <f>_xlfn.CONCAT(D1683:D1683,"-",E1683)</f>
        <v>Mogadishu-Victoria</v>
      </c>
      <c r="G1683" s="1">
        <v>44776</v>
      </c>
      <c r="H1683" s="1">
        <v>44805</v>
      </c>
      <c r="I1683" s="8">
        <f>IF(H1683&lt;&gt;"",_xlfn.DAYS(H1683,G1683),"N/A")</f>
        <v>29</v>
      </c>
      <c r="J1683" s="1">
        <f>IF(H1683&lt;&gt;"",H1683,"N/A")</f>
        <v>44805</v>
      </c>
      <c r="K1683">
        <v>8</v>
      </c>
      <c r="L1683" t="s">
        <v>12</v>
      </c>
      <c r="M1683" t="str">
        <f>IF(L1683&lt;&gt;"",L1683,"N/A")</f>
        <v>Invoiced</v>
      </c>
      <c r="N1683" t="s">
        <v>583</v>
      </c>
      <c r="O1683" t="str">
        <f>IF(N1683&lt;&gt;"",N1683,"N/A")</f>
        <v>Approval Pending</v>
      </c>
      <c r="P1683" t="s">
        <v>13</v>
      </c>
      <c r="Q1683" s="9">
        <v>29.54</v>
      </c>
      <c r="R1683" t="str">
        <f t="shared" si="26"/>
        <v>20-30</v>
      </c>
      <c r="S1683">
        <v>600</v>
      </c>
      <c r="T1683" t="s">
        <v>14</v>
      </c>
      <c r="U1683">
        <f>IF(T1683="USD",S1683,S1683*0.055)</f>
        <v>600</v>
      </c>
      <c r="V1683">
        <v>300</v>
      </c>
      <c r="W1683" t="s">
        <v>14</v>
      </c>
      <c r="X1683">
        <f>IF(W1683="USD",V1683,V1683*0.054)</f>
        <v>300</v>
      </c>
      <c r="Y1683">
        <v>1</v>
      </c>
      <c r="Z1683">
        <v>2.9000000000000004</v>
      </c>
      <c r="AA1683" s="9">
        <v>4.3499999999999996</v>
      </c>
      <c r="AB1683">
        <v>3.625</v>
      </c>
    </row>
    <row r="1684" spans="1:29" x14ac:dyDescent="0.25">
      <c r="A1684" t="s">
        <v>628</v>
      </c>
      <c r="B1684" t="s">
        <v>10</v>
      </c>
      <c r="C1684" t="s">
        <v>68</v>
      </c>
      <c r="D1684" t="s">
        <v>3611</v>
      </c>
      <c r="E1684" t="s">
        <v>3612</v>
      </c>
      <c r="F1684" t="str">
        <f>_xlfn.CONCAT(D1684:D1684,"-",E1684)</f>
        <v>Mogadishu-Victoria</v>
      </c>
      <c r="G1684" s="1">
        <v>44777</v>
      </c>
      <c r="H1684" s="1">
        <v>44806</v>
      </c>
      <c r="I1684" s="8">
        <f>IF(H1684&lt;&gt;"",_xlfn.DAYS(H1684,G1684),"N/A")</f>
        <v>29</v>
      </c>
      <c r="J1684" s="1">
        <f>IF(H1684&lt;&gt;"",H1684,"N/A")</f>
        <v>44806</v>
      </c>
      <c r="K1684">
        <v>8</v>
      </c>
      <c r="L1684" t="s">
        <v>12</v>
      </c>
      <c r="M1684" t="str">
        <f>IF(L1684&lt;&gt;"",L1684,"N/A")</f>
        <v>Invoiced</v>
      </c>
      <c r="N1684" t="s">
        <v>583</v>
      </c>
      <c r="O1684" t="str">
        <f>IF(N1684&lt;&gt;"",N1684,"N/A")</f>
        <v>Approval Pending</v>
      </c>
      <c r="P1684" t="s">
        <v>13</v>
      </c>
      <c r="Q1684" s="9">
        <v>29.36</v>
      </c>
      <c r="R1684" t="str">
        <f t="shared" si="26"/>
        <v>20-30</v>
      </c>
      <c r="S1684">
        <v>600</v>
      </c>
      <c r="T1684" t="s">
        <v>14</v>
      </c>
      <c r="U1684">
        <f>IF(T1684="USD",S1684,S1684*0.055)</f>
        <v>600</v>
      </c>
      <c r="V1684">
        <v>300</v>
      </c>
      <c r="W1684" t="s">
        <v>14</v>
      </c>
      <c r="X1684">
        <f>IF(W1684="USD",V1684,V1684*0.054)</f>
        <v>300</v>
      </c>
      <c r="Y1684">
        <v>1</v>
      </c>
      <c r="Z1684">
        <v>2.9000000000000004</v>
      </c>
      <c r="AA1684" s="9">
        <v>4.3499999999999996</v>
      </c>
      <c r="AB1684">
        <v>3.625</v>
      </c>
    </row>
    <row r="1685" spans="1:29" x14ac:dyDescent="0.25">
      <c r="A1685" t="s">
        <v>619</v>
      </c>
      <c r="B1685" t="s">
        <v>10</v>
      </c>
      <c r="C1685" t="s">
        <v>68</v>
      </c>
      <c r="D1685" t="s">
        <v>3615</v>
      </c>
      <c r="E1685" t="s">
        <v>3617</v>
      </c>
      <c r="F1685" t="str">
        <f>_xlfn.CONCAT(D1685:D1685,"-",E1685)</f>
        <v>Mombasa-Lagos</v>
      </c>
      <c r="G1685" s="1">
        <v>44785</v>
      </c>
      <c r="H1685" s="1">
        <v>44814</v>
      </c>
      <c r="I1685" s="8">
        <f>IF(H1685&lt;&gt;"",_xlfn.DAYS(H1685,G1685),"N/A")</f>
        <v>29</v>
      </c>
      <c r="J1685" s="1">
        <f>IF(H1685&lt;&gt;"",H1685,"N/A")</f>
        <v>44814</v>
      </c>
      <c r="K1685">
        <v>8</v>
      </c>
      <c r="L1685" t="s">
        <v>12</v>
      </c>
      <c r="M1685" t="str">
        <f>IF(L1685&lt;&gt;"",L1685,"N/A")</f>
        <v>Invoiced</v>
      </c>
      <c r="N1685" t="s">
        <v>583</v>
      </c>
      <c r="O1685" t="str">
        <f>IF(N1685&lt;&gt;"",N1685,"N/A")</f>
        <v>Approval Pending</v>
      </c>
      <c r="P1685" t="s">
        <v>13</v>
      </c>
      <c r="Q1685" s="9">
        <v>29.32</v>
      </c>
      <c r="R1685" t="str">
        <f t="shared" si="26"/>
        <v>20-30</v>
      </c>
      <c r="S1685">
        <v>600</v>
      </c>
      <c r="T1685" t="s">
        <v>14</v>
      </c>
      <c r="U1685">
        <f>IF(T1685="USD",S1685,S1685*0.055)</f>
        <v>600</v>
      </c>
      <c r="V1685">
        <v>300</v>
      </c>
      <c r="W1685" t="s">
        <v>14</v>
      </c>
      <c r="X1685">
        <f>IF(W1685="USD",V1685,V1685*0.054)</f>
        <v>300</v>
      </c>
      <c r="Y1685">
        <v>1</v>
      </c>
      <c r="Z1685">
        <v>2.9000000000000004</v>
      </c>
      <c r="AA1685" s="9">
        <v>4.3499999999999996</v>
      </c>
      <c r="AB1685">
        <v>3.625</v>
      </c>
    </row>
    <row r="1686" spans="1:29" x14ac:dyDescent="0.25">
      <c r="A1686" t="s">
        <v>445</v>
      </c>
      <c r="B1686" t="s">
        <v>10</v>
      </c>
      <c r="C1686" t="s">
        <v>68</v>
      </c>
      <c r="D1686" t="s">
        <v>3615</v>
      </c>
      <c r="E1686" t="s">
        <v>3617</v>
      </c>
      <c r="F1686" t="str">
        <f>_xlfn.CONCAT(D1686:D1686,"-",E1686)</f>
        <v>Mombasa-Lagos</v>
      </c>
      <c r="G1686" s="1">
        <v>44631</v>
      </c>
      <c r="H1686" s="1">
        <v>44660</v>
      </c>
      <c r="I1686" s="8">
        <f>IF(H1686&lt;&gt;"",_xlfn.DAYS(H1686,G1686),"N/A")</f>
        <v>29</v>
      </c>
      <c r="J1686" s="1">
        <f>IF(H1686&lt;&gt;"",H1686,"N/A")</f>
        <v>44660</v>
      </c>
      <c r="K1686">
        <v>3</v>
      </c>
      <c r="L1686" t="s">
        <v>12</v>
      </c>
      <c r="M1686" t="str">
        <f>IF(L1686&lt;&gt;"",L1686,"N/A")</f>
        <v>Invoiced</v>
      </c>
      <c r="N1686" t="s">
        <v>16</v>
      </c>
      <c r="O1686" t="str">
        <f>IF(N1686&lt;&gt;"",N1686,"N/A")</f>
        <v>Paid</v>
      </c>
      <c r="P1686" t="s">
        <v>13</v>
      </c>
      <c r="Q1686" s="9">
        <v>29.143999999999998</v>
      </c>
      <c r="R1686" t="str">
        <f t="shared" si="26"/>
        <v>20-30</v>
      </c>
      <c r="S1686">
        <v>600</v>
      </c>
      <c r="T1686" t="s">
        <v>14</v>
      </c>
      <c r="U1686">
        <f>IF(T1686="USD",S1686,S1686*0.055)</f>
        <v>600</v>
      </c>
      <c r="V1686">
        <v>300</v>
      </c>
      <c r="W1686" t="s">
        <v>14</v>
      </c>
      <c r="X1686">
        <f>IF(W1686="USD",V1686,V1686*0.054)</f>
        <v>300</v>
      </c>
      <c r="Y1686">
        <v>1</v>
      </c>
      <c r="Z1686">
        <v>2.9000000000000004</v>
      </c>
      <c r="AA1686" s="9">
        <v>4.3499999999999996</v>
      </c>
      <c r="AB1686">
        <v>3.625</v>
      </c>
    </row>
    <row r="1687" spans="1:29" x14ac:dyDescent="0.25">
      <c r="A1687" t="s">
        <v>663</v>
      </c>
      <c r="B1687" t="s">
        <v>10</v>
      </c>
      <c r="C1687" t="s">
        <v>68</v>
      </c>
      <c r="D1687" t="s">
        <v>3611</v>
      </c>
      <c r="E1687" t="s">
        <v>3618</v>
      </c>
      <c r="F1687" t="str">
        <f>_xlfn.CONCAT(D1687:D1687,"-",E1687)</f>
        <v>Mogadishu-Tripoli</v>
      </c>
      <c r="G1687" s="1">
        <v>44786</v>
      </c>
      <c r="H1687" s="1">
        <v>44815</v>
      </c>
      <c r="I1687" s="8">
        <f>IF(H1687&lt;&gt;"",_xlfn.DAYS(H1687,G1687),"N/A")</f>
        <v>29</v>
      </c>
      <c r="J1687" s="1">
        <f>IF(H1687&lt;&gt;"",H1687,"N/A")</f>
        <v>44815</v>
      </c>
      <c r="K1687">
        <v>8</v>
      </c>
      <c r="L1687" t="s">
        <v>12</v>
      </c>
      <c r="M1687" t="str">
        <f>IF(L1687&lt;&gt;"",L1687,"N/A")</f>
        <v>Invoiced</v>
      </c>
      <c r="N1687" t="s">
        <v>583</v>
      </c>
      <c r="O1687" t="str">
        <f>IF(N1687&lt;&gt;"",N1687,"N/A")</f>
        <v>Approval Pending</v>
      </c>
      <c r="P1687" t="s">
        <v>13</v>
      </c>
      <c r="Q1687" s="9">
        <v>29.14</v>
      </c>
      <c r="R1687" t="str">
        <f t="shared" si="26"/>
        <v>20-30</v>
      </c>
      <c r="S1687">
        <v>600</v>
      </c>
      <c r="T1687" t="s">
        <v>14</v>
      </c>
      <c r="U1687">
        <f>IF(T1687="USD",S1687,S1687*0.055)</f>
        <v>600</v>
      </c>
      <c r="V1687">
        <v>300</v>
      </c>
      <c r="W1687" t="s">
        <v>14</v>
      </c>
      <c r="X1687">
        <f>IF(W1687="USD",V1687,V1687*0.054)</f>
        <v>300</v>
      </c>
      <c r="Y1687">
        <v>1</v>
      </c>
      <c r="Z1687">
        <v>2.9000000000000004</v>
      </c>
      <c r="AA1687" s="9">
        <v>4.3499999999999996</v>
      </c>
      <c r="AB1687">
        <v>3.625</v>
      </c>
    </row>
    <row r="1688" spans="1:29" x14ac:dyDescent="0.25">
      <c r="A1688" t="s">
        <v>447</v>
      </c>
      <c r="B1688" t="s">
        <v>10</v>
      </c>
      <c r="C1688" t="s">
        <v>68</v>
      </c>
      <c r="D1688" t="s">
        <v>3620</v>
      </c>
      <c r="E1688" t="s">
        <v>3618</v>
      </c>
      <c r="F1688" t="str">
        <f>_xlfn.CONCAT(D1688:D1688,"-",E1688)</f>
        <v>Zanzibar-Tripoli</v>
      </c>
      <c r="G1688" s="1">
        <v>44632</v>
      </c>
      <c r="H1688" s="1">
        <v>44661</v>
      </c>
      <c r="I1688" s="8">
        <f>IF(H1688&lt;&gt;"",_xlfn.DAYS(H1688,G1688),"N/A")</f>
        <v>29</v>
      </c>
      <c r="J1688" s="1">
        <f>IF(H1688&lt;&gt;"",H1688,"N/A")</f>
        <v>44661</v>
      </c>
      <c r="K1688">
        <v>3</v>
      </c>
      <c r="L1688" t="s">
        <v>12</v>
      </c>
      <c r="M1688" t="str">
        <f>IF(L1688&lt;&gt;"",L1688,"N/A")</f>
        <v>Invoiced</v>
      </c>
      <c r="N1688" t="s">
        <v>16</v>
      </c>
      <c r="O1688" t="str">
        <f>IF(N1688&lt;&gt;"",N1688,"N/A")</f>
        <v>Paid</v>
      </c>
      <c r="P1688" t="s">
        <v>13</v>
      </c>
      <c r="Q1688" s="9">
        <v>29.082999999999998</v>
      </c>
      <c r="R1688" t="str">
        <f t="shared" si="26"/>
        <v>20-30</v>
      </c>
      <c r="S1688">
        <v>600</v>
      </c>
      <c r="T1688" t="s">
        <v>14</v>
      </c>
      <c r="U1688">
        <f>IF(T1688="USD",S1688,S1688*0.055)</f>
        <v>600</v>
      </c>
      <c r="V1688">
        <v>300</v>
      </c>
      <c r="W1688" t="s">
        <v>14</v>
      </c>
      <c r="X1688">
        <f>IF(W1688="USD",V1688,V1688*0.054)</f>
        <v>300</v>
      </c>
      <c r="Y1688">
        <v>1</v>
      </c>
      <c r="Z1688">
        <v>2.9000000000000004</v>
      </c>
      <c r="AA1688" s="9">
        <v>4.3499999999999996</v>
      </c>
      <c r="AB1688">
        <v>3.625</v>
      </c>
    </row>
    <row r="1689" spans="1:29" x14ac:dyDescent="0.25">
      <c r="A1689" t="s">
        <v>412</v>
      </c>
      <c r="B1689" t="s">
        <v>10</v>
      </c>
      <c r="C1689" t="s">
        <v>68</v>
      </c>
      <c r="D1689" t="s">
        <v>3611</v>
      </c>
      <c r="E1689" t="s">
        <v>3618</v>
      </c>
      <c r="F1689" t="str">
        <f>_xlfn.CONCAT(D1689:D1689,"-",E1689)</f>
        <v>Mogadishu-Tripoli</v>
      </c>
      <c r="G1689" s="1">
        <v>44629</v>
      </c>
      <c r="H1689" s="1">
        <v>44658</v>
      </c>
      <c r="I1689" s="8">
        <f>IF(H1689&lt;&gt;"",_xlfn.DAYS(H1689,G1689),"N/A")</f>
        <v>29</v>
      </c>
      <c r="J1689" s="1">
        <f>IF(H1689&lt;&gt;"",H1689,"N/A")</f>
        <v>44658</v>
      </c>
      <c r="K1689">
        <v>3</v>
      </c>
      <c r="L1689" t="s">
        <v>16</v>
      </c>
      <c r="M1689" t="str">
        <f>IF(L1689&lt;&gt;"",L1689,"N/A")</f>
        <v>Paid</v>
      </c>
      <c r="O1689" t="str">
        <f>IF(N1689&lt;&gt;"",N1689,"N/A")</f>
        <v>N/A</v>
      </c>
      <c r="P1689" t="s">
        <v>69</v>
      </c>
      <c r="Q1689" s="9">
        <v>28.12</v>
      </c>
      <c r="R1689" t="str">
        <f t="shared" si="26"/>
        <v>20-30</v>
      </c>
      <c r="S1689">
        <v>20</v>
      </c>
      <c r="T1689" t="s">
        <v>14</v>
      </c>
      <c r="U1689">
        <f>IF(T1689="USD",S1689,S1689*0.055)</f>
        <v>20</v>
      </c>
      <c r="V1689">
        <v>10</v>
      </c>
      <c r="W1689" t="s">
        <v>14</v>
      </c>
      <c r="X1689">
        <f>IF(W1689="USD",V1689,V1689*0.054)</f>
        <v>10</v>
      </c>
      <c r="Y1689">
        <v>1</v>
      </c>
      <c r="Z1689">
        <v>2.9000000000000004</v>
      </c>
      <c r="AA1689" s="9">
        <v>4.3499999999999996</v>
      </c>
      <c r="AB1689">
        <v>3.625</v>
      </c>
    </row>
    <row r="1690" spans="1:29" x14ac:dyDescent="0.25">
      <c r="A1690" t="s">
        <v>413</v>
      </c>
      <c r="B1690" t="s">
        <v>10</v>
      </c>
      <c r="C1690" t="s">
        <v>68</v>
      </c>
      <c r="D1690" t="s">
        <v>3619</v>
      </c>
      <c r="E1690" t="s">
        <v>3613</v>
      </c>
      <c r="F1690" t="str">
        <f>_xlfn.CONCAT(D1690:D1690,"-",E1690)</f>
        <v>Addis Ababa-Sanaa</v>
      </c>
      <c r="G1690" s="1">
        <v>44628</v>
      </c>
      <c r="H1690" s="1">
        <v>44657</v>
      </c>
      <c r="I1690" s="8">
        <f>IF(H1690&lt;&gt;"",_xlfn.DAYS(H1690,G1690),"N/A")</f>
        <v>29</v>
      </c>
      <c r="J1690" s="1">
        <f>IF(H1690&lt;&gt;"",H1690,"N/A")</f>
        <v>44657</v>
      </c>
      <c r="K1690">
        <v>3</v>
      </c>
      <c r="L1690" t="s">
        <v>16</v>
      </c>
      <c r="M1690" t="str">
        <f>IF(L1690&lt;&gt;"",L1690,"N/A")</f>
        <v>Paid</v>
      </c>
      <c r="O1690" t="str">
        <f>IF(N1690&lt;&gt;"",N1690,"N/A")</f>
        <v>N/A</v>
      </c>
      <c r="P1690" t="s">
        <v>69</v>
      </c>
      <c r="Q1690" s="9">
        <v>28.12</v>
      </c>
      <c r="R1690" t="str">
        <f t="shared" si="26"/>
        <v>20-30</v>
      </c>
      <c r="S1690">
        <v>20</v>
      </c>
      <c r="T1690" t="s">
        <v>14</v>
      </c>
      <c r="U1690">
        <f>IF(T1690="USD",S1690,S1690*0.055)</f>
        <v>20</v>
      </c>
      <c r="V1690">
        <v>10</v>
      </c>
      <c r="W1690" t="s">
        <v>14</v>
      </c>
      <c r="X1690">
        <f>IF(W1690="USD",V1690,V1690*0.054)</f>
        <v>10</v>
      </c>
      <c r="Y1690">
        <v>1</v>
      </c>
      <c r="Z1690">
        <v>2.9000000000000004</v>
      </c>
      <c r="AA1690" s="9">
        <v>4.3499999999999996</v>
      </c>
      <c r="AB1690">
        <v>3.625</v>
      </c>
    </row>
    <row r="1691" spans="1:29" x14ac:dyDescent="0.25">
      <c r="A1691" t="s">
        <v>384</v>
      </c>
      <c r="B1691" t="s">
        <v>10</v>
      </c>
      <c r="C1691" t="s">
        <v>68</v>
      </c>
      <c r="D1691" t="s">
        <v>3615</v>
      </c>
      <c r="E1691" t="s">
        <v>3613</v>
      </c>
      <c r="F1691" t="str">
        <f>_xlfn.CONCAT(D1691:D1691,"-",E1691)</f>
        <v>Mombasa-Sanaa</v>
      </c>
      <c r="G1691" s="1">
        <v>44629</v>
      </c>
      <c r="H1691" s="1">
        <v>44658</v>
      </c>
      <c r="I1691" s="8">
        <f>IF(H1691&lt;&gt;"",_xlfn.DAYS(H1691,G1691),"N/A")</f>
        <v>29</v>
      </c>
      <c r="J1691" s="1">
        <f>IF(H1691&lt;&gt;"",H1691,"N/A")</f>
        <v>44658</v>
      </c>
      <c r="K1691">
        <v>3</v>
      </c>
      <c r="L1691" t="s">
        <v>16</v>
      </c>
      <c r="M1691" t="str">
        <f>IF(L1691&lt;&gt;"",L1691,"N/A")</f>
        <v>Paid</v>
      </c>
      <c r="N1691" t="s">
        <v>16</v>
      </c>
      <c r="O1691" t="str">
        <f>IF(N1691&lt;&gt;"",N1691,"N/A")</f>
        <v>Paid</v>
      </c>
      <c r="P1691" t="s">
        <v>13</v>
      </c>
      <c r="Q1691" s="9">
        <v>28.12</v>
      </c>
      <c r="R1691" t="str">
        <f t="shared" si="26"/>
        <v>20-30</v>
      </c>
      <c r="S1691">
        <v>600</v>
      </c>
      <c r="T1691" t="s">
        <v>14</v>
      </c>
      <c r="U1691">
        <f>IF(T1691="USD",S1691,S1691*0.055)</f>
        <v>600</v>
      </c>
      <c r="V1691">
        <v>300</v>
      </c>
      <c r="W1691" t="s">
        <v>14</v>
      </c>
      <c r="X1691">
        <f>IF(W1691="USD",V1691,V1691*0.054)</f>
        <v>300</v>
      </c>
      <c r="Y1691">
        <v>1</v>
      </c>
      <c r="Z1691">
        <v>2.9000000000000004</v>
      </c>
      <c r="AA1691" s="9">
        <v>4.3499999999999996</v>
      </c>
      <c r="AB1691">
        <v>3.625</v>
      </c>
    </row>
    <row r="1692" spans="1:29" x14ac:dyDescent="0.25">
      <c r="A1692" t="s">
        <v>385</v>
      </c>
      <c r="B1692" t="s">
        <v>10</v>
      </c>
      <c r="C1692" t="s">
        <v>68</v>
      </c>
      <c r="D1692" t="s">
        <v>3616</v>
      </c>
      <c r="E1692" t="s">
        <v>3614</v>
      </c>
      <c r="F1692" t="str">
        <f>_xlfn.CONCAT(D1692:D1692,"-",E1692)</f>
        <v>Marrakech-Alger</v>
      </c>
      <c r="G1692" s="1">
        <v>44628</v>
      </c>
      <c r="H1692" s="1">
        <v>44657</v>
      </c>
      <c r="I1692" s="8">
        <f>IF(H1692&lt;&gt;"",_xlfn.DAYS(H1692,G1692),"N/A")</f>
        <v>29</v>
      </c>
      <c r="J1692" s="1">
        <f>IF(H1692&lt;&gt;"",H1692,"N/A")</f>
        <v>44657</v>
      </c>
      <c r="K1692">
        <v>3</v>
      </c>
      <c r="L1692" t="s">
        <v>16</v>
      </c>
      <c r="M1692" t="str">
        <f>IF(L1692&lt;&gt;"",L1692,"N/A")</f>
        <v>Paid</v>
      </c>
      <c r="N1692" t="s">
        <v>16</v>
      </c>
      <c r="O1692" t="str">
        <f>IF(N1692&lt;&gt;"",N1692,"N/A")</f>
        <v>Paid</v>
      </c>
      <c r="P1692" t="s">
        <v>13</v>
      </c>
      <c r="Q1692" s="9">
        <v>28.12</v>
      </c>
      <c r="R1692" t="str">
        <f t="shared" si="26"/>
        <v>20-30</v>
      </c>
      <c r="S1692">
        <v>600</v>
      </c>
      <c r="T1692" t="s">
        <v>14</v>
      </c>
      <c r="U1692">
        <f>IF(T1692="USD",S1692,S1692*0.055)</f>
        <v>600</v>
      </c>
      <c r="V1692">
        <v>300</v>
      </c>
      <c r="W1692" t="s">
        <v>14</v>
      </c>
      <c r="X1692">
        <f>IF(W1692="USD",V1692,V1692*0.054)</f>
        <v>300</v>
      </c>
      <c r="Y1692">
        <v>1</v>
      </c>
      <c r="Z1692">
        <v>2.9000000000000004</v>
      </c>
      <c r="AA1692" s="9">
        <v>4.3499999999999996</v>
      </c>
      <c r="AB1692">
        <v>3.625</v>
      </c>
    </row>
    <row r="1693" spans="1:29" x14ac:dyDescent="0.25">
      <c r="A1693" t="s">
        <v>3454</v>
      </c>
      <c r="B1693" t="s">
        <v>10</v>
      </c>
      <c r="C1693" t="s">
        <v>56</v>
      </c>
      <c r="D1693" t="s">
        <v>3616</v>
      </c>
      <c r="E1693" t="s">
        <v>3613</v>
      </c>
      <c r="F1693" t="str">
        <f>_xlfn.CONCAT(D1693:D1693,"-",E1693)</f>
        <v>Marrakech-Sanaa</v>
      </c>
      <c r="G1693" s="1">
        <v>44715</v>
      </c>
      <c r="H1693" s="1">
        <v>44734</v>
      </c>
      <c r="I1693" s="8">
        <f>IF(H1693&lt;&gt;"",_xlfn.DAYS(H1693,G1693),"N/A")</f>
        <v>19</v>
      </c>
      <c r="J1693" s="1">
        <f>IF(H1693&lt;&gt;"",H1693,"N/A")</f>
        <v>44734</v>
      </c>
      <c r="K1693">
        <v>6</v>
      </c>
      <c r="L1693" t="s">
        <v>16</v>
      </c>
      <c r="M1693" t="str">
        <f>IF(L1693&lt;&gt;"",L1693,"N/A")</f>
        <v>Paid</v>
      </c>
      <c r="N1693" t="s">
        <v>12</v>
      </c>
      <c r="O1693" t="str">
        <f>IF(N1693&lt;&gt;"",N1693,"N/A")</f>
        <v>Invoiced</v>
      </c>
      <c r="P1693" t="s">
        <v>13</v>
      </c>
      <c r="Q1693" s="9">
        <v>35.759</v>
      </c>
      <c r="R1693" t="str">
        <f t="shared" si="26"/>
        <v>30+</v>
      </c>
      <c r="S1693">
        <v>600</v>
      </c>
      <c r="T1693" t="s">
        <v>14</v>
      </c>
      <c r="U1693">
        <f>IF(T1693="USD",S1693,S1693*0.055)</f>
        <v>600</v>
      </c>
      <c r="V1693">
        <v>300</v>
      </c>
      <c r="W1693" t="s">
        <v>14</v>
      </c>
      <c r="X1693">
        <f>IF(W1693="USD",V1693,V1693*0.054)</f>
        <v>300</v>
      </c>
      <c r="Y1693">
        <v>1</v>
      </c>
      <c r="Z1693">
        <v>2.85</v>
      </c>
      <c r="AA1693" s="9">
        <v>1.9000000000000001</v>
      </c>
      <c r="AB1693">
        <v>2.375</v>
      </c>
      <c r="AC1693">
        <v>1.9000000000000001</v>
      </c>
    </row>
    <row r="1694" spans="1:29" x14ac:dyDescent="0.25">
      <c r="A1694" t="s">
        <v>3446</v>
      </c>
      <c r="B1694" t="s">
        <v>10</v>
      </c>
      <c r="C1694" t="s">
        <v>56</v>
      </c>
      <c r="D1694" t="s">
        <v>3616</v>
      </c>
      <c r="E1694" t="s">
        <v>3617</v>
      </c>
      <c r="F1694" t="str">
        <f>_xlfn.CONCAT(D1694:D1694,"-",E1694)</f>
        <v>Marrakech-Lagos</v>
      </c>
      <c r="G1694" s="1">
        <v>44715</v>
      </c>
      <c r="H1694" s="1">
        <v>44734</v>
      </c>
      <c r="I1694" s="8">
        <f>IF(H1694&lt;&gt;"",_xlfn.DAYS(H1694,G1694),"N/A")</f>
        <v>19</v>
      </c>
      <c r="J1694" s="1">
        <f>IF(H1694&lt;&gt;"",H1694,"N/A")</f>
        <v>44734</v>
      </c>
      <c r="K1694">
        <v>6</v>
      </c>
      <c r="L1694" t="s">
        <v>16</v>
      </c>
      <c r="M1694" t="str">
        <f>IF(L1694&lt;&gt;"",L1694,"N/A")</f>
        <v>Paid</v>
      </c>
      <c r="N1694" t="s">
        <v>12</v>
      </c>
      <c r="O1694" t="str">
        <f>IF(N1694&lt;&gt;"",N1694,"N/A")</f>
        <v>Invoiced</v>
      </c>
      <c r="P1694" t="s">
        <v>13</v>
      </c>
      <c r="Q1694" s="9">
        <v>35.682000000000002</v>
      </c>
      <c r="R1694" t="str">
        <f t="shared" si="26"/>
        <v>30+</v>
      </c>
      <c r="S1694">
        <v>600</v>
      </c>
      <c r="T1694" t="s">
        <v>14</v>
      </c>
      <c r="U1694">
        <f>IF(T1694="USD",S1694,S1694*0.055)</f>
        <v>600</v>
      </c>
      <c r="V1694">
        <v>300</v>
      </c>
      <c r="W1694" t="s">
        <v>14</v>
      </c>
      <c r="X1694">
        <f>IF(W1694="USD",V1694,V1694*0.054)</f>
        <v>300</v>
      </c>
      <c r="Y1694">
        <v>1</v>
      </c>
      <c r="Z1694">
        <v>2.85</v>
      </c>
      <c r="AA1694" s="9">
        <v>1.9000000000000001</v>
      </c>
      <c r="AB1694">
        <v>2.375</v>
      </c>
      <c r="AC1694">
        <v>1.9000000000000001</v>
      </c>
    </row>
    <row r="1695" spans="1:29" x14ac:dyDescent="0.25">
      <c r="A1695" t="s">
        <v>3443</v>
      </c>
      <c r="B1695" t="s">
        <v>10</v>
      </c>
      <c r="C1695" t="s">
        <v>56</v>
      </c>
      <c r="D1695" t="s">
        <v>3620</v>
      </c>
      <c r="E1695" t="s">
        <v>3614</v>
      </c>
      <c r="F1695" t="str">
        <f>_xlfn.CONCAT(D1695:D1695,"-",E1695)</f>
        <v>Zanzibar-Alger</v>
      </c>
      <c r="G1695" s="1">
        <v>44715</v>
      </c>
      <c r="H1695" s="1">
        <v>44734</v>
      </c>
      <c r="I1695" s="8">
        <f>IF(H1695&lt;&gt;"",_xlfn.DAYS(H1695,G1695),"N/A")</f>
        <v>19</v>
      </c>
      <c r="J1695" s="1">
        <f>IF(H1695&lt;&gt;"",H1695,"N/A")</f>
        <v>44734</v>
      </c>
      <c r="K1695">
        <v>6</v>
      </c>
      <c r="L1695" t="s">
        <v>16</v>
      </c>
      <c r="M1695" t="str">
        <f>IF(L1695&lt;&gt;"",L1695,"N/A")</f>
        <v>Paid</v>
      </c>
      <c r="N1695" t="s">
        <v>12</v>
      </c>
      <c r="O1695" t="str">
        <f>IF(N1695&lt;&gt;"",N1695,"N/A")</f>
        <v>Invoiced</v>
      </c>
      <c r="P1695" t="s">
        <v>13</v>
      </c>
      <c r="Q1695" s="9">
        <v>35.436</v>
      </c>
      <c r="R1695" t="str">
        <f t="shared" si="26"/>
        <v>30+</v>
      </c>
      <c r="S1695">
        <v>600</v>
      </c>
      <c r="T1695" t="s">
        <v>14</v>
      </c>
      <c r="U1695">
        <f>IF(T1695="USD",S1695,S1695*0.055)</f>
        <v>600</v>
      </c>
      <c r="V1695">
        <v>300</v>
      </c>
      <c r="W1695" t="s">
        <v>14</v>
      </c>
      <c r="X1695">
        <f>IF(W1695="USD",V1695,V1695*0.054)</f>
        <v>300</v>
      </c>
      <c r="Y1695">
        <v>1</v>
      </c>
      <c r="Z1695">
        <v>2.85</v>
      </c>
      <c r="AA1695" s="9">
        <v>1.9000000000000001</v>
      </c>
      <c r="AB1695">
        <v>2.375</v>
      </c>
      <c r="AC1695">
        <v>1.9000000000000001</v>
      </c>
    </row>
    <row r="1696" spans="1:29" x14ac:dyDescent="0.25">
      <c r="A1696" t="s">
        <v>3450</v>
      </c>
      <c r="B1696" t="s">
        <v>10</v>
      </c>
      <c r="C1696" t="s">
        <v>56</v>
      </c>
      <c r="D1696" t="s">
        <v>3611</v>
      </c>
      <c r="E1696" t="s">
        <v>3612</v>
      </c>
      <c r="F1696" t="str">
        <f>_xlfn.CONCAT(D1696:D1696,"-",E1696)</f>
        <v>Mogadishu-Victoria</v>
      </c>
      <c r="G1696" s="1">
        <v>44715</v>
      </c>
      <c r="H1696" s="1">
        <v>44734</v>
      </c>
      <c r="I1696" s="8">
        <f>IF(H1696&lt;&gt;"",_xlfn.DAYS(H1696,G1696),"N/A")</f>
        <v>19</v>
      </c>
      <c r="J1696" s="1">
        <f>IF(H1696&lt;&gt;"",H1696,"N/A")</f>
        <v>44734</v>
      </c>
      <c r="K1696">
        <v>6</v>
      </c>
      <c r="L1696" t="s">
        <v>16</v>
      </c>
      <c r="M1696" t="str">
        <f>IF(L1696&lt;&gt;"",L1696,"N/A")</f>
        <v>Paid</v>
      </c>
      <c r="N1696" t="s">
        <v>12</v>
      </c>
      <c r="O1696" t="str">
        <f>IF(N1696&lt;&gt;"",N1696,"N/A")</f>
        <v>Invoiced</v>
      </c>
      <c r="P1696" t="s">
        <v>13</v>
      </c>
      <c r="Q1696" s="9">
        <v>35.424999999999997</v>
      </c>
      <c r="R1696" t="str">
        <f t="shared" si="26"/>
        <v>30+</v>
      </c>
      <c r="S1696">
        <v>600</v>
      </c>
      <c r="T1696" t="s">
        <v>14</v>
      </c>
      <c r="U1696">
        <f>IF(T1696="USD",S1696,S1696*0.055)</f>
        <v>600</v>
      </c>
      <c r="V1696">
        <v>300</v>
      </c>
      <c r="W1696" t="s">
        <v>14</v>
      </c>
      <c r="X1696">
        <f>IF(W1696="USD",V1696,V1696*0.054)</f>
        <v>300</v>
      </c>
      <c r="Y1696">
        <v>1</v>
      </c>
      <c r="Z1696">
        <v>2.85</v>
      </c>
      <c r="AA1696" s="9">
        <v>1.9000000000000001</v>
      </c>
      <c r="AB1696">
        <v>2.375</v>
      </c>
      <c r="AC1696">
        <v>1.9000000000000001</v>
      </c>
    </row>
    <row r="1697" spans="1:29" x14ac:dyDescent="0.25">
      <c r="A1697" t="s">
        <v>3424</v>
      </c>
      <c r="B1697" t="s">
        <v>10</v>
      </c>
      <c r="C1697" t="s">
        <v>56</v>
      </c>
      <c r="D1697" t="s">
        <v>3619</v>
      </c>
      <c r="E1697" t="s">
        <v>3618</v>
      </c>
      <c r="F1697" t="str">
        <f>_xlfn.CONCAT(D1697:D1697,"-",E1697)</f>
        <v>Addis Ababa-Tripoli</v>
      </c>
      <c r="G1697" s="1">
        <v>44719</v>
      </c>
      <c r="H1697" s="1">
        <v>44738</v>
      </c>
      <c r="I1697" s="8">
        <f>IF(H1697&lt;&gt;"",_xlfn.DAYS(H1697,G1697),"N/A")</f>
        <v>19</v>
      </c>
      <c r="J1697" s="1">
        <f>IF(H1697&lt;&gt;"",H1697,"N/A")</f>
        <v>44738</v>
      </c>
      <c r="K1697">
        <v>6</v>
      </c>
      <c r="L1697" t="s">
        <v>16</v>
      </c>
      <c r="M1697" t="str">
        <f>IF(L1697&lt;&gt;"",L1697,"N/A")</f>
        <v>Paid</v>
      </c>
      <c r="N1697" t="s">
        <v>12</v>
      </c>
      <c r="O1697" t="str">
        <f>IF(N1697&lt;&gt;"",N1697,"N/A")</f>
        <v>Invoiced</v>
      </c>
      <c r="P1697" t="s">
        <v>13</v>
      </c>
      <c r="Q1697" s="9">
        <v>35.308</v>
      </c>
      <c r="R1697" t="str">
        <f t="shared" si="26"/>
        <v>30+</v>
      </c>
      <c r="S1697">
        <v>600</v>
      </c>
      <c r="T1697" t="s">
        <v>14</v>
      </c>
      <c r="U1697">
        <f>IF(T1697="USD",S1697,S1697*0.055)</f>
        <v>600</v>
      </c>
      <c r="V1697">
        <v>300</v>
      </c>
      <c r="W1697" t="s">
        <v>14</v>
      </c>
      <c r="X1697">
        <f>IF(W1697="USD",V1697,V1697*0.054)</f>
        <v>300</v>
      </c>
      <c r="Y1697">
        <v>1</v>
      </c>
      <c r="Z1697">
        <v>2.85</v>
      </c>
      <c r="AA1697" s="9">
        <v>1.9000000000000001</v>
      </c>
      <c r="AB1697">
        <v>2.375</v>
      </c>
      <c r="AC1697">
        <v>1.9000000000000001</v>
      </c>
    </row>
    <row r="1698" spans="1:29" x14ac:dyDescent="0.25">
      <c r="A1698" t="s">
        <v>3445</v>
      </c>
      <c r="B1698" t="s">
        <v>10</v>
      </c>
      <c r="C1698" t="s">
        <v>56</v>
      </c>
      <c r="D1698" t="s">
        <v>3620</v>
      </c>
      <c r="E1698" t="s">
        <v>3617</v>
      </c>
      <c r="F1698" t="str">
        <f>_xlfn.CONCAT(D1698:D1698,"-",E1698)</f>
        <v>Zanzibar-Lagos</v>
      </c>
      <c r="G1698" s="1">
        <v>44715</v>
      </c>
      <c r="H1698" s="1">
        <v>44734</v>
      </c>
      <c r="I1698" s="8">
        <f>IF(H1698&lt;&gt;"",_xlfn.DAYS(H1698,G1698),"N/A")</f>
        <v>19</v>
      </c>
      <c r="J1698" s="1">
        <f>IF(H1698&lt;&gt;"",H1698,"N/A")</f>
        <v>44734</v>
      </c>
      <c r="K1698">
        <v>6</v>
      </c>
      <c r="L1698" t="s">
        <v>16</v>
      </c>
      <c r="M1698" t="str">
        <f>IF(L1698&lt;&gt;"",L1698,"N/A")</f>
        <v>Paid</v>
      </c>
      <c r="N1698" t="s">
        <v>12</v>
      </c>
      <c r="O1698" t="str">
        <f>IF(N1698&lt;&gt;"",N1698,"N/A")</f>
        <v>Invoiced</v>
      </c>
      <c r="P1698" t="s">
        <v>13</v>
      </c>
      <c r="Q1698" s="9">
        <v>35.222999999999999</v>
      </c>
      <c r="R1698" t="str">
        <f t="shared" si="26"/>
        <v>30+</v>
      </c>
      <c r="S1698">
        <v>600</v>
      </c>
      <c r="T1698" t="s">
        <v>14</v>
      </c>
      <c r="U1698">
        <f>IF(T1698="USD",S1698,S1698*0.055)</f>
        <v>600</v>
      </c>
      <c r="V1698">
        <v>300</v>
      </c>
      <c r="W1698" t="s">
        <v>14</v>
      </c>
      <c r="X1698">
        <f>IF(W1698="USD",V1698,V1698*0.054)</f>
        <v>300</v>
      </c>
      <c r="Y1698">
        <v>1</v>
      </c>
      <c r="Z1698">
        <v>2.85</v>
      </c>
      <c r="AA1698" s="9">
        <v>1.9000000000000001</v>
      </c>
      <c r="AB1698">
        <v>2.375</v>
      </c>
      <c r="AC1698">
        <v>1.9000000000000001</v>
      </c>
    </row>
    <row r="1699" spans="1:29" x14ac:dyDescent="0.25">
      <c r="A1699" t="s">
        <v>3444</v>
      </c>
      <c r="B1699" t="s">
        <v>10</v>
      </c>
      <c r="C1699" t="s">
        <v>56</v>
      </c>
      <c r="D1699" t="s">
        <v>3619</v>
      </c>
      <c r="E1699" t="s">
        <v>3614</v>
      </c>
      <c r="F1699" t="str">
        <f>_xlfn.CONCAT(D1699:D1699,"-",E1699)</f>
        <v>Addis Ababa-Alger</v>
      </c>
      <c r="G1699" s="1">
        <v>44715</v>
      </c>
      <c r="H1699" s="1">
        <v>44734</v>
      </c>
      <c r="I1699" s="8">
        <f>IF(H1699&lt;&gt;"",_xlfn.DAYS(H1699,G1699),"N/A")</f>
        <v>19</v>
      </c>
      <c r="J1699" s="1">
        <f>IF(H1699&lt;&gt;"",H1699,"N/A")</f>
        <v>44734</v>
      </c>
      <c r="K1699">
        <v>6</v>
      </c>
      <c r="L1699" t="s">
        <v>16</v>
      </c>
      <c r="M1699" t="str">
        <f>IF(L1699&lt;&gt;"",L1699,"N/A")</f>
        <v>Paid</v>
      </c>
      <c r="N1699" t="s">
        <v>12</v>
      </c>
      <c r="O1699" t="str">
        <f>IF(N1699&lt;&gt;"",N1699,"N/A")</f>
        <v>Invoiced</v>
      </c>
      <c r="P1699" t="s">
        <v>13</v>
      </c>
      <c r="Q1699" s="9">
        <v>35.216000000000001</v>
      </c>
      <c r="R1699" t="str">
        <f t="shared" si="26"/>
        <v>30+</v>
      </c>
      <c r="S1699">
        <v>600</v>
      </c>
      <c r="T1699" t="s">
        <v>14</v>
      </c>
      <c r="U1699">
        <f>IF(T1699="USD",S1699,S1699*0.055)</f>
        <v>600</v>
      </c>
      <c r="V1699">
        <v>300</v>
      </c>
      <c r="W1699" t="s">
        <v>14</v>
      </c>
      <c r="X1699">
        <f>IF(W1699="USD",V1699,V1699*0.054)</f>
        <v>300</v>
      </c>
      <c r="Y1699">
        <v>1</v>
      </c>
      <c r="Z1699">
        <v>2.85</v>
      </c>
      <c r="AA1699" s="9">
        <v>1.9000000000000001</v>
      </c>
      <c r="AB1699">
        <v>2.375</v>
      </c>
      <c r="AC1699">
        <v>1.9000000000000001</v>
      </c>
    </row>
    <row r="1700" spans="1:29" x14ac:dyDescent="0.25">
      <c r="A1700" t="s">
        <v>3440</v>
      </c>
      <c r="B1700" t="s">
        <v>10</v>
      </c>
      <c r="C1700" t="s">
        <v>56</v>
      </c>
      <c r="D1700" t="s">
        <v>3619</v>
      </c>
      <c r="E1700" t="s">
        <v>3612</v>
      </c>
      <c r="F1700" t="str">
        <f>_xlfn.CONCAT(D1700:D1700,"-",E1700)</f>
        <v>Addis Ababa-Victoria</v>
      </c>
      <c r="G1700" s="1">
        <v>44715</v>
      </c>
      <c r="H1700" s="1">
        <v>44734</v>
      </c>
      <c r="I1700" s="8">
        <f>IF(H1700&lt;&gt;"",_xlfn.DAYS(H1700,G1700),"N/A")</f>
        <v>19</v>
      </c>
      <c r="J1700" s="1">
        <f>IF(H1700&lt;&gt;"",H1700,"N/A")</f>
        <v>44734</v>
      </c>
      <c r="K1700">
        <v>6</v>
      </c>
      <c r="L1700" t="s">
        <v>16</v>
      </c>
      <c r="M1700" t="str">
        <f>IF(L1700&lt;&gt;"",L1700,"N/A")</f>
        <v>Paid</v>
      </c>
      <c r="N1700" t="s">
        <v>12</v>
      </c>
      <c r="O1700" t="str">
        <f>IF(N1700&lt;&gt;"",N1700,"N/A")</f>
        <v>Invoiced</v>
      </c>
      <c r="P1700" t="s">
        <v>13</v>
      </c>
      <c r="Q1700" s="9">
        <v>35.003</v>
      </c>
      <c r="R1700" t="str">
        <f t="shared" si="26"/>
        <v>30+</v>
      </c>
      <c r="S1700">
        <v>600</v>
      </c>
      <c r="T1700" t="s">
        <v>14</v>
      </c>
      <c r="U1700">
        <f>IF(T1700="USD",S1700,S1700*0.055)</f>
        <v>600</v>
      </c>
      <c r="V1700">
        <v>300</v>
      </c>
      <c r="W1700" t="s">
        <v>14</v>
      </c>
      <c r="X1700">
        <f>IF(W1700="USD",V1700,V1700*0.054)</f>
        <v>300</v>
      </c>
      <c r="Y1700">
        <v>1</v>
      </c>
      <c r="Z1700">
        <v>2.85</v>
      </c>
      <c r="AA1700" s="9">
        <v>1.9000000000000001</v>
      </c>
      <c r="AB1700">
        <v>2.375</v>
      </c>
      <c r="AC1700">
        <v>1.9000000000000001</v>
      </c>
    </row>
    <row r="1701" spans="1:29" x14ac:dyDescent="0.25">
      <c r="A1701" t="s">
        <v>3442</v>
      </c>
      <c r="B1701" t="s">
        <v>10</v>
      </c>
      <c r="C1701" t="s">
        <v>56</v>
      </c>
      <c r="D1701" t="s">
        <v>3616</v>
      </c>
      <c r="E1701" t="s">
        <v>3613</v>
      </c>
      <c r="F1701" t="str">
        <f>_xlfn.CONCAT(D1701:D1701,"-",E1701)</f>
        <v>Marrakech-Sanaa</v>
      </c>
      <c r="G1701" s="1">
        <v>44715</v>
      </c>
      <c r="H1701" s="1">
        <v>44734</v>
      </c>
      <c r="I1701" s="8">
        <f>IF(H1701&lt;&gt;"",_xlfn.DAYS(H1701,G1701),"N/A")</f>
        <v>19</v>
      </c>
      <c r="J1701" s="1">
        <f>IF(H1701&lt;&gt;"",H1701,"N/A")</f>
        <v>44734</v>
      </c>
      <c r="K1701">
        <v>6</v>
      </c>
      <c r="L1701" t="s">
        <v>16</v>
      </c>
      <c r="M1701" t="str">
        <f>IF(L1701&lt;&gt;"",L1701,"N/A")</f>
        <v>Paid</v>
      </c>
      <c r="N1701" t="s">
        <v>12</v>
      </c>
      <c r="O1701" t="str">
        <f>IF(N1701&lt;&gt;"",N1701,"N/A")</f>
        <v>Invoiced</v>
      </c>
      <c r="P1701" t="s">
        <v>13</v>
      </c>
      <c r="Q1701" s="9">
        <v>34.924999999999997</v>
      </c>
      <c r="R1701" t="str">
        <f t="shared" si="26"/>
        <v>30+</v>
      </c>
      <c r="S1701">
        <v>600</v>
      </c>
      <c r="T1701" t="s">
        <v>14</v>
      </c>
      <c r="U1701">
        <f>IF(T1701="USD",S1701,S1701*0.055)</f>
        <v>600</v>
      </c>
      <c r="V1701">
        <v>300</v>
      </c>
      <c r="W1701" t="s">
        <v>14</v>
      </c>
      <c r="X1701">
        <f>IF(W1701="USD",V1701,V1701*0.054)</f>
        <v>300</v>
      </c>
      <c r="Y1701">
        <v>1</v>
      </c>
      <c r="Z1701">
        <v>2.85</v>
      </c>
      <c r="AA1701" s="9">
        <v>1.9000000000000001</v>
      </c>
      <c r="AB1701">
        <v>2.375</v>
      </c>
      <c r="AC1701">
        <v>1.9000000000000001</v>
      </c>
    </row>
    <row r="1702" spans="1:29" x14ac:dyDescent="0.25">
      <c r="A1702" t="s">
        <v>2197</v>
      </c>
      <c r="B1702" t="s">
        <v>10</v>
      </c>
      <c r="C1702" t="s">
        <v>68</v>
      </c>
      <c r="D1702" t="s">
        <v>3620</v>
      </c>
      <c r="E1702" t="s">
        <v>3617</v>
      </c>
      <c r="F1702" t="str">
        <f>_xlfn.CONCAT(D1702:D1702,"-",E1702)</f>
        <v>Zanzibar-Lagos</v>
      </c>
      <c r="G1702" s="1">
        <v>44765</v>
      </c>
      <c r="H1702" s="1">
        <v>44784</v>
      </c>
      <c r="I1702" s="8">
        <f>IF(H1702&lt;&gt;"",_xlfn.DAYS(H1702,G1702),"N/A")</f>
        <v>19</v>
      </c>
      <c r="J1702" s="1">
        <f>IF(H1702&lt;&gt;"",H1702,"N/A")</f>
        <v>44784</v>
      </c>
      <c r="K1702">
        <v>7</v>
      </c>
      <c r="L1702" t="s">
        <v>16</v>
      </c>
      <c r="M1702" t="str">
        <f>IF(L1702&lt;&gt;"",L1702,"N/A")</f>
        <v>Paid</v>
      </c>
      <c r="N1702" t="s">
        <v>12</v>
      </c>
      <c r="O1702" t="str">
        <f>IF(N1702&lt;&gt;"",N1702,"N/A")</f>
        <v>Invoiced</v>
      </c>
      <c r="P1702" t="s">
        <v>13</v>
      </c>
      <c r="Q1702" s="9">
        <v>34.196199999999997</v>
      </c>
      <c r="R1702" t="str">
        <f t="shared" si="26"/>
        <v>30+</v>
      </c>
      <c r="S1702">
        <v>600</v>
      </c>
      <c r="T1702" t="s">
        <v>14</v>
      </c>
      <c r="U1702">
        <f>IF(T1702="USD",S1702,S1702*0.055)</f>
        <v>600</v>
      </c>
      <c r="V1702">
        <v>300</v>
      </c>
      <c r="W1702" t="s">
        <v>14</v>
      </c>
      <c r="X1702">
        <f>IF(W1702="USD",V1702,V1702*0.054)</f>
        <v>300</v>
      </c>
      <c r="Y1702">
        <v>1</v>
      </c>
      <c r="Z1702">
        <v>2.85</v>
      </c>
      <c r="AA1702" s="9">
        <v>1.9000000000000001</v>
      </c>
      <c r="AB1702">
        <v>2.375</v>
      </c>
      <c r="AC1702">
        <v>1.9000000000000001</v>
      </c>
    </row>
    <row r="1703" spans="1:29" x14ac:dyDescent="0.25">
      <c r="A1703" t="s">
        <v>1025</v>
      </c>
      <c r="B1703" t="s">
        <v>10</v>
      </c>
      <c r="C1703" t="s">
        <v>68</v>
      </c>
      <c r="D1703" t="s">
        <v>3619</v>
      </c>
      <c r="E1703" t="s">
        <v>3618</v>
      </c>
      <c r="F1703" t="str">
        <f>_xlfn.CONCAT(D1703:D1703,"-",E1703)</f>
        <v>Addis Ababa-Tripoli</v>
      </c>
      <c r="G1703" s="1">
        <v>44608</v>
      </c>
      <c r="H1703" s="1">
        <v>44627</v>
      </c>
      <c r="I1703" s="8">
        <f>IF(H1703&lt;&gt;"",_xlfn.DAYS(H1703,G1703),"N/A")</f>
        <v>19</v>
      </c>
      <c r="J1703" s="1">
        <f>IF(H1703&lt;&gt;"",H1703,"N/A")</f>
        <v>44627</v>
      </c>
      <c r="K1703">
        <v>2</v>
      </c>
      <c r="L1703" t="s">
        <v>16</v>
      </c>
      <c r="M1703" t="str">
        <f>IF(L1703&lt;&gt;"",L1703,"N/A")</f>
        <v>Paid</v>
      </c>
      <c r="O1703" t="str">
        <f>IF(N1703&lt;&gt;"",N1703,"N/A")</f>
        <v>N/A</v>
      </c>
      <c r="P1703" t="s">
        <v>69</v>
      </c>
      <c r="Q1703" s="9">
        <v>34.1614</v>
      </c>
      <c r="R1703" t="str">
        <f t="shared" si="26"/>
        <v>30+</v>
      </c>
      <c r="S1703">
        <v>20</v>
      </c>
      <c r="T1703" t="s">
        <v>14</v>
      </c>
      <c r="U1703">
        <f>IF(T1703="USD",S1703,S1703*0.055)</f>
        <v>20</v>
      </c>
      <c r="V1703">
        <v>10</v>
      </c>
      <c r="W1703" t="s">
        <v>14</v>
      </c>
      <c r="X1703">
        <f>IF(W1703="USD",V1703,V1703*0.054)</f>
        <v>10</v>
      </c>
      <c r="Y1703">
        <v>1</v>
      </c>
      <c r="Z1703">
        <v>2.85</v>
      </c>
      <c r="AA1703" s="9">
        <v>1.9000000000000001</v>
      </c>
      <c r="AB1703">
        <v>2.375</v>
      </c>
      <c r="AC1703">
        <v>1.9000000000000001</v>
      </c>
    </row>
    <row r="1704" spans="1:29" x14ac:dyDescent="0.25">
      <c r="A1704" t="s">
        <v>1036</v>
      </c>
      <c r="B1704" t="s">
        <v>10</v>
      </c>
      <c r="C1704" t="s">
        <v>68</v>
      </c>
      <c r="D1704" t="s">
        <v>3619</v>
      </c>
      <c r="E1704" t="s">
        <v>3613</v>
      </c>
      <c r="F1704" t="str">
        <f>_xlfn.CONCAT(D1704:D1704,"-",E1704)</f>
        <v>Addis Ababa-Sanaa</v>
      </c>
      <c r="G1704" s="1">
        <v>44608</v>
      </c>
      <c r="H1704" s="1">
        <v>44627</v>
      </c>
      <c r="I1704" s="8">
        <f>IF(H1704&lt;&gt;"",_xlfn.DAYS(H1704,G1704),"N/A")</f>
        <v>19</v>
      </c>
      <c r="J1704" s="1">
        <f>IF(H1704&lt;&gt;"",H1704,"N/A")</f>
        <v>44627</v>
      </c>
      <c r="K1704">
        <v>2</v>
      </c>
      <c r="L1704" t="s">
        <v>16</v>
      </c>
      <c r="M1704" t="str">
        <f>IF(L1704&lt;&gt;"",L1704,"N/A")</f>
        <v>Paid</v>
      </c>
      <c r="N1704" t="s">
        <v>12</v>
      </c>
      <c r="O1704" t="str">
        <f>IF(N1704&lt;&gt;"",N1704,"N/A")</f>
        <v>Invoiced</v>
      </c>
      <c r="P1704" t="s">
        <v>13</v>
      </c>
      <c r="Q1704" s="9">
        <v>34.1614</v>
      </c>
      <c r="R1704" t="str">
        <f t="shared" si="26"/>
        <v>30+</v>
      </c>
      <c r="S1704">
        <v>600</v>
      </c>
      <c r="T1704" t="s">
        <v>14</v>
      </c>
      <c r="U1704">
        <f>IF(T1704="USD",S1704,S1704*0.055)</f>
        <v>600</v>
      </c>
      <c r="V1704">
        <v>300</v>
      </c>
      <c r="W1704" t="s">
        <v>14</v>
      </c>
      <c r="X1704">
        <f>IF(W1704="USD",V1704,V1704*0.054)</f>
        <v>300</v>
      </c>
      <c r="Y1704">
        <v>1</v>
      </c>
      <c r="Z1704">
        <v>2.85</v>
      </c>
      <c r="AA1704" s="9">
        <v>1.9000000000000001</v>
      </c>
      <c r="AB1704">
        <v>2.375</v>
      </c>
      <c r="AC1704">
        <v>1.9000000000000001</v>
      </c>
    </row>
    <row r="1705" spans="1:29" x14ac:dyDescent="0.25">
      <c r="A1705" t="s">
        <v>1812</v>
      </c>
      <c r="B1705" t="s">
        <v>10</v>
      </c>
      <c r="C1705" t="s">
        <v>68</v>
      </c>
      <c r="D1705" t="s">
        <v>3619</v>
      </c>
      <c r="E1705" t="s">
        <v>3618</v>
      </c>
      <c r="F1705" t="str">
        <f>_xlfn.CONCAT(D1705:D1705,"-",E1705)</f>
        <v>Addis Ababa-Tripoli</v>
      </c>
      <c r="G1705" s="1">
        <v>44753</v>
      </c>
      <c r="H1705" s="1">
        <v>44772</v>
      </c>
      <c r="I1705" s="8">
        <f>IF(H1705&lt;&gt;"",_xlfn.DAYS(H1705,G1705),"N/A")</f>
        <v>19</v>
      </c>
      <c r="J1705" s="1">
        <f>IF(H1705&lt;&gt;"",H1705,"N/A")</f>
        <v>44772</v>
      </c>
      <c r="K1705">
        <v>7</v>
      </c>
      <c r="L1705" t="s">
        <v>12</v>
      </c>
      <c r="M1705" t="str">
        <f>IF(L1705&lt;&gt;"",L1705,"N/A")</f>
        <v>Invoiced</v>
      </c>
      <c r="N1705" t="s">
        <v>12</v>
      </c>
      <c r="O1705" t="str">
        <f>IF(N1705&lt;&gt;"",N1705,"N/A")</f>
        <v>Invoiced</v>
      </c>
      <c r="P1705" t="s">
        <v>13</v>
      </c>
      <c r="Q1705" s="9">
        <v>34.149799999999999</v>
      </c>
      <c r="R1705" t="str">
        <f t="shared" si="26"/>
        <v>30+</v>
      </c>
      <c r="S1705">
        <v>600</v>
      </c>
      <c r="T1705" t="s">
        <v>14</v>
      </c>
      <c r="U1705">
        <f>IF(T1705="USD",S1705,S1705*0.055)</f>
        <v>600</v>
      </c>
      <c r="V1705">
        <v>300</v>
      </c>
      <c r="W1705" t="s">
        <v>14</v>
      </c>
      <c r="X1705">
        <f>IF(W1705="USD",V1705,V1705*0.054)</f>
        <v>300</v>
      </c>
      <c r="Y1705">
        <v>1</v>
      </c>
      <c r="Z1705">
        <v>2.85</v>
      </c>
      <c r="AA1705" s="9">
        <v>1.9000000000000001</v>
      </c>
      <c r="AB1705">
        <v>2.375</v>
      </c>
      <c r="AC1705">
        <v>1.9000000000000001</v>
      </c>
    </row>
    <row r="1706" spans="1:29" x14ac:dyDescent="0.25">
      <c r="A1706" t="s">
        <v>1819</v>
      </c>
      <c r="B1706" t="s">
        <v>10</v>
      </c>
      <c r="C1706" t="s">
        <v>68</v>
      </c>
      <c r="D1706" t="s">
        <v>3620</v>
      </c>
      <c r="E1706" t="s">
        <v>3612</v>
      </c>
      <c r="F1706" t="str">
        <f>_xlfn.CONCAT(D1706:D1706,"-",E1706)</f>
        <v>Zanzibar-Victoria</v>
      </c>
      <c r="G1706" s="1">
        <v>44753</v>
      </c>
      <c r="H1706" s="1">
        <v>44772</v>
      </c>
      <c r="I1706" s="8">
        <f>IF(H1706&lt;&gt;"",_xlfn.DAYS(H1706,G1706),"N/A")</f>
        <v>19</v>
      </c>
      <c r="J1706" s="1">
        <f>IF(H1706&lt;&gt;"",H1706,"N/A")</f>
        <v>44772</v>
      </c>
      <c r="K1706">
        <v>7</v>
      </c>
      <c r="L1706" t="s">
        <v>12</v>
      </c>
      <c r="M1706" t="str">
        <f>IF(L1706&lt;&gt;"",L1706,"N/A")</f>
        <v>Invoiced</v>
      </c>
      <c r="N1706" t="s">
        <v>12</v>
      </c>
      <c r="O1706" t="str">
        <f>IF(N1706&lt;&gt;"",N1706,"N/A")</f>
        <v>Invoiced</v>
      </c>
      <c r="P1706" t="s">
        <v>13</v>
      </c>
      <c r="Q1706" s="9">
        <v>34.071399999999997</v>
      </c>
      <c r="R1706" t="str">
        <f t="shared" si="26"/>
        <v>30+</v>
      </c>
      <c r="S1706">
        <v>600</v>
      </c>
      <c r="T1706" t="s">
        <v>14</v>
      </c>
      <c r="U1706">
        <f>IF(T1706="USD",S1706,S1706*0.055)</f>
        <v>600</v>
      </c>
      <c r="V1706">
        <v>300</v>
      </c>
      <c r="W1706" t="s">
        <v>14</v>
      </c>
      <c r="X1706">
        <f>IF(W1706="USD",V1706,V1706*0.054)</f>
        <v>300</v>
      </c>
      <c r="Y1706">
        <v>1</v>
      </c>
      <c r="Z1706">
        <v>2.85</v>
      </c>
      <c r="AA1706" s="9">
        <v>1.9000000000000001</v>
      </c>
      <c r="AB1706">
        <v>2.375</v>
      </c>
      <c r="AC1706">
        <v>1.9000000000000001</v>
      </c>
    </row>
    <row r="1707" spans="1:29" x14ac:dyDescent="0.25">
      <c r="A1707" t="s">
        <v>3242</v>
      </c>
      <c r="B1707" t="s">
        <v>10</v>
      </c>
      <c r="C1707" t="s">
        <v>68</v>
      </c>
      <c r="D1707" t="s">
        <v>3619</v>
      </c>
      <c r="E1707" t="s">
        <v>3618</v>
      </c>
      <c r="F1707" t="str">
        <f>_xlfn.CONCAT(D1707:D1707,"-",E1707)</f>
        <v>Addis Ababa-Tripoli</v>
      </c>
      <c r="G1707" s="1">
        <v>44764</v>
      </c>
      <c r="H1707" s="1">
        <v>44783</v>
      </c>
      <c r="I1707" s="8">
        <f>IF(H1707&lt;&gt;"",_xlfn.DAYS(H1707,G1707),"N/A")</f>
        <v>19</v>
      </c>
      <c r="J1707" s="1">
        <f>IF(H1707&lt;&gt;"",H1707,"N/A")</f>
        <v>44783</v>
      </c>
      <c r="K1707">
        <v>7</v>
      </c>
      <c r="L1707" t="s">
        <v>12</v>
      </c>
      <c r="M1707" t="str">
        <f>IF(L1707&lt;&gt;"",L1707,"N/A")</f>
        <v>Invoiced</v>
      </c>
      <c r="N1707" t="s">
        <v>12</v>
      </c>
      <c r="O1707" t="str">
        <f>IF(N1707&lt;&gt;"",N1707,"N/A")</f>
        <v>Invoiced</v>
      </c>
      <c r="P1707" t="s">
        <v>13</v>
      </c>
      <c r="Q1707" s="9">
        <v>34.067999999999998</v>
      </c>
      <c r="R1707" t="str">
        <f t="shared" si="26"/>
        <v>30+</v>
      </c>
      <c r="S1707">
        <v>600</v>
      </c>
      <c r="T1707" t="s">
        <v>14</v>
      </c>
      <c r="U1707">
        <f>IF(T1707="USD",S1707,S1707*0.055)</f>
        <v>600</v>
      </c>
      <c r="V1707">
        <v>300</v>
      </c>
      <c r="W1707" t="s">
        <v>14</v>
      </c>
      <c r="X1707">
        <f>IF(W1707="USD",V1707,V1707*0.054)</f>
        <v>300</v>
      </c>
      <c r="Y1707">
        <v>1</v>
      </c>
      <c r="Z1707">
        <v>2.85</v>
      </c>
      <c r="AA1707" s="9">
        <v>1.9000000000000001</v>
      </c>
      <c r="AB1707">
        <v>2.375</v>
      </c>
      <c r="AC1707">
        <v>1.9000000000000001</v>
      </c>
    </row>
    <row r="1708" spans="1:29" x14ac:dyDescent="0.25">
      <c r="A1708" t="s">
        <v>3243</v>
      </c>
      <c r="B1708" t="s">
        <v>10</v>
      </c>
      <c r="C1708" t="s">
        <v>68</v>
      </c>
      <c r="D1708" t="s">
        <v>3620</v>
      </c>
      <c r="E1708" t="s">
        <v>3612</v>
      </c>
      <c r="F1708" t="str">
        <f>_xlfn.CONCAT(D1708:D1708,"-",E1708)</f>
        <v>Zanzibar-Victoria</v>
      </c>
      <c r="G1708" s="1">
        <v>44758</v>
      </c>
      <c r="H1708" s="1">
        <v>44777</v>
      </c>
      <c r="I1708" s="8">
        <f>IF(H1708&lt;&gt;"",_xlfn.DAYS(H1708,G1708),"N/A")</f>
        <v>19</v>
      </c>
      <c r="J1708" s="1">
        <f>IF(H1708&lt;&gt;"",H1708,"N/A")</f>
        <v>44777</v>
      </c>
      <c r="K1708">
        <v>7</v>
      </c>
      <c r="L1708" t="s">
        <v>12</v>
      </c>
      <c r="M1708" t="str">
        <f>IF(L1708&lt;&gt;"",L1708,"N/A")</f>
        <v>Invoiced</v>
      </c>
      <c r="N1708" t="s">
        <v>12</v>
      </c>
      <c r="O1708" t="str">
        <f>IF(N1708&lt;&gt;"",N1708,"N/A")</f>
        <v>Invoiced</v>
      </c>
      <c r="P1708" t="s">
        <v>13</v>
      </c>
      <c r="Q1708" s="9">
        <v>34.067999999999998</v>
      </c>
      <c r="R1708" t="str">
        <f t="shared" si="26"/>
        <v>30+</v>
      </c>
      <c r="S1708">
        <v>600</v>
      </c>
      <c r="T1708" t="s">
        <v>14</v>
      </c>
      <c r="U1708">
        <f>IF(T1708="USD",S1708,S1708*0.055)</f>
        <v>600</v>
      </c>
      <c r="V1708">
        <v>300</v>
      </c>
      <c r="W1708" t="s">
        <v>14</v>
      </c>
      <c r="X1708">
        <f>IF(W1708="USD",V1708,V1708*0.054)</f>
        <v>300</v>
      </c>
      <c r="Y1708">
        <v>1</v>
      </c>
      <c r="Z1708">
        <v>2.85</v>
      </c>
      <c r="AA1708" s="9">
        <v>1.9000000000000001</v>
      </c>
      <c r="AB1708">
        <v>2.375</v>
      </c>
      <c r="AC1708">
        <v>1.9000000000000001</v>
      </c>
    </row>
    <row r="1709" spans="1:29" x14ac:dyDescent="0.25">
      <c r="A1709" t="s">
        <v>3248</v>
      </c>
      <c r="B1709" t="s">
        <v>10</v>
      </c>
      <c r="C1709" t="s">
        <v>68</v>
      </c>
      <c r="D1709" t="s">
        <v>3620</v>
      </c>
      <c r="E1709" t="s">
        <v>3612</v>
      </c>
      <c r="F1709" t="str">
        <f>_xlfn.CONCAT(D1709:D1709,"-",E1709)</f>
        <v>Zanzibar-Victoria</v>
      </c>
      <c r="G1709" s="1">
        <v>44762</v>
      </c>
      <c r="H1709" s="1">
        <v>44781</v>
      </c>
      <c r="I1709" s="8">
        <f>IF(H1709&lt;&gt;"",_xlfn.DAYS(H1709,G1709),"N/A")</f>
        <v>19</v>
      </c>
      <c r="J1709" s="1">
        <f>IF(H1709&lt;&gt;"",H1709,"N/A")</f>
        <v>44781</v>
      </c>
      <c r="K1709">
        <v>7</v>
      </c>
      <c r="L1709" t="s">
        <v>12</v>
      </c>
      <c r="M1709" t="str">
        <f>IF(L1709&lt;&gt;"",L1709,"N/A")</f>
        <v>Invoiced</v>
      </c>
      <c r="N1709" t="s">
        <v>12</v>
      </c>
      <c r="O1709" t="str">
        <f>IF(N1709&lt;&gt;"",N1709,"N/A")</f>
        <v>Invoiced</v>
      </c>
      <c r="P1709" t="s">
        <v>13</v>
      </c>
      <c r="Q1709" s="9">
        <v>34.067999999999998</v>
      </c>
      <c r="R1709" t="str">
        <f t="shared" si="26"/>
        <v>30+</v>
      </c>
      <c r="S1709">
        <v>600</v>
      </c>
      <c r="T1709" t="s">
        <v>14</v>
      </c>
      <c r="U1709">
        <f>IF(T1709="USD",S1709,S1709*0.055)</f>
        <v>600</v>
      </c>
      <c r="V1709">
        <v>300</v>
      </c>
      <c r="W1709" t="s">
        <v>14</v>
      </c>
      <c r="X1709">
        <f>IF(W1709="USD",V1709,V1709*0.054)</f>
        <v>300</v>
      </c>
      <c r="Y1709">
        <v>1</v>
      </c>
      <c r="Z1709">
        <v>2.85</v>
      </c>
      <c r="AA1709" s="9">
        <v>1.9000000000000001</v>
      </c>
      <c r="AB1709">
        <v>2.375</v>
      </c>
      <c r="AC1709">
        <v>1.9000000000000001</v>
      </c>
    </row>
    <row r="1710" spans="1:29" x14ac:dyDescent="0.25">
      <c r="A1710" t="s">
        <v>889</v>
      </c>
      <c r="B1710" t="s">
        <v>10</v>
      </c>
      <c r="C1710" t="s">
        <v>68</v>
      </c>
      <c r="D1710" t="s">
        <v>3620</v>
      </c>
      <c r="E1710" t="s">
        <v>3612</v>
      </c>
      <c r="F1710" t="str">
        <f>_xlfn.CONCAT(D1710:D1710,"-",E1710)</f>
        <v>Zanzibar-Victoria</v>
      </c>
      <c r="G1710" s="1">
        <v>44638</v>
      </c>
      <c r="H1710" s="1">
        <v>44657</v>
      </c>
      <c r="I1710" s="8">
        <f>IF(H1710&lt;&gt;"",_xlfn.DAYS(H1710,G1710),"N/A")</f>
        <v>19</v>
      </c>
      <c r="J1710" s="1">
        <f>IF(H1710&lt;&gt;"",H1710,"N/A")</f>
        <v>44657</v>
      </c>
      <c r="K1710">
        <v>3</v>
      </c>
      <c r="L1710" t="s">
        <v>16</v>
      </c>
      <c r="M1710" t="str">
        <f>IF(L1710&lt;&gt;"",L1710,"N/A")</f>
        <v>Paid</v>
      </c>
      <c r="N1710" t="s">
        <v>16</v>
      </c>
      <c r="O1710" t="str">
        <f>IF(N1710&lt;&gt;"",N1710,"N/A")</f>
        <v>Paid</v>
      </c>
      <c r="P1710" t="s">
        <v>13</v>
      </c>
      <c r="Q1710" s="9">
        <v>33.484999999999999</v>
      </c>
      <c r="R1710" t="str">
        <f t="shared" si="26"/>
        <v>30+</v>
      </c>
      <c r="S1710">
        <v>600</v>
      </c>
      <c r="T1710" t="s">
        <v>14</v>
      </c>
      <c r="U1710">
        <f>IF(T1710="USD",S1710,S1710*0.055)</f>
        <v>600</v>
      </c>
      <c r="V1710">
        <v>300</v>
      </c>
      <c r="W1710" t="s">
        <v>14</v>
      </c>
      <c r="X1710">
        <f>IF(W1710="USD",V1710,V1710*0.054)</f>
        <v>300</v>
      </c>
      <c r="Y1710">
        <v>1</v>
      </c>
      <c r="Z1710">
        <v>2.85</v>
      </c>
      <c r="AA1710" s="9">
        <v>1.9000000000000001</v>
      </c>
      <c r="AB1710">
        <v>2.375</v>
      </c>
      <c r="AC1710">
        <v>1.9000000000000001</v>
      </c>
    </row>
    <row r="1711" spans="1:29" x14ac:dyDescent="0.25">
      <c r="A1711" t="s">
        <v>3595</v>
      </c>
      <c r="B1711" t="s">
        <v>10</v>
      </c>
      <c r="C1711" t="s">
        <v>68</v>
      </c>
      <c r="D1711" t="s">
        <v>3620</v>
      </c>
      <c r="E1711" t="s">
        <v>3613</v>
      </c>
      <c r="F1711" t="str">
        <f>_xlfn.CONCAT(D1711:D1711,"-",E1711)</f>
        <v>Zanzibar-Sanaa</v>
      </c>
      <c r="G1711" s="1">
        <v>44587</v>
      </c>
      <c r="H1711" s="1">
        <v>44606</v>
      </c>
      <c r="I1711" s="8">
        <f>IF(H1711&lt;&gt;"",_xlfn.DAYS(H1711,G1711),"N/A")</f>
        <v>19</v>
      </c>
      <c r="J1711" s="1">
        <f>IF(H1711&lt;&gt;"",H1711,"N/A")</f>
        <v>44606</v>
      </c>
      <c r="K1711">
        <v>1</v>
      </c>
      <c r="L1711" t="s">
        <v>16</v>
      </c>
      <c r="M1711" t="str">
        <f>IF(L1711&lt;&gt;"",L1711,"N/A")</f>
        <v>Paid</v>
      </c>
      <c r="N1711" t="s">
        <v>16</v>
      </c>
      <c r="O1711" t="str">
        <f>IF(N1711&lt;&gt;"",N1711,"N/A")</f>
        <v>Paid</v>
      </c>
      <c r="P1711" t="s">
        <v>13</v>
      </c>
      <c r="Q1711" s="9">
        <v>33.08</v>
      </c>
      <c r="R1711" t="str">
        <f t="shared" si="26"/>
        <v>30+</v>
      </c>
      <c r="S1711">
        <v>600</v>
      </c>
      <c r="T1711" t="s">
        <v>14</v>
      </c>
      <c r="U1711">
        <f>IF(T1711="USD",S1711,S1711*0.055)</f>
        <v>600</v>
      </c>
      <c r="V1711">
        <v>300</v>
      </c>
      <c r="W1711" t="s">
        <v>14</v>
      </c>
      <c r="X1711">
        <f>IF(W1711="USD",V1711,V1711*0.054)</f>
        <v>300</v>
      </c>
      <c r="Y1711">
        <v>1</v>
      </c>
      <c r="Z1711">
        <v>2.85</v>
      </c>
      <c r="AA1711" s="9">
        <v>1.9000000000000001</v>
      </c>
      <c r="AB1711">
        <v>2.375</v>
      </c>
      <c r="AC1711">
        <v>1.9000000000000001</v>
      </c>
    </row>
    <row r="1712" spans="1:29" x14ac:dyDescent="0.25">
      <c r="A1712" t="s">
        <v>3546</v>
      </c>
      <c r="B1712" t="s">
        <v>10</v>
      </c>
      <c r="C1712" t="s">
        <v>68</v>
      </c>
      <c r="D1712" t="s">
        <v>3620</v>
      </c>
      <c r="E1712" t="s">
        <v>3614</v>
      </c>
      <c r="F1712" t="str">
        <f>_xlfn.CONCAT(D1712:D1712,"-",E1712)</f>
        <v>Zanzibar-Alger</v>
      </c>
      <c r="G1712" s="1">
        <v>44584</v>
      </c>
      <c r="H1712" s="1">
        <v>44603</v>
      </c>
      <c r="I1712" s="8">
        <f>IF(H1712&lt;&gt;"",_xlfn.DAYS(H1712,G1712),"N/A")</f>
        <v>19</v>
      </c>
      <c r="J1712" s="1">
        <f>IF(H1712&lt;&gt;"",H1712,"N/A")</f>
        <v>44603</v>
      </c>
      <c r="K1712">
        <v>1</v>
      </c>
      <c r="L1712" t="s">
        <v>16</v>
      </c>
      <c r="M1712" t="str">
        <f>IF(L1712&lt;&gt;"",L1712,"N/A")</f>
        <v>Paid</v>
      </c>
      <c r="N1712" t="s">
        <v>12</v>
      </c>
      <c r="O1712" t="str">
        <f>IF(N1712&lt;&gt;"",N1712,"N/A")</f>
        <v>Invoiced</v>
      </c>
      <c r="P1712" t="s">
        <v>13</v>
      </c>
      <c r="Q1712" s="9">
        <v>33.066000000000003</v>
      </c>
      <c r="R1712" t="str">
        <f t="shared" si="26"/>
        <v>30+</v>
      </c>
      <c r="S1712">
        <v>600</v>
      </c>
      <c r="T1712" t="s">
        <v>14</v>
      </c>
      <c r="U1712">
        <f>IF(T1712="USD",S1712,S1712*0.055)</f>
        <v>600</v>
      </c>
      <c r="V1712">
        <v>300</v>
      </c>
      <c r="W1712" t="s">
        <v>14</v>
      </c>
      <c r="X1712">
        <f>IF(W1712="USD",V1712,V1712*0.054)</f>
        <v>300</v>
      </c>
      <c r="Y1712">
        <v>1</v>
      </c>
      <c r="Z1712">
        <v>2.85</v>
      </c>
      <c r="AA1712" s="9">
        <v>1.9000000000000001</v>
      </c>
      <c r="AB1712">
        <v>2.375</v>
      </c>
      <c r="AC1712">
        <v>1.9000000000000001</v>
      </c>
    </row>
    <row r="1713" spans="1:29" x14ac:dyDescent="0.25">
      <c r="A1713" t="s">
        <v>3085</v>
      </c>
      <c r="B1713" t="s">
        <v>10</v>
      </c>
      <c r="C1713" t="s">
        <v>68</v>
      </c>
      <c r="D1713" t="s">
        <v>3611</v>
      </c>
      <c r="E1713" t="s">
        <v>3613</v>
      </c>
      <c r="F1713" t="str">
        <f>_xlfn.CONCAT(D1713:D1713,"-",E1713)</f>
        <v>Mogadishu-Sanaa</v>
      </c>
      <c r="G1713" s="1">
        <v>44778</v>
      </c>
      <c r="H1713" s="1">
        <v>44797</v>
      </c>
      <c r="I1713" s="8">
        <f>IF(H1713&lt;&gt;"",_xlfn.DAYS(H1713,G1713),"N/A")</f>
        <v>19</v>
      </c>
      <c r="J1713" s="1">
        <f>IF(H1713&lt;&gt;"",H1713,"N/A")</f>
        <v>44797</v>
      </c>
      <c r="K1713">
        <v>8</v>
      </c>
      <c r="M1713" t="str">
        <f>IF(L1713&lt;&gt;"",L1713,"N/A")</f>
        <v>N/A</v>
      </c>
      <c r="N1713" t="s">
        <v>12</v>
      </c>
      <c r="O1713" t="str">
        <f>IF(N1713&lt;&gt;"",N1713,"N/A")</f>
        <v>Invoiced</v>
      </c>
      <c r="P1713" t="s">
        <v>13</v>
      </c>
      <c r="Q1713" s="9">
        <v>32.367600000000003</v>
      </c>
      <c r="R1713" t="str">
        <f t="shared" si="26"/>
        <v>30+</v>
      </c>
      <c r="S1713">
        <v>600</v>
      </c>
      <c r="T1713" t="s">
        <v>14</v>
      </c>
      <c r="U1713">
        <f>IF(T1713="USD",S1713,S1713*0.055)</f>
        <v>600</v>
      </c>
      <c r="V1713">
        <v>300</v>
      </c>
      <c r="W1713" t="s">
        <v>14</v>
      </c>
      <c r="X1713">
        <f>IF(W1713="USD",V1713,V1713*0.054)</f>
        <v>300</v>
      </c>
      <c r="Y1713">
        <v>0</v>
      </c>
      <c r="Z1713">
        <v>2.85</v>
      </c>
      <c r="AA1713" s="9">
        <v>1.9000000000000001</v>
      </c>
      <c r="AB1713">
        <v>2.375</v>
      </c>
      <c r="AC1713">
        <v>1.9000000000000001</v>
      </c>
    </row>
    <row r="1714" spans="1:29" x14ac:dyDescent="0.25">
      <c r="A1714" t="s">
        <v>1074</v>
      </c>
      <c r="B1714" t="s">
        <v>10</v>
      </c>
      <c r="C1714" t="s">
        <v>68</v>
      </c>
      <c r="D1714" t="s">
        <v>3616</v>
      </c>
      <c r="E1714" t="s">
        <v>3613</v>
      </c>
      <c r="F1714" t="str">
        <f>_xlfn.CONCAT(D1714:D1714,"-",E1714)</f>
        <v>Marrakech-Sanaa</v>
      </c>
      <c r="G1714" s="1">
        <v>44648</v>
      </c>
      <c r="H1714" s="1">
        <v>44667</v>
      </c>
      <c r="I1714" s="8">
        <f>IF(H1714&lt;&gt;"",_xlfn.DAYS(H1714,G1714),"N/A")</f>
        <v>19</v>
      </c>
      <c r="J1714" s="1">
        <f>IF(H1714&lt;&gt;"",H1714,"N/A")</f>
        <v>44667</v>
      </c>
      <c r="K1714">
        <v>3</v>
      </c>
      <c r="L1714" t="s">
        <v>16</v>
      </c>
      <c r="M1714" t="str">
        <f>IF(L1714&lt;&gt;"",L1714,"N/A")</f>
        <v>Paid</v>
      </c>
      <c r="N1714" t="s">
        <v>16</v>
      </c>
      <c r="O1714" t="str">
        <f>IF(N1714&lt;&gt;"",N1714,"N/A")</f>
        <v>Paid</v>
      </c>
      <c r="P1714" t="s">
        <v>13</v>
      </c>
      <c r="Q1714" s="9">
        <v>32.107799999999997</v>
      </c>
      <c r="R1714" t="str">
        <f t="shared" si="26"/>
        <v>30+</v>
      </c>
      <c r="S1714">
        <v>600</v>
      </c>
      <c r="T1714" t="s">
        <v>14</v>
      </c>
      <c r="U1714">
        <f>IF(T1714="USD",S1714,S1714*0.055)</f>
        <v>600</v>
      </c>
      <c r="V1714">
        <v>300</v>
      </c>
      <c r="W1714" t="s">
        <v>14</v>
      </c>
      <c r="X1714">
        <f>IF(W1714="USD",V1714,V1714*0.054)</f>
        <v>300</v>
      </c>
      <c r="Y1714">
        <v>1</v>
      </c>
      <c r="Z1714">
        <v>2.85</v>
      </c>
      <c r="AA1714" s="9">
        <v>1.9000000000000001</v>
      </c>
      <c r="AB1714">
        <v>2.375</v>
      </c>
      <c r="AC1714">
        <v>1.9000000000000001</v>
      </c>
    </row>
    <row r="1715" spans="1:29" x14ac:dyDescent="0.25">
      <c r="A1715" t="s">
        <v>1024</v>
      </c>
      <c r="B1715" t="s">
        <v>10</v>
      </c>
      <c r="C1715" t="s">
        <v>68</v>
      </c>
      <c r="D1715" t="s">
        <v>3616</v>
      </c>
      <c r="E1715" t="s">
        <v>3613</v>
      </c>
      <c r="F1715" t="str">
        <f>_xlfn.CONCAT(D1715:D1715,"-",E1715)</f>
        <v>Marrakech-Sanaa</v>
      </c>
      <c r="G1715" s="1">
        <v>44608</v>
      </c>
      <c r="H1715" s="1">
        <v>44627</v>
      </c>
      <c r="I1715" s="8">
        <f>IF(H1715&lt;&gt;"",_xlfn.DAYS(H1715,G1715),"N/A")</f>
        <v>19</v>
      </c>
      <c r="J1715" s="1">
        <f>IF(H1715&lt;&gt;"",H1715,"N/A")</f>
        <v>44627</v>
      </c>
      <c r="K1715">
        <v>2</v>
      </c>
      <c r="L1715" t="s">
        <v>16</v>
      </c>
      <c r="M1715" t="str">
        <f>IF(L1715&lt;&gt;"",L1715,"N/A")</f>
        <v>Paid</v>
      </c>
      <c r="N1715" t="s">
        <v>12</v>
      </c>
      <c r="O1715" t="str">
        <f>IF(N1715&lt;&gt;"",N1715,"N/A")</f>
        <v>Invoiced</v>
      </c>
      <c r="P1715" t="s">
        <v>69</v>
      </c>
      <c r="Q1715" s="9">
        <v>32.068100000000001</v>
      </c>
      <c r="R1715" t="str">
        <f t="shared" si="26"/>
        <v>30+</v>
      </c>
      <c r="S1715">
        <v>20</v>
      </c>
      <c r="T1715" t="s">
        <v>14</v>
      </c>
      <c r="U1715">
        <f>IF(T1715="USD",S1715,S1715*0.055)</f>
        <v>20</v>
      </c>
      <c r="V1715">
        <v>10</v>
      </c>
      <c r="W1715" t="s">
        <v>14</v>
      </c>
      <c r="X1715">
        <f>IF(W1715="USD",V1715,V1715*0.054)</f>
        <v>10</v>
      </c>
      <c r="Y1715">
        <v>1</v>
      </c>
      <c r="Z1715">
        <v>2.85</v>
      </c>
      <c r="AA1715" s="9">
        <v>1.9000000000000001</v>
      </c>
      <c r="AB1715">
        <v>2.375</v>
      </c>
      <c r="AC1715">
        <v>1.9000000000000001</v>
      </c>
    </row>
    <row r="1716" spans="1:29" x14ac:dyDescent="0.25">
      <c r="A1716" t="s">
        <v>1035</v>
      </c>
      <c r="B1716" t="s">
        <v>10</v>
      </c>
      <c r="C1716" t="s">
        <v>68</v>
      </c>
      <c r="D1716" t="s">
        <v>3611</v>
      </c>
      <c r="E1716" t="s">
        <v>3613</v>
      </c>
      <c r="F1716" t="str">
        <f>_xlfn.CONCAT(D1716:D1716,"-",E1716)</f>
        <v>Mogadishu-Sanaa</v>
      </c>
      <c r="G1716" s="1">
        <v>44608</v>
      </c>
      <c r="H1716" s="1">
        <v>44627</v>
      </c>
      <c r="I1716" s="8">
        <f>IF(H1716&lt;&gt;"",_xlfn.DAYS(H1716,G1716),"N/A")</f>
        <v>19</v>
      </c>
      <c r="J1716" s="1">
        <f>IF(H1716&lt;&gt;"",H1716,"N/A")</f>
        <v>44627</v>
      </c>
      <c r="K1716">
        <v>2</v>
      </c>
      <c r="L1716" t="s">
        <v>16</v>
      </c>
      <c r="M1716" t="str">
        <f>IF(L1716&lt;&gt;"",L1716,"N/A")</f>
        <v>Paid</v>
      </c>
      <c r="N1716" t="s">
        <v>12</v>
      </c>
      <c r="O1716" t="str">
        <f>IF(N1716&lt;&gt;"",N1716,"N/A")</f>
        <v>Invoiced</v>
      </c>
      <c r="P1716" t="s">
        <v>13</v>
      </c>
      <c r="Q1716" s="9">
        <v>32.068100000000001</v>
      </c>
      <c r="R1716" t="str">
        <f t="shared" si="26"/>
        <v>30+</v>
      </c>
      <c r="S1716">
        <v>600</v>
      </c>
      <c r="T1716" t="s">
        <v>14</v>
      </c>
      <c r="U1716">
        <f>IF(T1716="USD",S1716,S1716*0.055)</f>
        <v>600</v>
      </c>
      <c r="V1716">
        <v>300</v>
      </c>
      <c r="W1716" t="s">
        <v>14</v>
      </c>
      <c r="X1716">
        <f>IF(W1716="USD",V1716,V1716*0.054)</f>
        <v>300</v>
      </c>
      <c r="Y1716">
        <v>1</v>
      </c>
      <c r="Z1716">
        <v>2.85</v>
      </c>
      <c r="AA1716" s="9">
        <v>1.9000000000000001</v>
      </c>
      <c r="AB1716">
        <v>2.375</v>
      </c>
      <c r="AC1716">
        <v>1.9000000000000001</v>
      </c>
    </row>
    <row r="1717" spans="1:29" x14ac:dyDescent="0.25">
      <c r="A1717" t="s">
        <v>2715</v>
      </c>
      <c r="B1717" t="s">
        <v>10</v>
      </c>
      <c r="C1717" t="s">
        <v>11</v>
      </c>
      <c r="D1717" t="s">
        <v>3620</v>
      </c>
      <c r="E1717" t="s">
        <v>3618</v>
      </c>
      <c r="F1717" t="str">
        <f>_xlfn.CONCAT(D1717:D1717,"-",E1717)</f>
        <v>Zanzibar-Tripoli</v>
      </c>
      <c r="G1717" s="1">
        <v>44760</v>
      </c>
      <c r="H1717" s="1">
        <v>44779</v>
      </c>
      <c r="I1717" s="8">
        <f>IF(H1717&lt;&gt;"",_xlfn.DAYS(H1717,G1717),"N/A")</f>
        <v>19</v>
      </c>
      <c r="J1717" s="1">
        <f>IF(H1717&lt;&gt;"",H1717,"N/A")</f>
        <v>44779</v>
      </c>
      <c r="K1717">
        <v>7</v>
      </c>
      <c r="L1717" t="s">
        <v>12</v>
      </c>
      <c r="M1717" t="str">
        <f>IF(L1717&lt;&gt;"",L1717,"N/A")</f>
        <v>Invoiced</v>
      </c>
      <c r="N1717" t="s">
        <v>12</v>
      </c>
      <c r="O1717" t="str">
        <f>IF(N1717&lt;&gt;"",N1717,"N/A")</f>
        <v>Invoiced</v>
      </c>
      <c r="P1717" t="s">
        <v>13</v>
      </c>
      <c r="Q1717" s="9">
        <v>31.141999999999999</v>
      </c>
      <c r="R1717" t="str">
        <f t="shared" si="26"/>
        <v>30+</v>
      </c>
      <c r="S1717">
        <v>600</v>
      </c>
      <c r="T1717" t="s">
        <v>14</v>
      </c>
      <c r="U1717">
        <f>IF(T1717="USD",S1717,S1717*0.055)</f>
        <v>600</v>
      </c>
      <c r="V1717">
        <v>300</v>
      </c>
      <c r="W1717" t="s">
        <v>14</v>
      </c>
      <c r="X1717">
        <f>IF(W1717="USD",V1717,V1717*0.054)</f>
        <v>300</v>
      </c>
      <c r="Y1717">
        <v>1</v>
      </c>
      <c r="Z1717">
        <v>2.85</v>
      </c>
      <c r="AA1717" s="9">
        <v>1.9000000000000001</v>
      </c>
      <c r="AB1717">
        <v>2.375</v>
      </c>
      <c r="AC1717">
        <v>1.9000000000000001</v>
      </c>
    </row>
    <row r="1718" spans="1:29" x14ac:dyDescent="0.25">
      <c r="A1718" t="s">
        <v>2716</v>
      </c>
      <c r="B1718" t="s">
        <v>10</v>
      </c>
      <c r="C1718" t="s">
        <v>11</v>
      </c>
      <c r="D1718" t="s">
        <v>3620</v>
      </c>
      <c r="E1718" t="s">
        <v>3613</v>
      </c>
      <c r="F1718" t="str">
        <f>_xlfn.CONCAT(D1718:D1718,"-",E1718)</f>
        <v>Zanzibar-Sanaa</v>
      </c>
      <c r="G1718" s="1">
        <v>44760</v>
      </c>
      <c r="H1718" s="1">
        <v>44779</v>
      </c>
      <c r="I1718" s="8">
        <f>IF(H1718&lt;&gt;"",_xlfn.DAYS(H1718,G1718),"N/A")</f>
        <v>19</v>
      </c>
      <c r="J1718" s="1">
        <f>IF(H1718&lt;&gt;"",H1718,"N/A")</f>
        <v>44779</v>
      </c>
      <c r="K1718">
        <v>7</v>
      </c>
      <c r="L1718" t="s">
        <v>12</v>
      </c>
      <c r="M1718" t="str">
        <f>IF(L1718&lt;&gt;"",L1718,"N/A")</f>
        <v>Invoiced</v>
      </c>
      <c r="N1718" t="s">
        <v>12</v>
      </c>
      <c r="O1718" t="str">
        <f>IF(N1718&lt;&gt;"",N1718,"N/A")</f>
        <v>Invoiced</v>
      </c>
      <c r="P1718" t="s">
        <v>13</v>
      </c>
      <c r="Q1718" s="9">
        <v>31.141999999999999</v>
      </c>
      <c r="R1718" t="str">
        <f t="shared" si="26"/>
        <v>30+</v>
      </c>
      <c r="S1718">
        <v>600</v>
      </c>
      <c r="T1718" t="s">
        <v>14</v>
      </c>
      <c r="U1718">
        <f>IF(T1718="USD",S1718,S1718*0.055)</f>
        <v>600</v>
      </c>
      <c r="V1718">
        <v>300</v>
      </c>
      <c r="W1718" t="s">
        <v>14</v>
      </c>
      <c r="X1718">
        <f>IF(W1718="USD",V1718,V1718*0.054)</f>
        <v>300</v>
      </c>
      <c r="Y1718">
        <v>1</v>
      </c>
      <c r="Z1718">
        <v>2.85</v>
      </c>
      <c r="AA1718" s="9">
        <v>1.9000000000000001</v>
      </c>
      <c r="AB1718">
        <v>2.375</v>
      </c>
      <c r="AC1718">
        <v>1.9000000000000001</v>
      </c>
    </row>
    <row r="1719" spans="1:29" x14ac:dyDescent="0.25">
      <c r="A1719" t="s">
        <v>2717</v>
      </c>
      <c r="B1719" t="s">
        <v>10</v>
      </c>
      <c r="C1719" t="s">
        <v>11</v>
      </c>
      <c r="D1719" t="s">
        <v>3619</v>
      </c>
      <c r="E1719" t="s">
        <v>3618</v>
      </c>
      <c r="F1719" t="str">
        <f>_xlfn.CONCAT(D1719:D1719,"-",E1719)</f>
        <v>Addis Ababa-Tripoli</v>
      </c>
      <c r="G1719" s="1">
        <v>44760</v>
      </c>
      <c r="H1719" s="1">
        <v>44779</v>
      </c>
      <c r="I1719" s="8">
        <f>IF(H1719&lt;&gt;"",_xlfn.DAYS(H1719,G1719),"N/A")</f>
        <v>19</v>
      </c>
      <c r="J1719" s="1">
        <f>IF(H1719&lt;&gt;"",H1719,"N/A")</f>
        <v>44779</v>
      </c>
      <c r="K1719">
        <v>7</v>
      </c>
      <c r="L1719" t="s">
        <v>12</v>
      </c>
      <c r="M1719" t="str">
        <f>IF(L1719&lt;&gt;"",L1719,"N/A")</f>
        <v>Invoiced</v>
      </c>
      <c r="N1719" t="s">
        <v>12</v>
      </c>
      <c r="O1719" t="str">
        <f>IF(N1719&lt;&gt;"",N1719,"N/A")</f>
        <v>Invoiced</v>
      </c>
      <c r="P1719" t="s">
        <v>13</v>
      </c>
      <c r="Q1719" s="9">
        <v>31.141999999999999</v>
      </c>
      <c r="R1719" t="str">
        <f t="shared" si="26"/>
        <v>30+</v>
      </c>
      <c r="S1719">
        <v>600</v>
      </c>
      <c r="T1719" t="s">
        <v>14</v>
      </c>
      <c r="U1719">
        <f>IF(T1719="USD",S1719,S1719*0.055)</f>
        <v>600</v>
      </c>
      <c r="V1719">
        <v>300</v>
      </c>
      <c r="W1719" t="s">
        <v>14</v>
      </c>
      <c r="X1719">
        <f>IF(W1719="USD",V1719,V1719*0.054)</f>
        <v>300</v>
      </c>
      <c r="Y1719">
        <v>1</v>
      </c>
      <c r="Z1719">
        <v>2.85</v>
      </c>
      <c r="AA1719" s="9">
        <v>1.9000000000000001</v>
      </c>
      <c r="AB1719">
        <v>2.375</v>
      </c>
      <c r="AC1719">
        <v>1.9000000000000001</v>
      </c>
    </row>
    <row r="1720" spans="1:29" x14ac:dyDescent="0.25">
      <c r="A1720" t="s">
        <v>3077</v>
      </c>
      <c r="B1720" t="s">
        <v>10</v>
      </c>
      <c r="C1720" t="s">
        <v>68</v>
      </c>
      <c r="D1720" t="s">
        <v>3619</v>
      </c>
      <c r="E1720" t="s">
        <v>3613</v>
      </c>
      <c r="F1720" t="str">
        <f>_xlfn.CONCAT(D1720:D1720,"-",E1720)</f>
        <v>Addis Ababa-Sanaa</v>
      </c>
      <c r="G1720" s="1">
        <v>44784</v>
      </c>
      <c r="H1720" s="1">
        <v>44803</v>
      </c>
      <c r="I1720" s="8">
        <f>IF(H1720&lt;&gt;"",_xlfn.DAYS(H1720,G1720),"N/A")</f>
        <v>19</v>
      </c>
      <c r="J1720" s="1">
        <f>IF(H1720&lt;&gt;"",H1720,"N/A")</f>
        <v>44803</v>
      </c>
      <c r="K1720">
        <v>8</v>
      </c>
      <c r="M1720" t="str">
        <f>IF(L1720&lt;&gt;"",L1720,"N/A")</f>
        <v>N/A</v>
      </c>
      <c r="N1720" t="s">
        <v>12</v>
      </c>
      <c r="O1720" t="str">
        <f>IF(N1720&lt;&gt;"",N1720,"N/A")</f>
        <v>Invoiced</v>
      </c>
      <c r="P1720" t="s">
        <v>13</v>
      </c>
      <c r="Q1720" s="9">
        <v>30.322749999999999</v>
      </c>
      <c r="R1720" t="str">
        <f t="shared" si="26"/>
        <v>30+</v>
      </c>
      <c r="S1720">
        <v>600</v>
      </c>
      <c r="T1720" t="s">
        <v>14</v>
      </c>
      <c r="U1720">
        <f>IF(T1720="USD",S1720,S1720*0.055)</f>
        <v>600</v>
      </c>
      <c r="V1720">
        <v>300</v>
      </c>
      <c r="W1720" t="s">
        <v>14</v>
      </c>
      <c r="X1720">
        <f>IF(W1720="USD",V1720,V1720*0.054)</f>
        <v>300</v>
      </c>
      <c r="Y1720">
        <v>1</v>
      </c>
      <c r="Z1720">
        <v>2.85</v>
      </c>
      <c r="AA1720" s="9">
        <v>1.9000000000000001</v>
      </c>
      <c r="AB1720">
        <v>2.375</v>
      </c>
      <c r="AC1720">
        <v>1.9000000000000001</v>
      </c>
    </row>
    <row r="1721" spans="1:29" x14ac:dyDescent="0.25">
      <c r="A1721" t="s">
        <v>1334</v>
      </c>
      <c r="B1721" t="s">
        <v>10</v>
      </c>
      <c r="C1721" t="s">
        <v>68</v>
      </c>
      <c r="D1721" t="s">
        <v>3615</v>
      </c>
      <c r="E1721" t="s">
        <v>3614</v>
      </c>
      <c r="F1721" t="str">
        <f>_xlfn.CONCAT(D1721:D1721,"-",E1721)</f>
        <v>Mombasa-Alger</v>
      </c>
      <c r="G1721" s="1">
        <v>44669</v>
      </c>
      <c r="H1721" s="1">
        <v>44688</v>
      </c>
      <c r="I1721" s="8">
        <f>IF(H1721&lt;&gt;"",_xlfn.DAYS(H1721,G1721),"N/A")</f>
        <v>19</v>
      </c>
      <c r="J1721" s="1">
        <f>IF(H1721&lt;&gt;"",H1721,"N/A")</f>
        <v>44688</v>
      </c>
      <c r="K1721">
        <v>4</v>
      </c>
      <c r="L1721" t="s">
        <v>16</v>
      </c>
      <c r="M1721" t="str">
        <f>IF(L1721&lt;&gt;"",L1721,"N/A")</f>
        <v>Paid</v>
      </c>
      <c r="N1721" t="s">
        <v>12</v>
      </c>
      <c r="O1721" t="str">
        <f>IF(N1721&lt;&gt;"",N1721,"N/A")</f>
        <v>Invoiced</v>
      </c>
      <c r="P1721" t="s">
        <v>13</v>
      </c>
      <c r="Q1721" s="9">
        <v>30.119199999999999</v>
      </c>
      <c r="R1721" t="str">
        <f t="shared" si="26"/>
        <v>30+</v>
      </c>
      <c r="S1721">
        <v>600</v>
      </c>
      <c r="T1721" t="s">
        <v>14</v>
      </c>
      <c r="U1721">
        <f>IF(T1721="USD",S1721,S1721*0.055)</f>
        <v>600</v>
      </c>
      <c r="V1721">
        <v>300</v>
      </c>
      <c r="W1721" t="s">
        <v>14</v>
      </c>
      <c r="X1721">
        <f>IF(W1721="USD",V1721,V1721*0.054)</f>
        <v>300</v>
      </c>
      <c r="Y1721">
        <v>1</v>
      </c>
      <c r="Z1721">
        <v>2.85</v>
      </c>
      <c r="AA1721" s="9">
        <v>1.9000000000000001</v>
      </c>
      <c r="AB1721">
        <v>2.375</v>
      </c>
      <c r="AC1721">
        <v>1.9000000000000001</v>
      </c>
    </row>
    <row r="1722" spans="1:29" x14ac:dyDescent="0.25">
      <c r="A1722" t="s">
        <v>2675</v>
      </c>
      <c r="B1722" t="s">
        <v>10</v>
      </c>
      <c r="C1722" t="s">
        <v>68</v>
      </c>
      <c r="D1722" t="s">
        <v>3615</v>
      </c>
      <c r="E1722" t="s">
        <v>3614</v>
      </c>
      <c r="F1722" t="str">
        <f>_xlfn.CONCAT(D1722:D1722,"-",E1722)</f>
        <v>Mombasa-Alger</v>
      </c>
      <c r="G1722" s="1">
        <v>44566</v>
      </c>
      <c r="H1722" s="1">
        <v>44585</v>
      </c>
      <c r="I1722" s="8">
        <f>IF(H1722&lt;&gt;"",_xlfn.DAYS(H1722,G1722),"N/A")</f>
        <v>19</v>
      </c>
      <c r="J1722" s="1">
        <f>IF(H1722&lt;&gt;"",H1722,"N/A")</f>
        <v>44585</v>
      </c>
      <c r="K1722">
        <v>1</v>
      </c>
      <c r="L1722" t="s">
        <v>16</v>
      </c>
      <c r="M1722" t="str">
        <f>IF(L1722&lt;&gt;"",L1722,"N/A")</f>
        <v>Paid</v>
      </c>
      <c r="N1722" t="s">
        <v>16</v>
      </c>
      <c r="O1722" t="str">
        <f>IF(N1722&lt;&gt;"",N1722,"N/A")</f>
        <v>Paid</v>
      </c>
      <c r="P1722" t="s">
        <v>13</v>
      </c>
      <c r="Q1722" s="9">
        <v>30.06</v>
      </c>
      <c r="R1722" t="str">
        <f t="shared" si="26"/>
        <v>30+</v>
      </c>
      <c r="S1722">
        <v>600</v>
      </c>
      <c r="T1722" t="s">
        <v>14</v>
      </c>
      <c r="U1722">
        <f>IF(T1722="USD",S1722,S1722*0.055)</f>
        <v>600</v>
      </c>
      <c r="V1722">
        <v>300</v>
      </c>
      <c r="W1722" t="s">
        <v>14</v>
      </c>
      <c r="X1722">
        <f>IF(W1722="USD",V1722,V1722*0.054)</f>
        <v>300</v>
      </c>
      <c r="Y1722">
        <v>1</v>
      </c>
      <c r="Z1722">
        <v>2.85</v>
      </c>
      <c r="AA1722" s="9">
        <v>1.9000000000000001</v>
      </c>
      <c r="AB1722">
        <v>2.375</v>
      </c>
      <c r="AC1722">
        <v>1.9000000000000001</v>
      </c>
    </row>
    <row r="1723" spans="1:29" x14ac:dyDescent="0.25">
      <c r="A1723" t="s">
        <v>3541</v>
      </c>
      <c r="B1723" t="s">
        <v>10</v>
      </c>
      <c r="C1723" t="s">
        <v>68</v>
      </c>
      <c r="D1723" t="s">
        <v>3619</v>
      </c>
      <c r="E1723" t="s">
        <v>3614</v>
      </c>
      <c r="F1723" t="str">
        <f>_xlfn.CONCAT(D1723:D1723,"-",E1723)</f>
        <v>Addis Ababa-Alger</v>
      </c>
      <c r="G1723" s="1">
        <v>44581</v>
      </c>
      <c r="H1723" s="1">
        <v>44600</v>
      </c>
      <c r="I1723" s="8">
        <f>IF(H1723&lt;&gt;"",_xlfn.DAYS(H1723,G1723),"N/A")</f>
        <v>19</v>
      </c>
      <c r="J1723" s="1">
        <f>IF(H1723&lt;&gt;"",H1723,"N/A")</f>
        <v>44600</v>
      </c>
      <c r="K1723">
        <v>1</v>
      </c>
      <c r="L1723" t="s">
        <v>16</v>
      </c>
      <c r="M1723" t="str">
        <f>IF(L1723&lt;&gt;"",L1723,"N/A")</f>
        <v>Paid</v>
      </c>
      <c r="N1723" t="s">
        <v>16</v>
      </c>
      <c r="O1723" t="str">
        <f>IF(N1723&lt;&gt;"",N1723,"N/A")</f>
        <v>Paid</v>
      </c>
      <c r="P1723" t="s">
        <v>13</v>
      </c>
      <c r="Q1723" s="9">
        <v>30.06</v>
      </c>
      <c r="R1723" t="str">
        <f t="shared" si="26"/>
        <v>30+</v>
      </c>
      <c r="S1723">
        <v>600</v>
      </c>
      <c r="T1723" t="s">
        <v>14</v>
      </c>
      <c r="U1723">
        <f>IF(T1723="USD",S1723,S1723*0.055)</f>
        <v>600</v>
      </c>
      <c r="V1723">
        <v>300</v>
      </c>
      <c r="W1723" t="s">
        <v>14</v>
      </c>
      <c r="X1723">
        <f>IF(W1723="USD",V1723,V1723*0.054)</f>
        <v>300</v>
      </c>
      <c r="Y1723">
        <v>1</v>
      </c>
      <c r="Z1723">
        <v>2.85</v>
      </c>
      <c r="AA1723" s="9">
        <v>1.9000000000000001</v>
      </c>
      <c r="AB1723">
        <v>2.375</v>
      </c>
      <c r="AC1723">
        <v>1.9000000000000001</v>
      </c>
    </row>
    <row r="1724" spans="1:29" x14ac:dyDescent="0.25">
      <c r="A1724" t="s">
        <v>1220</v>
      </c>
      <c r="B1724" t="s">
        <v>10</v>
      </c>
      <c r="C1724" t="s">
        <v>68</v>
      </c>
      <c r="D1724" t="s">
        <v>3616</v>
      </c>
      <c r="E1724" t="s">
        <v>3612</v>
      </c>
      <c r="F1724" t="str">
        <f>_xlfn.CONCAT(D1724:D1724,"-",E1724)</f>
        <v>Marrakech-Victoria</v>
      </c>
      <c r="G1724" s="1">
        <v>44671</v>
      </c>
      <c r="H1724" s="1">
        <v>44690</v>
      </c>
      <c r="I1724" s="8">
        <f>IF(H1724&lt;&gt;"",_xlfn.DAYS(H1724,G1724),"N/A")</f>
        <v>19</v>
      </c>
      <c r="J1724" s="1">
        <f>IF(H1724&lt;&gt;"",H1724,"N/A")</f>
        <v>44690</v>
      </c>
      <c r="K1724">
        <v>4</v>
      </c>
      <c r="M1724" t="str">
        <f>IF(L1724&lt;&gt;"",L1724,"N/A")</f>
        <v>N/A</v>
      </c>
      <c r="O1724" t="str">
        <f>IF(N1724&lt;&gt;"",N1724,"N/A")</f>
        <v>N/A</v>
      </c>
      <c r="P1724" t="s">
        <v>69</v>
      </c>
      <c r="Q1724" s="9">
        <v>30.020199999999999</v>
      </c>
      <c r="R1724" t="str">
        <f t="shared" si="26"/>
        <v>30+</v>
      </c>
      <c r="S1724">
        <v>20</v>
      </c>
      <c r="T1724" t="s">
        <v>14</v>
      </c>
      <c r="U1724">
        <f>IF(T1724="USD",S1724,S1724*0.055)</f>
        <v>20</v>
      </c>
      <c r="V1724">
        <v>10</v>
      </c>
      <c r="W1724" t="s">
        <v>14</v>
      </c>
      <c r="X1724">
        <f>IF(W1724="USD",V1724,V1724*0.054)</f>
        <v>10</v>
      </c>
      <c r="Y1724">
        <v>1</v>
      </c>
      <c r="Z1724">
        <v>2.85</v>
      </c>
      <c r="AA1724" s="9">
        <v>1.9000000000000001</v>
      </c>
      <c r="AB1724">
        <v>2.375</v>
      </c>
      <c r="AC1724">
        <v>1.9000000000000001</v>
      </c>
    </row>
    <row r="1725" spans="1:29" x14ac:dyDescent="0.25">
      <c r="A1725" t="s">
        <v>1237</v>
      </c>
      <c r="B1725" t="s">
        <v>10</v>
      </c>
      <c r="C1725" t="s">
        <v>68</v>
      </c>
      <c r="D1725" t="s">
        <v>3620</v>
      </c>
      <c r="E1725" t="s">
        <v>3618</v>
      </c>
      <c r="F1725" t="str">
        <f>_xlfn.CONCAT(D1725:D1725,"-",E1725)</f>
        <v>Zanzibar-Tripoli</v>
      </c>
      <c r="G1725" s="1">
        <v>44671</v>
      </c>
      <c r="H1725" s="1">
        <v>44690</v>
      </c>
      <c r="I1725" s="8">
        <f>IF(H1725&lt;&gt;"",_xlfn.DAYS(H1725,G1725),"N/A")</f>
        <v>19</v>
      </c>
      <c r="J1725" s="1">
        <f>IF(H1725&lt;&gt;"",H1725,"N/A")</f>
        <v>44690</v>
      </c>
      <c r="K1725">
        <v>4</v>
      </c>
      <c r="M1725" t="str">
        <f>IF(L1725&lt;&gt;"",L1725,"N/A")</f>
        <v>N/A</v>
      </c>
      <c r="N1725" t="s">
        <v>16</v>
      </c>
      <c r="O1725" t="str">
        <f>IF(N1725&lt;&gt;"",N1725,"N/A")</f>
        <v>Paid</v>
      </c>
      <c r="P1725" t="s">
        <v>13</v>
      </c>
      <c r="Q1725" s="9">
        <v>30.020199999999999</v>
      </c>
      <c r="R1725" t="str">
        <f t="shared" si="26"/>
        <v>30+</v>
      </c>
      <c r="S1725">
        <v>600</v>
      </c>
      <c r="T1725" t="s">
        <v>14</v>
      </c>
      <c r="U1725">
        <f>IF(T1725="USD",S1725,S1725*0.055)</f>
        <v>600</v>
      </c>
      <c r="V1725">
        <v>300</v>
      </c>
      <c r="W1725" t="s">
        <v>14</v>
      </c>
      <c r="X1725">
        <f>IF(W1725="USD",V1725,V1725*0.054)</f>
        <v>300</v>
      </c>
      <c r="Y1725">
        <v>1</v>
      </c>
      <c r="Z1725">
        <v>2.85</v>
      </c>
      <c r="AA1725" s="9">
        <v>1.9000000000000001</v>
      </c>
      <c r="AB1725">
        <v>2.375</v>
      </c>
      <c r="AC1725">
        <v>1.9000000000000001</v>
      </c>
    </row>
    <row r="1726" spans="1:29" x14ac:dyDescent="0.25">
      <c r="A1726" t="s">
        <v>1224</v>
      </c>
      <c r="B1726" t="s">
        <v>10</v>
      </c>
      <c r="C1726" t="s">
        <v>68</v>
      </c>
      <c r="D1726" t="s">
        <v>3616</v>
      </c>
      <c r="E1726" t="s">
        <v>3614</v>
      </c>
      <c r="F1726" t="str">
        <f>_xlfn.CONCAT(D1726:D1726,"-",E1726)</f>
        <v>Marrakech-Alger</v>
      </c>
      <c r="G1726" s="1">
        <v>44671</v>
      </c>
      <c r="H1726" s="1">
        <v>44690</v>
      </c>
      <c r="I1726" s="8">
        <f>IF(H1726&lt;&gt;"",_xlfn.DAYS(H1726,G1726),"N/A")</f>
        <v>19</v>
      </c>
      <c r="J1726" s="1">
        <f>IF(H1726&lt;&gt;"",H1726,"N/A")</f>
        <v>44690</v>
      </c>
      <c r="K1726">
        <v>4</v>
      </c>
      <c r="M1726" t="str">
        <f>IF(L1726&lt;&gt;"",L1726,"N/A")</f>
        <v>N/A</v>
      </c>
      <c r="O1726" t="str">
        <f>IF(N1726&lt;&gt;"",N1726,"N/A")</f>
        <v>N/A</v>
      </c>
      <c r="P1726" t="s">
        <v>69</v>
      </c>
      <c r="Q1726" s="9">
        <v>28.152699999999999</v>
      </c>
      <c r="R1726" t="str">
        <f t="shared" si="26"/>
        <v>20-30</v>
      </c>
      <c r="S1726">
        <v>20</v>
      </c>
      <c r="T1726" t="s">
        <v>14</v>
      </c>
      <c r="U1726">
        <f>IF(T1726="USD",S1726,S1726*0.055)</f>
        <v>20</v>
      </c>
      <c r="V1726">
        <v>10</v>
      </c>
      <c r="W1726" t="s">
        <v>14</v>
      </c>
      <c r="X1726">
        <f>IF(W1726="USD",V1726,V1726*0.054)</f>
        <v>10</v>
      </c>
      <c r="Y1726">
        <v>1</v>
      </c>
      <c r="Z1726">
        <v>2.85</v>
      </c>
      <c r="AA1726" s="9">
        <v>1.9000000000000001</v>
      </c>
      <c r="AB1726">
        <v>2.375</v>
      </c>
      <c r="AC1726">
        <v>1.9000000000000001</v>
      </c>
    </row>
    <row r="1727" spans="1:29" x14ac:dyDescent="0.25">
      <c r="A1727" t="s">
        <v>1241</v>
      </c>
      <c r="B1727" t="s">
        <v>10</v>
      </c>
      <c r="C1727" t="s">
        <v>68</v>
      </c>
      <c r="D1727" t="s">
        <v>3611</v>
      </c>
      <c r="E1727" t="s">
        <v>3617</v>
      </c>
      <c r="F1727" t="str">
        <f>_xlfn.CONCAT(D1727:D1727,"-",E1727)</f>
        <v>Mogadishu-Lagos</v>
      </c>
      <c r="G1727" s="1">
        <v>44671</v>
      </c>
      <c r="H1727" s="1">
        <v>44690</v>
      </c>
      <c r="I1727" s="8">
        <f>IF(H1727&lt;&gt;"",_xlfn.DAYS(H1727,G1727),"N/A")</f>
        <v>19</v>
      </c>
      <c r="J1727" s="1">
        <f>IF(H1727&lt;&gt;"",H1727,"N/A")</f>
        <v>44690</v>
      </c>
      <c r="K1727">
        <v>4</v>
      </c>
      <c r="M1727" t="str">
        <f>IF(L1727&lt;&gt;"",L1727,"N/A")</f>
        <v>N/A</v>
      </c>
      <c r="N1727" t="s">
        <v>16</v>
      </c>
      <c r="O1727" t="str">
        <f>IF(N1727&lt;&gt;"",N1727,"N/A")</f>
        <v>Paid</v>
      </c>
      <c r="P1727" t="s">
        <v>13</v>
      </c>
      <c r="Q1727" s="9">
        <v>28.152699999999999</v>
      </c>
      <c r="R1727" t="str">
        <f t="shared" si="26"/>
        <v>20-30</v>
      </c>
      <c r="S1727">
        <v>600</v>
      </c>
      <c r="T1727" t="s">
        <v>14</v>
      </c>
      <c r="U1727">
        <f>IF(T1727="USD",S1727,S1727*0.055)</f>
        <v>600</v>
      </c>
      <c r="V1727">
        <v>300</v>
      </c>
      <c r="W1727" t="s">
        <v>14</v>
      </c>
      <c r="X1727">
        <f>IF(W1727="USD",V1727,V1727*0.054)</f>
        <v>300</v>
      </c>
      <c r="Y1727">
        <v>1</v>
      </c>
      <c r="Z1727">
        <v>2.85</v>
      </c>
      <c r="AA1727" s="9">
        <v>1.9000000000000001</v>
      </c>
      <c r="AB1727">
        <v>2.375</v>
      </c>
      <c r="AC1727">
        <v>1.9000000000000001</v>
      </c>
    </row>
    <row r="1728" spans="1:29" x14ac:dyDescent="0.25">
      <c r="A1728" t="s">
        <v>1361</v>
      </c>
      <c r="B1728" t="s">
        <v>10</v>
      </c>
      <c r="C1728" t="s">
        <v>68</v>
      </c>
      <c r="D1728" t="s">
        <v>3620</v>
      </c>
      <c r="E1728" t="s">
        <v>3618</v>
      </c>
      <c r="F1728" t="str">
        <f>_xlfn.CONCAT(D1728:D1728,"-",E1728)</f>
        <v>Zanzibar-Tripoli</v>
      </c>
      <c r="G1728" s="1">
        <v>44707</v>
      </c>
      <c r="H1728" s="1">
        <v>44726</v>
      </c>
      <c r="I1728" s="8">
        <f>IF(H1728&lt;&gt;"",_xlfn.DAYS(H1728,G1728),"N/A")</f>
        <v>19</v>
      </c>
      <c r="J1728" s="1">
        <f>IF(H1728&lt;&gt;"",H1728,"N/A")</f>
        <v>44726</v>
      </c>
      <c r="K1728">
        <v>5</v>
      </c>
      <c r="L1728" t="s">
        <v>12</v>
      </c>
      <c r="M1728" t="str">
        <f>IF(L1728&lt;&gt;"",L1728,"N/A")</f>
        <v>Invoiced</v>
      </c>
      <c r="N1728" t="s">
        <v>16</v>
      </c>
      <c r="O1728" t="str">
        <f>IF(N1728&lt;&gt;"",N1728,"N/A")</f>
        <v>Paid</v>
      </c>
      <c r="P1728" t="s">
        <v>69</v>
      </c>
      <c r="Q1728" s="9">
        <v>28.048400000000001</v>
      </c>
      <c r="R1728" t="str">
        <f t="shared" si="26"/>
        <v>20-30</v>
      </c>
      <c r="S1728">
        <v>20</v>
      </c>
      <c r="T1728" t="s">
        <v>14</v>
      </c>
      <c r="U1728">
        <f>IF(T1728="USD",S1728,S1728*0.055)</f>
        <v>20</v>
      </c>
      <c r="V1728">
        <v>10</v>
      </c>
      <c r="W1728" t="s">
        <v>14</v>
      </c>
      <c r="X1728">
        <f>IF(W1728="USD",V1728,V1728*0.054)</f>
        <v>10</v>
      </c>
      <c r="Y1728">
        <v>1</v>
      </c>
      <c r="Z1728">
        <v>2.85</v>
      </c>
      <c r="AA1728" s="9">
        <v>1.9000000000000001</v>
      </c>
      <c r="AB1728">
        <v>2.375</v>
      </c>
      <c r="AC1728">
        <v>1.9000000000000001</v>
      </c>
    </row>
    <row r="1729" spans="1:29" x14ac:dyDescent="0.25">
      <c r="A1729" t="s">
        <v>1370</v>
      </c>
      <c r="B1729" t="s">
        <v>10</v>
      </c>
      <c r="C1729" t="s">
        <v>68</v>
      </c>
      <c r="D1729" t="s">
        <v>3615</v>
      </c>
      <c r="E1729" t="s">
        <v>3614</v>
      </c>
      <c r="F1729" t="str">
        <f>_xlfn.CONCAT(D1729:D1729,"-",E1729)</f>
        <v>Mombasa-Alger</v>
      </c>
      <c r="G1729" s="1">
        <v>44707</v>
      </c>
      <c r="H1729" s="1">
        <v>44726</v>
      </c>
      <c r="I1729" s="8">
        <f>IF(H1729&lt;&gt;"",_xlfn.DAYS(H1729,G1729),"N/A")</f>
        <v>19</v>
      </c>
      <c r="J1729" s="1">
        <f>IF(H1729&lt;&gt;"",H1729,"N/A")</f>
        <v>44726</v>
      </c>
      <c r="K1729">
        <v>5</v>
      </c>
      <c r="L1729" t="s">
        <v>12</v>
      </c>
      <c r="M1729" t="str">
        <f>IF(L1729&lt;&gt;"",L1729,"N/A")</f>
        <v>Invoiced</v>
      </c>
      <c r="N1729" t="s">
        <v>12</v>
      </c>
      <c r="O1729" t="str">
        <f>IF(N1729&lt;&gt;"",N1729,"N/A")</f>
        <v>Invoiced</v>
      </c>
      <c r="P1729" t="s">
        <v>13</v>
      </c>
      <c r="Q1729" s="9">
        <v>28.048400000000001</v>
      </c>
      <c r="R1729" t="str">
        <f t="shared" si="26"/>
        <v>20-30</v>
      </c>
      <c r="S1729">
        <v>600</v>
      </c>
      <c r="T1729" t="s">
        <v>14</v>
      </c>
      <c r="U1729">
        <f>IF(T1729="USD",S1729,S1729*0.055)</f>
        <v>600</v>
      </c>
      <c r="V1729">
        <v>300</v>
      </c>
      <c r="W1729" t="s">
        <v>14</v>
      </c>
      <c r="X1729">
        <f>IF(W1729="USD",V1729,V1729*0.054)</f>
        <v>300</v>
      </c>
      <c r="Y1729">
        <v>1</v>
      </c>
      <c r="Z1729">
        <v>2.85</v>
      </c>
      <c r="AA1729" s="9">
        <v>1.9000000000000001</v>
      </c>
      <c r="AB1729">
        <v>2.375</v>
      </c>
      <c r="AC1729">
        <v>1.9000000000000001</v>
      </c>
    </row>
    <row r="1730" spans="1:29" x14ac:dyDescent="0.25">
      <c r="A1730" t="s">
        <v>1458</v>
      </c>
      <c r="B1730" t="s">
        <v>10</v>
      </c>
      <c r="C1730" t="s">
        <v>56</v>
      </c>
      <c r="D1730" t="s">
        <v>3616</v>
      </c>
      <c r="E1730" t="s">
        <v>3614</v>
      </c>
      <c r="F1730" t="str">
        <f>_xlfn.CONCAT(D1730:D1730,"-",E1730)</f>
        <v>Marrakech-Alger</v>
      </c>
      <c r="G1730" s="1">
        <v>44680</v>
      </c>
      <c r="H1730" s="1">
        <v>44699</v>
      </c>
      <c r="I1730" s="8">
        <f>IF(H1730&lt;&gt;"",_xlfn.DAYS(H1730,G1730),"N/A")</f>
        <v>19</v>
      </c>
      <c r="J1730" s="1">
        <f>IF(H1730&lt;&gt;"",H1730,"N/A")</f>
        <v>44699</v>
      </c>
      <c r="K1730">
        <v>4</v>
      </c>
      <c r="L1730" t="s">
        <v>16</v>
      </c>
      <c r="M1730" t="str">
        <f>IF(L1730&lt;&gt;"",L1730,"N/A")</f>
        <v>Paid</v>
      </c>
      <c r="N1730" t="s">
        <v>12</v>
      </c>
      <c r="O1730" t="str">
        <f>IF(N1730&lt;&gt;"",N1730,"N/A")</f>
        <v>Invoiced</v>
      </c>
      <c r="P1730" t="s">
        <v>13</v>
      </c>
      <c r="Q1730" s="9">
        <v>27.491</v>
      </c>
      <c r="R1730" t="str">
        <f t="shared" si="26"/>
        <v>20-30</v>
      </c>
      <c r="S1730">
        <v>600</v>
      </c>
      <c r="T1730" t="s">
        <v>14</v>
      </c>
      <c r="U1730">
        <f>IF(T1730="USD",S1730,S1730*0.055)</f>
        <v>600</v>
      </c>
      <c r="V1730">
        <v>300</v>
      </c>
      <c r="W1730" t="s">
        <v>14</v>
      </c>
      <c r="X1730">
        <f>IF(W1730="USD",V1730,V1730*0.054)</f>
        <v>300</v>
      </c>
      <c r="Y1730">
        <v>1</v>
      </c>
      <c r="Z1730">
        <v>2.85</v>
      </c>
      <c r="AA1730" s="9">
        <v>1.9000000000000001</v>
      </c>
      <c r="AB1730">
        <v>2.375</v>
      </c>
      <c r="AC1730">
        <v>1.9000000000000001</v>
      </c>
    </row>
    <row r="1731" spans="1:29" x14ac:dyDescent="0.25">
      <c r="A1731" t="s">
        <v>1143</v>
      </c>
      <c r="B1731" t="s">
        <v>10</v>
      </c>
      <c r="C1731" t="s">
        <v>56</v>
      </c>
      <c r="D1731" t="s">
        <v>3616</v>
      </c>
      <c r="E1731" t="s">
        <v>3614</v>
      </c>
      <c r="F1731" t="str">
        <f>_xlfn.CONCAT(D1731:D1731,"-",E1731)</f>
        <v>Marrakech-Alger</v>
      </c>
      <c r="G1731" s="1">
        <v>44671</v>
      </c>
      <c r="H1731" s="1">
        <v>44690</v>
      </c>
      <c r="I1731" s="8">
        <f>IF(H1731&lt;&gt;"",_xlfn.DAYS(H1731,G1731),"N/A")</f>
        <v>19</v>
      </c>
      <c r="J1731" s="1">
        <f>IF(H1731&lt;&gt;"",H1731,"N/A")</f>
        <v>44690</v>
      </c>
      <c r="K1731">
        <v>4</v>
      </c>
      <c r="L1731" t="s">
        <v>16</v>
      </c>
      <c r="M1731" t="str">
        <f>IF(L1731&lt;&gt;"",L1731,"N/A")</f>
        <v>Paid</v>
      </c>
      <c r="N1731" t="s">
        <v>12</v>
      </c>
      <c r="O1731" t="str">
        <f>IF(N1731&lt;&gt;"",N1731,"N/A")</f>
        <v>Invoiced</v>
      </c>
      <c r="P1731" t="s">
        <v>13</v>
      </c>
      <c r="Q1731" s="9">
        <v>27.416</v>
      </c>
      <c r="R1731" t="str">
        <f t="shared" ref="R1731:R1794" si="27">IF(Q1731&lt;=10,"1-10",IF(Q1731&lt;=20,"10-20",IF(Q1731&lt;=30,"20-30",IF(Q1731&lt;=40,"30+"))))</f>
        <v>20-30</v>
      </c>
      <c r="S1731">
        <v>600</v>
      </c>
      <c r="T1731" t="s">
        <v>14</v>
      </c>
      <c r="U1731">
        <f>IF(T1731="USD",S1731,S1731*0.055)</f>
        <v>600</v>
      </c>
      <c r="V1731">
        <v>300</v>
      </c>
      <c r="W1731" t="s">
        <v>14</v>
      </c>
      <c r="X1731">
        <f>IF(W1731="USD",V1731,V1731*0.054)</f>
        <v>300</v>
      </c>
      <c r="Y1731">
        <v>1</v>
      </c>
      <c r="Z1731">
        <v>2.85</v>
      </c>
      <c r="AA1731" s="9">
        <v>1.9000000000000001</v>
      </c>
      <c r="AB1731">
        <v>2.375</v>
      </c>
      <c r="AC1731">
        <v>1.9000000000000001</v>
      </c>
    </row>
    <row r="1732" spans="1:29" x14ac:dyDescent="0.25">
      <c r="A1732" t="s">
        <v>2736</v>
      </c>
      <c r="B1732" t="s">
        <v>10</v>
      </c>
      <c r="C1732" t="s">
        <v>11</v>
      </c>
      <c r="D1732" t="s">
        <v>3620</v>
      </c>
      <c r="E1732" t="s">
        <v>3612</v>
      </c>
      <c r="F1732" t="str">
        <f>_xlfn.CONCAT(D1732:D1732,"-",E1732)</f>
        <v>Zanzibar-Victoria</v>
      </c>
      <c r="G1732" s="1">
        <v>44743</v>
      </c>
      <c r="H1732" s="1">
        <v>44762</v>
      </c>
      <c r="I1732" s="8">
        <f>IF(H1732&lt;&gt;"",_xlfn.DAYS(H1732,G1732),"N/A")</f>
        <v>19</v>
      </c>
      <c r="J1732" s="1">
        <f>IF(H1732&lt;&gt;"",H1732,"N/A")</f>
        <v>44762</v>
      </c>
      <c r="K1732">
        <v>7</v>
      </c>
      <c r="L1732" t="s">
        <v>12</v>
      </c>
      <c r="M1732" t="str">
        <f>IF(L1732&lt;&gt;"",L1732,"N/A")</f>
        <v>Invoiced</v>
      </c>
      <c r="N1732" t="s">
        <v>12</v>
      </c>
      <c r="O1732" t="str">
        <f>IF(N1732&lt;&gt;"",N1732,"N/A")</f>
        <v>Invoiced</v>
      </c>
      <c r="P1732" t="s">
        <v>13</v>
      </c>
      <c r="Q1732" s="9">
        <v>25.34</v>
      </c>
      <c r="R1732" t="str">
        <f t="shared" si="27"/>
        <v>20-30</v>
      </c>
      <c r="S1732">
        <v>600</v>
      </c>
      <c r="T1732" t="s">
        <v>14</v>
      </c>
      <c r="U1732">
        <f>IF(T1732="USD",S1732,S1732*0.055)</f>
        <v>600</v>
      </c>
      <c r="V1732">
        <v>300</v>
      </c>
      <c r="W1732" t="s">
        <v>14</v>
      </c>
      <c r="X1732">
        <f>IF(W1732="USD",V1732,V1732*0.054)</f>
        <v>300</v>
      </c>
      <c r="Y1732">
        <v>1</v>
      </c>
      <c r="Z1732">
        <v>2.85</v>
      </c>
      <c r="AA1732" s="9">
        <v>1.9000000000000001</v>
      </c>
      <c r="AB1732">
        <v>2.375</v>
      </c>
      <c r="AC1732">
        <v>1.9000000000000001</v>
      </c>
    </row>
    <row r="1733" spans="1:29" x14ac:dyDescent="0.25">
      <c r="A1733" t="s">
        <v>3011</v>
      </c>
      <c r="B1733" t="s">
        <v>10</v>
      </c>
      <c r="C1733" t="s">
        <v>68</v>
      </c>
      <c r="D1733" t="s">
        <v>3611</v>
      </c>
      <c r="E1733" t="s">
        <v>3618</v>
      </c>
      <c r="F1733" t="str">
        <f>_xlfn.CONCAT(D1733:D1733,"-",E1733)</f>
        <v>Mogadishu-Tripoli</v>
      </c>
      <c r="G1733" s="1">
        <v>44788</v>
      </c>
      <c r="H1733" s="1">
        <v>44807</v>
      </c>
      <c r="I1733" s="8">
        <f>IF(H1733&lt;&gt;"",_xlfn.DAYS(H1733,G1733),"N/A")</f>
        <v>19</v>
      </c>
      <c r="J1733" s="1">
        <f>IF(H1733&lt;&gt;"",H1733,"N/A")</f>
        <v>44807</v>
      </c>
      <c r="K1733">
        <v>8</v>
      </c>
      <c r="M1733" t="str">
        <f>IF(L1733&lt;&gt;"",L1733,"N/A")</f>
        <v>N/A</v>
      </c>
      <c r="N1733" t="s">
        <v>12</v>
      </c>
      <c r="O1733" t="str">
        <f>IF(N1733&lt;&gt;"",N1733,"N/A")</f>
        <v>Invoiced</v>
      </c>
      <c r="P1733" t="s">
        <v>13</v>
      </c>
      <c r="Q1733" s="9">
        <v>25.12077</v>
      </c>
      <c r="R1733" t="str">
        <f t="shared" si="27"/>
        <v>20-30</v>
      </c>
      <c r="S1733">
        <v>600</v>
      </c>
      <c r="T1733" t="s">
        <v>14</v>
      </c>
      <c r="U1733">
        <f>IF(T1733="USD",S1733,S1733*0.055)</f>
        <v>600</v>
      </c>
      <c r="V1733">
        <v>300</v>
      </c>
      <c r="W1733" t="s">
        <v>14</v>
      </c>
      <c r="X1733">
        <f>IF(W1733="USD",V1733,V1733*0.054)</f>
        <v>300</v>
      </c>
      <c r="Y1733">
        <v>1</v>
      </c>
      <c r="Z1733">
        <v>2.85</v>
      </c>
      <c r="AA1733" s="9">
        <v>1.9000000000000001</v>
      </c>
      <c r="AB1733">
        <v>2.375</v>
      </c>
      <c r="AC1733">
        <v>1.9000000000000001</v>
      </c>
    </row>
    <row r="1734" spans="1:29" x14ac:dyDescent="0.25">
      <c r="A1734" t="s">
        <v>2933</v>
      </c>
      <c r="B1734" t="s">
        <v>10</v>
      </c>
      <c r="C1734" t="s">
        <v>68</v>
      </c>
      <c r="D1734" t="s">
        <v>3615</v>
      </c>
      <c r="E1734" t="s">
        <v>3614</v>
      </c>
      <c r="F1734" t="str">
        <f>_xlfn.CONCAT(D1734:D1734,"-",E1734)</f>
        <v>Mombasa-Alger</v>
      </c>
      <c r="G1734" s="1">
        <v>44770</v>
      </c>
      <c r="H1734" s="1">
        <v>44789</v>
      </c>
      <c r="I1734" s="8">
        <f>IF(H1734&lt;&gt;"",_xlfn.DAYS(H1734,G1734),"N/A")</f>
        <v>19</v>
      </c>
      <c r="J1734" s="1">
        <f>IF(H1734&lt;&gt;"",H1734,"N/A")</f>
        <v>44789</v>
      </c>
      <c r="K1734">
        <v>7</v>
      </c>
      <c r="L1734" t="s">
        <v>12</v>
      </c>
      <c r="M1734" t="str">
        <f>IF(L1734&lt;&gt;"",L1734,"N/A")</f>
        <v>Invoiced</v>
      </c>
      <c r="N1734" t="s">
        <v>12</v>
      </c>
      <c r="O1734" t="str">
        <f>IF(N1734&lt;&gt;"",N1734,"N/A")</f>
        <v>Invoiced</v>
      </c>
      <c r="P1734" t="s">
        <v>13</v>
      </c>
      <c r="Q1734" s="9">
        <v>14.83</v>
      </c>
      <c r="R1734" t="str">
        <f t="shared" si="27"/>
        <v>10-20</v>
      </c>
      <c r="S1734">
        <v>600</v>
      </c>
      <c r="T1734" t="s">
        <v>14</v>
      </c>
      <c r="U1734">
        <f>IF(T1734="USD",S1734,S1734*0.055)</f>
        <v>600</v>
      </c>
      <c r="V1734">
        <v>300</v>
      </c>
      <c r="W1734" t="s">
        <v>14</v>
      </c>
      <c r="X1734">
        <f>IF(W1734="USD",V1734,V1734*0.054)</f>
        <v>300</v>
      </c>
      <c r="Y1734">
        <v>1</v>
      </c>
      <c r="Z1734">
        <v>2.85</v>
      </c>
      <c r="AA1734" s="9">
        <v>1.9000000000000001</v>
      </c>
      <c r="AB1734">
        <v>2.375</v>
      </c>
      <c r="AC1734">
        <v>1.9000000000000001</v>
      </c>
    </row>
    <row r="1735" spans="1:29" x14ac:dyDescent="0.25">
      <c r="A1735" t="s">
        <v>2854</v>
      </c>
      <c r="B1735" t="s">
        <v>10</v>
      </c>
      <c r="C1735" t="s">
        <v>68</v>
      </c>
      <c r="D1735" t="s">
        <v>3620</v>
      </c>
      <c r="E1735" t="s">
        <v>3612</v>
      </c>
      <c r="F1735" t="str">
        <f>_xlfn.CONCAT(D1735:D1735,"-",E1735)</f>
        <v>Zanzibar-Victoria</v>
      </c>
      <c r="G1735" s="1">
        <v>44709</v>
      </c>
      <c r="H1735" s="1">
        <v>44728</v>
      </c>
      <c r="I1735" s="8">
        <f>IF(H1735&lt;&gt;"",_xlfn.DAYS(H1735,G1735),"N/A")</f>
        <v>19</v>
      </c>
      <c r="J1735" s="1">
        <f>IF(H1735&lt;&gt;"",H1735,"N/A")</f>
        <v>44728</v>
      </c>
      <c r="K1735">
        <v>5</v>
      </c>
      <c r="L1735" t="s">
        <v>12</v>
      </c>
      <c r="M1735" t="str">
        <f>IF(L1735&lt;&gt;"",L1735,"N/A")</f>
        <v>Invoiced</v>
      </c>
      <c r="N1735" t="s">
        <v>12</v>
      </c>
      <c r="O1735" t="str">
        <f>IF(N1735&lt;&gt;"",N1735,"N/A")</f>
        <v>Invoiced</v>
      </c>
      <c r="P1735" t="s">
        <v>13</v>
      </c>
      <c r="Q1735" s="9">
        <v>11.84</v>
      </c>
      <c r="R1735" t="str">
        <f t="shared" si="27"/>
        <v>10-20</v>
      </c>
      <c r="S1735">
        <v>600</v>
      </c>
      <c r="T1735" t="s">
        <v>14</v>
      </c>
      <c r="U1735">
        <f>IF(T1735="USD",S1735,S1735*0.055)</f>
        <v>600</v>
      </c>
      <c r="V1735">
        <v>300</v>
      </c>
      <c r="W1735" t="s">
        <v>14</v>
      </c>
      <c r="X1735">
        <f>IF(W1735="USD",V1735,V1735*0.054)</f>
        <v>300</v>
      </c>
      <c r="Y1735">
        <v>1</v>
      </c>
      <c r="Z1735">
        <v>2.85</v>
      </c>
      <c r="AA1735" s="9">
        <v>1.9000000000000001</v>
      </c>
      <c r="AB1735">
        <v>2.375</v>
      </c>
      <c r="AC1735">
        <v>1.9000000000000001</v>
      </c>
    </row>
    <row r="1736" spans="1:29" x14ac:dyDescent="0.25">
      <c r="A1736" t="s">
        <v>308</v>
      </c>
      <c r="B1736" t="s">
        <v>10</v>
      </c>
      <c r="C1736" t="s">
        <v>68</v>
      </c>
      <c r="D1736" t="s">
        <v>3619</v>
      </c>
      <c r="E1736" t="s">
        <v>3617</v>
      </c>
      <c r="F1736" t="str">
        <f>_xlfn.CONCAT(D1736:D1736,"-",E1736)</f>
        <v>Addis Ababa-Lagos</v>
      </c>
      <c r="G1736" s="1">
        <v>44616</v>
      </c>
      <c r="H1736" s="1">
        <v>44644</v>
      </c>
      <c r="I1736" s="8">
        <f>IF(H1736&lt;&gt;"",_xlfn.DAYS(H1736,G1736),"N/A")</f>
        <v>28</v>
      </c>
      <c r="J1736" s="1">
        <f>IF(H1736&lt;&gt;"",H1736,"N/A")</f>
        <v>44644</v>
      </c>
      <c r="K1736">
        <v>2</v>
      </c>
      <c r="L1736" t="s">
        <v>16</v>
      </c>
      <c r="M1736" t="str">
        <f>IF(L1736&lt;&gt;"",L1736,"N/A")</f>
        <v>Paid</v>
      </c>
      <c r="N1736" t="s">
        <v>16</v>
      </c>
      <c r="O1736" t="str">
        <f>IF(N1736&lt;&gt;"",N1736,"N/A")</f>
        <v>Paid</v>
      </c>
      <c r="P1736" t="s">
        <v>13</v>
      </c>
      <c r="Q1736" s="9">
        <v>34.14</v>
      </c>
      <c r="R1736" t="str">
        <f t="shared" si="27"/>
        <v>30+</v>
      </c>
      <c r="S1736">
        <v>600</v>
      </c>
      <c r="T1736" t="s">
        <v>14</v>
      </c>
      <c r="U1736">
        <f>IF(T1736="USD",S1736,S1736*0.055)</f>
        <v>600</v>
      </c>
      <c r="V1736">
        <v>300</v>
      </c>
      <c r="W1736" t="s">
        <v>14</v>
      </c>
      <c r="X1736">
        <f>IF(W1736="USD",V1736,V1736*0.054)</f>
        <v>300</v>
      </c>
      <c r="Y1736">
        <v>1</v>
      </c>
      <c r="Z1736">
        <v>2.8000000000000003</v>
      </c>
      <c r="AA1736" s="9">
        <v>4.2</v>
      </c>
      <c r="AB1736">
        <v>3.5</v>
      </c>
    </row>
    <row r="1737" spans="1:29" x14ac:dyDescent="0.25">
      <c r="A1737" t="s">
        <v>190</v>
      </c>
      <c r="B1737" t="s">
        <v>10</v>
      </c>
      <c r="C1737" t="s">
        <v>68</v>
      </c>
      <c r="D1737" t="s">
        <v>3619</v>
      </c>
      <c r="E1737" t="s">
        <v>3618</v>
      </c>
      <c r="F1737" t="str">
        <f>_xlfn.CONCAT(D1737:D1737,"-",E1737)</f>
        <v>Addis Ababa-Tripoli</v>
      </c>
      <c r="G1737" s="1">
        <v>44603</v>
      </c>
      <c r="H1737" s="1">
        <v>44631</v>
      </c>
      <c r="I1737" s="8">
        <f>IF(H1737&lt;&gt;"",_xlfn.DAYS(H1737,G1737),"N/A")</f>
        <v>28</v>
      </c>
      <c r="J1737" s="1">
        <f>IF(H1737&lt;&gt;"",H1737,"N/A")</f>
        <v>44631</v>
      </c>
      <c r="K1737">
        <v>2</v>
      </c>
      <c r="L1737" t="s">
        <v>16</v>
      </c>
      <c r="M1737" t="str">
        <f>IF(L1737&lt;&gt;"",L1737,"N/A")</f>
        <v>Paid</v>
      </c>
      <c r="O1737" t="str">
        <f>IF(N1737&lt;&gt;"",N1737,"N/A")</f>
        <v>N/A</v>
      </c>
      <c r="P1737" t="s">
        <v>69</v>
      </c>
      <c r="Q1737" s="9">
        <v>34.119999999999997</v>
      </c>
      <c r="R1737" t="str">
        <f t="shared" si="27"/>
        <v>30+</v>
      </c>
      <c r="S1737">
        <v>20</v>
      </c>
      <c r="T1737" t="s">
        <v>14</v>
      </c>
      <c r="U1737">
        <f>IF(T1737="USD",S1737,S1737*0.055)</f>
        <v>20</v>
      </c>
      <c r="V1737">
        <v>10</v>
      </c>
      <c r="W1737" t="s">
        <v>14</v>
      </c>
      <c r="X1737">
        <f>IF(W1737="USD",V1737,V1737*0.054)</f>
        <v>10</v>
      </c>
      <c r="Y1737">
        <v>1</v>
      </c>
      <c r="Z1737">
        <v>2.8000000000000003</v>
      </c>
      <c r="AA1737" s="9">
        <v>4.2</v>
      </c>
      <c r="AB1737">
        <v>3.5</v>
      </c>
    </row>
    <row r="1738" spans="1:29" x14ac:dyDescent="0.25">
      <c r="A1738" t="s">
        <v>133</v>
      </c>
      <c r="B1738" t="s">
        <v>10</v>
      </c>
      <c r="C1738" t="s">
        <v>68</v>
      </c>
      <c r="D1738" t="s">
        <v>3616</v>
      </c>
      <c r="E1738" t="s">
        <v>3612</v>
      </c>
      <c r="F1738" t="str">
        <f>_xlfn.CONCAT(D1738:D1738,"-",E1738)</f>
        <v>Marrakech-Victoria</v>
      </c>
      <c r="G1738" s="1">
        <v>44603</v>
      </c>
      <c r="H1738" s="1">
        <v>44631</v>
      </c>
      <c r="I1738" s="8">
        <f>IF(H1738&lt;&gt;"",_xlfn.DAYS(H1738,G1738),"N/A")</f>
        <v>28</v>
      </c>
      <c r="J1738" s="1">
        <f>IF(H1738&lt;&gt;"",H1738,"N/A")</f>
        <v>44631</v>
      </c>
      <c r="K1738">
        <v>2</v>
      </c>
      <c r="L1738" t="s">
        <v>16</v>
      </c>
      <c r="M1738" t="str">
        <f>IF(L1738&lt;&gt;"",L1738,"N/A")</f>
        <v>Paid</v>
      </c>
      <c r="N1738" t="s">
        <v>12</v>
      </c>
      <c r="O1738" t="str">
        <f>IF(N1738&lt;&gt;"",N1738,"N/A")</f>
        <v>Invoiced</v>
      </c>
      <c r="P1738" t="s">
        <v>13</v>
      </c>
      <c r="Q1738" s="9">
        <v>34.119999999999997</v>
      </c>
      <c r="R1738" t="str">
        <f t="shared" si="27"/>
        <v>30+</v>
      </c>
      <c r="S1738">
        <v>600</v>
      </c>
      <c r="T1738" t="s">
        <v>14</v>
      </c>
      <c r="U1738">
        <f>IF(T1738="USD",S1738,S1738*0.055)</f>
        <v>600</v>
      </c>
      <c r="V1738">
        <v>300</v>
      </c>
      <c r="W1738" t="s">
        <v>14</v>
      </c>
      <c r="X1738">
        <f>IF(W1738="USD",V1738,V1738*0.054)</f>
        <v>300</v>
      </c>
      <c r="Y1738">
        <v>1</v>
      </c>
      <c r="Z1738">
        <v>2.8000000000000003</v>
      </c>
      <c r="AA1738" s="9">
        <v>4.2</v>
      </c>
      <c r="AB1738">
        <v>3.5</v>
      </c>
    </row>
    <row r="1739" spans="1:29" x14ac:dyDescent="0.25">
      <c r="A1739" t="s">
        <v>360</v>
      </c>
      <c r="B1739" t="s">
        <v>10</v>
      </c>
      <c r="C1739" t="s">
        <v>68</v>
      </c>
      <c r="D1739" t="s">
        <v>3620</v>
      </c>
      <c r="E1739" t="s">
        <v>3618</v>
      </c>
      <c r="F1739" t="str">
        <f>_xlfn.CONCAT(D1739:D1739,"-",E1739)</f>
        <v>Zanzibar-Tripoli</v>
      </c>
      <c r="G1739" s="1">
        <v>44634</v>
      </c>
      <c r="H1739" s="1">
        <v>44662</v>
      </c>
      <c r="I1739" s="8">
        <f>IF(H1739&lt;&gt;"",_xlfn.DAYS(H1739,G1739),"N/A")</f>
        <v>28</v>
      </c>
      <c r="J1739" s="1">
        <f>IF(H1739&lt;&gt;"",H1739,"N/A")</f>
        <v>44662</v>
      </c>
      <c r="K1739">
        <v>3</v>
      </c>
      <c r="L1739" t="s">
        <v>16</v>
      </c>
      <c r="M1739" t="str">
        <f>IF(L1739&lt;&gt;"",L1739,"N/A")</f>
        <v>Paid</v>
      </c>
      <c r="N1739" t="s">
        <v>16</v>
      </c>
      <c r="O1739" t="str">
        <f>IF(N1739&lt;&gt;"",N1739,"N/A")</f>
        <v>Paid</v>
      </c>
      <c r="P1739" t="s">
        <v>13</v>
      </c>
      <c r="Q1739" s="9">
        <v>34.055999999999997</v>
      </c>
      <c r="R1739" t="str">
        <f t="shared" si="27"/>
        <v>30+</v>
      </c>
      <c r="S1739">
        <v>600</v>
      </c>
      <c r="T1739" t="s">
        <v>14</v>
      </c>
      <c r="U1739">
        <f>IF(T1739="USD",S1739,S1739*0.055)</f>
        <v>600</v>
      </c>
      <c r="V1739">
        <v>300</v>
      </c>
      <c r="W1739" t="s">
        <v>14</v>
      </c>
      <c r="X1739">
        <f>IF(W1739="USD",V1739,V1739*0.054)</f>
        <v>300</v>
      </c>
      <c r="Y1739">
        <v>1</v>
      </c>
      <c r="Z1739">
        <v>2.8000000000000003</v>
      </c>
      <c r="AA1739" s="9">
        <v>4.2</v>
      </c>
      <c r="AB1739">
        <v>3.5</v>
      </c>
    </row>
    <row r="1740" spans="1:29" x14ac:dyDescent="0.25">
      <c r="A1740" t="s">
        <v>77</v>
      </c>
      <c r="B1740" t="s">
        <v>10</v>
      </c>
      <c r="C1740" t="s">
        <v>68</v>
      </c>
      <c r="D1740" t="s">
        <v>3615</v>
      </c>
      <c r="E1740" t="s">
        <v>3618</v>
      </c>
      <c r="F1740" t="str">
        <f>_xlfn.CONCAT(D1740:D1740,"-",E1740)</f>
        <v>Mombasa-Tripoli</v>
      </c>
      <c r="G1740" s="1">
        <v>44599</v>
      </c>
      <c r="H1740" s="1">
        <v>44627</v>
      </c>
      <c r="I1740" s="8">
        <f>IF(H1740&lt;&gt;"",_xlfn.DAYS(H1740,G1740),"N/A")</f>
        <v>28</v>
      </c>
      <c r="J1740" s="1">
        <f>IF(H1740&lt;&gt;"",H1740,"N/A")</f>
        <v>44627</v>
      </c>
      <c r="K1740">
        <v>2</v>
      </c>
      <c r="L1740" t="s">
        <v>16</v>
      </c>
      <c r="M1740" t="str">
        <f>IF(L1740&lt;&gt;"",L1740,"N/A")</f>
        <v>Paid</v>
      </c>
      <c r="O1740" t="str">
        <f>IF(N1740&lt;&gt;"",N1740,"N/A")</f>
        <v>N/A</v>
      </c>
      <c r="P1740" t="s">
        <v>69</v>
      </c>
      <c r="Q1740" s="9">
        <v>33.994</v>
      </c>
      <c r="R1740" t="str">
        <f t="shared" si="27"/>
        <v>30+</v>
      </c>
      <c r="S1740">
        <v>20</v>
      </c>
      <c r="T1740" t="s">
        <v>14</v>
      </c>
      <c r="U1740">
        <f>IF(T1740="USD",S1740,S1740*0.055)</f>
        <v>20</v>
      </c>
      <c r="V1740">
        <v>10</v>
      </c>
      <c r="W1740" t="s">
        <v>14</v>
      </c>
      <c r="X1740">
        <f>IF(W1740="USD",V1740,V1740*0.054)</f>
        <v>10</v>
      </c>
      <c r="Y1740">
        <v>1</v>
      </c>
      <c r="Z1740">
        <v>2.8000000000000003</v>
      </c>
      <c r="AA1740" s="9">
        <v>4.2</v>
      </c>
      <c r="AB1740">
        <v>3.5</v>
      </c>
    </row>
    <row r="1741" spans="1:29" x14ac:dyDescent="0.25">
      <c r="A1741" t="s">
        <v>86</v>
      </c>
      <c r="B1741" t="s">
        <v>10</v>
      </c>
      <c r="C1741" t="s">
        <v>68</v>
      </c>
      <c r="D1741" t="s">
        <v>3615</v>
      </c>
      <c r="E1741" t="s">
        <v>3618</v>
      </c>
      <c r="F1741" t="str">
        <f>_xlfn.CONCAT(D1741:D1741,"-",E1741)</f>
        <v>Mombasa-Tripoli</v>
      </c>
      <c r="G1741" s="1">
        <v>44599</v>
      </c>
      <c r="H1741" s="1">
        <v>44627</v>
      </c>
      <c r="I1741" s="8">
        <f>IF(H1741&lt;&gt;"",_xlfn.DAYS(H1741,G1741),"N/A")</f>
        <v>28</v>
      </c>
      <c r="J1741" s="1">
        <f>IF(H1741&lt;&gt;"",H1741,"N/A")</f>
        <v>44627</v>
      </c>
      <c r="K1741">
        <v>2</v>
      </c>
      <c r="L1741" t="s">
        <v>16</v>
      </c>
      <c r="M1741" t="str">
        <f>IF(L1741&lt;&gt;"",L1741,"N/A")</f>
        <v>Paid</v>
      </c>
      <c r="N1741" t="s">
        <v>16</v>
      </c>
      <c r="O1741" t="str">
        <f>IF(N1741&lt;&gt;"",N1741,"N/A")</f>
        <v>Paid</v>
      </c>
      <c r="P1741" t="s">
        <v>13</v>
      </c>
      <c r="Q1741" s="9">
        <v>33.994</v>
      </c>
      <c r="R1741" t="str">
        <f t="shared" si="27"/>
        <v>30+</v>
      </c>
      <c r="S1741">
        <v>600</v>
      </c>
      <c r="T1741" t="s">
        <v>14</v>
      </c>
      <c r="U1741">
        <f>IF(T1741="USD",S1741,S1741*0.055)</f>
        <v>600</v>
      </c>
      <c r="V1741">
        <v>300</v>
      </c>
      <c r="W1741" t="s">
        <v>14</v>
      </c>
      <c r="X1741">
        <f>IF(W1741="USD",V1741,V1741*0.054)</f>
        <v>300</v>
      </c>
      <c r="Y1741">
        <v>1</v>
      </c>
      <c r="Z1741">
        <v>2.8000000000000003</v>
      </c>
      <c r="AA1741" s="9">
        <v>4.2</v>
      </c>
      <c r="AB1741">
        <v>3.5</v>
      </c>
    </row>
    <row r="1742" spans="1:29" x14ac:dyDescent="0.25">
      <c r="A1742" t="s">
        <v>300</v>
      </c>
      <c r="B1742" t="s">
        <v>10</v>
      </c>
      <c r="C1742" t="s">
        <v>68</v>
      </c>
      <c r="D1742" t="s">
        <v>3619</v>
      </c>
      <c r="E1742" t="s">
        <v>3612</v>
      </c>
      <c r="F1742" t="str">
        <f>_xlfn.CONCAT(D1742:D1742,"-",E1742)</f>
        <v>Addis Ababa-Victoria</v>
      </c>
      <c r="G1742" s="1">
        <v>44610</v>
      </c>
      <c r="H1742" s="1">
        <v>44638</v>
      </c>
      <c r="I1742" s="8">
        <f>IF(H1742&lt;&gt;"",_xlfn.DAYS(H1742,G1742),"N/A")</f>
        <v>28</v>
      </c>
      <c r="J1742" s="1">
        <f>IF(H1742&lt;&gt;"",H1742,"N/A")</f>
        <v>44638</v>
      </c>
      <c r="K1742">
        <v>2</v>
      </c>
      <c r="L1742" t="s">
        <v>16</v>
      </c>
      <c r="M1742" t="str">
        <f>IF(L1742&lt;&gt;"",L1742,"N/A")</f>
        <v>Paid</v>
      </c>
      <c r="N1742" t="s">
        <v>16</v>
      </c>
      <c r="O1742" t="str">
        <f>IF(N1742&lt;&gt;"",N1742,"N/A")</f>
        <v>Paid</v>
      </c>
      <c r="P1742" t="s">
        <v>13</v>
      </c>
      <c r="Q1742" s="9">
        <v>33.994</v>
      </c>
      <c r="R1742" t="str">
        <f t="shared" si="27"/>
        <v>30+</v>
      </c>
      <c r="S1742">
        <v>600</v>
      </c>
      <c r="T1742" t="s">
        <v>14</v>
      </c>
      <c r="U1742">
        <f>IF(T1742="USD",S1742,S1742*0.055)</f>
        <v>600</v>
      </c>
      <c r="V1742">
        <v>300</v>
      </c>
      <c r="W1742" t="s">
        <v>14</v>
      </c>
      <c r="X1742">
        <f>IF(W1742="USD",V1742,V1742*0.054)</f>
        <v>300</v>
      </c>
      <c r="Y1742">
        <v>1</v>
      </c>
      <c r="Z1742">
        <v>2.8000000000000003</v>
      </c>
      <c r="AA1742" s="9">
        <v>4.2</v>
      </c>
      <c r="AB1742">
        <v>3.5</v>
      </c>
    </row>
    <row r="1743" spans="1:29" x14ac:dyDescent="0.25">
      <c r="A1743" t="s">
        <v>215</v>
      </c>
      <c r="B1743" t="s">
        <v>10</v>
      </c>
      <c r="C1743" t="s">
        <v>68</v>
      </c>
      <c r="D1743" t="s">
        <v>3615</v>
      </c>
      <c r="E1743" t="s">
        <v>3614</v>
      </c>
      <c r="F1743" t="str">
        <f>_xlfn.CONCAT(D1743:D1743,"-",E1743)</f>
        <v>Mombasa-Alger</v>
      </c>
      <c r="G1743" s="1">
        <v>44580</v>
      </c>
      <c r="H1743" s="1">
        <v>44608</v>
      </c>
      <c r="I1743" s="8">
        <f>IF(H1743&lt;&gt;"",_xlfn.DAYS(H1743,G1743),"N/A")</f>
        <v>28</v>
      </c>
      <c r="J1743" s="1">
        <f>IF(H1743&lt;&gt;"",H1743,"N/A")</f>
        <v>44608</v>
      </c>
      <c r="K1743">
        <v>1</v>
      </c>
      <c r="L1743" t="s">
        <v>16</v>
      </c>
      <c r="M1743" t="str">
        <f>IF(L1743&lt;&gt;"",L1743,"N/A")</f>
        <v>Paid</v>
      </c>
      <c r="O1743" t="str">
        <f>IF(N1743&lt;&gt;"",N1743,"N/A")</f>
        <v>N/A</v>
      </c>
      <c r="P1743" t="s">
        <v>69</v>
      </c>
      <c r="Q1743" s="9">
        <v>33.637</v>
      </c>
      <c r="R1743" t="str">
        <f t="shared" si="27"/>
        <v>30+</v>
      </c>
      <c r="S1743">
        <v>20</v>
      </c>
      <c r="T1743" t="s">
        <v>14</v>
      </c>
      <c r="U1743">
        <f>IF(T1743="USD",S1743,S1743*0.055)</f>
        <v>20</v>
      </c>
      <c r="V1743">
        <v>10</v>
      </c>
      <c r="W1743" t="s">
        <v>14</v>
      </c>
      <c r="X1743">
        <f>IF(W1743="USD",V1743,V1743*0.054)</f>
        <v>10</v>
      </c>
      <c r="Y1743">
        <v>1</v>
      </c>
      <c r="Z1743">
        <v>2.8000000000000003</v>
      </c>
      <c r="AA1743" s="9">
        <v>4.2</v>
      </c>
      <c r="AB1743">
        <v>3.5</v>
      </c>
    </row>
    <row r="1744" spans="1:29" x14ac:dyDescent="0.25">
      <c r="A1744" t="s">
        <v>246</v>
      </c>
      <c r="B1744" t="s">
        <v>10</v>
      </c>
      <c r="C1744" t="s">
        <v>68</v>
      </c>
      <c r="D1744" t="s">
        <v>3620</v>
      </c>
      <c r="E1744" t="s">
        <v>3614</v>
      </c>
      <c r="F1744" t="str">
        <f>_xlfn.CONCAT(D1744:D1744,"-",E1744)</f>
        <v>Zanzibar-Alger</v>
      </c>
      <c r="G1744" s="1">
        <v>44580</v>
      </c>
      <c r="H1744" s="1">
        <v>44608</v>
      </c>
      <c r="I1744" s="8">
        <f>IF(H1744&lt;&gt;"",_xlfn.DAYS(H1744,G1744),"N/A")</f>
        <v>28</v>
      </c>
      <c r="J1744" s="1">
        <f>IF(H1744&lt;&gt;"",H1744,"N/A")</f>
        <v>44608</v>
      </c>
      <c r="K1744">
        <v>1</v>
      </c>
      <c r="L1744" t="s">
        <v>16</v>
      </c>
      <c r="M1744" t="str">
        <f>IF(L1744&lt;&gt;"",L1744,"N/A")</f>
        <v>Paid</v>
      </c>
      <c r="N1744" t="s">
        <v>16</v>
      </c>
      <c r="O1744" t="str">
        <f>IF(N1744&lt;&gt;"",N1744,"N/A")</f>
        <v>Paid</v>
      </c>
      <c r="P1744" t="s">
        <v>13</v>
      </c>
      <c r="Q1744" s="9">
        <v>33.637</v>
      </c>
      <c r="R1744" t="str">
        <f t="shared" si="27"/>
        <v>30+</v>
      </c>
      <c r="S1744">
        <v>600</v>
      </c>
      <c r="T1744" t="s">
        <v>14</v>
      </c>
      <c r="U1744">
        <f>IF(T1744="USD",S1744,S1744*0.055)</f>
        <v>600</v>
      </c>
      <c r="V1744">
        <v>300</v>
      </c>
      <c r="W1744" t="s">
        <v>14</v>
      </c>
      <c r="X1744">
        <f>IF(W1744="USD",V1744,V1744*0.054)</f>
        <v>300</v>
      </c>
      <c r="Y1744">
        <v>1</v>
      </c>
      <c r="Z1744">
        <v>2.8000000000000003</v>
      </c>
      <c r="AA1744" s="9">
        <v>4.2</v>
      </c>
      <c r="AB1744">
        <v>3.5</v>
      </c>
    </row>
    <row r="1745" spans="1:28" x14ac:dyDescent="0.25">
      <c r="A1745" t="s">
        <v>667</v>
      </c>
      <c r="B1745" t="s">
        <v>10</v>
      </c>
      <c r="C1745" t="s">
        <v>68</v>
      </c>
      <c r="D1745" t="s">
        <v>3620</v>
      </c>
      <c r="E1745" t="s">
        <v>3618</v>
      </c>
      <c r="F1745" t="str">
        <f>_xlfn.CONCAT(D1745:D1745,"-",E1745)</f>
        <v>Zanzibar-Tripoli</v>
      </c>
      <c r="G1745" s="1">
        <v>44787</v>
      </c>
      <c r="H1745" s="1">
        <v>44815</v>
      </c>
      <c r="I1745" s="8">
        <f>IF(H1745&lt;&gt;"",_xlfn.DAYS(H1745,G1745),"N/A")</f>
        <v>28</v>
      </c>
      <c r="J1745" s="1">
        <f>IF(H1745&lt;&gt;"",H1745,"N/A")</f>
        <v>44815</v>
      </c>
      <c r="K1745">
        <v>8</v>
      </c>
      <c r="L1745" t="s">
        <v>12</v>
      </c>
      <c r="M1745" t="str">
        <f>IF(L1745&lt;&gt;"",L1745,"N/A")</f>
        <v>Invoiced</v>
      </c>
      <c r="N1745" t="s">
        <v>583</v>
      </c>
      <c r="O1745" t="str">
        <f>IF(N1745&lt;&gt;"",N1745,"N/A")</f>
        <v>Approval Pending</v>
      </c>
      <c r="P1745" t="s">
        <v>13</v>
      </c>
      <c r="Q1745" s="9">
        <v>33.08</v>
      </c>
      <c r="R1745" t="str">
        <f t="shared" si="27"/>
        <v>30+</v>
      </c>
      <c r="S1745">
        <v>600</v>
      </c>
      <c r="T1745" t="s">
        <v>14</v>
      </c>
      <c r="U1745">
        <f>IF(T1745="USD",S1745,S1745*0.055)</f>
        <v>600</v>
      </c>
      <c r="V1745">
        <v>300</v>
      </c>
      <c r="W1745" t="s">
        <v>14</v>
      </c>
      <c r="X1745">
        <f>IF(W1745="USD",V1745,V1745*0.054)</f>
        <v>300</v>
      </c>
      <c r="Y1745">
        <v>1</v>
      </c>
      <c r="Z1745">
        <v>2.8000000000000003</v>
      </c>
      <c r="AA1745" s="9">
        <v>4.2</v>
      </c>
      <c r="AB1745">
        <v>3.5</v>
      </c>
    </row>
    <row r="1746" spans="1:28" x14ac:dyDescent="0.25">
      <c r="A1746" t="s">
        <v>216</v>
      </c>
      <c r="B1746" t="s">
        <v>10</v>
      </c>
      <c r="C1746" t="s">
        <v>68</v>
      </c>
      <c r="D1746" t="s">
        <v>3616</v>
      </c>
      <c r="E1746" t="s">
        <v>3614</v>
      </c>
      <c r="F1746" t="str">
        <f>_xlfn.CONCAT(D1746:D1746,"-",E1746)</f>
        <v>Marrakech-Alger</v>
      </c>
      <c r="G1746" s="1">
        <v>44585</v>
      </c>
      <c r="H1746" s="1">
        <v>44613</v>
      </c>
      <c r="I1746" s="8">
        <f>IF(H1746&lt;&gt;"",_xlfn.DAYS(H1746,G1746),"N/A")</f>
        <v>28</v>
      </c>
      <c r="J1746" s="1">
        <f>IF(H1746&lt;&gt;"",H1746,"N/A")</f>
        <v>44613</v>
      </c>
      <c r="K1746">
        <v>1</v>
      </c>
      <c r="L1746" t="s">
        <v>16</v>
      </c>
      <c r="M1746" t="str">
        <f>IF(L1746&lt;&gt;"",L1746,"N/A")</f>
        <v>Paid</v>
      </c>
      <c r="O1746" t="str">
        <f>IF(N1746&lt;&gt;"",N1746,"N/A")</f>
        <v>N/A</v>
      </c>
      <c r="P1746" t="s">
        <v>69</v>
      </c>
      <c r="Q1746" s="9">
        <v>32.957000000000001</v>
      </c>
      <c r="R1746" t="str">
        <f t="shared" si="27"/>
        <v>30+</v>
      </c>
      <c r="S1746">
        <v>20</v>
      </c>
      <c r="T1746" t="s">
        <v>14</v>
      </c>
      <c r="U1746">
        <f>IF(T1746="USD",S1746,S1746*0.055)</f>
        <v>20</v>
      </c>
      <c r="V1746">
        <v>10</v>
      </c>
      <c r="W1746" t="s">
        <v>14</v>
      </c>
      <c r="X1746">
        <f>IF(W1746="USD",V1746,V1746*0.054)</f>
        <v>10</v>
      </c>
      <c r="Y1746">
        <v>1</v>
      </c>
      <c r="Z1746">
        <v>2.8000000000000003</v>
      </c>
      <c r="AA1746" s="9">
        <v>4.2</v>
      </c>
      <c r="AB1746">
        <v>3.5</v>
      </c>
    </row>
    <row r="1747" spans="1:28" x14ac:dyDescent="0.25">
      <c r="A1747" t="s">
        <v>247</v>
      </c>
      <c r="B1747" t="s">
        <v>10</v>
      </c>
      <c r="C1747" t="s">
        <v>68</v>
      </c>
      <c r="D1747" t="s">
        <v>3616</v>
      </c>
      <c r="E1747" t="s">
        <v>3613</v>
      </c>
      <c r="F1747" t="str">
        <f>_xlfn.CONCAT(D1747:D1747,"-",E1747)</f>
        <v>Marrakech-Sanaa</v>
      </c>
      <c r="G1747" s="1">
        <v>44585</v>
      </c>
      <c r="H1747" s="1">
        <v>44613</v>
      </c>
      <c r="I1747" s="8">
        <f>IF(H1747&lt;&gt;"",_xlfn.DAYS(H1747,G1747),"N/A")</f>
        <v>28</v>
      </c>
      <c r="J1747" s="1">
        <f>IF(H1747&lt;&gt;"",H1747,"N/A")</f>
        <v>44613</v>
      </c>
      <c r="K1747">
        <v>1</v>
      </c>
      <c r="L1747" t="s">
        <v>16</v>
      </c>
      <c r="M1747" t="str">
        <f>IF(L1747&lt;&gt;"",L1747,"N/A")</f>
        <v>Paid</v>
      </c>
      <c r="N1747" t="s">
        <v>16</v>
      </c>
      <c r="O1747" t="str">
        <f>IF(N1747&lt;&gt;"",N1747,"N/A")</f>
        <v>Paid</v>
      </c>
      <c r="P1747" t="s">
        <v>13</v>
      </c>
      <c r="Q1747" s="9">
        <v>32.957000000000001</v>
      </c>
      <c r="R1747" t="str">
        <f t="shared" si="27"/>
        <v>30+</v>
      </c>
      <c r="S1747">
        <v>600</v>
      </c>
      <c r="T1747" t="s">
        <v>14</v>
      </c>
      <c r="U1747">
        <f>IF(T1747="USD",S1747,S1747*0.055)</f>
        <v>600</v>
      </c>
      <c r="V1747">
        <v>300</v>
      </c>
      <c r="W1747" t="s">
        <v>14</v>
      </c>
      <c r="X1747">
        <f>IF(W1747="USD",V1747,V1747*0.054)</f>
        <v>300</v>
      </c>
      <c r="Y1747">
        <v>1</v>
      </c>
      <c r="Z1747">
        <v>2.8000000000000003</v>
      </c>
      <c r="AA1747" s="9">
        <v>4.2</v>
      </c>
      <c r="AB1747">
        <v>3.5</v>
      </c>
    </row>
    <row r="1748" spans="1:28" x14ac:dyDescent="0.25">
      <c r="A1748" t="s">
        <v>439</v>
      </c>
      <c r="B1748" t="s">
        <v>10</v>
      </c>
      <c r="C1748" t="s">
        <v>68</v>
      </c>
      <c r="D1748" t="s">
        <v>3615</v>
      </c>
      <c r="E1748" t="s">
        <v>3612</v>
      </c>
      <c r="F1748" t="str">
        <f>_xlfn.CONCAT(D1748:D1748,"-",E1748)</f>
        <v>Mombasa-Victoria</v>
      </c>
      <c r="G1748" s="1">
        <v>44629</v>
      </c>
      <c r="H1748" s="1">
        <v>44657</v>
      </c>
      <c r="I1748" s="8">
        <f>IF(H1748&lt;&gt;"",_xlfn.DAYS(H1748,G1748),"N/A")</f>
        <v>28</v>
      </c>
      <c r="J1748" s="1">
        <f>IF(H1748&lt;&gt;"",H1748,"N/A")</f>
        <v>44657</v>
      </c>
      <c r="K1748">
        <v>3</v>
      </c>
      <c r="L1748" t="s">
        <v>16</v>
      </c>
      <c r="M1748" t="str">
        <f>IF(L1748&lt;&gt;"",L1748,"N/A")</f>
        <v>Paid</v>
      </c>
      <c r="N1748" t="s">
        <v>16</v>
      </c>
      <c r="O1748" t="str">
        <f>IF(N1748&lt;&gt;"",N1748,"N/A")</f>
        <v>Paid</v>
      </c>
      <c r="P1748" t="s">
        <v>13</v>
      </c>
      <c r="Q1748" s="9">
        <v>32.927999999999997</v>
      </c>
      <c r="R1748" t="str">
        <f t="shared" si="27"/>
        <v>30+</v>
      </c>
      <c r="S1748">
        <v>600</v>
      </c>
      <c r="T1748" t="s">
        <v>14</v>
      </c>
      <c r="U1748">
        <f>IF(T1748="USD",S1748,S1748*0.055)</f>
        <v>600</v>
      </c>
      <c r="V1748">
        <v>300</v>
      </c>
      <c r="W1748" t="s">
        <v>14</v>
      </c>
      <c r="X1748">
        <f>IF(W1748="USD",V1748,V1748*0.054)</f>
        <v>300</v>
      </c>
      <c r="Y1748">
        <v>1</v>
      </c>
      <c r="Z1748">
        <v>2.8000000000000003</v>
      </c>
      <c r="AA1748" s="9">
        <v>4.2</v>
      </c>
      <c r="AB1748">
        <v>3.5</v>
      </c>
    </row>
    <row r="1749" spans="1:28" x14ac:dyDescent="0.25">
      <c r="A1749" t="s">
        <v>220</v>
      </c>
      <c r="B1749" t="s">
        <v>10</v>
      </c>
      <c r="C1749" t="s">
        <v>68</v>
      </c>
      <c r="D1749" t="s">
        <v>3611</v>
      </c>
      <c r="E1749" t="s">
        <v>3614</v>
      </c>
      <c r="F1749" t="str">
        <f>_xlfn.CONCAT(D1749:D1749,"-",E1749)</f>
        <v>Mogadishu-Alger</v>
      </c>
      <c r="G1749" s="1">
        <v>44585</v>
      </c>
      <c r="H1749" s="1">
        <v>44613</v>
      </c>
      <c r="I1749" s="8">
        <f>IF(H1749&lt;&gt;"",_xlfn.DAYS(H1749,G1749),"N/A")</f>
        <v>28</v>
      </c>
      <c r="J1749" s="1">
        <f>IF(H1749&lt;&gt;"",H1749,"N/A")</f>
        <v>44613</v>
      </c>
      <c r="K1749">
        <v>1</v>
      </c>
      <c r="L1749" t="s">
        <v>16</v>
      </c>
      <c r="M1749" t="str">
        <f>IF(L1749&lt;&gt;"",L1749,"N/A")</f>
        <v>Paid</v>
      </c>
      <c r="O1749" t="str">
        <f>IF(N1749&lt;&gt;"",N1749,"N/A")</f>
        <v>N/A</v>
      </c>
      <c r="P1749" t="s">
        <v>69</v>
      </c>
      <c r="Q1749" s="9">
        <v>32.728000000000002</v>
      </c>
      <c r="R1749" t="str">
        <f t="shared" si="27"/>
        <v>30+</v>
      </c>
      <c r="S1749">
        <v>20</v>
      </c>
      <c r="T1749" t="s">
        <v>14</v>
      </c>
      <c r="U1749">
        <f>IF(T1749="USD",S1749,S1749*0.055)</f>
        <v>20</v>
      </c>
      <c r="V1749">
        <v>10</v>
      </c>
      <c r="W1749" t="s">
        <v>14</v>
      </c>
      <c r="X1749">
        <f>IF(W1749="USD",V1749,V1749*0.054)</f>
        <v>10</v>
      </c>
      <c r="Y1749">
        <v>1</v>
      </c>
      <c r="Z1749">
        <v>2.8000000000000003</v>
      </c>
      <c r="AA1749" s="9">
        <v>4.2</v>
      </c>
      <c r="AB1749">
        <v>3.5</v>
      </c>
    </row>
    <row r="1750" spans="1:28" x14ac:dyDescent="0.25">
      <c r="A1750" t="s">
        <v>251</v>
      </c>
      <c r="B1750" t="s">
        <v>10</v>
      </c>
      <c r="C1750" t="s">
        <v>68</v>
      </c>
      <c r="D1750" t="s">
        <v>3615</v>
      </c>
      <c r="E1750" t="s">
        <v>3617</v>
      </c>
      <c r="F1750" t="str">
        <f>_xlfn.CONCAT(D1750:D1750,"-",E1750)</f>
        <v>Mombasa-Lagos</v>
      </c>
      <c r="G1750" s="1">
        <v>44585</v>
      </c>
      <c r="H1750" s="1">
        <v>44613</v>
      </c>
      <c r="I1750" s="8">
        <f>IF(H1750&lt;&gt;"",_xlfn.DAYS(H1750,G1750),"N/A")</f>
        <v>28</v>
      </c>
      <c r="J1750" s="1">
        <f>IF(H1750&lt;&gt;"",H1750,"N/A")</f>
        <v>44613</v>
      </c>
      <c r="K1750">
        <v>1</v>
      </c>
      <c r="L1750" t="s">
        <v>16</v>
      </c>
      <c r="M1750" t="str">
        <f>IF(L1750&lt;&gt;"",L1750,"N/A")</f>
        <v>Paid</v>
      </c>
      <c r="N1750" t="s">
        <v>16</v>
      </c>
      <c r="O1750" t="str">
        <f>IF(N1750&lt;&gt;"",N1750,"N/A")</f>
        <v>Paid</v>
      </c>
      <c r="P1750" t="s">
        <v>13</v>
      </c>
      <c r="Q1750" s="9">
        <v>32.728000000000002</v>
      </c>
      <c r="R1750" t="str">
        <f t="shared" si="27"/>
        <v>30+</v>
      </c>
      <c r="S1750">
        <v>600</v>
      </c>
      <c r="T1750" t="s">
        <v>14</v>
      </c>
      <c r="U1750">
        <f>IF(T1750="USD",S1750,S1750*0.055)</f>
        <v>600</v>
      </c>
      <c r="V1750">
        <v>300</v>
      </c>
      <c r="W1750" t="s">
        <v>14</v>
      </c>
      <c r="X1750">
        <f>IF(W1750="USD",V1750,V1750*0.054)</f>
        <v>300</v>
      </c>
      <c r="Y1750">
        <v>1</v>
      </c>
      <c r="Z1750">
        <v>2.8000000000000003</v>
      </c>
      <c r="AA1750" s="9">
        <v>4.2</v>
      </c>
      <c r="AB1750">
        <v>3.5</v>
      </c>
    </row>
    <row r="1751" spans="1:28" x14ac:dyDescent="0.25">
      <c r="A1751" t="s">
        <v>363</v>
      </c>
      <c r="B1751" t="s">
        <v>10</v>
      </c>
      <c r="C1751" t="s">
        <v>68</v>
      </c>
      <c r="D1751" t="s">
        <v>3615</v>
      </c>
      <c r="E1751" t="s">
        <v>3613</v>
      </c>
      <c r="F1751" t="str">
        <f>_xlfn.CONCAT(D1751:D1751,"-",E1751)</f>
        <v>Mombasa-Sanaa</v>
      </c>
      <c r="G1751" s="1">
        <v>44634</v>
      </c>
      <c r="H1751" s="1">
        <v>44662</v>
      </c>
      <c r="I1751" s="8">
        <f>IF(H1751&lt;&gt;"",_xlfn.DAYS(H1751,G1751),"N/A")</f>
        <v>28</v>
      </c>
      <c r="J1751" s="1">
        <f>IF(H1751&lt;&gt;"",H1751,"N/A")</f>
        <v>44662</v>
      </c>
      <c r="K1751">
        <v>3</v>
      </c>
      <c r="L1751" t="s">
        <v>16</v>
      </c>
      <c r="M1751" t="str">
        <f>IF(L1751&lt;&gt;"",L1751,"N/A")</f>
        <v>Paid</v>
      </c>
      <c r="N1751" t="s">
        <v>16</v>
      </c>
      <c r="O1751" t="str">
        <f>IF(N1751&lt;&gt;"",N1751,"N/A")</f>
        <v>Paid</v>
      </c>
      <c r="P1751" t="s">
        <v>13</v>
      </c>
      <c r="Q1751" s="9">
        <v>32.137</v>
      </c>
      <c r="R1751" t="str">
        <f t="shared" si="27"/>
        <v>30+</v>
      </c>
      <c r="S1751">
        <v>600</v>
      </c>
      <c r="T1751" t="s">
        <v>14</v>
      </c>
      <c r="U1751">
        <f>IF(T1751="USD",S1751,S1751*0.055)</f>
        <v>600</v>
      </c>
      <c r="V1751">
        <v>300</v>
      </c>
      <c r="W1751" t="s">
        <v>14</v>
      </c>
      <c r="X1751">
        <f>IF(W1751="USD",V1751,V1751*0.054)</f>
        <v>300</v>
      </c>
      <c r="Y1751">
        <v>1</v>
      </c>
      <c r="Z1751">
        <v>2.8000000000000003</v>
      </c>
      <c r="AA1751" s="9">
        <v>4.2</v>
      </c>
      <c r="AB1751">
        <v>3.5</v>
      </c>
    </row>
    <row r="1752" spans="1:28" x14ac:dyDescent="0.25">
      <c r="A1752" t="s">
        <v>24</v>
      </c>
      <c r="B1752" t="s">
        <v>10</v>
      </c>
      <c r="C1752" t="s">
        <v>11</v>
      </c>
      <c r="D1752" t="s">
        <v>3616</v>
      </c>
      <c r="E1752" t="s">
        <v>3612</v>
      </c>
      <c r="F1752" t="str">
        <f>_xlfn.CONCAT(D1752:D1752,"-",E1752)</f>
        <v>Marrakech-Victoria</v>
      </c>
      <c r="G1752" s="1">
        <v>44631</v>
      </c>
      <c r="H1752" s="1">
        <v>44659</v>
      </c>
      <c r="I1752" s="8">
        <f>IF(H1752&lt;&gt;"",_xlfn.DAYS(H1752,G1752),"N/A")</f>
        <v>28</v>
      </c>
      <c r="J1752" s="1">
        <f>IF(H1752&lt;&gt;"",H1752,"N/A")</f>
        <v>44659</v>
      </c>
      <c r="K1752">
        <v>3</v>
      </c>
      <c r="L1752" t="s">
        <v>16</v>
      </c>
      <c r="M1752" t="str">
        <f>IF(L1752&lt;&gt;"",L1752,"N/A")</f>
        <v>Paid</v>
      </c>
      <c r="N1752" t="s">
        <v>16</v>
      </c>
      <c r="O1752" t="str">
        <f>IF(N1752&lt;&gt;"",N1752,"N/A")</f>
        <v>Paid</v>
      </c>
      <c r="P1752" t="s">
        <v>13</v>
      </c>
      <c r="Q1752" s="9">
        <v>30.957999999999998</v>
      </c>
      <c r="R1752" t="str">
        <f t="shared" si="27"/>
        <v>30+</v>
      </c>
      <c r="S1752">
        <v>600</v>
      </c>
      <c r="T1752" t="s">
        <v>14</v>
      </c>
      <c r="U1752">
        <f>IF(T1752="USD",S1752,S1752*0.055)</f>
        <v>600</v>
      </c>
      <c r="V1752">
        <v>300</v>
      </c>
      <c r="W1752" t="s">
        <v>14</v>
      </c>
      <c r="X1752">
        <f>IF(W1752="USD",V1752,V1752*0.054)</f>
        <v>300</v>
      </c>
      <c r="Y1752">
        <v>1</v>
      </c>
      <c r="Z1752">
        <v>2.8000000000000003</v>
      </c>
      <c r="AA1752" s="9">
        <v>4.2</v>
      </c>
      <c r="AB1752">
        <v>3.5</v>
      </c>
    </row>
    <row r="1753" spans="1:28" x14ac:dyDescent="0.25">
      <c r="A1753" t="s">
        <v>35</v>
      </c>
      <c r="B1753" t="s">
        <v>10</v>
      </c>
      <c r="C1753" t="s">
        <v>11</v>
      </c>
      <c r="D1753" t="s">
        <v>3620</v>
      </c>
      <c r="E1753" t="s">
        <v>3618</v>
      </c>
      <c r="F1753" t="str">
        <f>_xlfn.CONCAT(D1753:D1753,"-",E1753)</f>
        <v>Zanzibar-Tripoli</v>
      </c>
      <c r="G1753" s="1">
        <v>44604</v>
      </c>
      <c r="H1753" s="1">
        <v>44632</v>
      </c>
      <c r="I1753" s="8">
        <f>IF(H1753&lt;&gt;"",_xlfn.DAYS(H1753,G1753),"N/A")</f>
        <v>28</v>
      </c>
      <c r="J1753" s="1">
        <f>IF(H1753&lt;&gt;"",H1753,"N/A")</f>
        <v>44632</v>
      </c>
      <c r="K1753">
        <v>2</v>
      </c>
      <c r="L1753" t="s">
        <v>16</v>
      </c>
      <c r="M1753" t="str">
        <f>IF(L1753&lt;&gt;"",L1753,"N/A")</f>
        <v>Paid</v>
      </c>
      <c r="N1753" t="s">
        <v>16</v>
      </c>
      <c r="O1753" t="str">
        <f>IF(N1753&lt;&gt;"",N1753,"N/A")</f>
        <v>Paid</v>
      </c>
      <c r="P1753" t="s">
        <v>13</v>
      </c>
      <c r="Q1753" s="9">
        <v>30.77</v>
      </c>
      <c r="R1753" t="str">
        <f t="shared" si="27"/>
        <v>30+</v>
      </c>
      <c r="S1753">
        <v>600</v>
      </c>
      <c r="T1753" t="s">
        <v>14</v>
      </c>
      <c r="U1753">
        <f>IF(T1753="USD",S1753,S1753*0.055)</f>
        <v>600</v>
      </c>
      <c r="V1753">
        <v>300</v>
      </c>
      <c r="W1753" t="s">
        <v>14</v>
      </c>
      <c r="X1753">
        <f>IF(W1753="USD",V1753,V1753*0.054)</f>
        <v>300</v>
      </c>
      <c r="Y1753">
        <v>1</v>
      </c>
      <c r="Z1753">
        <v>2.8000000000000003</v>
      </c>
      <c r="AA1753" s="9">
        <v>4.2</v>
      </c>
      <c r="AB1753">
        <v>3.5</v>
      </c>
    </row>
    <row r="1754" spans="1:28" x14ac:dyDescent="0.25">
      <c r="A1754" t="s">
        <v>52</v>
      </c>
      <c r="B1754" t="s">
        <v>10</v>
      </c>
      <c r="C1754" t="s">
        <v>11</v>
      </c>
      <c r="D1754" t="s">
        <v>3619</v>
      </c>
      <c r="E1754" t="s">
        <v>3617</v>
      </c>
      <c r="F1754" t="str">
        <f>_xlfn.CONCAT(D1754:D1754,"-",E1754)</f>
        <v>Addis Ababa-Lagos</v>
      </c>
      <c r="G1754" s="1">
        <v>44656</v>
      </c>
      <c r="H1754" s="1">
        <v>44684</v>
      </c>
      <c r="I1754" s="8">
        <f>IF(H1754&lt;&gt;"",_xlfn.DAYS(H1754,G1754),"N/A")</f>
        <v>28</v>
      </c>
      <c r="J1754" s="1">
        <f>IF(H1754&lt;&gt;"",H1754,"N/A")</f>
        <v>44684</v>
      </c>
      <c r="K1754">
        <v>4</v>
      </c>
      <c r="L1754" t="s">
        <v>12</v>
      </c>
      <c r="M1754" t="str">
        <f>IF(L1754&lt;&gt;"",L1754,"N/A")</f>
        <v>Invoiced</v>
      </c>
      <c r="N1754" t="s">
        <v>12</v>
      </c>
      <c r="O1754" t="str">
        <f>IF(N1754&lt;&gt;"",N1754,"N/A")</f>
        <v>Invoiced</v>
      </c>
      <c r="P1754" t="s">
        <v>13</v>
      </c>
      <c r="Q1754" s="9">
        <v>30.77</v>
      </c>
      <c r="R1754" t="str">
        <f t="shared" si="27"/>
        <v>30+</v>
      </c>
      <c r="S1754">
        <v>600</v>
      </c>
      <c r="T1754" t="s">
        <v>14</v>
      </c>
      <c r="U1754">
        <f>IF(T1754="USD",S1754,S1754*0.055)</f>
        <v>600</v>
      </c>
      <c r="V1754">
        <v>300</v>
      </c>
      <c r="W1754" t="s">
        <v>14</v>
      </c>
      <c r="X1754">
        <f>IF(W1754="USD",V1754,V1754*0.054)</f>
        <v>300</v>
      </c>
      <c r="Y1754">
        <v>1</v>
      </c>
      <c r="Z1754">
        <v>2.8000000000000003</v>
      </c>
      <c r="AA1754" s="9">
        <v>4.2</v>
      </c>
      <c r="AB1754">
        <v>3.5</v>
      </c>
    </row>
    <row r="1755" spans="1:28" x14ac:dyDescent="0.25">
      <c r="A1755" t="s">
        <v>404</v>
      </c>
      <c r="B1755" t="s">
        <v>10</v>
      </c>
      <c r="C1755" t="s">
        <v>68</v>
      </c>
      <c r="D1755" t="s">
        <v>3620</v>
      </c>
      <c r="E1755" t="s">
        <v>3613</v>
      </c>
      <c r="F1755" t="str">
        <f>_xlfn.CONCAT(D1755:D1755,"-",E1755)</f>
        <v>Zanzibar-Sanaa</v>
      </c>
      <c r="G1755" s="1">
        <v>44625</v>
      </c>
      <c r="H1755" s="1">
        <v>44653</v>
      </c>
      <c r="I1755" s="8">
        <f>IF(H1755&lt;&gt;"",_xlfn.DAYS(H1755,G1755),"N/A")</f>
        <v>28</v>
      </c>
      <c r="J1755" s="1">
        <f>IF(H1755&lt;&gt;"",H1755,"N/A")</f>
        <v>44653</v>
      </c>
      <c r="K1755">
        <v>3</v>
      </c>
      <c r="L1755" t="s">
        <v>16</v>
      </c>
      <c r="M1755" t="str">
        <f>IF(L1755&lt;&gt;"",L1755,"N/A")</f>
        <v>Paid</v>
      </c>
      <c r="O1755" t="str">
        <f>IF(N1755&lt;&gt;"",N1755,"N/A")</f>
        <v>N/A</v>
      </c>
      <c r="P1755" t="s">
        <v>69</v>
      </c>
      <c r="Q1755" s="9">
        <v>30.18</v>
      </c>
      <c r="R1755" t="str">
        <f t="shared" si="27"/>
        <v>30+</v>
      </c>
      <c r="S1755">
        <v>20</v>
      </c>
      <c r="T1755" t="s">
        <v>14</v>
      </c>
      <c r="U1755">
        <f>IF(T1755="USD",S1755,S1755*0.055)</f>
        <v>20</v>
      </c>
      <c r="V1755">
        <v>10</v>
      </c>
      <c r="W1755" t="s">
        <v>14</v>
      </c>
      <c r="X1755">
        <f>IF(W1755="USD",V1755,V1755*0.054)</f>
        <v>10</v>
      </c>
      <c r="Y1755">
        <v>1</v>
      </c>
      <c r="Z1755">
        <v>2.8000000000000003</v>
      </c>
      <c r="AA1755" s="9">
        <v>4.2</v>
      </c>
      <c r="AB1755">
        <v>3.5</v>
      </c>
    </row>
    <row r="1756" spans="1:28" x14ac:dyDescent="0.25">
      <c r="A1756" t="s">
        <v>311</v>
      </c>
      <c r="B1756" t="s">
        <v>10</v>
      </c>
      <c r="C1756" t="s">
        <v>68</v>
      </c>
      <c r="D1756" t="s">
        <v>3616</v>
      </c>
      <c r="E1756" t="s">
        <v>3617</v>
      </c>
      <c r="F1756" t="str">
        <f>_xlfn.CONCAT(D1756:D1756,"-",E1756)</f>
        <v>Marrakech-Lagos</v>
      </c>
      <c r="G1756" s="1">
        <v>44616</v>
      </c>
      <c r="H1756" s="1">
        <v>44644</v>
      </c>
      <c r="I1756" s="8">
        <f>IF(H1756&lt;&gt;"",_xlfn.DAYS(H1756,G1756),"N/A")</f>
        <v>28</v>
      </c>
      <c r="J1756" s="1">
        <f>IF(H1756&lt;&gt;"",H1756,"N/A")</f>
        <v>44644</v>
      </c>
      <c r="K1756">
        <v>2</v>
      </c>
      <c r="L1756" t="s">
        <v>16</v>
      </c>
      <c r="M1756" t="str">
        <f>IF(L1756&lt;&gt;"",L1756,"N/A")</f>
        <v>Paid</v>
      </c>
      <c r="N1756" t="s">
        <v>16</v>
      </c>
      <c r="O1756" t="str">
        <f>IF(N1756&lt;&gt;"",N1756,"N/A")</f>
        <v>Paid</v>
      </c>
      <c r="P1756" t="s">
        <v>13</v>
      </c>
      <c r="Q1756" s="9">
        <v>30.18</v>
      </c>
      <c r="R1756" t="str">
        <f t="shared" si="27"/>
        <v>30+</v>
      </c>
      <c r="S1756">
        <v>600</v>
      </c>
      <c r="T1756" t="s">
        <v>14</v>
      </c>
      <c r="U1756">
        <f>IF(T1756="USD",S1756,S1756*0.055)</f>
        <v>600</v>
      </c>
      <c r="V1756">
        <v>300</v>
      </c>
      <c r="W1756" t="s">
        <v>14</v>
      </c>
      <c r="X1756">
        <f>IF(W1756="USD",V1756,V1756*0.054)</f>
        <v>300</v>
      </c>
      <c r="Y1756">
        <v>1</v>
      </c>
      <c r="Z1756">
        <v>2.8000000000000003</v>
      </c>
      <c r="AA1756" s="9">
        <v>4.2</v>
      </c>
      <c r="AB1756">
        <v>3.5</v>
      </c>
    </row>
    <row r="1757" spans="1:28" x14ac:dyDescent="0.25">
      <c r="A1757" t="s">
        <v>376</v>
      </c>
      <c r="B1757" t="s">
        <v>10</v>
      </c>
      <c r="C1757" t="s">
        <v>68</v>
      </c>
      <c r="D1757" t="s">
        <v>3616</v>
      </c>
      <c r="E1757" t="s">
        <v>3613</v>
      </c>
      <c r="F1757" t="str">
        <f>_xlfn.CONCAT(D1757:D1757,"-",E1757)</f>
        <v>Marrakech-Sanaa</v>
      </c>
      <c r="G1757" s="1">
        <v>44625</v>
      </c>
      <c r="H1757" s="1">
        <v>44653</v>
      </c>
      <c r="I1757" s="8">
        <f>IF(H1757&lt;&gt;"",_xlfn.DAYS(H1757,G1757),"N/A")</f>
        <v>28</v>
      </c>
      <c r="J1757" s="1">
        <f>IF(H1757&lt;&gt;"",H1757,"N/A")</f>
        <v>44653</v>
      </c>
      <c r="K1757">
        <v>3</v>
      </c>
      <c r="L1757" t="s">
        <v>16</v>
      </c>
      <c r="M1757" t="str">
        <f>IF(L1757&lt;&gt;"",L1757,"N/A")</f>
        <v>Paid</v>
      </c>
      <c r="N1757" t="s">
        <v>16</v>
      </c>
      <c r="O1757" t="str">
        <f>IF(N1757&lt;&gt;"",N1757,"N/A")</f>
        <v>Paid</v>
      </c>
      <c r="P1757" t="s">
        <v>13</v>
      </c>
      <c r="Q1757" s="9">
        <v>30.18</v>
      </c>
      <c r="R1757" t="str">
        <f t="shared" si="27"/>
        <v>30+</v>
      </c>
      <c r="S1757">
        <v>600</v>
      </c>
      <c r="T1757" t="s">
        <v>14</v>
      </c>
      <c r="U1757">
        <f>IF(T1757="USD",S1757,S1757*0.055)</f>
        <v>600</v>
      </c>
      <c r="V1757">
        <v>300</v>
      </c>
      <c r="W1757" t="s">
        <v>14</v>
      </c>
      <c r="X1757">
        <f>IF(W1757="USD",V1757,V1757*0.054)</f>
        <v>300</v>
      </c>
      <c r="Y1757">
        <v>1</v>
      </c>
      <c r="Z1757">
        <v>2.8000000000000003</v>
      </c>
      <c r="AA1757" s="9">
        <v>4.2</v>
      </c>
      <c r="AB1757">
        <v>3.5</v>
      </c>
    </row>
    <row r="1758" spans="1:28" x14ac:dyDescent="0.25">
      <c r="A1758" t="s">
        <v>193</v>
      </c>
      <c r="B1758" t="s">
        <v>10</v>
      </c>
      <c r="C1758" t="s">
        <v>68</v>
      </c>
      <c r="D1758" t="s">
        <v>3615</v>
      </c>
      <c r="E1758" t="s">
        <v>3617</v>
      </c>
      <c r="F1758" t="str">
        <f>_xlfn.CONCAT(D1758:D1758,"-",E1758)</f>
        <v>Mombasa-Lagos</v>
      </c>
      <c r="G1758" s="1">
        <v>44603</v>
      </c>
      <c r="H1758" s="1">
        <v>44631</v>
      </c>
      <c r="I1758" s="8">
        <f>IF(H1758&lt;&gt;"",_xlfn.DAYS(H1758,G1758),"N/A")</f>
        <v>28</v>
      </c>
      <c r="J1758" s="1">
        <f>IF(H1758&lt;&gt;"",H1758,"N/A")</f>
        <v>44631</v>
      </c>
      <c r="K1758">
        <v>2</v>
      </c>
      <c r="L1758" t="s">
        <v>16</v>
      </c>
      <c r="M1758" t="str">
        <f>IF(L1758&lt;&gt;"",L1758,"N/A")</f>
        <v>Paid</v>
      </c>
      <c r="O1758" t="str">
        <f>IF(N1758&lt;&gt;"",N1758,"N/A")</f>
        <v>N/A</v>
      </c>
      <c r="P1758" t="s">
        <v>69</v>
      </c>
      <c r="Q1758" s="9">
        <v>30.16</v>
      </c>
      <c r="R1758" t="str">
        <f t="shared" si="27"/>
        <v>30+</v>
      </c>
      <c r="S1758">
        <v>20</v>
      </c>
      <c r="T1758" t="s">
        <v>14</v>
      </c>
      <c r="U1758">
        <f>IF(T1758="USD",S1758,S1758*0.055)</f>
        <v>20</v>
      </c>
      <c r="V1758">
        <v>10</v>
      </c>
      <c r="W1758" t="s">
        <v>14</v>
      </c>
      <c r="X1758">
        <f>IF(W1758="USD",V1758,V1758*0.054)</f>
        <v>10</v>
      </c>
      <c r="Y1758">
        <v>1</v>
      </c>
      <c r="Z1758">
        <v>2.8000000000000003</v>
      </c>
      <c r="AA1758" s="9">
        <v>4.2</v>
      </c>
      <c r="AB1758">
        <v>3.5</v>
      </c>
    </row>
    <row r="1759" spans="1:28" x14ac:dyDescent="0.25">
      <c r="A1759" t="s">
        <v>136</v>
      </c>
      <c r="B1759" t="s">
        <v>10</v>
      </c>
      <c r="C1759" t="s">
        <v>68</v>
      </c>
      <c r="D1759" t="s">
        <v>3611</v>
      </c>
      <c r="E1759" t="s">
        <v>3613</v>
      </c>
      <c r="F1759" t="str">
        <f>_xlfn.CONCAT(D1759:D1759,"-",E1759)</f>
        <v>Mogadishu-Sanaa</v>
      </c>
      <c r="G1759" s="1">
        <v>44603</v>
      </c>
      <c r="H1759" s="1">
        <v>44631</v>
      </c>
      <c r="I1759" s="8">
        <f>IF(H1759&lt;&gt;"",_xlfn.DAYS(H1759,G1759),"N/A")</f>
        <v>28</v>
      </c>
      <c r="J1759" s="1">
        <f>IF(H1759&lt;&gt;"",H1759,"N/A")</f>
        <v>44631</v>
      </c>
      <c r="K1759">
        <v>2</v>
      </c>
      <c r="L1759" t="s">
        <v>16</v>
      </c>
      <c r="M1759" t="str">
        <f>IF(L1759&lt;&gt;"",L1759,"N/A")</f>
        <v>Paid</v>
      </c>
      <c r="N1759" t="s">
        <v>12</v>
      </c>
      <c r="O1759" t="str">
        <f>IF(N1759&lt;&gt;"",N1759,"N/A")</f>
        <v>Invoiced</v>
      </c>
      <c r="P1759" t="s">
        <v>13</v>
      </c>
      <c r="Q1759" s="9">
        <v>30.16</v>
      </c>
      <c r="R1759" t="str">
        <f t="shared" si="27"/>
        <v>30+</v>
      </c>
      <c r="S1759">
        <v>600</v>
      </c>
      <c r="T1759" t="s">
        <v>14</v>
      </c>
      <c r="U1759">
        <f>IF(T1759="USD",S1759,S1759*0.055)</f>
        <v>600</v>
      </c>
      <c r="V1759">
        <v>300</v>
      </c>
      <c r="W1759" t="s">
        <v>14</v>
      </c>
      <c r="X1759">
        <f>IF(W1759="USD",V1759,V1759*0.054)</f>
        <v>300</v>
      </c>
      <c r="Y1759">
        <v>1</v>
      </c>
      <c r="Z1759">
        <v>2.8000000000000003</v>
      </c>
      <c r="AA1759" s="9">
        <v>4.2</v>
      </c>
      <c r="AB1759">
        <v>3.5</v>
      </c>
    </row>
    <row r="1760" spans="1:28" x14ac:dyDescent="0.25">
      <c r="A1760" t="s">
        <v>319</v>
      </c>
      <c r="B1760" t="s">
        <v>10</v>
      </c>
      <c r="C1760" t="s">
        <v>68</v>
      </c>
      <c r="D1760" t="s">
        <v>3620</v>
      </c>
      <c r="E1760" t="s">
        <v>3617</v>
      </c>
      <c r="F1760" t="str">
        <f>_xlfn.CONCAT(D1760:D1760,"-",E1760)</f>
        <v>Zanzibar-Lagos</v>
      </c>
      <c r="G1760" s="1">
        <v>44618</v>
      </c>
      <c r="H1760" s="1">
        <v>44646</v>
      </c>
      <c r="I1760" s="8">
        <f>IF(H1760&lt;&gt;"",_xlfn.DAYS(H1760,G1760),"N/A")</f>
        <v>28</v>
      </c>
      <c r="J1760" s="1">
        <f>IF(H1760&lt;&gt;"",H1760,"N/A")</f>
        <v>44646</v>
      </c>
      <c r="K1760">
        <v>2</v>
      </c>
      <c r="L1760" t="s">
        <v>16</v>
      </c>
      <c r="M1760" t="str">
        <f>IF(L1760&lt;&gt;"",L1760,"N/A")</f>
        <v>Paid</v>
      </c>
      <c r="N1760" t="s">
        <v>16</v>
      </c>
      <c r="O1760" t="str">
        <f>IF(N1760&lt;&gt;"",N1760,"N/A")</f>
        <v>Paid</v>
      </c>
      <c r="P1760" t="s">
        <v>13</v>
      </c>
      <c r="Q1760" s="9">
        <v>30.16</v>
      </c>
      <c r="R1760" t="str">
        <f t="shared" si="27"/>
        <v>30+</v>
      </c>
      <c r="S1760">
        <v>600</v>
      </c>
      <c r="T1760" t="s">
        <v>14</v>
      </c>
      <c r="U1760">
        <f>IF(T1760="USD",S1760,S1760*0.055)</f>
        <v>600</v>
      </c>
      <c r="V1760">
        <v>300</v>
      </c>
      <c r="W1760" t="s">
        <v>14</v>
      </c>
      <c r="X1760">
        <f>IF(W1760="USD",V1760,V1760*0.054)</f>
        <v>300</v>
      </c>
      <c r="Y1760">
        <v>1</v>
      </c>
      <c r="Z1760">
        <v>2.8000000000000003</v>
      </c>
      <c r="AA1760" s="9">
        <v>4.2</v>
      </c>
      <c r="AB1760">
        <v>3.5</v>
      </c>
    </row>
    <row r="1761" spans="1:28" x14ac:dyDescent="0.25">
      <c r="A1761" t="s">
        <v>164</v>
      </c>
      <c r="B1761" t="s">
        <v>10</v>
      </c>
      <c r="C1761" t="s">
        <v>68</v>
      </c>
      <c r="D1761" t="s">
        <v>3620</v>
      </c>
      <c r="E1761" t="s">
        <v>3613</v>
      </c>
      <c r="F1761" t="str">
        <f>_xlfn.CONCAT(D1761:D1761,"-",E1761)</f>
        <v>Zanzibar-Sanaa</v>
      </c>
      <c r="G1761" s="1">
        <v>44581</v>
      </c>
      <c r="H1761" s="1">
        <v>44609</v>
      </c>
      <c r="I1761" s="8">
        <f>IF(H1761&lt;&gt;"",_xlfn.DAYS(H1761,G1761),"N/A")</f>
        <v>28</v>
      </c>
      <c r="J1761" s="1">
        <f>IF(H1761&lt;&gt;"",H1761,"N/A")</f>
        <v>44609</v>
      </c>
      <c r="K1761">
        <v>1</v>
      </c>
      <c r="L1761" t="s">
        <v>16</v>
      </c>
      <c r="M1761" t="str">
        <f>IF(L1761&lt;&gt;"",L1761,"N/A")</f>
        <v>Paid</v>
      </c>
      <c r="O1761" t="str">
        <f>IF(N1761&lt;&gt;"",N1761,"N/A")</f>
        <v>N/A</v>
      </c>
      <c r="P1761" t="s">
        <v>69</v>
      </c>
      <c r="Q1761" s="9">
        <v>30.14</v>
      </c>
      <c r="R1761" t="str">
        <f t="shared" si="27"/>
        <v>30+</v>
      </c>
      <c r="S1761">
        <v>20</v>
      </c>
      <c r="T1761" t="s">
        <v>14</v>
      </c>
      <c r="U1761">
        <f>IF(T1761="USD",S1761,S1761*0.055)</f>
        <v>20</v>
      </c>
      <c r="V1761">
        <v>10</v>
      </c>
      <c r="W1761" t="s">
        <v>14</v>
      </c>
      <c r="X1761">
        <f>IF(W1761="USD",V1761,V1761*0.054)</f>
        <v>10</v>
      </c>
      <c r="Y1761">
        <v>1</v>
      </c>
      <c r="Z1761">
        <v>2.8000000000000003</v>
      </c>
      <c r="AA1761" s="9">
        <v>4.2</v>
      </c>
      <c r="AB1761">
        <v>3.5</v>
      </c>
    </row>
    <row r="1762" spans="1:28" x14ac:dyDescent="0.25">
      <c r="A1762" t="s">
        <v>189</v>
      </c>
      <c r="B1762" t="s">
        <v>10</v>
      </c>
      <c r="C1762" t="s">
        <v>68</v>
      </c>
      <c r="D1762" t="s">
        <v>3616</v>
      </c>
      <c r="E1762" t="s">
        <v>3612</v>
      </c>
      <c r="F1762" t="str">
        <f>_xlfn.CONCAT(D1762:D1762,"-",E1762)</f>
        <v>Marrakech-Victoria</v>
      </c>
      <c r="G1762" s="1">
        <v>44603</v>
      </c>
      <c r="H1762" s="1">
        <v>44631</v>
      </c>
      <c r="I1762" s="8">
        <f>IF(H1762&lt;&gt;"",_xlfn.DAYS(H1762,G1762),"N/A")</f>
        <v>28</v>
      </c>
      <c r="J1762" s="1">
        <f>IF(H1762&lt;&gt;"",H1762,"N/A")</f>
        <v>44631</v>
      </c>
      <c r="K1762">
        <v>2</v>
      </c>
      <c r="L1762" t="s">
        <v>16</v>
      </c>
      <c r="M1762" t="str">
        <f>IF(L1762&lt;&gt;"",L1762,"N/A")</f>
        <v>Paid</v>
      </c>
      <c r="O1762" t="str">
        <f>IF(N1762&lt;&gt;"",N1762,"N/A")</f>
        <v>N/A</v>
      </c>
      <c r="P1762" t="s">
        <v>69</v>
      </c>
      <c r="Q1762" s="9">
        <v>30.14</v>
      </c>
      <c r="R1762" t="str">
        <f t="shared" si="27"/>
        <v>30+</v>
      </c>
      <c r="S1762">
        <v>20</v>
      </c>
      <c r="T1762" t="s">
        <v>14</v>
      </c>
      <c r="U1762">
        <f>IF(T1762="USD",S1762,S1762*0.055)</f>
        <v>20</v>
      </c>
      <c r="V1762">
        <v>10</v>
      </c>
      <c r="W1762" t="s">
        <v>14</v>
      </c>
      <c r="X1762">
        <f>IF(W1762="USD",V1762,V1762*0.054)</f>
        <v>10</v>
      </c>
      <c r="Y1762">
        <v>1</v>
      </c>
      <c r="Z1762">
        <v>2.8000000000000003</v>
      </c>
      <c r="AA1762" s="9">
        <v>4.2</v>
      </c>
      <c r="AB1762">
        <v>3.5</v>
      </c>
    </row>
    <row r="1763" spans="1:28" x14ac:dyDescent="0.25">
      <c r="A1763" t="s">
        <v>107</v>
      </c>
      <c r="B1763" t="s">
        <v>10</v>
      </c>
      <c r="C1763" t="s">
        <v>68</v>
      </c>
      <c r="D1763" t="s">
        <v>3615</v>
      </c>
      <c r="E1763" t="s">
        <v>3614</v>
      </c>
      <c r="F1763" t="str">
        <f>_xlfn.CONCAT(D1763:D1763,"-",E1763)</f>
        <v>Mombasa-Alger</v>
      </c>
      <c r="G1763" s="1">
        <v>44581</v>
      </c>
      <c r="H1763" s="1">
        <v>44609</v>
      </c>
      <c r="I1763" s="8">
        <f>IF(H1763&lt;&gt;"",_xlfn.DAYS(H1763,G1763),"N/A")</f>
        <v>28</v>
      </c>
      <c r="J1763" s="1">
        <f>IF(H1763&lt;&gt;"",H1763,"N/A")</f>
        <v>44609</v>
      </c>
      <c r="K1763">
        <v>1</v>
      </c>
      <c r="L1763" t="s">
        <v>16</v>
      </c>
      <c r="M1763" t="str">
        <f>IF(L1763&lt;&gt;"",L1763,"N/A")</f>
        <v>Paid</v>
      </c>
      <c r="N1763" t="s">
        <v>12</v>
      </c>
      <c r="O1763" t="str">
        <f>IF(N1763&lt;&gt;"",N1763,"N/A")</f>
        <v>Invoiced</v>
      </c>
      <c r="P1763" t="s">
        <v>13</v>
      </c>
      <c r="Q1763" s="9">
        <v>30.14</v>
      </c>
      <c r="R1763" t="str">
        <f t="shared" si="27"/>
        <v>30+</v>
      </c>
      <c r="S1763">
        <v>600</v>
      </c>
      <c r="T1763" t="s">
        <v>14</v>
      </c>
      <c r="U1763">
        <f>IF(T1763="USD",S1763,S1763*0.055)</f>
        <v>600</v>
      </c>
      <c r="V1763">
        <v>300</v>
      </c>
      <c r="W1763" t="s">
        <v>14</v>
      </c>
      <c r="X1763">
        <f>IF(W1763="USD",V1763,V1763*0.054)</f>
        <v>300</v>
      </c>
      <c r="Y1763">
        <v>1</v>
      </c>
      <c r="Z1763">
        <v>2.8000000000000003</v>
      </c>
      <c r="AA1763" s="9">
        <v>4.2</v>
      </c>
      <c r="AB1763">
        <v>3.5</v>
      </c>
    </row>
    <row r="1764" spans="1:28" x14ac:dyDescent="0.25">
      <c r="A1764" t="s">
        <v>132</v>
      </c>
      <c r="B1764" t="s">
        <v>10</v>
      </c>
      <c r="C1764" t="s">
        <v>68</v>
      </c>
      <c r="D1764" t="s">
        <v>3620</v>
      </c>
      <c r="E1764" t="s">
        <v>3618</v>
      </c>
      <c r="F1764" t="str">
        <f>_xlfn.CONCAT(D1764:D1764,"-",E1764)</f>
        <v>Zanzibar-Tripoli</v>
      </c>
      <c r="G1764" s="1">
        <v>44603</v>
      </c>
      <c r="H1764" s="1">
        <v>44631</v>
      </c>
      <c r="I1764" s="8">
        <f>IF(H1764&lt;&gt;"",_xlfn.DAYS(H1764,G1764),"N/A")</f>
        <v>28</v>
      </c>
      <c r="J1764" s="1">
        <f>IF(H1764&lt;&gt;"",H1764,"N/A")</f>
        <v>44631</v>
      </c>
      <c r="K1764">
        <v>2</v>
      </c>
      <c r="L1764" t="s">
        <v>16</v>
      </c>
      <c r="M1764" t="str">
        <f>IF(L1764&lt;&gt;"",L1764,"N/A")</f>
        <v>Paid</v>
      </c>
      <c r="N1764" t="s">
        <v>12</v>
      </c>
      <c r="O1764" t="str">
        <f>IF(N1764&lt;&gt;"",N1764,"N/A")</f>
        <v>Invoiced</v>
      </c>
      <c r="P1764" t="s">
        <v>13</v>
      </c>
      <c r="Q1764" s="9">
        <v>30.14</v>
      </c>
      <c r="R1764" t="str">
        <f t="shared" si="27"/>
        <v>30+</v>
      </c>
      <c r="S1764">
        <v>600</v>
      </c>
      <c r="T1764" t="s">
        <v>14</v>
      </c>
      <c r="U1764">
        <f>IF(T1764="USD",S1764,S1764*0.055)</f>
        <v>600</v>
      </c>
      <c r="V1764">
        <v>300</v>
      </c>
      <c r="W1764" t="s">
        <v>14</v>
      </c>
      <c r="X1764">
        <f>IF(W1764="USD",V1764,V1764*0.054)</f>
        <v>300</v>
      </c>
      <c r="Y1764">
        <v>1</v>
      </c>
      <c r="Z1764">
        <v>2.8000000000000003</v>
      </c>
      <c r="AA1764" s="9">
        <v>4.2</v>
      </c>
      <c r="AB1764">
        <v>3.5</v>
      </c>
    </row>
    <row r="1765" spans="1:28" x14ac:dyDescent="0.25">
      <c r="A1765" t="s">
        <v>405</v>
      </c>
      <c r="B1765" t="s">
        <v>10</v>
      </c>
      <c r="C1765" t="s">
        <v>68</v>
      </c>
      <c r="D1765" t="s">
        <v>3611</v>
      </c>
      <c r="E1765" t="s">
        <v>3618</v>
      </c>
      <c r="F1765" t="str">
        <f>_xlfn.CONCAT(D1765:D1765,"-",E1765)</f>
        <v>Mogadishu-Tripoli</v>
      </c>
      <c r="G1765" s="1">
        <v>44625</v>
      </c>
      <c r="H1765" s="1">
        <v>44653</v>
      </c>
      <c r="I1765" s="8">
        <f>IF(H1765&lt;&gt;"",_xlfn.DAYS(H1765,G1765),"N/A")</f>
        <v>28</v>
      </c>
      <c r="J1765" s="1">
        <f>IF(H1765&lt;&gt;"",H1765,"N/A")</f>
        <v>44653</v>
      </c>
      <c r="K1765">
        <v>3</v>
      </c>
      <c r="L1765" t="s">
        <v>16</v>
      </c>
      <c r="M1765" t="str">
        <f>IF(L1765&lt;&gt;"",L1765,"N/A")</f>
        <v>Paid</v>
      </c>
      <c r="O1765" t="str">
        <f>IF(N1765&lt;&gt;"",N1765,"N/A")</f>
        <v>N/A</v>
      </c>
      <c r="P1765" t="s">
        <v>69</v>
      </c>
      <c r="Q1765" s="9">
        <v>30.12</v>
      </c>
      <c r="R1765" t="str">
        <f t="shared" si="27"/>
        <v>30+</v>
      </c>
      <c r="S1765">
        <v>20</v>
      </c>
      <c r="T1765" t="s">
        <v>14</v>
      </c>
      <c r="U1765">
        <f>IF(T1765="USD",S1765,S1765*0.055)</f>
        <v>20</v>
      </c>
      <c r="V1765">
        <v>10</v>
      </c>
      <c r="W1765" t="s">
        <v>14</v>
      </c>
      <c r="X1765">
        <f>IF(W1765="USD",V1765,V1765*0.054)</f>
        <v>10</v>
      </c>
      <c r="Y1765">
        <v>1</v>
      </c>
      <c r="Z1765">
        <v>2.8000000000000003</v>
      </c>
      <c r="AA1765" s="9">
        <v>4.2</v>
      </c>
      <c r="AB1765">
        <v>3.5</v>
      </c>
    </row>
    <row r="1766" spans="1:28" x14ac:dyDescent="0.25">
      <c r="A1766" t="s">
        <v>407</v>
      </c>
      <c r="B1766" t="s">
        <v>10</v>
      </c>
      <c r="C1766" t="s">
        <v>68</v>
      </c>
      <c r="D1766" t="s">
        <v>3616</v>
      </c>
      <c r="E1766" t="s">
        <v>3617</v>
      </c>
      <c r="F1766" t="str">
        <f>_xlfn.CONCAT(D1766:D1766,"-",E1766)</f>
        <v>Marrakech-Lagos</v>
      </c>
      <c r="G1766" s="1">
        <v>44633</v>
      </c>
      <c r="H1766" s="1">
        <v>44661</v>
      </c>
      <c r="I1766" s="8">
        <f>IF(H1766&lt;&gt;"",_xlfn.DAYS(H1766,G1766),"N/A")</f>
        <v>28</v>
      </c>
      <c r="J1766" s="1">
        <f>IF(H1766&lt;&gt;"",H1766,"N/A")</f>
        <v>44661</v>
      </c>
      <c r="K1766">
        <v>3</v>
      </c>
      <c r="L1766" t="s">
        <v>16</v>
      </c>
      <c r="M1766" t="str">
        <f>IF(L1766&lt;&gt;"",L1766,"N/A")</f>
        <v>Paid</v>
      </c>
      <c r="O1766" t="str">
        <f>IF(N1766&lt;&gt;"",N1766,"N/A")</f>
        <v>N/A</v>
      </c>
      <c r="P1766" t="s">
        <v>69</v>
      </c>
      <c r="Q1766" s="9">
        <v>30.12</v>
      </c>
      <c r="R1766" t="str">
        <f t="shared" si="27"/>
        <v>30+</v>
      </c>
      <c r="S1766">
        <v>20</v>
      </c>
      <c r="T1766" t="s">
        <v>14</v>
      </c>
      <c r="U1766">
        <f>IF(T1766="USD",S1766,S1766*0.055)</f>
        <v>20</v>
      </c>
      <c r="V1766">
        <v>10</v>
      </c>
      <c r="W1766" t="s">
        <v>14</v>
      </c>
      <c r="X1766">
        <f>IF(W1766="USD",V1766,V1766*0.054)</f>
        <v>10</v>
      </c>
      <c r="Y1766">
        <v>1</v>
      </c>
      <c r="Z1766">
        <v>2.8000000000000003</v>
      </c>
      <c r="AA1766" s="9">
        <v>4.2</v>
      </c>
      <c r="AB1766">
        <v>3.5</v>
      </c>
    </row>
    <row r="1767" spans="1:28" x14ac:dyDescent="0.25">
      <c r="A1767" t="s">
        <v>409</v>
      </c>
      <c r="B1767" t="s">
        <v>10</v>
      </c>
      <c r="C1767" t="s">
        <v>68</v>
      </c>
      <c r="D1767" t="s">
        <v>3615</v>
      </c>
      <c r="E1767" t="s">
        <v>3614</v>
      </c>
      <c r="F1767" t="str">
        <f>_xlfn.CONCAT(D1767:D1767,"-",E1767)</f>
        <v>Mombasa-Alger</v>
      </c>
      <c r="G1767" s="1">
        <v>44633</v>
      </c>
      <c r="H1767" s="1">
        <v>44661</v>
      </c>
      <c r="I1767" s="8">
        <f>IF(H1767&lt;&gt;"",_xlfn.DAYS(H1767,G1767),"N/A")</f>
        <v>28</v>
      </c>
      <c r="J1767" s="1">
        <f>IF(H1767&lt;&gt;"",H1767,"N/A")</f>
        <v>44661</v>
      </c>
      <c r="K1767">
        <v>3</v>
      </c>
      <c r="L1767" t="s">
        <v>16</v>
      </c>
      <c r="M1767" t="str">
        <f>IF(L1767&lt;&gt;"",L1767,"N/A")</f>
        <v>Paid</v>
      </c>
      <c r="O1767" t="str">
        <f>IF(N1767&lt;&gt;"",N1767,"N/A")</f>
        <v>N/A</v>
      </c>
      <c r="P1767" t="s">
        <v>69</v>
      </c>
      <c r="Q1767" s="9">
        <v>30.12</v>
      </c>
      <c r="R1767" t="str">
        <f t="shared" si="27"/>
        <v>30+</v>
      </c>
      <c r="S1767">
        <v>20</v>
      </c>
      <c r="T1767" t="s">
        <v>14</v>
      </c>
      <c r="U1767">
        <f>IF(T1767="USD",S1767,S1767*0.055)</f>
        <v>20</v>
      </c>
      <c r="V1767">
        <v>10</v>
      </c>
      <c r="W1767" t="s">
        <v>14</v>
      </c>
      <c r="X1767">
        <f>IF(W1767="USD",V1767,V1767*0.054)</f>
        <v>10</v>
      </c>
      <c r="Y1767">
        <v>1</v>
      </c>
      <c r="Z1767">
        <v>2.8000000000000003</v>
      </c>
      <c r="AA1767" s="9">
        <v>4.2</v>
      </c>
      <c r="AB1767">
        <v>3.5</v>
      </c>
    </row>
    <row r="1768" spans="1:28" x14ac:dyDescent="0.25">
      <c r="A1768" t="s">
        <v>316</v>
      </c>
      <c r="B1768" t="s">
        <v>10</v>
      </c>
      <c r="C1768" t="s">
        <v>68</v>
      </c>
      <c r="D1768" t="s">
        <v>3611</v>
      </c>
      <c r="E1768" t="s">
        <v>3612</v>
      </c>
      <c r="F1768" t="str">
        <f>_xlfn.CONCAT(D1768:D1768,"-",E1768)</f>
        <v>Mogadishu-Victoria</v>
      </c>
      <c r="G1768" s="1">
        <v>44614</v>
      </c>
      <c r="H1768" s="1">
        <v>44642</v>
      </c>
      <c r="I1768" s="8">
        <f>IF(H1768&lt;&gt;"",_xlfn.DAYS(H1768,G1768),"N/A")</f>
        <v>28</v>
      </c>
      <c r="J1768" s="1">
        <f>IF(H1768&lt;&gt;"",H1768,"N/A")</f>
        <v>44642</v>
      </c>
      <c r="K1768">
        <v>2</v>
      </c>
      <c r="L1768" t="s">
        <v>16</v>
      </c>
      <c r="M1768" t="str">
        <f>IF(L1768&lt;&gt;"",L1768,"N/A")</f>
        <v>Paid</v>
      </c>
      <c r="N1768" t="s">
        <v>16</v>
      </c>
      <c r="O1768" t="str">
        <f>IF(N1768&lt;&gt;"",N1768,"N/A")</f>
        <v>Paid</v>
      </c>
      <c r="P1768" t="s">
        <v>13</v>
      </c>
      <c r="Q1768" s="9">
        <v>30.12</v>
      </c>
      <c r="R1768" t="str">
        <f t="shared" si="27"/>
        <v>30+</v>
      </c>
      <c r="S1768">
        <v>600</v>
      </c>
      <c r="T1768" t="s">
        <v>14</v>
      </c>
      <c r="U1768">
        <f>IF(T1768="USD",S1768,S1768*0.055)</f>
        <v>600</v>
      </c>
      <c r="V1768">
        <v>300</v>
      </c>
      <c r="W1768" t="s">
        <v>14</v>
      </c>
      <c r="X1768">
        <f>IF(W1768="USD",V1768,V1768*0.054)</f>
        <v>300</v>
      </c>
      <c r="Y1768">
        <v>1</v>
      </c>
      <c r="Z1768">
        <v>2.8000000000000003</v>
      </c>
      <c r="AA1768" s="9">
        <v>4.2</v>
      </c>
      <c r="AB1768">
        <v>3.5</v>
      </c>
    </row>
    <row r="1769" spans="1:28" x14ac:dyDescent="0.25">
      <c r="A1769" t="s">
        <v>318</v>
      </c>
      <c r="B1769" t="s">
        <v>10</v>
      </c>
      <c r="C1769" t="s">
        <v>68</v>
      </c>
      <c r="D1769" t="s">
        <v>3611</v>
      </c>
      <c r="E1769" t="s">
        <v>3618</v>
      </c>
      <c r="F1769" t="str">
        <f>_xlfn.CONCAT(D1769:D1769,"-",E1769)</f>
        <v>Mogadishu-Tripoli</v>
      </c>
      <c r="G1769" s="1">
        <v>44614</v>
      </c>
      <c r="H1769" s="1">
        <v>44642</v>
      </c>
      <c r="I1769" s="8">
        <f>IF(H1769&lt;&gt;"",_xlfn.DAYS(H1769,G1769),"N/A")</f>
        <v>28</v>
      </c>
      <c r="J1769" s="1">
        <f>IF(H1769&lt;&gt;"",H1769,"N/A")</f>
        <v>44642</v>
      </c>
      <c r="K1769">
        <v>2</v>
      </c>
      <c r="L1769" t="s">
        <v>16</v>
      </c>
      <c r="M1769" t="str">
        <f>IF(L1769&lt;&gt;"",L1769,"N/A")</f>
        <v>Paid</v>
      </c>
      <c r="N1769" t="s">
        <v>16</v>
      </c>
      <c r="O1769" t="str">
        <f>IF(N1769&lt;&gt;"",N1769,"N/A")</f>
        <v>Paid</v>
      </c>
      <c r="P1769" t="s">
        <v>13</v>
      </c>
      <c r="Q1769" s="9">
        <v>30.12</v>
      </c>
      <c r="R1769" t="str">
        <f t="shared" si="27"/>
        <v>30+</v>
      </c>
      <c r="S1769">
        <v>600</v>
      </c>
      <c r="T1769" t="s">
        <v>14</v>
      </c>
      <c r="U1769">
        <f>IF(T1769="USD",S1769,S1769*0.055)</f>
        <v>600</v>
      </c>
      <c r="V1769">
        <v>300</v>
      </c>
      <c r="W1769" t="s">
        <v>14</v>
      </c>
      <c r="X1769">
        <f>IF(W1769="USD",V1769,V1769*0.054)</f>
        <v>300</v>
      </c>
      <c r="Y1769">
        <v>1</v>
      </c>
      <c r="Z1769">
        <v>2.8000000000000003</v>
      </c>
      <c r="AA1769" s="9">
        <v>4.2</v>
      </c>
      <c r="AB1769">
        <v>3.5</v>
      </c>
    </row>
    <row r="1770" spans="1:28" x14ac:dyDescent="0.25">
      <c r="A1770" t="s">
        <v>377</v>
      </c>
      <c r="B1770" t="s">
        <v>10</v>
      </c>
      <c r="C1770" t="s">
        <v>68</v>
      </c>
      <c r="D1770" t="s">
        <v>3615</v>
      </c>
      <c r="E1770" t="s">
        <v>3612</v>
      </c>
      <c r="F1770" t="str">
        <f>_xlfn.CONCAT(D1770:D1770,"-",E1770)</f>
        <v>Mombasa-Victoria</v>
      </c>
      <c r="G1770" s="1">
        <v>44625</v>
      </c>
      <c r="H1770" s="1">
        <v>44653</v>
      </c>
      <c r="I1770" s="8">
        <f>IF(H1770&lt;&gt;"",_xlfn.DAYS(H1770,G1770),"N/A")</f>
        <v>28</v>
      </c>
      <c r="J1770" s="1">
        <f>IF(H1770&lt;&gt;"",H1770,"N/A")</f>
        <v>44653</v>
      </c>
      <c r="K1770">
        <v>3</v>
      </c>
      <c r="L1770" t="s">
        <v>16</v>
      </c>
      <c r="M1770" t="str">
        <f>IF(L1770&lt;&gt;"",L1770,"N/A")</f>
        <v>Paid</v>
      </c>
      <c r="N1770" t="s">
        <v>16</v>
      </c>
      <c r="O1770" t="str">
        <f>IF(N1770&lt;&gt;"",N1770,"N/A")</f>
        <v>Paid</v>
      </c>
      <c r="P1770" t="s">
        <v>13</v>
      </c>
      <c r="Q1770" s="9">
        <v>30.12</v>
      </c>
      <c r="R1770" t="str">
        <f t="shared" si="27"/>
        <v>30+</v>
      </c>
      <c r="S1770">
        <v>600</v>
      </c>
      <c r="T1770" t="s">
        <v>14</v>
      </c>
      <c r="U1770">
        <f>IF(T1770="USD",S1770,S1770*0.055)</f>
        <v>600</v>
      </c>
      <c r="V1770">
        <v>300</v>
      </c>
      <c r="W1770" t="s">
        <v>14</v>
      </c>
      <c r="X1770">
        <f>IF(W1770="USD",V1770,V1770*0.054)</f>
        <v>300</v>
      </c>
      <c r="Y1770">
        <v>1</v>
      </c>
      <c r="Z1770">
        <v>2.8000000000000003</v>
      </c>
      <c r="AA1770" s="9">
        <v>4.2</v>
      </c>
      <c r="AB1770">
        <v>3.5</v>
      </c>
    </row>
    <row r="1771" spans="1:28" x14ac:dyDescent="0.25">
      <c r="A1771" t="s">
        <v>379</v>
      </c>
      <c r="B1771" t="s">
        <v>10</v>
      </c>
      <c r="C1771" t="s">
        <v>68</v>
      </c>
      <c r="D1771" t="s">
        <v>3620</v>
      </c>
      <c r="E1771" t="s">
        <v>3613</v>
      </c>
      <c r="F1771" t="str">
        <f>_xlfn.CONCAT(D1771:D1771,"-",E1771)</f>
        <v>Zanzibar-Sanaa</v>
      </c>
      <c r="G1771" s="1">
        <v>44633</v>
      </c>
      <c r="H1771" s="1">
        <v>44661</v>
      </c>
      <c r="I1771" s="8">
        <f>IF(H1771&lt;&gt;"",_xlfn.DAYS(H1771,G1771),"N/A")</f>
        <v>28</v>
      </c>
      <c r="J1771" s="1">
        <f>IF(H1771&lt;&gt;"",H1771,"N/A")</f>
        <v>44661</v>
      </c>
      <c r="K1771">
        <v>3</v>
      </c>
      <c r="L1771" t="s">
        <v>16</v>
      </c>
      <c r="M1771" t="str">
        <f>IF(L1771&lt;&gt;"",L1771,"N/A")</f>
        <v>Paid</v>
      </c>
      <c r="N1771" t="s">
        <v>16</v>
      </c>
      <c r="O1771" t="str">
        <f>IF(N1771&lt;&gt;"",N1771,"N/A")</f>
        <v>Paid</v>
      </c>
      <c r="P1771" t="s">
        <v>13</v>
      </c>
      <c r="Q1771" s="9">
        <v>30.12</v>
      </c>
      <c r="R1771" t="str">
        <f t="shared" si="27"/>
        <v>30+</v>
      </c>
      <c r="S1771">
        <v>600</v>
      </c>
      <c r="T1771" t="s">
        <v>14</v>
      </c>
      <c r="U1771">
        <f>IF(T1771="USD",S1771,S1771*0.055)</f>
        <v>600</v>
      </c>
      <c r="V1771">
        <v>300</v>
      </c>
      <c r="W1771" t="s">
        <v>14</v>
      </c>
      <c r="X1771">
        <f>IF(W1771="USD",V1771,V1771*0.054)</f>
        <v>300</v>
      </c>
      <c r="Y1771">
        <v>1</v>
      </c>
      <c r="Z1771">
        <v>2.8000000000000003</v>
      </c>
      <c r="AA1771" s="9">
        <v>4.2</v>
      </c>
      <c r="AB1771">
        <v>3.5</v>
      </c>
    </row>
    <row r="1772" spans="1:28" x14ac:dyDescent="0.25">
      <c r="A1772" t="s">
        <v>381</v>
      </c>
      <c r="B1772" t="s">
        <v>10</v>
      </c>
      <c r="C1772" t="s">
        <v>68</v>
      </c>
      <c r="D1772" t="s">
        <v>3619</v>
      </c>
      <c r="E1772" t="s">
        <v>3617</v>
      </c>
      <c r="F1772" t="str">
        <f>_xlfn.CONCAT(D1772:D1772,"-",E1772)</f>
        <v>Addis Ababa-Lagos</v>
      </c>
      <c r="G1772" s="1">
        <v>44633</v>
      </c>
      <c r="H1772" s="1">
        <v>44661</v>
      </c>
      <c r="I1772" s="8">
        <f>IF(H1772&lt;&gt;"",_xlfn.DAYS(H1772,G1772),"N/A")</f>
        <v>28</v>
      </c>
      <c r="J1772" s="1">
        <f>IF(H1772&lt;&gt;"",H1772,"N/A")</f>
        <v>44661</v>
      </c>
      <c r="K1772">
        <v>3</v>
      </c>
      <c r="L1772" t="s">
        <v>16</v>
      </c>
      <c r="M1772" t="str">
        <f>IF(L1772&lt;&gt;"",L1772,"N/A")</f>
        <v>Paid</v>
      </c>
      <c r="N1772" t="s">
        <v>16</v>
      </c>
      <c r="O1772" t="str">
        <f>IF(N1772&lt;&gt;"",N1772,"N/A")</f>
        <v>Paid</v>
      </c>
      <c r="P1772" t="s">
        <v>13</v>
      </c>
      <c r="Q1772" s="9">
        <v>30.12</v>
      </c>
      <c r="R1772" t="str">
        <f t="shared" si="27"/>
        <v>30+</v>
      </c>
      <c r="S1772">
        <v>600</v>
      </c>
      <c r="T1772" t="s">
        <v>14</v>
      </c>
      <c r="U1772">
        <f>IF(T1772="USD",S1772,S1772*0.055)</f>
        <v>600</v>
      </c>
      <c r="V1772">
        <v>300</v>
      </c>
      <c r="W1772" t="s">
        <v>14</v>
      </c>
      <c r="X1772">
        <f>IF(W1772="USD",V1772,V1772*0.054)</f>
        <v>300</v>
      </c>
      <c r="Y1772">
        <v>1</v>
      </c>
      <c r="Z1772">
        <v>2.8000000000000003</v>
      </c>
      <c r="AA1772" s="9">
        <v>4.2</v>
      </c>
      <c r="AB1772">
        <v>3.5</v>
      </c>
    </row>
    <row r="1773" spans="1:28" x14ac:dyDescent="0.25">
      <c r="A1773" t="s">
        <v>200</v>
      </c>
      <c r="B1773" t="s">
        <v>10</v>
      </c>
      <c r="C1773" t="s">
        <v>68</v>
      </c>
      <c r="D1773" t="s">
        <v>3616</v>
      </c>
      <c r="E1773" t="s">
        <v>3617</v>
      </c>
      <c r="F1773" t="str">
        <f>_xlfn.CONCAT(D1773:D1773,"-",E1773)</f>
        <v>Marrakech-Lagos</v>
      </c>
      <c r="G1773" s="1">
        <v>44601</v>
      </c>
      <c r="H1773" s="1">
        <v>44629</v>
      </c>
      <c r="I1773" s="8">
        <f>IF(H1773&lt;&gt;"",_xlfn.DAYS(H1773,G1773),"N/A")</f>
        <v>28</v>
      </c>
      <c r="J1773" s="1">
        <f>IF(H1773&lt;&gt;"",H1773,"N/A")</f>
        <v>44629</v>
      </c>
      <c r="K1773">
        <v>2</v>
      </c>
      <c r="L1773" t="s">
        <v>16</v>
      </c>
      <c r="M1773" t="str">
        <f>IF(L1773&lt;&gt;"",L1773,"N/A")</f>
        <v>Paid</v>
      </c>
      <c r="N1773" t="s">
        <v>12</v>
      </c>
      <c r="O1773" t="str">
        <f>IF(N1773&lt;&gt;"",N1773,"N/A")</f>
        <v>Invoiced</v>
      </c>
      <c r="P1773" t="s">
        <v>69</v>
      </c>
      <c r="Q1773" s="9">
        <v>30.08</v>
      </c>
      <c r="R1773" t="str">
        <f t="shared" si="27"/>
        <v>30+</v>
      </c>
      <c r="S1773">
        <v>20</v>
      </c>
      <c r="T1773" t="s">
        <v>14</v>
      </c>
      <c r="U1773">
        <f>IF(T1773="USD",S1773,S1773*0.055)</f>
        <v>20</v>
      </c>
      <c r="V1773">
        <v>10</v>
      </c>
      <c r="W1773" t="s">
        <v>14</v>
      </c>
      <c r="X1773">
        <f>IF(W1773="USD",V1773,V1773*0.054)</f>
        <v>10</v>
      </c>
      <c r="Y1773">
        <v>1</v>
      </c>
      <c r="Z1773">
        <v>2.8000000000000003</v>
      </c>
      <c r="AA1773" s="9">
        <v>4.2</v>
      </c>
      <c r="AB1773">
        <v>3.5</v>
      </c>
    </row>
    <row r="1774" spans="1:28" x14ac:dyDescent="0.25">
      <c r="A1774" t="s">
        <v>143</v>
      </c>
      <c r="B1774" t="s">
        <v>10</v>
      </c>
      <c r="C1774" t="s">
        <v>68</v>
      </c>
      <c r="D1774" t="s">
        <v>3619</v>
      </c>
      <c r="E1774" t="s">
        <v>3613</v>
      </c>
      <c r="F1774" t="str">
        <f>_xlfn.CONCAT(D1774:D1774,"-",E1774)</f>
        <v>Addis Ababa-Sanaa</v>
      </c>
      <c r="G1774" s="1">
        <v>44601</v>
      </c>
      <c r="H1774" s="1">
        <v>44629</v>
      </c>
      <c r="I1774" s="8">
        <f>IF(H1774&lt;&gt;"",_xlfn.DAYS(H1774,G1774),"N/A")</f>
        <v>28</v>
      </c>
      <c r="J1774" s="1">
        <f>IF(H1774&lt;&gt;"",H1774,"N/A")</f>
        <v>44629</v>
      </c>
      <c r="K1774">
        <v>2</v>
      </c>
      <c r="L1774" t="s">
        <v>16</v>
      </c>
      <c r="M1774" t="str">
        <f>IF(L1774&lt;&gt;"",L1774,"N/A")</f>
        <v>Paid</v>
      </c>
      <c r="N1774" t="s">
        <v>12</v>
      </c>
      <c r="O1774" t="str">
        <f>IF(N1774&lt;&gt;"",N1774,"N/A")</f>
        <v>Invoiced</v>
      </c>
      <c r="P1774" t="s">
        <v>13</v>
      </c>
      <c r="Q1774" s="9">
        <v>30.08</v>
      </c>
      <c r="R1774" t="str">
        <f t="shared" si="27"/>
        <v>30+</v>
      </c>
      <c r="S1774">
        <v>600</v>
      </c>
      <c r="T1774" t="s">
        <v>14</v>
      </c>
      <c r="U1774">
        <f>IF(T1774="USD",S1774,S1774*0.055)</f>
        <v>600</v>
      </c>
      <c r="V1774">
        <v>300</v>
      </c>
      <c r="W1774" t="s">
        <v>14</v>
      </c>
      <c r="X1774">
        <f>IF(W1774="USD",V1774,V1774*0.054)</f>
        <v>300</v>
      </c>
      <c r="Y1774">
        <v>1</v>
      </c>
      <c r="Z1774">
        <v>2.8000000000000003</v>
      </c>
      <c r="AA1774" s="9">
        <v>4.2</v>
      </c>
      <c r="AB1774">
        <v>3.5</v>
      </c>
    </row>
    <row r="1775" spans="1:28" x14ac:dyDescent="0.25">
      <c r="A1775" t="s">
        <v>310</v>
      </c>
      <c r="B1775" t="s">
        <v>10</v>
      </c>
      <c r="C1775" t="s">
        <v>68</v>
      </c>
      <c r="D1775" t="s">
        <v>3616</v>
      </c>
      <c r="E1775" t="s">
        <v>3617</v>
      </c>
      <c r="F1775" t="str">
        <f>_xlfn.CONCAT(D1775:D1775,"-",E1775)</f>
        <v>Marrakech-Lagos</v>
      </c>
      <c r="G1775" s="1">
        <v>44611</v>
      </c>
      <c r="H1775" s="1">
        <v>44639</v>
      </c>
      <c r="I1775" s="8">
        <f>IF(H1775&lt;&gt;"",_xlfn.DAYS(H1775,G1775),"N/A")</f>
        <v>28</v>
      </c>
      <c r="J1775" s="1">
        <f>IF(H1775&lt;&gt;"",H1775,"N/A")</f>
        <v>44639</v>
      </c>
      <c r="K1775">
        <v>2</v>
      </c>
      <c r="L1775" t="s">
        <v>16</v>
      </c>
      <c r="M1775" t="str">
        <f>IF(L1775&lt;&gt;"",L1775,"N/A")</f>
        <v>Paid</v>
      </c>
      <c r="N1775" t="s">
        <v>16</v>
      </c>
      <c r="O1775" t="str">
        <f>IF(N1775&lt;&gt;"",N1775,"N/A")</f>
        <v>Paid</v>
      </c>
      <c r="P1775" t="s">
        <v>13</v>
      </c>
      <c r="Q1775" s="9">
        <v>30.04</v>
      </c>
      <c r="R1775" t="str">
        <f t="shared" si="27"/>
        <v>30+</v>
      </c>
      <c r="S1775">
        <v>600</v>
      </c>
      <c r="T1775" t="s">
        <v>14</v>
      </c>
      <c r="U1775">
        <f>IF(T1775="USD",S1775,S1775*0.055)</f>
        <v>600</v>
      </c>
      <c r="V1775">
        <v>300</v>
      </c>
      <c r="W1775" t="s">
        <v>14</v>
      </c>
      <c r="X1775">
        <f>IF(W1775="USD",V1775,V1775*0.054)</f>
        <v>300</v>
      </c>
      <c r="Y1775">
        <v>1</v>
      </c>
      <c r="Z1775">
        <v>2.8000000000000003</v>
      </c>
      <c r="AA1775" s="9">
        <v>4.2</v>
      </c>
      <c r="AB1775">
        <v>3.5</v>
      </c>
    </row>
    <row r="1776" spans="1:28" x14ac:dyDescent="0.25">
      <c r="A1776" t="s">
        <v>212</v>
      </c>
      <c r="B1776" t="s">
        <v>10</v>
      </c>
      <c r="C1776" t="s">
        <v>68</v>
      </c>
      <c r="D1776" t="s">
        <v>3611</v>
      </c>
      <c r="E1776" t="s">
        <v>3618</v>
      </c>
      <c r="F1776" t="str">
        <f>_xlfn.CONCAT(D1776:D1776,"-",E1776)</f>
        <v>Mogadishu-Tripoli</v>
      </c>
      <c r="G1776" s="1">
        <v>44599</v>
      </c>
      <c r="H1776" s="1">
        <v>44627</v>
      </c>
      <c r="I1776" s="8">
        <f>IF(H1776&lt;&gt;"",_xlfn.DAYS(H1776,G1776),"N/A")</f>
        <v>28</v>
      </c>
      <c r="J1776" s="1">
        <f>IF(H1776&lt;&gt;"",H1776,"N/A")</f>
        <v>44627</v>
      </c>
      <c r="K1776">
        <v>2</v>
      </c>
      <c r="L1776" t="s">
        <v>16</v>
      </c>
      <c r="M1776" t="str">
        <f>IF(L1776&lt;&gt;"",L1776,"N/A")</f>
        <v>Paid</v>
      </c>
      <c r="O1776" t="str">
        <f>IF(N1776&lt;&gt;"",N1776,"N/A")</f>
        <v>N/A</v>
      </c>
      <c r="P1776" t="s">
        <v>69</v>
      </c>
      <c r="Q1776" s="9">
        <v>30.02</v>
      </c>
      <c r="R1776" t="str">
        <f t="shared" si="27"/>
        <v>30+</v>
      </c>
      <c r="S1776">
        <v>20</v>
      </c>
      <c r="T1776" t="s">
        <v>14</v>
      </c>
      <c r="U1776">
        <f>IF(T1776="USD",S1776,S1776*0.055)</f>
        <v>20</v>
      </c>
      <c r="V1776">
        <v>10</v>
      </c>
      <c r="W1776" t="s">
        <v>14</v>
      </c>
      <c r="X1776">
        <f>IF(W1776="USD",V1776,V1776*0.054)</f>
        <v>10</v>
      </c>
      <c r="Y1776">
        <v>1</v>
      </c>
      <c r="Z1776">
        <v>2.8000000000000003</v>
      </c>
      <c r="AA1776" s="9">
        <v>4.2</v>
      </c>
      <c r="AB1776">
        <v>3.5</v>
      </c>
    </row>
    <row r="1777" spans="1:28" x14ac:dyDescent="0.25">
      <c r="A1777" t="s">
        <v>155</v>
      </c>
      <c r="B1777" t="s">
        <v>10</v>
      </c>
      <c r="C1777" t="s">
        <v>68</v>
      </c>
      <c r="D1777" t="s">
        <v>3620</v>
      </c>
      <c r="E1777" t="s">
        <v>3613</v>
      </c>
      <c r="F1777" t="str">
        <f>_xlfn.CONCAT(D1777:D1777,"-",E1777)</f>
        <v>Zanzibar-Sanaa</v>
      </c>
      <c r="G1777" s="1">
        <v>44599</v>
      </c>
      <c r="H1777" s="1">
        <v>44627</v>
      </c>
      <c r="I1777" s="8">
        <f>IF(H1777&lt;&gt;"",_xlfn.DAYS(H1777,G1777),"N/A")</f>
        <v>28</v>
      </c>
      <c r="J1777" s="1">
        <f>IF(H1777&lt;&gt;"",H1777,"N/A")</f>
        <v>44627</v>
      </c>
      <c r="K1777">
        <v>2</v>
      </c>
      <c r="L1777" t="s">
        <v>16</v>
      </c>
      <c r="M1777" t="str">
        <f>IF(L1777&lt;&gt;"",L1777,"N/A")</f>
        <v>Paid</v>
      </c>
      <c r="N1777" t="s">
        <v>12</v>
      </c>
      <c r="O1777" t="str">
        <f>IF(N1777&lt;&gt;"",N1777,"N/A")</f>
        <v>Invoiced</v>
      </c>
      <c r="P1777" t="s">
        <v>13</v>
      </c>
      <c r="Q1777" s="9">
        <v>30.02</v>
      </c>
      <c r="R1777" t="str">
        <f t="shared" si="27"/>
        <v>30+</v>
      </c>
      <c r="S1777">
        <v>600</v>
      </c>
      <c r="T1777" t="s">
        <v>14</v>
      </c>
      <c r="U1777">
        <f>IF(T1777="USD",S1777,S1777*0.055)</f>
        <v>600</v>
      </c>
      <c r="V1777">
        <v>300</v>
      </c>
      <c r="W1777" t="s">
        <v>14</v>
      </c>
      <c r="X1777">
        <f>IF(W1777="USD",V1777,V1777*0.054)</f>
        <v>300</v>
      </c>
      <c r="Y1777">
        <v>1</v>
      </c>
      <c r="Z1777">
        <v>2.8000000000000003</v>
      </c>
      <c r="AA1777" s="9">
        <v>4.2</v>
      </c>
      <c r="AB1777">
        <v>3.5</v>
      </c>
    </row>
    <row r="1778" spans="1:28" x14ac:dyDescent="0.25">
      <c r="A1778" t="s">
        <v>347</v>
      </c>
      <c r="B1778" t="s">
        <v>10</v>
      </c>
      <c r="C1778" t="s">
        <v>68</v>
      </c>
      <c r="D1778" t="s">
        <v>3616</v>
      </c>
      <c r="E1778" t="s">
        <v>3612</v>
      </c>
      <c r="F1778" t="str">
        <f>_xlfn.CONCAT(D1778:D1778,"-",E1778)</f>
        <v>Marrakech-Victoria</v>
      </c>
      <c r="G1778" s="1">
        <v>44625</v>
      </c>
      <c r="H1778" s="1">
        <v>44653</v>
      </c>
      <c r="I1778" s="8">
        <f>IF(H1778&lt;&gt;"",_xlfn.DAYS(H1778,G1778),"N/A")</f>
        <v>28</v>
      </c>
      <c r="J1778" s="1">
        <f>IF(H1778&lt;&gt;"",H1778,"N/A")</f>
        <v>44653</v>
      </c>
      <c r="K1778">
        <v>3</v>
      </c>
      <c r="L1778" t="s">
        <v>16</v>
      </c>
      <c r="M1778" t="str">
        <f>IF(L1778&lt;&gt;"",L1778,"N/A")</f>
        <v>Paid</v>
      </c>
      <c r="N1778" t="s">
        <v>16</v>
      </c>
      <c r="O1778" t="str">
        <f>IF(N1778&lt;&gt;"",N1778,"N/A")</f>
        <v>Paid</v>
      </c>
      <c r="P1778" t="s">
        <v>13</v>
      </c>
      <c r="Q1778" s="9">
        <v>30</v>
      </c>
      <c r="R1778" t="str">
        <f t="shared" si="27"/>
        <v>20-30</v>
      </c>
      <c r="S1778">
        <v>600</v>
      </c>
      <c r="T1778" t="s">
        <v>14</v>
      </c>
      <c r="U1778">
        <f>IF(T1778="USD",S1778,S1778*0.055)</f>
        <v>600</v>
      </c>
      <c r="V1778">
        <v>300</v>
      </c>
      <c r="W1778" t="s">
        <v>14</v>
      </c>
      <c r="X1778">
        <f>IF(W1778="USD",V1778,V1778*0.054)</f>
        <v>300</v>
      </c>
      <c r="Y1778">
        <v>1</v>
      </c>
      <c r="Z1778">
        <v>2.8000000000000003</v>
      </c>
      <c r="AA1778" s="9">
        <v>4.2</v>
      </c>
      <c r="AB1778">
        <v>3.5</v>
      </c>
    </row>
    <row r="1779" spans="1:28" x14ac:dyDescent="0.25">
      <c r="A1779" t="s">
        <v>348</v>
      </c>
      <c r="B1779" t="s">
        <v>10</v>
      </c>
      <c r="C1779" t="s">
        <v>68</v>
      </c>
      <c r="D1779" t="s">
        <v>3616</v>
      </c>
      <c r="E1779" t="s">
        <v>3613</v>
      </c>
      <c r="F1779" t="str">
        <f>_xlfn.CONCAT(D1779:D1779,"-",E1779)</f>
        <v>Marrakech-Sanaa</v>
      </c>
      <c r="G1779" s="1">
        <v>44625</v>
      </c>
      <c r="H1779" s="1">
        <v>44653</v>
      </c>
      <c r="I1779" s="8">
        <f>IF(H1779&lt;&gt;"",_xlfn.DAYS(H1779,G1779),"N/A")</f>
        <v>28</v>
      </c>
      <c r="J1779" s="1">
        <f>IF(H1779&lt;&gt;"",H1779,"N/A")</f>
        <v>44653</v>
      </c>
      <c r="K1779">
        <v>3</v>
      </c>
      <c r="L1779" t="s">
        <v>16</v>
      </c>
      <c r="M1779" t="str">
        <f>IF(L1779&lt;&gt;"",L1779,"N/A")</f>
        <v>Paid</v>
      </c>
      <c r="N1779" t="s">
        <v>16</v>
      </c>
      <c r="O1779" t="str">
        <f>IF(N1779&lt;&gt;"",N1779,"N/A")</f>
        <v>Paid</v>
      </c>
      <c r="P1779" t="s">
        <v>13</v>
      </c>
      <c r="Q1779" s="9">
        <v>29.998000000000001</v>
      </c>
      <c r="R1779" t="str">
        <f t="shared" si="27"/>
        <v>20-30</v>
      </c>
      <c r="S1779">
        <v>600</v>
      </c>
      <c r="T1779" t="s">
        <v>14</v>
      </c>
      <c r="U1779">
        <f>IF(T1779="USD",S1779,S1779*0.055)</f>
        <v>600</v>
      </c>
      <c r="V1779">
        <v>300</v>
      </c>
      <c r="W1779" t="s">
        <v>14</v>
      </c>
      <c r="X1779">
        <f>IF(W1779="USD",V1779,V1779*0.054)</f>
        <v>300</v>
      </c>
      <c r="Y1779">
        <v>1</v>
      </c>
      <c r="Z1779">
        <v>2.8000000000000003</v>
      </c>
      <c r="AA1779" s="9">
        <v>4.2</v>
      </c>
      <c r="AB1779">
        <v>3.5</v>
      </c>
    </row>
    <row r="1780" spans="1:28" x14ac:dyDescent="0.25">
      <c r="A1780" t="s">
        <v>354</v>
      </c>
      <c r="B1780" t="s">
        <v>10</v>
      </c>
      <c r="C1780" t="s">
        <v>68</v>
      </c>
      <c r="D1780" t="s">
        <v>3620</v>
      </c>
      <c r="E1780" t="s">
        <v>3617</v>
      </c>
      <c r="F1780" t="str">
        <f>_xlfn.CONCAT(D1780:D1780,"-",E1780)</f>
        <v>Zanzibar-Lagos</v>
      </c>
      <c r="G1780" s="1">
        <v>44631</v>
      </c>
      <c r="H1780" s="1">
        <v>44659</v>
      </c>
      <c r="I1780" s="8">
        <f>IF(H1780&lt;&gt;"",_xlfn.DAYS(H1780,G1780),"N/A")</f>
        <v>28</v>
      </c>
      <c r="J1780" s="1">
        <f>IF(H1780&lt;&gt;"",H1780,"N/A")</f>
        <v>44659</v>
      </c>
      <c r="K1780">
        <v>3</v>
      </c>
      <c r="L1780" t="s">
        <v>16</v>
      </c>
      <c r="M1780" t="str">
        <f>IF(L1780&lt;&gt;"",L1780,"N/A")</f>
        <v>Paid</v>
      </c>
      <c r="N1780" t="s">
        <v>16</v>
      </c>
      <c r="O1780" t="str">
        <f>IF(N1780&lt;&gt;"",N1780,"N/A")</f>
        <v>Paid</v>
      </c>
      <c r="P1780" t="s">
        <v>13</v>
      </c>
      <c r="Q1780" s="9">
        <v>29.998000000000001</v>
      </c>
      <c r="R1780" t="str">
        <f t="shared" si="27"/>
        <v>20-30</v>
      </c>
      <c r="S1780">
        <v>600</v>
      </c>
      <c r="T1780" t="s">
        <v>14</v>
      </c>
      <c r="U1780">
        <f>IF(T1780="USD",S1780,S1780*0.055)</f>
        <v>600</v>
      </c>
      <c r="V1780">
        <v>300</v>
      </c>
      <c r="W1780" t="s">
        <v>14</v>
      </c>
      <c r="X1780">
        <f>IF(W1780="USD",V1780,V1780*0.054)</f>
        <v>300</v>
      </c>
      <c r="Y1780">
        <v>1</v>
      </c>
      <c r="Z1780">
        <v>2.8000000000000003</v>
      </c>
      <c r="AA1780" s="9">
        <v>4.2</v>
      </c>
      <c r="AB1780">
        <v>3.5</v>
      </c>
    </row>
    <row r="1781" spans="1:28" x14ac:dyDescent="0.25">
      <c r="A1781" t="s">
        <v>355</v>
      </c>
      <c r="B1781" t="s">
        <v>10</v>
      </c>
      <c r="C1781" t="s">
        <v>68</v>
      </c>
      <c r="D1781" t="s">
        <v>3616</v>
      </c>
      <c r="E1781" t="s">
        <v>3614</v>
      </c>
      <c r="F1781" t="str">
        <f>_xlfn.CONCAT(D1781:D1781,"-",E1781)</f>
        <v>Marrakech-Alger</v>
      </c>
      <c r="G1781" s="1">
        <v>44625</v>
      </c>
      <c r="H1781" s="1">
        <v>44653</v>
      </c>
      <c r="I1781" s="8">
        <f>IF(H1781&lt;&gt;"",_xlfn.DAYS(H1781,G1781),"N/A")</f>
        <v>28</v>
      </c>
      <c r="J1781" s="1">
        <f>IF(H1781&lt;&gt;"",H1781,"N/A")</f>
        <v>44653</v>
      </c>
      <c r="K1781">
        <v>3</v>
      </c>
      <c r="L1781" t="s">
        <v>16</v>
      </c>
      <c r="M1781" t="str">
        <f>IF(L1781&lt;&gt;"",L1781,"N/A")</f>
        <v>Paid</v>
      </c>
      <c r="N1781" t="s">
        <v>16</v>
      </c>
      <c r="O1781" t="str">
        <f>IF(N1781&lt;&gt;"",N1781,"N/A")</f>
        <v>Paid</v>
      </c>
      <c r="P1781" t="s">
        <v>13</v>
      </c>
      <c r="Q1781" s="9">
        <v>29.997</v>
      </c>
      <c r="R1781" t="str">
        <f t="shared" si="27"/>
        <v>20-30</v>
      </c>
      <c r="S1781">
        <v>600</v>
      </c>
      <c r="T1781" t="s">
        <v>14</v>
      </c>
      <c r="U1781">
        <f>IF(T1781="USD",S1781,S1781*0.055)</f>
        <v>600</v>
      </c>
      <c r="V1781">
        <v>300</v>
      </c>
      <c r="W1781" t="s">
        <v>14</v>
      </c>
      <c r="X1781">
        <f>IF(W1781="USD",V1781,V1781*0.054)</f>
        <v>300</v>
      </c>
      <c r="Y1781">
        <v>1</v>
      </c>
      <c r="Z1781">
        <v>2.8000000000000003</v>
      </c>
      <c r="AA1781" s="9">
        <v>4.2</v>
      </c>
      <c r="AB1781">
        <v>3.5</v>
      </c>
    </row>
    <row r="1782" spans="1:28" x14ac:dyDescent="0.25">
      <c r="A1782" t="s">
        <v>312</v>
      </c>
      <c r="B1782" t="s">
        <v>10</v>
      </c>
      <c r="C1782" t="s">
        <v>68</v>
      </c>
      <c r="D1782" t="s">
        <v>3615</v>
      </c>
      <c r="E1782" t="s">
        <v>3614</v>
      </c>
      <c r="F1782" t="str">
        <f>_xlfn.CONCAT(D1782:D1782,"-",E1782)</f>
        <v>Mombasa-Alger</v>
      </c>
      <c r="G1782" s="1">
        <v>44612</v>
      </c>
      <c r="H1782" s="1">
        <v>44640</v>
      </c>
      <c r="I1782" s="8">
        <f>IF(H1782&lt;&gt;"",_xlfn.DAYS(H1782,G1782),"N/A")</f>
        <v>28</v>
      </c>
      <c r="J1782" s="1">
        <f>IF(H1782&lt;&gt;"",H1782,"N/A")</f>
        <v>44640</v>
      </c>
      <c r="K1782">
        <v>2</v>
      </c>
      <c r="L1782" t="s">
        <v>16</v>
      </c>
      <c r="M1782" t="str">
        <f>IF(L1782&lt;&gt;"",L1782,"N/A")</f>
        <v>Paid</v>
      </c>
      <c r="N1782" t="s">
        <v>16</v>
      </c>
      <c r="O1782" t="str">
        <f>IF(N1782&lt;&gt;"",N1782,"N/A")</f>
        <v>Paid</v>
      </c>
      <c r="P1782" t="s">
        <v>13</v>
      </c>
      <c r="Q1782" s="9">
        <v>29.98</v>
      </c>
      <c r="R1782" t="str">
        <f t="shared" si="27"/>
        <v>20-30</v>
      </c>
      <c r="S1782">
        <v>600</v>
      </c>
      <c r="T1782" t="s">
        <v>14</v>
      </c>
      <c r="U1782">
        <f>IF(T1782="USD",S1782,S1782*0.055)</f>
        <v>600</v>
      </c>
      <c r="V1782">
        <v>300</v>
      </c>
      <c r="W1782" t="s">
        <v>14</v>
      </c>
      <c r="X1782">
        <f>IF(W1782="USD",V1782,V1782*0.054)</f>
        <v>300</v>
      </c>
      <c r="Y1782">
        <v>1</v>
      </c>
      <c r="Z1782">
        <v>2.8000000000000003</v>
      </c>
      <c r="AA1782" s="9">
        <v>4.2</v>
      </c>
      <c r="AB1782">
        <v>3.5</v>
      </c>
    </row>
    <row r="1783" spans="1:28" x14ac:dyDescent="0.25">
      <c r="A1783" t="s">
        <v>422</v>
      </c>
      <c r="B1783" t="s">
        <v>10</v>
      </c>
      <c r="C1783" t="s">
        <v>68</v>
      </c>
      <c r="D1783" t="s">
        <v>3619</v>
      </c>
      <c r="E1783" t="s">
        <v>3618</v>
      </c>
      <c r="F1783" t="str">
        <f>_xlfn.CONCAT(D1783:D1783,"-",E1783)</f>
        <v>Addis Ababa-Tripoli</v>
      </c>
      <c r="G1783" s="1">
        <v>44646</v>
      </c>
      <c r="H1783" s="1">
        <v>44674</v>
      </c>
      <c r="I1783" s="8">
        <f>IF(H1783&lt;&gt;"",_xlfn.DAYS(H1783,G1783),"N/A")</f>
        <v>28</v>
      </c>
      <c r="J1783" s="1">
        <f>IF(H1783&lt;&gt;"",H1783,"N/A")</f>
        <v>44674</v>
      </c>
      <c r="K1783">
        <v>3</v>
      </c>
      <c r="L1783" t="s">
        <v>16</v>
      </c>
      <c r="M1783" t="str">
        <f>IF(L1783&lt;&gt;"",L1783,"N/A")</f>
        <v>Paid</v>
      </c>
      <c r="N1783" t="s">
        <v>12</v>
      </c>
      <c r="O1783" t="str">
        <f>IF(N1783&lt;&gt;"",N1783,"N/A")</f>
        <v>Invoiced</v>
      </c>
      <c r="P1783" t="s">
        <v>13</v>
      </c>
      <c r="Q1783" s="9">
        <v>29.856000000000002</v>
      </c>
      <c r="R1783" t="str">
        <f t="shared" si="27"/>
        <v>20-30</v>
      </c>
      <c r="S1783">
        <v>600</v>
      </c>
      <c r="T1783" t="s">
        <v>14</v>
      </c>
      <c r="U1783">
        <f>IF(T1783="USD",S1783,S1783*0.055)</f>
        <v>600</v>
      </c>
      <c r="V1783">
        <v>300</v>
      </c>
      <c r="W1783" t="s">
        <v>14</v>
      </c>
      <c r="X1783">
        <f>IF(W1783="USD",V1783,V1783*0.054)</f>
        <v>300</v>
      </c>
      <c r="Y1783">
        <v>1</v>
      </c>
      <c r="Z1783">
        <v>2.8000000000000003</v>
      </c>
      <c r="AA1783" s="9">
        <v>4.2</v>
      </c>
      <c r="AB1783">
        <v>3.5</v>
      </c>
    </row>
    <row r="1784" spans="1:28" x14ac:dyDescent="0.25">
      <c r="A1784" t="s">
        <v>651</v>
      </c>
      <c r="B1784" t="s">
        <v>10</v>
      </c>
      <c r="C1784" t="s">
        <v>68</v>
      </c>
      <c r="D1784" t="s">
        <v>3615</v>
      </c>
      <c r="E1784" t="s">
        <v>3613</v>
      </c>
      <c r="F1784" t="str">
        <f>_xlfn.CONCAT(D1784:D1784,"-",E1784)</f>
        <v>Mombasa-Sanaa</v>
      </c>
      <c r="G1784" s="1">
        <v>44788</v>
      </c>
      <c r="H1784" s="1">
        <v>44816</v>
      </c>
      <c r="I1784" s="8">
        <f>IF(H1784&lt;&gt;"",_xlfn.DAYS(H1784,G1784),"N/A")</f>
        <v>28</v>
      </c>
      <c r="J1784" s="1">
        <f>IF(H1784&lt;&gt;"",H1784,"N/A")</f>
        <v>44816</v>
      </c>
      <c r="K1784">
        <v>8</v>
      </c>
      <c r="L1784" t="s">
        <v>12</v>
      </c>
      <c r="M1784" t="str">
        <f>IF(L1784&lt;&gt;"",L1784,"N/A")</f>
        <v>Invoiced</v>
      </c>
      <c r="O1784" t="str">
        <f>IF(N1784&lt;&gt;"",N1784,"N/A")</f>
        <v>N/A</v>
      </c>
      <c r="P1784" t="s">
        <v>13</v>
      </c>
      <c r="Q1784" s="9">
        <v>29.76</v>
      </c>
      <c r="R1784" t="str">
        <f t="shared" si="27"/>
        <v>20-30</v>
      </c>
      <c r="S1784">
        <v>600</v>
      </c>
      <c r="T1784" t="s">
        <v>14</v>
      </c>
      <c r="U1784">
        <f>IF(T1784="USD",S1784,S1784*0.055)</f>
        <v>600</v>
      </c>
      <c r="V1784">
        <v>300</v>
      </c>
      <c r="W1784" t="s">
        <v>14</v>
      </c>
      <c r="X1784">
        <f>IF(W1784="USD",V1784,V1784*0.054)</f>
        <v>300</v>
      </c>
      <c r="Y1784">
        <v>1</v>
      </c>
      <c r="Z1784">
        <v>2.8000000000000003</v>
      </c>
      <c r="AA1784" s="9">
        <v>4.2</v>
      </c>
      <c r="AB1784">
        <v>3.5</v>
      </c>
    </row>
    <row r="1785" spans="1:28" x14ac:dyDescent="0.25">
      <c r="A1785" t="s">
        <v>622</v>
      </c>
      <c r="B1785" t="s">
        <v>10</v>
      </c>
      <c r="C1785" t="s">
        <v>68</v>
      </c>
      <c r="D1785" t="s">
        <v>3620</v>
      </c>
      <c r="E1785" t="s">
        <v>3614</v>
      </c>
      <c r="F1785" t="str">
        <f>_xlfn.CONCAT(D1785:D1785,"-",E1785)</f>
        <v>Zanzibar-Alger</v>
      </c>
      <c r="G1785" s="1">
        <v>44777</v>
      </c>
      <c r="H1785" s="1">
        <v>44805</v>
      </c>
      <c r="I1785" s="8">
        <f>IF(H1785&lt;&gt;"",_xlfn.DAYS(H1785,G1785),"N/A")</f>
        <v>28</v>
      </c>
      <c r="J1785" s="1">
        <f>IF(H1785&lt;&gt;"",H1785,"N/A")</f>
        <v>44805</v>
      </c>
      <c r="K1785">
        <v>8</v>
      </c>
      <c r="L1785" t="s">
        <v>12</v>
      </c>
      <c r="M1785" t="str">
        <f>IF(L1785&lt;&gt;"",L1785,"N/A")</f>
        <v>Invoiced</v>
      </c>
      <c r="N1785" t="s">
        <v>583</v>
      </c>
      <c r="O1785" t="str">
        <f>IF(N1785&lt;&gt;"",N1785,"N/A")</f>
        <v>Approval Pending</v>
      </c>
      <c r="P1785" t="s">
        <v>13</v>
      </c>
      <c r="Q1785" s="9">
        <v>29.64</v>
      </c>
      <c r="R1785" t="str">
        <f t="shared" si="27"/>
        <v>20-30</v>
      </c>
      <c r="S1785">
        <v>600</v>
      </c>
      <c r="T1785" t="s">
        <v>14</v>
      </c>
      <c r="U1785">
        <f>IF(T1785="USD",S1785,S1785*0.055)</f>
        <v>600</v>
      </c>
      <c r="V1785">
        <v>300</v>
      </c>
      <c r="W1785" t="s">
        <v>14</v>
      </c>
      <c r="X1785">
        <f>IF(W1785="USD",V1785,V1785*0.054)</f>
        <v>300</v>
      </c>
      <c r="Y1785">
        <v>1</v>
      </c>
      <c r="Z1785">
        <v>2.8000000000000003</v>
      </c>
      <c r="AA1785" s="9">
        <v>4.2</v>
      </c>
      <c r="AB1785">
        <v>3.5</v>
      </c>
    </row>
    <row r="1786" spans="1:28" x14ac:dyDescent="0.25">
      <c r="A1786" t="s">
        <v>638</v>
      </c>
      <c r="B1786" t="s">
        <v>10</v>
      </c>
      <c r="C1786" t="s">
        <v>68</v>
      </c>
      <c r="D1786" t="s">
        <v>3616</v>
      </c>
      <c r="E1786" t="s">
        <v>3612</v>
      </c>
      <c r="F1786" t="str">
        <f>_xlfn.CONCAT(D1786:D1786,"-",E1786)</f>
        <v>Marrakech-Victoria</v>
      </c>
      <c r="G1786" s="1">
        <v>44776</v>
      </c>
      <c r="H1786" s="1">
        <v>44804</v>
      </c>
      <c r="I1786" s="8">
        <f>IF(H1786&lt;&gt;"",_xlfn.DAYS(H1786,G1786),"N/A")</f>
        <v>28</v>
      </c>
      <c r="J1786" s="1">
        <f>IF(H1786&lt;&gt;"",H1786,"N/A")</f>
        <v>44804</v>
      </c>
      <c r="K1786">
        <v>8</v>
      </c>
      <c r="L1786" t="s">
        <v>12</v>
      </c>
      <c r="M1786" t="str">
        <f>IF(L1786&lt;&gt;"",L1786,"N/A")</f>
        <v>Invoiced</v>
      </c>
      <c r="N1786" t="s">
        <v>12</v>
      </c>
      <c r="O1786" t="str">
        <f>IF(N1786&lt;&gt;"",N1786,"N/A")</f>
        <v>Invoiced</v>
      </c>
      <c r="P1786" t="s">
        <v>13</v>
      </c>
      <c r="Q1786" s="9">
        <v>29.62</v>
      </c>
      <c r="R1786" t="str">
        <f t="shared" si="27"/>
        <v>20-30</v>
      </c>
      <c r="S1786">
        <v>600</v>
      </c>
      <c r="T1786" t="s">
        <v>14</v>
      </c>
      <c r="U1786">
        <f>IF(T1786="USD",S1786,S1786*0.055)</f>
        <v>600</v>
      </c>
      <c r="V1786">
        <v>300</v>
      </c>
      <c r="W1786" t="s">
        <v>14</v>
      </c>
      <c r="X1786">
        <f>IF(W1786="USD",V1786,V1786*0.054)</f>
        <v>300</v>
      </c>
      <c r="Y1786">
        <v>1</v>
      </c>
      <c r="Z1786">
        <v>2.8000000000000003</v>
      </c>
      <c r="AA1786" s="9">
        <v>4.2</v>
      </c>
      <c r="AB1786">
        <v>3.5</v>
      </c>
    </row>
    <row r="1787" spans="1:28" x14ac:dyDescent="0.25">
      <c r="A1787" t="s">
        <v>684</v>
      </c>
      <c r="B1787" t="s">
        <v>10</v>
      </c>
      <c r="C1787" t="s">
        <v>68</v>
      </c>
      <c r="D1787" t="s">
        <v>3616</v>
      </c>
      <c r="E1787" t="s">
        <v>3613</v>
      </c>
      <c r="F1787" t="str">
        <f>_xlfn.CONCAT(D1787:D1787,"-",E1787)</f>
        <v>Marrakech-Sanaa</v>
      </c>
      <c r="G1787" s="1">
        <v>44789</v>
      </c>
      <c r="H1787" s="1">
        <v>44817</v>
      </c>
      <c r="I1787" s="8">
        <f>IF(H1787&lt;&gt;"",_xlfn.DAYS(H1787,G1787),"N/A")</f>
        <v>28</v>
      </c>
      <c r="J1787" s="1">
        <f>IF(H1787&lt;&gt;"",H1787,"N/A")</f>
        <v>44817</v>
      </c>
      <c r="K1787">
        <v>8</v>
      </c>
      <c r="L1787" t="s">
        <v>12</v>
      </c>
      <c r="M1787" t="str">
        <f>IF(L1787&lt;&gt;"",L1787,"N/A")</f>
        <v>Invoiced</v>
      </c>
      <c r="O1787" t="str">
        <f>IF(N1787&lt;&gt;"",N1787,"N/A")</f>
        <v>N/A</v>
      </c>
      <c r="P1787" t="s">
        <v>13</v>
      </c>
      <c r="Q1787" s="9">
        <v>29.6</v>
      </c>
      <c r="R1787" t="str">
        <f t="shared" si="27"/>
        <v>20-30</v>
      </c>
      <c r="S1787">
        <v>600</v>
      </c>
      <c r="T1787" t="s">
        <v>14</v>
      </c>
      <c r="U1787">
        <f>IF(T1787="USD",S1787,S1787*0.055)</f>
        <v>600</v>
      </c>
      <c r="V1787">
        <v>300</v>
      </c>
      <c r="W1787" t="s">
        <v>14</v>
      </c>
      <c r="X1787">
        <f>IF(W1787="USD",V1787,V1787*0.054)</f>
        <v>300</v>
      </c>
      <c r="Y1787">
        <v>1</v>
      </c>
      <c r="Z1787">
        <v>2.8000000000000003</v>
      </c>
      <c r="AA1787" s="9">
        <v>4.2</v>
      </c>
      <c r="AB1787">
        <v>3.5</v>
      </c>
    </row>
    <row r="1788" spans="1:28" x14ac:dyDescent="0.25">
      <c r="A1788" t="s">
        <v>634</v>
      </c>
      <c r="B1788" t="s">
        <v>10</v>
      </c>
      <c r="C1788" t="s">
        <v>68</v>
      </c>
      <c r="D1788" t="s">
        <v>3611</v>
      </c>
      <c r="E1788" t="s">
        <v>3618</v>
      </c>
      <c r="F1788" t="str">
        <f>_xlfn.CONCAT(D1788:D1788,"-",E1788)</f>
        <v>Mogadishu-Tripoli</v>
      </c>
      <c r="G1788" s="1">
        <v>44777</v>
      </c>
      <c r="H1788" s="1">
        <v>44805</v>
      </c>
      <c r="I1788" s="8">
        <f>IF(H1788&lt;&gt;"",_xlfn.DAYS(H1788,G1788),"N/A")</f>
        <v>28</v>
      </c>
      <c r="J1788" s="1">
        <f>IF(H1788&lt;&gt;"",H1788,"N/A")</f>
        <v>44805</v>
      </c>
      <c r="K1788">
        <v>8</v>
      </c>
      <c r="L1788" t="s">
        <v>12</v>
      </c>
      <c r="M1788" t="str">
        <f>IF(L1788&lt;&gt;"",L1788,"N/A")</f>
        <v>Invoiced</v>
      </c>
      <c r="N1788" t="s">
        <v>583</v>
      </c>
      <c r="O1788" t="str">
        <f>IF(N1788&lt;&gt;"",N1788,"N/A")</f>
        <v>Approval Pending</v>
      </c>
      <c r="P1788" t="s">
        <v>13</v>
      </c>
      <c r="Q1788" s="9">
        <v>29.58</v>
      </c>
      <c r="R1788" t="str">
        <f t="shared" si="27"/>
        <v>20-30</v>
      </c>
      <c r="S1788">
        <v>600</v>
      </c>
      <c r="T1788" t="s">
        <v>14</v>
      </c>
      <c r="U1788">
        <f>IF(T1788="USD",S1788,S1788*0.055)</f>
        <v>600</v>
      </c>
      <c r="V1788">
        <v>300</v>
      </c>
      <c r="W1788" t="s">
        <v>14</v>
      </c>
      <c r="X1788">
        <f>IF(W1788="USD",V1788,V1788*0.054)</f>
        <v>300</v>
      </c>
      <c r="Y1788">
        <v>1</v>
      </c>
      <c r="Z1788">
        <v>2.8000000000000003</v>
      </c>
      <c r="AA1788" s="9">
        <v>4.2</v>
      </c>
      <c r="AB1788">
        <v>3.5</v>
      </c>
    </row>
    <row r="1789" spans="1:28" x14ac:dyDescent="0.25">
      <c r="A1789" t="s">
        <v>332</v>
      </c>
      <c r="B1789" t="s">
        <v>10</v>
      </c>
      <c r="C1789" t="s">
        <v>68</v>
      </c>
      <c r="D1789" t="s">
        <v>3620</v>
      </c>
      <c r="E1789" t="s">
        <v>3618</v>
      </c>
      <c r="F1789" t="str">
        <f>_xlfn.CONCAT(D1789:D1789,"-",E1789)</f>
        <v>Zanzibar-Tripoli</v>
      </c>
      <c r="G1789" s="1">
        <v>44614</v>
      </c>
      <c r="H1789" s="1">
        <v>44642</v>
      </c>
      <c r="I1789" s="8">
        <f>IF(H1789&lt;&gt;"",_xlfn.DAYS(H1789,G1789),"N/A")</f>
        <v>28</v>
      </c>
      <c r="J1789" s="1">
        <f>IF(H1789&lt;&gt;"",H1789,"N/A")</f>
        <v>44642</v>
      </c>
      <c r="K1789">
        <v>2</v>
      </c>
      <c r="L1789" t="s">
        <v>16</v>
      </c>
      <c r="M1789" t="str">
        <f>IF(L1789&lt;&gt;"",L1789,"N/A")</f>
        <v>Paid</v>
      </c>
      <c r="N1789" t="s">
        <v>16</v>
      </c>
      <c r="O1789" t="str">
        <f>IF(N1789&lt;&gt;"",N1789,"N/A")</f>
        <v>Paid</v>
      </c>
      <c r="P1789" t="s">
        <v>13</v>
      </c>
      <c r="Q1789" s="9">
        <v>29.456</v>
      </c>
      <c r="R1789" t="str">
        <f t="shared" si="27"/>
        <v>20-30</v>
      </c>
      <c r="S1789">
        <v>600</v>
      </c>
      <c r="T1789" t="s">
        <v>14</v>
      </c>
      <c r="U1789">
        <f>IF(T1789="USD",S1789,S1789*0.055)</f>
        <v>600</v>
      </c>
      <c r="V1789">
        <v>300</v>
      </c>
      <c r="W1789" t="s">
        <v>14</v>
      </c>
      <c r="X1789">
        <f>IF(W1789="USD",V1789,V1789*0.054)</f>
        <v>300</v>
      </c>
      <c r="Y1789">
        <v>1</v>
      </c>
      <c r="Z1789">
        <v>2.8000000000000003</v>
      </c>
      <c r="AA1789" s="9">
        <v>4.2</v>
      </c>
      <c r="AB1789">
        <v>3.5</v>
      </c>
    </row>
    <row r="1790" spans="1:28" x14ac:dyDescent="0.25">
      <c r="A1790" t="s">
        <v>613</v>
      </c>
      <c r="B1790" t="s">
        <v>10</v>
      </c>
      <c r="C1790" t="s">
        <v>68</v>
      </c>
      <c r="D1790" t="s">
        <v>3616</v>
      </c>
      <c r="E1790" t="s">
        <v>3617</v>
      </c>
      <c r="F1790" t="str">
        <f>_xlfn.CONCAT(D1790:D1790,"-",E1790)</f>
        <v>Marrakech-Lagos</v>
      </c>
      <c r="G1790" s="1">
        <v>44790</v>
      </c>
      <c r="H1790" s="1">
        <v>44818</v>
      </c>
      <c r="I1790" s="8">
        <f>IF(H1790&lt;&gt;"",_xlfn.DAYS(H1790,G1790),"N/A")</f>
        <v>28</v>
      </c>
      <c r="J1790" s="1">
        <f>IF(H1790&lt;&gt;"",H1790,"N/A")</f>
        <v>44818</v>
      </c>
      <c r="K1790">
        <v>8</v>
      </c>
      <c r="M1790" t="str">
        <f>IF(L1790&lt;&gt;"",L1790,"N/A")</f>
        <v>N/A</v>
      </c>
      <c r="O1790" t="str">
        <f>IF(N1790&lt;&gt;"",N1790,"N/A")</f>
        <v>N/A</v>
      </c>
      <c r="P1790" t="s">
        <v>13</v>
      </c>
      <c r="Q1790" s="9">
        <v>29.44</v>
      </c>
      <c r="R1790" t="str">
        <f t="shared" si="27"/>
        <v>20-30</v>
      </c>
      <c r="S1790">
        <v>600</v>
      </c>
      <c r="T1790" t="s">
        <v>14</v>
      </c>
      <c r="U1790">
        <f>IF(T1790="USD",S1790,S1790*0.055)</f>
        <v>600</v>
      </c>
      <c r="V1790">
        <v>300</v>
      </c>
      <c r="W1790" t="s">
        <v>14</v>
      </c>
      <c r="X1790">
        <f>IF(W1790="USD",V1790,V1790*0.054)</f>
        <v>300</v>
      </c>
      <c r="Y1790">
        <v>1</v>
      </c>
      <c r="Z1790">
        <v>2.8000000000000003</v>
      </c>
      <c r="AA1790" s="9">
        <v>4.2</v>
      </c>
      <c r="AB1790">
        <v>3.5</v>
      </c>
    </row>
    <row r="1791" spans="1:28" x14ac:dyDescent="0.25">
      <c r="A1791" t="s">
        <v>339</v>
      </c>
      <c r="B1791" t="s">
        <v>10</v>
      </c>
      <c r="C1791" t="s">
        <v>68</v>
      </c>
      <c r="D1791" t="s">
        <v>3619</v>
      </c>
      <c r="E1791" t="s">
        <v>3613</v>
      </c>
      <c r="F1791" t="str">
        <f>_xlfn.CONCAT(D1791:D1791,"-",E1791)</f>
        <v>Addis Ababa-Sanaa</v>
      </c>
      <c r="G1791" s="1">
        <v>44611</v>
      </c>
      <c r="H1791" s="1">
        <v>44639</v>
      </c>
      <c r="I1791" s="8">
        <f>IF(H1791&lt;&gt;"",_xlfn.DAYS(H1791,G1791),"N/A")</f>
        <v>28</v>
      </c>
      <c r="J1791" s="1">
        <f>IF(H1791&lt;&gt;"",H1791,"N/A")</f>
        <v>44639</v>
      </c>
      <c r="K1791">
        <v>2</v>
      </c>
      <c r="L1791" t="s">
        <v>16</v>
      </c>
      <c r="M1791" t="str">
        <f>IF(L1791&lt;&gt;"",L1791,"N/A")</f>
        <v>Paid</v>
      </c>
      <c r="N1791" t="s">
        <v>16</v>
      </c>
      <c r="O1791" t="str">
        <f>IF(N1791&lt;&gt;"",N1791,"N/A")</f>
        <v>Paid</v>
      </c>
      <c r="P1791" t="s">
        <v>13</v>
      </c>
      <c r="Q1791" s="9">
        <v>29.376000000000001</v>
      </c>
      <c r="R1791" t="str">
        <f t="shared" si="27"/>
        <v>20-30</v>
      </c>
      <c r="S1791">
        <v>600</v>
      </c>
      <c r="T1791" t="s">
        <v>14</v>
      </c>
      <c r="U1791">
        <f>IF(T1791="USD",S1791,S1791*0.055)</f>
        <v>600</v>
      </c>
      <c r="V1791">
        <v>300</v>
      </c>
      <c r="W1791" t="s">
        <v>14</v>
      </c>
      <c r="X1791">
        <f>IF(W1791="USD",V1791,V1791*0.054)</f>
        <v>300</v>
      </c>
      <c r="Y1791">
        <v>1</v>
      </c>
      <c r="Z1791">
        <v>2.8000000000000003</v>
      </c>
      <c r="AA1791" s="9">
        <v>4.2</v>
      </c>
      <c r="AB1791">
        <v>3.5</v>
      </c>
    </row>
    <row r="1792" spans="1:28" x14ac:dyDescent="0.25">
      <c r="A1792" t="s">
        <v>232</v>
      </c>
      <c r="B1792" t="s">
        <v>10</v>
      </c>
      <c r="C1792" t="s">
        <v>68</v>
      </c>
      <c r="D1792" t="s">
        <v>3619</v>
      </c>
      <c r="E1792" t="s">
        <v>3617</v>
      </c>
      <c r="F1792" t="str">
        <f>_xlfn.CONCAT(D1792:D1792,"-",E1792)</f>
        <v>Addis Ababa-Lagos</v>
      </c>
      <c r="G1792" s="1">
        <v>44603</v>
      </c>
      <c r="H1792" s="1">
        <v>44631</v>
      </c>
      <c r="I1792" s="8">
        <f>IF(H1792&lt;&gt;"",_xlfn.DAYS(H1792,G1792),"N/A")</f>
        <v>28</v>
      </c>
      <c r="J1792" s="1">
        <f>IF(H1792&lt;&gt;"",H1792,"N/A")</f>
        <v>44631</v>
      </c>
      <c r="K1792">
        <v>2</v>
      </c>
      <c r="L1792" t="s">
        <v>16</v>
      </c>
      <c r="M1792" t="str">
        <f>IF(L1792&lt;&gt;"",L1792,"N/A")</f>
        <v>Paid</v>
      </c>
      <c r="O1792" t="str">
        <f>IF(N1792&lt;&gt;"",N1792,"N/A")</f>
        <v>N/A</v>
      </c>
      <c r="P1792" t="s">
        <v>69</v>
      </c>
      <c r="Q1792" s="9">
        <v>29.242999999999999</v>
      </c>
      <c r="R1792" t="str">
        <f t="shared" si="27"/>
        <v>20-30</v>
      </c>
      <c r="S1792">
        <v>20</v>
      </c>
      <c r="T1792" t="s">
        <v>14</v>
      </c>
      <c r="U1792">
        <f>IF(T1792="USD",S1792,S1792*0.055)</f>
        <v>20</v>
      </c>
      <c r="V1792">
        <v>10</v>
      </c>
      <c r="W1792" t="s">
        <v>14</v>
      </c>
      <c r="X1792">
        <f>IF(W1792="USD",V1792,V1792*0.054)</f>
        <v>10</v>
      </c>
      <c r="Y1792">
        <v>1</v>
      </c>
      <c r="Z1792">
        <v>2.8000000000000003</v>
      </c>
      <c r="AA1792" s="9">
        <v>4.2</v>
      </c>
      <c r="AB1792">
        <v>3.5</v>
      </c>
    </row>
    <row r="1793" spans="1:28" x14ac:dyDescent="0.25">
      <c r="A1793" t="s">
        <v>263</v>
      </c>
      <c r="B1793" t="s">
        <v>10</v>
      </c>
      <c r="C1793" t="s">
        <v>68</v>
      </c>
      <c r="D1793" t="s">
        <v>3620</v>
      </c>
      <c r="E1793" t="s">
        <v>3618</v>
      </c>
      <c r="F1793" t="str">
        <f>_xlfn.CONCAT(D1793:D1793,"-",E1793)</f>
        <v>Zanzibar-Tripoli</v>
      </c>
      <c r="G1793" s="1">
        <v>44603</v>
      </c>
      <c r="H1793" s="1">
        <v>44631</v>
      </c>
      <c r="I1793" s="8">
        <f>IF(H1793&lt;&gt;"",_xlfn.DAYS(H1793,G1793),"N/A")</f>
        <v>28</v>
      </c>
      <c r="J1793" s="1">
        <f>IF(H1793&lt;&gt;"",H1793,"N/A")</f>
        <v>44631</v>
      </c>
      <c r="K1793">
        <v>2</v>
      </c>
      <c r="L1793" t="s">
        <v>16</v>
      </c>
      <c r="M1793" t="str">
        <f>IF(L1793&lt;&gt;"",L1793,"N/A")</f>
        <v>Paid</v>
      </c>
      <c r="N1793" t="s">
        <v>12</v>
      </c>
      <c r="O1793" t="str">
        <f>IF(N1793&lt;&gt;"",N1793,"N/A")</f>
        <v>Invoiced</v>
      </c>
      <c r="P1793" t="s">
        <v>13</v>
      </c>
      <c r="Q1793" s="9">
        <v>29.242999999999999</v>
      </c>
      <c r="R1793" t="str">
        <f t="shared" si="27"/>
        <v>20-30</v>
      </c>
      <c r="S1793">
        <v>600</v>
      </c>
      <c r="T1793" t="s">
        <v>14</v>
      </c>
      <c r="U1793">
        <f>IF(T1793="USD",S1793,S1793*0.055)</f>
        <v>600</v>
      </c>
      <c r="V1793">
        <v>300</v>
      </c>
      <c r="W1793" t="s">
        <v>14</v>
      </c>
      <c r="X1793">
        <f>IF(W1793="USD",V1793,V1793*0.054)</f>
        <v>300</v>
      </c>
      <c r="Y1793">
        <v>1</v>
      </c>
      <c r="Z1793">
        <v>2.8000000000000003</v>
      </c>
      <c r="AA1793" s="9">
        <v>4.2</v>
      </c>
      <c r="AB1793">
        <v>3.5</v>
      </c>
    </row>
    <row r="1794" spans="1:28" x14ac:dyDescent="0.25">
      <c r="A1794" t="s">
        <v>648</v>
      </c>
      <c r="B1794" t="s">
        <v>10</v>
      </c>
      <c r="C1794" t="s">
        <v>68</v>
      </c>
      <c r="D1794" t="s">
        <v>3611</v>
      </c>
      <c r="E1794" t="s">
        <v>3613</v>
      </c>
      <c r="F1794" t="str">
        <f>_xlfn.CONCAT(D1794:D1794,"-",E1794)</f>
        <v>Mogadishu-Sanaa</v>
      </c>
      <c r="G1794" s="1">
        <v>44784</v>
      </c>
      <c r="H1794" s="1">
        <v>44812</v>
      </c>
      <c r="I1794" s="8">
        <f>IF(H1794&lt;&gt;"",_xlfn.DAYS(H1794,G1794),"N/A")</f>
        <v>28</v>
      </c>
      <c r="J1794" s="1">
        <f>IF(H1794&lt;&gt;"",H1794,"N/A")</f>
        <v>44812</v>
      </c>
      <c r="K1794">
        <v>8</v>
      </c>
      <c r="L1794" t="s">
        <v>12</v>
      </c>
      <c r="M1794" t="str">
        <f>IF(L1794&lt;&gt;"",L1794,"N/A")</f>
        <v>Invoiced</v>
      </c>
      <c r="N1794" t="s">
        <v>583</v>
      </c>
      <c r="O1794" t="str">
        <f>IF(N1794&lt;&gt;"",N1794,"N/A")</f>
        <v>Approval Pending</v>
      </c>
      <c r="P1794" t="s">
        <v>13</v>
      </c>
      <c r="Q1794" s="9">
        <v>29.18</v>
      </c>
      <c r="R1794" t="str">
        <f t="shared" si="27"/>
        <v>20-30</v>
      </c>
      <c r="S1794">
        <v>600</v>
      </c>
      <c r="T1794" t="s">
        <v>14</v>
      </c>
      <c r="U1794">
        <f>IF(T1794="USD",S1794,S1794*0.055)</f>
        <v>600</v>
      </c>
      <c r="V1794">
        <v>300</v>
      </c>
      <c r="W1794" t="s">
        <v>14</v>
      </c>
      <c r="X1794">
        <f>IF(W1794="USD",V1794,V1794*0.054)</f>
        <v>300</v>
      </c>
      <c r="Y1794">
        <v>1</v>
      </c>
      <c r="Z1794">
        <v>2.8000000000000003</v>
      </c>
      <c r="AA1794" s="9">
        <v>4.2</v>
      </c>
      <c r="AB1794">
        <v>3.5</v>
      </c>
    </row>
    <row r="1795" spans="1:28" x14ac:dyDescent="0.25">
      <c r="A1795" t="s">
        <v>414</v>
      </c>
      <c r="B1795" t="s">
        <v>10</v>
      </c>
      <c r="C1795" t="s">
        <v>68</v>
      </c>
      <c r="D1795" t="s">
        <v>3615</v>
      </c>
      <c r="E1795" t="s">
        <v>3617</v>
      </c>
      <c r="F1795" t="str">
        <f>_xlfn.CONCAT(D1795:D1795,"-",E1795)</f>
        <v>Mombasa-Lagos</v>
      </c>
      <c r="G1795" s="1">
        <v>44625</v>
      </c>
      <c r="H1795" s="1">
        <v>44653</v>
      </c>
      <c r="I1795" s="8">
        <f>IF(H1795&lt;&gt;"",_xlfn.DAYS(H1795,G1795),"N/A")</f>
        <v>28</v>
      </c>
      <c r="J1795" s="1">
        <f>IF(H1795&lt;&gt;"",H1795,"N/A")</f>
        <v>44653</v>
      </c>
      <c r="K1795">
        <v>3</v>
      </c>
      <c r="L1795" t="s">
        <v>16</v>
      </c>
      <c r="M1795" t="str">
        <f>IF(L1795&lt;&gt;"",L1795,"N/A")</f>
        <v>Paid</v>
      </c>
      <c r="O1795" t="str">
        <f>IF(N1795&lt;&gt;"",N1795,"N/A")</f>
        <v>N/A</v>
      </c>
      <c r="P1795" t="s">
        <v>69</v>
      </c>
      <c r="Q1795" s="9">
        <v>28.14</v>
      </c>
      <c r="R1795" t="str">
        <f t="shared" ref="R1795:R1858" si="28">IF(Q1795&lt;=10,"1-10",IF(Q1795&lt;=20,"10-20",IF(Q1795&lt;=30,"20-30",IF(Q1795&lt;=40,"30+"))))</f>
        <v>20-30</v>
      </c>
      <c r="S1795">
        <v>20</v>
      </c>
      <c r="T1795" t="s">
        <v>14</v>
      </c>
      <c r="U1795">
        <f>IF(T1795="USD",S1795,S1795*0.055)</f>
        <v>20</v>
      </c>
      <c r="V1795">
        <v>10</v>
      </c>
      <c r="W1795" t="s">
        <v>14</v>
      </c>
      <c r="X1795">
        <f>IF(W1795="USD",V1795,V1795*0.054)</f>
        <v>10</v>
      </c>
      <c r="Y1795">
        <v>1</v>
      </c>
      <c r="Z1795">
        <v>2.8000000000000003</v>
      </c>
      <c r="AA1795" s="9">
        <v>4.2</v>
      </c>
      <c r="AB1795">
        <v>3.5</v>
      </c>
    </row>
    <row r="1796" spans="1:28" x14ac:dyDescent="0.25">
      <c r="A1796" t="s">
        <v>386</v>
      </c>
      <c r="B1796" t="s">
        <v>10</v>
      </c>
      <c r="C1796" t="s">
        <v>68</v>
      </c>
      <c r="D1796" t="s">
        <v>3611</v>
      </c>
      <c r="E1796" t="s">
        <v>3612</v>
      </c>
      <c r="F1796" t="str">
        <f>_xlfn.CONCAT(D1796:D1796,"-",E1796)</f>
        <v>Mogadishu-Victoria</v>
      </c>
      <c r="G1796" s="1">
        <v>44625</v>
      </c>
      <c r="H1796" s="1">
        <v>44653</v>
      </c>
      <c r="I1796" s="8">
        <f>IF(H1796&lt;&gt;"",_xlfn.DAYS(H1796,G1796),"N/A")</f>
        <v>28</v>
      </c>
      <c r="J1796" s="1">
        <f>IF(H1796&lt;&gt;"",H1796,"N/A")</f>
        <v>44653</v>
      </c>
      <c r="K1796">
        <v>3</v>
      </c>
      <c r="L1796" t="s">
        <v>16</v>
      </c>
      <c r="M1796" t="str">
        <f>IF(L1796&lt;&gt;"",L1796,"N/A")</f>
        <v>Paid</v>
      </c>
      <c r="N1796" t="s">
        <v>16</v>
      </c>
      <c r="O1796" t="str">
        <f>IF(N1796&lt;&gt;"",N1796,"N/A")</f>
        <v>Paid</v>
      </c>
      <c r="P1796" t="s">
        <v>13</v>
      </c>
      <c r="Q1796" s="9">
        <v>28.14</v>
      </c>
      <c r="R1796" t="str">
        <f t="shared" si="28"/>
        <v>20-30</v>
      </c>
      <c r="S1796">
        <v>600</v>
      </c>
      <c r="T1796" t="s">
        <v>14</v>
      </c>
      <c r="U1796">
        <f>IF(T1796="USD",S1796,S1796*0.055)</f>
        <v>600</v>
      </c>
      <c r="V1796">
        <v>300</v>
      </c>
      <c r="W1796" t="s">
        <v>14</v>
      </c>
      <c r="X1796">
        <f>IF(W1796="USD",V1796,V1796*0.054)</f>
        <v>300</v>
      </c>
      <c r="Y1796">
        <v>1</v>
      </c>
      <c r="Z1796">
        <v>2.8000000000000003</v>
      </c>
      <c r="AA1796" s="9">
        <v>4.2</v>
      </c>
      <c r="AB1796">
        <v>3.5</v>
      </c>
    </row>
    <row r="1797" spans="1:28" x14ac:dyDescent="0.25">
      <c r="A1797" t="s">
        <v>401</v>
      </c>
      <c r="B1797" t="s">
        <v>10</v>
      </c>
      <c r="C1797" t="s">
        <v>68</v>
      </c>
      <c r="D1797" t="s">
        <v>3615</v>
      </c>
      <c r="E1797" t="s">
        <v>3614</v>
      </c>
      <c r="F1797" t="str">
        <f>_xlfn.CONCAT(D1797:D1797,"-",E1797)</f>
        <v>Mombasa-Alger</v>
      </c>
      <c r="G1797" s="1">
        <v>44629</v>
      </c>
      <c r="H1797" s="1">
        <v>44656</v>
      </c>
      <c r="I1797" s="8">
        <f>IF(H1797&lt;&gt;"",_xlfn.DAYS(H1797,G1797),"N/A")</f>
        <v>27</v>
      </c>
      <c r="J1797" s="1">
        <f>IF(H1797&lt;&gt;"",H1797,"N/A")</f>
        <v>44656</v>
      </c>
      <c r="K1797">
        <v>3</v>
      </c>
      <c r="L1797" t="s">
        <v>16</v>
      </c>
      <c r="M1797" t="str">
        <f>IF(L1797&lt;&gt;"",L1797,"N/A")</f>
        <v>Paid</v>
      </c>
      <c r="O1797" t="str">
        <f>IF(N1797&lt;&gt;"",N1797,"N/A")</f>
        <v>N/A</v>
      </c>
      <c r="P1797" t="s">
        <v>69</v>
      </c>
      <c r="Q1797" s="9">
        <v>34.14</v>
      </c>
      <c r="R1797" t="str">
        <f t="shared" si="28"/>
        <v>30+</v>
      </c>
      <c r="S1797">
        <v>20</v>
      </c>
      <c r="T1797" t="s">
        <v>14</v>
      </c>
      <c r="U1797">
        <f>IF(T1797="USD",S1797,S1797*0.055)</f>
        <v>20</v>
      </c>
      <c r="V1797">
        <v>10</v>
      </c>
      <c r="W1797" t="s">
        <v>14</v>
      </c>
      <c r="X1797">
        <f>IF(W1797="USD",V1797,V1797*0.054)</f>
        <v>10</v>
      </c>
      <c r="Y1797">
        <v>1</v>
      </c>
      <c r="Z1797">
        <v>2.7</v>
      </c>
      <c r="AA1797" s="9">
        <v>4.05</v>
      </c>
      <c r="AB1797">
        <v>3.375</v>
      </c>
    </row>
    <row r="1798" spans="1:28" x14ac:dyDescent="0.25">
      <c r="A1798" t="s">
        <v>373</v>
      </c>
      <c r="B1798" t="s">
        <v>10</v>
      </c>
      <c r="C1798" t="s">
        <v>68</v>
      </c>
      <c r="D1798" t="s">
        <v>3611</v>
      </c>
      <c r="E1798" t="s">
        <v>3612</v>
      </c>
      <c r="F1798" t="str">
        <f>_xlfn.CONCAT(D1798:D1798,"-",E1798)</f>
        <v>Mogadishu-Victoria</v>
      </c>
      <c r="G1798" s="1">
        <v>44629</v>
      </c>
      <c r="H1798" s="1">
        <v>44656</v>
      </c>
      <c r="I1798" s="8">
        <f>IF(H1798&lt;&gt;"",_xlfn.DAYS(H1798,G1798),"N/A")</f>
        <v>27</v>
      </c>
      <c r="J1798" s="1">
        <f>IF(H1798&lt;&gt;"",H1798,"N/A")</f>
        <v>44656</v>
      </c>
      <c r="K1798">
        <v>3</v>
      </c>
      <c r="L1798" t="s">
        <v>16</v>
      </c>
      <c r="M1798" t="str">
        <f>IF(L1798&lt;&gt;"",L1798,"N/A")</f>
        <v>Paid</v>
      </c>
      <c r="N1798" t="s">
        <v>16</v>
      </c>
      <c r="O1798" t="str">
        <f>IF(N1798&lt;&gt;"",N1798,"N/A")</f>
        <v>Paid</v>
      </c>
      <c r="P1798" t="s">
        <v>13</v>
      </c>
      <c r="Q1798" s="9">
        <v>34.14</v>
      </c>
      <c r="R1798" t="str">
        <f t="shared" si="28"/>
        <v>30+</v>
      </c>
      <c r="S1798">
        <v>600</v>
      </c>
      <c r="T1798" t="s">
        <v>14</v>
      </c>
      <c r="U1798">
        <f>IF(T1798="USD",S1798,S1798*0.055)</f>
        <v>600</v>
      </c>
      <c r="V1798">
        <v>300</v>
      </c>
      <c r="W1798" t="s">
        <v>14</v>
      </c>
      <c r="X1798">
        <f>IF(W1798="USD",V1798,V1798*0.054)</f>
        <v>300</v>
      </c>
      <c r="Y1798">
        <v>1</v>
      </c>
      <c r="Z1798">
        <v>2.7</v>
      </c>
      <c r="AA1798" s="9">
        <v>4.05</v>
      </c>
      <c r="AB1798">
        <v>3.375</v>
      </c>
    </row>
    <row r="1799" spans="1:28" x14ac:dyDescent="0.25">
      <c r="A1799" t="s">
        <v>415</v>
      </c>
      <c r="B1799" t="s">
        <v>10</v>
      </c>
      <c r="C1799" t="s">
        <v>68</v>
      </c>
      <c r="D1799" t="s">
        <v>3611</v>
      </c>
      <c r="E1799" t="s">
        <v>3618</v>
      </c>
      <c r="F1799" t="str">
        <f>_xlfn.CONCAT(D1799:D1799,"-",E1799)</f>
        <v>Mogadishu-Tripoli</v>
      </c>
      <c r="G1799" s="1">
        <v>44632</v>
      </c>
      <c r="H1799" s="1">
        <v>44659</v>
      </c>
      <c r="I1799" s="8">
        <f>IF(H1799&lt;&gt;"",_xlfn.DAYS(H1799,G1799),"N/A")</f>
        <v>27</v>
      </c>
      <c r="J1799" s="1">
        <f>IF(H1799&lt;&gt;"",H1799,"N/A")</f>
        <v>44659</v>
      </c>
      <c r="K1799">
        <v>3</v>
      </c>
      <c r="L1799" t="s">
        <v>16</v>
      </c>
      <c r="M1799" t="str">
        <f>IF(L1799&lt;&gt;"",L1799,"N/A")</f>
        <v>Paid</v>
      </c>
      <c r="O1799" t="str">
        <f>IF(N1799&lt;&gt;"",N1799,"N/A")</f>
        <v>N/A</v>
      </c>
      <c r="P1799" t="s">
        <v>69</v>
      </c>
      <c r="Q1799" s="9">
        <v>34.119999999999997</v>
      </c>
      <c r="R1799" t="str">
        <f t="shared" si="28"/>
        <v>30+</v>
      </c>
      <c r="S1799">
        <v>20</v>
      </c>
      <c r="T1799" t="s">
        <v>14</v>
      </c>
      <c r="U1799">
        <f>IF(T1799="USD",S1799,S1799*0.055)</f>
        <v>20</v>
      </c>
      <c r="V1799">
        <v>10</v>
      </c>
      <c r="W1799" t="s">
        <v>14</v>
      </c>
      <c r="X1799">
        <f>IF(W1799="USD",V1799,V1799*0.054)</f>
        <v>10</v>
      </c>
      <c r="Y1799">
        <v>1</v>
      </c>
      <c r="Z1799">
        <v>2.7</v>
      </c>
      <c r="AA1799" s="9">
        <v>4.05</v>
      </c>
      <c r="AB1799">
        <v>3.375</v>
      </c>
    </row>
    <row r="1800" spans="1:28" x14ac:dyDescent="0.25">
      <c r="A1800" t="s">
        <v>387</v>
      </c>
      <c r="B1800" t="s">
        <v>10</v>
      </c>
      <c r="C1800" t="s">
        <v>68</v>
      </c>
      <c r="D1800" t="s">
        <v>3611</v>
      </c>
      <c r="E1800" t="s">
        <v>3618</v>
      </c>
      <c r="F1800" t="str">
        <f>_xlfn.CONCAT(D1800:D1800,"-",E1800)</f>
        <v>Mogadishu-Tripoli</v>
      </c>
      <c r="G1800" s="1">
        <v>44632</v>
      </c>
      <c r="H1800" s="1">
        <v>44659</v>
      </c>
      <c r="I1800" s="8">
        <f>IF(H1800&lt;&gt;"",_xlfn.DAYS(H1800,G1800),"N/A")</f>
        <v>27</v>
      </c>
      <c r="J1800" s="1">
        <f>IF(H1800&lt;&gt;"",H1800,"N/A")</f>
        <v>44659</v>
      </c>
      <c r="K1800">
        <v>3</v>
      </c>
      <c r="L1800" t="s">
        <v>16</v>
      </c>
      <c r="M1800" t="str">
        <f>IF(L1800&lt;&gt;"",L1800,"N/A")</f>
        <v>Paid</v>
      </c>
      <c r="N1800" t="s">
        <v>16</v>
      </c>
      <c r="O1800" t="str">
        <f>IF(N1800&lt;&gt;"",N1800,"N/A")</f>
        <v>Paid</v>
      </c>
      <c r="P1800" t="s">
        <v>13</v>
      </c>
      <c r="Q1800" s="9">
        <v>34.119999999999997</v>
      </c>
      <c r="R1800" t="str">
        <f t="shared" si="28"/>
        <v>30+</v>
      </c>
      <c r="S1800">
        <v>600</v>
      </c>
      <c r="T1800" t="s">
        <v>14</v>
      </c>
      <c r="U1800">
        <f>IF(T1800="USD",S1800,S1800*0.055)</f>
        <v>600</v>
      </c>
      <c r="V1800">
        <v>300</v>
      </c>
      <c r="W1800" t="s">
        <v>14</v>
      </c>
      <c r="X1800">
        <f>IF(W1800="USD",V1800,V1800*0.054)</f>
        <v>300</v>
      </c>
      <c r="Y1800">
        <v>1</v>
      </c>
      <c r="Z1800">
        <v>2.7</v>
      </c>
      <c r="AA1800" s="9">
        <v>4.05</v>
      </c>
      <c r="AB1800">
        <v>3.375</v>
      </c>
    </row>
    <row r="1801" spans="1:28" x14ac:dyDescent="0.25">
      <c r="A1801" t="s">
        <v>245</v>
      </c>
      <c r="B1801" t="s">
        <v>10</v>
      </c>
      <c r="C1801" t="s">
        <v>68</v>
      </c>
      <c r="D1801" t="s">
        <v>3615</v>
      </c>
      <c r="E1801" t="s">
        <v>3613</v>
      </c>
      <c r="F1801" t="str">
        <f>_xlfn.CONCAT(D1801:D1801,"-",E1801)</f>
        <v>Mombasa-Sanaa</v>
      </c>
      <c r="G1801" s="1">
        <v>44600</v>
      </c>
      <c r="H1801" s="1">
        <v>44627</v>
      </c>
      <c r="I1801" s="8">
        <f>IF(H1801&lt;&gt;"",_xlfn.DAYS(H1801,G1801),"N/A")</f>
        <v>27</v>
      </c>
      <c r="J1801" s="1">
        <f>IF(H1801&lt;&gt;"",H1801,"N/A")</f>
        <v>44627</v>
      </c>
      <c r="K1801">
        <v>2</v>
      </c>
      <c r="L1801" t="s">
        <v>16</v>
      </c>
      <c r="M1801" t="str">
        <f>IF(L1801&lt;&gt;"",L1801,"N/A")</f>
        <v>Paid</v>
      </c>
      <c r="O1801" t="str">
        <f>IF(N1801&lt;&gt;"",N1801,"N/A")</f>
        <v>N/A</v>
      </c>
      <c r="P1801" t="s">
        <v>69</v>
      </c>
      <c r="Q1801" s="9">
        <v>34.084000000000003</v>
      </c>
      <c r="R1801" t="str">
        <f t="shared" si="28"/>
        <v>30+</v>
      </c>
      <c r="S1801">
        <v>20</v>
      </c>
      <c r="T1801" t="s">
        <v>14</v>
      </c>
      <c r="U1801">
        <f>IF(T1801="USD",S1801,S1801*0.055)</f>
        <v>20</v>
      </c>
      <c r="V1801">
        <v>10</v>
      </c>
      <c r="W1801" t="s">
        <v>14</v>
      </c>
      <c r="X1801">
        <f>IF(W1801="USD",V1801,V1801*0.054)</f>
        <v>10</v>
      </c>
      <c r="Y1801">
        <v>1</v>
      </c>
      <c r="Z1801">
        <v>2.7</v>
      </c>
      <c r="AA1801" s="9">
        <v>4.05</v>
      </c>
      <c r="AB1801">
        <v>3.375</v>
      </c>
    </row>
    <row r="1802" spans="1:28" x14ac:dyDescent="0.25">
      <c r="A1802" t="s">
        <v>276</v>
      </c>
      <c r="B1802" t="s">
        <v>10</v>
      </c>
      <c r="C1802" t="s">
        <v>68</v>
      </c>
      <c r="D1802" t="s">
        <v>3620</v>
      </c>
      <c r="E1802" t="s">
        <v>3612</v>
      </c>
      <c r="F1802" t="str">
        <f>_xlfn.CONCAT(D1802:D1802,"-",E1802)</f>
        <v>Zanzibar-Victoria</v>
      </c>
      <c r="G1802" s="1">
        <v>44600</v>
      </c>
      <c r="H1802" s="1">
        <v>44627</v>
      </c>
      <c r="I1802" s="8">
        <f>IF(H1802&lt;&gt;"",_xlfn.DAYS(H1802,G1802),"N/A")</f>
        <v>27</v>
      </c>
      <c r="J1802" s="1">
        <f>IF(H1802&lt;&gt;"",H1802,"N/A")</f>
        <v>44627</v>
      </c>
      <c r="K1802">
        <v>2</v>
      </c>
      <c r="L1802" t="s">
        <v>16</v>
      </c>
      <c r="M1802" t="str">
        <f>IF(L1802&lt;&gt;"",L1802,"N/A")</f>
        <v>Paid</v>
      </c>
      <c r="N1802" t="s">
        <v>16</v>
      </c>
      <c r="O1802" t="str">
        <f>IF(N1802&lt;&gt;"",N1802,"N/A")</f>
        <v>Paid</v>
      </c>
      <c r="P1802" t="s">
        <v>13</v>
      </c>
      <c r="Q1802" s="9">
        <v>34.084000000000003</v>
      </c>
      <c r="R1802" t="str">
        <f t="shared" si="28"/>
        <v>30+</v>
      </c>
      <c r="S1802">
        <v>600</v>
      </c>
      <c r="T1802" t="s">
        <v>14</v>
      </c>
      <c r="U1802">
        <f>IF(T1802="USD",S1802,S1802*0.055)</f>
        <v>600</v>
      </c>
      <c r="V1802">
        <v>300</v>
      </c>
      <c r="W1802" t="s">
        <v>14</v>
      </c>
      <c r="X1802">
        <f>IF(W1802="USD",V1802,V1802*0.054)</f>
        <v>300</v>
      </c>
      <c r="Y1802">
        <v>1</v>
      </c>
      <c r="Z1802">
        <v>2.7</v>
      </c>
      <c r="AA1802" s="9">
        <v>4.05</v>
      </c>
      <c r="AB1802">
        <v>3.375</v>
      </c>
    </row>
    <row r="1803" spans="1:28" x14ac:dyDescent="0.25">
      <c r="A1803" t="s">
        <v>73</v>
      </c>
      <c r="B1803" t="s">
        <v>10</v>
      </c>
      <c r="C1803" t="s">
        <v>68</v>
      </c>
      <c r="D1803" t="s">
        <v>3611</v>
      </c>
      <c r="E1803" t="s">
        <v>3618</v>
      </c>
      <c r="F1803" t="str">
        <f>_xlfn.CONCAT(D1803:D1803,"-",E1803)</f>
        <v>Mogadishu-Tripoli</v>
      </c>
      <c r="G1803" s="1">
        <v>44600</v>
      </c>
      <c r="H1803" s="1">
        <v>44627</v>
      </c>
      <c r="I1803" s="8">
        <f>IF(H1803&lt;&gt;"",_xlfn.DAYS(H1803,G1803),"N/A")</f>
        <v>27</v>
      </c>
      <c r="J1803" s="1">
        <f>IF(H1803&lt;&gt;"",H1803,"N/A")</f>
        <v>44627</v>
      </c>
      <c r="K1803">
        <v>2</v>
      </c>
      <c r="L1803" t="s">
        <v>16</v>
      </c>
      <c r="M1803" t="str">
        <f>IF(L1803&lt;&gt;"",L1803,"N/A")</f>
        <v>Paid</v>
      </c>
      <c r="N1803" t="s">
        <v>12</v>
      </c>
      <c r="O1803" t="str">
        <f>IF(N1803&lt;&gt;"",N1803,"N/A")</f>
        <v>Invoiced</v>
      </c>
      <c r="P1803" t="s">
        <v>69</v>
      </c>
      <c r="Q1803" s="9">
        <v>33.997</v>
      </c>
      <c r="R1803" t="str">
        <f t="shared" si="28"/>
        <v>30+</v>
      </c>
      <c r="S1803">
        <v>20</v>
      </c>
      <c r="T1803" t="s">
        <v>14</v>
      </c>
      <c r="U1803">
        <f>IF(T1803="USD",S1803,S1803*0.055)</f>
        <v>20</v>
      </c>
      <c r="V1803">
        <v>10</v>
      </c>
      <c r="W1803" t="s">
        <v>14</v>
      </c>
      <c r="X1803">
        <f>IF(W1803="USD",V1803,V1803*0.054)</f>
        <v>10</v>
      </c>
      <c r="Y1803">
        <v>1</v>
      </c>
      <c r="Z1803">
        <v>2.7</v>
      </c>
      <c r="AA1803" s="9">
        <v>4.05</v>
      </c>
      <c r="AB1803">
        <v>3.375</v>
      </c>
    </row>
    <row r="1804" spans="1:28" x14ac:dyDescent="0.25">
      <c r="A1804" t="s">
        <v>82</v>
      </c>
      <c r="B1804" t="s">
        <v>10</v>
      </c>
      <c r="C1804" t="s">
        <v>68</v>
      </c>
      <c r="D1804" t="s">
        <v>3616</v>
      </c>
      <c r="E1804" t="s">
        <v>3612</v>
      </c>
      <c r="F1804" t="str">
        <f>_xlfn.CONCAT(D1804:D1804,"-",E1804)</f>
        <v>Marrakech-Victoria</v>
      </c>
      <c r="G1804" s="1">
        <v>44600</v>
      </c>
      <c r="H1804" s="1">
        <v>44627</v>
      </c>
      <c r="I1804" s="8">
        <f>IF(H1804&lt;&gt;"",_xlfn.DAYS(H1804,G1804),"N/A")</f>
        <v>27</v>
      </c>
      <c r="J1804" s="1">
        <f>IF(H1804&lt;&gt;"",H1804,"N/A")</f>
        <v>44627</v>
      </c>
      <c r="K1804">
        <v>2</v>
      </c>
      <c r="L1804" t="s">
        <v>16</v>
      </c>
      <c r="M1804" t="str">
        <f>IF(L1804&lt;&gt;"",L1804,"N/A")</f>
        <v>Paid</v>
      </c>
      <c r="N1804" t="s">
        <v>16</v>
      </c>
      <c r="O1804" t="str">
        <f>IF(N1804&lt;&gt;"",N1804,"N/A")</f>
        <v>Paid</v>
      </c>
      <c r="P1804" t="s">
        <v>13</v>
      </c>
      <c r="Q1804" s="9">
        <v>33.997</v>
      </c>
      <c r="R1804" t="str">
        <f t="shared" si="28"/>
        <v>30+</v>
      </c>
      <c r="S1804">
        <v>600</v>
      </c>
      <c r="T1804" t="s">
        <v>14</v>
      </c>
      <c r="U1804">
        <f>IF(T1804="USD",S1804,S1804*0.055)</f>
        <v>600</v>
      </c>
      <c r="V1804">
        <v>300</v>
      </c>
      <c r="W1804" t="s">
        <v>14</v>
      </c>
      <c r="X1804">
        <f>IF(W1804="USD",V1804,V1804*0.054)</f>
        <v>300</v>
      </c>
      <c r="Y1804">
        <v>1</v>
      </c>
      <c r="Z1804">
        <v>2.7</v>
      </c>
      <c r="AA1804" s="9">
        <v>4.05</v>
      </c>
      <c r="AB1804">
        <v>3.375</v>
      </c>
    </row>
    <row r="1805" spans="1:28" x14ac:dyDescent="0.25">
      <c r="A1805" t="s">
        <v>307</v>
      </c>
      <c r="B1805" t="s">
        <v>10</v>
      </c>
      <c r="C1805" t="s">
        <v>68</v>
      </c>
      <c r="D1805" t="s">
        <v>3619</v>
      </c>
      <c r="E1805" t="s">
        <v>3617</v>
      </c>
      <c r="F1805" t="str">
        <f>_xlfn.CONCAT(D1805:D1805,"-",E1805)</f>
        <v>Addis Ababa-Lagos</v>
      </c>
      <c r="G1805" s="1">
        <v>44616</v>
      </c>
      <c r="H1805" s="1">
        <v>44643</v>
      </c>
      <c r="I1805" s="8">
        <f>IF(H1805&lt;&gt;"",_xlfn.DAYS(H1805,G1805),"N/A")</f>
        <v>27</v>
      </c>
      <c r="J1805" s="1">
        <f>IF(H1805&lt;&gt;"",H1805,"N/A")</f>
        <v>44643</v>
      </c>
      <c r="K1805">
        <v>2</v>
      </c>
      <c r="L1805" t="s">
        <v>16</v>
      </c>
      <c r="M1805" t="str">
        <f>IF(L1805&lt;&gt;"",L1805,"N/A")</f>
        <v>Paid</v>
      </c>
      <c r="N1805" t="s">
        <v>16</v>
      </c>
      <c r="O1805" t="str">
        <f>IF(N1805&lt;&gt;"",N1805,"N/A")</f>
        <v>Paid</v>
      </c>
      <c r="P1805" t="s">
        <v>13</v>
      </c>
      <c r="Q1805" s="9">
        <v>33.991999999999997</v>
      </c>
      <c r="R1805" t="str">
        <f t="shared" si="28"/>
        <v>30+</v>
      </c>
      <c r="S1805">
        <v>600</v>
      </c>
      <c r="T1805" t="s">
        <v>14</v>
      </c>
      <c r="U1805">
        <f>IF(T1805="USD",S1805,S1805*0.055)</f>
        <v>600</v>
      </c>
      <c r="V1805">
        <v>300</v>
      </c>
      <c r="W1805" t="s">
        <v>14</v>
      </c>
      <c r="X1805">
        <f>IF(W1805="USD",V1805,V1805*0.054)</f>
        <v>300</v>
      </c>
      <c r="Y1805">
        <v>1</v>
      </c>
      <c r="Z1805">
        <v>2.7</v>
      </c>
      <c r="AA1805" s="9">
        <v>4.05</v>
      </c>
      <c r="AB1805">
        <v>3.375</v>
      </c>
    </row>
    <row r="1806" spans="1:28" x14ac:dyDescent="0.25">
      <c r="A1806" t="s">
        <v>666</v>
      </c>
      <c r="B1806" t="s">
        <v>10</v>
      </c>
      <c r="C1806" t="s">
        <v>68</v>
      </c>
      <c r="D1806" t="s">
        <v>3619</v>
      </c>
      <c r="E1806" t="s">
        <v>3613</v>
      </c>
      <c r="F1806" t="str">
        <f>_xlfn.CONCAT(D1806:D1806,"-",E1806)</f>
        <v>Addis Ababa-Sanaa</v>
      </c>
      <c r="G1806" s="1">
        <v>44787</v>
      </c>
      <c r="H1806" s="1">
        <v>44814</v>
      </c>
      <c r="I1806" s="8">
        <f>IF(H1806&lt;&gt;"",_xlfn.DAYS(H1806,G1806),"N/A")</f>
        <v>27</v>
      </c>
      <c r="J1806" s="1">
        <f>IF(H1806&lt;&gt;"",H1806,"N/A")</f>
        <v>44814</v>
      </c>
      <c r="K1806">
        <v>8</v>
      </c>
      <c r="L1806" t="s">
        <v>12</v>
      </c>
      <c r="M1806" t="str">
        <f>IF(L1806&lt;&gt;"",L1806,"N/A")</f>
        <v>Invoiced</v>
      </c>
      <c r="N1806" t="s">
        <v>583</v>
      </c>
      <c r="O1806" t="str">
        <f>IF(N1806&lt;&gt;"",N1806,"N/A")</f>
        <v>Approval Pending</v>
      </c>
      <c r="P1806" t="s">
        <v>13</v>
      </c>
      <c r="Q1806" s="9">
        <v>33</v>
      </c>
      <c r="R1806" t="str">
        <f t="shared" si="28"/>
        <v>30+</v>
      </c>
      <c r="S1806">
        <v>600</v>
      </c>
      <c r="T1806" t="s">
        <v>14</v>
      </c>
      <c r="U1806">
        <f>IF(T1806="USD",S1806,S1806*0.055)</f>
        <v>600</v>
      </c>
      <c r="V1806">
        <v>300</v>
      </c>
      <c r="W1806" t="s">
        <v>14</v>
      </c>
      <c r="X1806">
        <f>IF(W1806="USD",V1806,V1806*0.054)</f>
        <v>300</v>
      </c>
      <c r="Y1806">
        <v>1</v>
      </c>
      <c r="Z1806">
        <v>2.7</v>
      </c>
      <c r="AA1806" s="9">
        <v>4.05</v>
      </c>
      <c r="AB1806">
        <v>3.375</v>
      </c>
    </row>
    <row r="1807" spans="1:28" x14ac:dyDescent="0.25">
      <c r="A1807" t="s">
        <v>80</v>
      </c>
      <c r="B1807" t="s">
        <v>10</v>
      </c>
      <c r="C1807" t="s">
        <v>68</v>
      </c>
      <c r="D1807" t="s">
        <v>3615</v>
      </c>
      <c r="E1807" t="s">
        <v>3618</v>
      </c>
      <c r="F1807" t="str">
        <f>_xlfn.CONCAT(D1807:D1807,"-",E1807)</f>
        <v>Mombasa-Tripoli</v>
      </c>
      <c r="G1807" s="1">
        <v>44600</v>
      </c>
      <c r="H1807" s="1">
        <v>44627</v>
      </c>
      <c r="I1807" s="8">
        <f>IF(H1807&lt;&gt;"",_xlfn.DAYS(H1807,G1807),"N/A")</f>
        <v>27</v>
      </c>
      <c r="J1807" s="1">
        <f>IF(H1807&lt;&gt;"",H1807,"N/A")</f>
        <v>44627</v>
      </c>
      <c r="K1807">
        <v>2</v>
      </c>
      <c r="L1807" t="s">
        <v>16</v>
      </c>
      <c r="M1807" t="str">
        <f>IF(L1807&lt;&gt;"",L1807,"N/A")</f>
        <v>Paid</v>
      </c>
      <c r="N1807" t="s">
        <v>12</v>
      </c>
      <c r="O1807" t="str">
        <f>IF(N1807&lt;&gt;"",N1807,"N/A")</f>
        <v>Invoiced</v>
      </c>
      <c r="P1807" t="s">
        <v>69</v>
      </c>
      <c r="Q1807" s="9">
        <v>32.994</v>
      </c>
      <c r="R1807" t="str">
        <f t="shared" si="28"/>
        <v>30+</v>
      </c>
      <c r="S1807">
        <v>20</v>
      </c>
      <c r="T1807" t="s">
        <v>14</v>
      </c>
      <c r="U1807">
        <f>IF(T1807="USD",S1807,S1807*0.055)</f>
        <v>20</v>
      </c>
      <c r="V1807">
        <v>10</v>
      </c>
      <c r="W1807" t="s">
        <v>14</v>
      </c>
      <c r="X1807">
        <f>IF(W1807="USD",V1807,V1807*0.054)</f>
        <v>10</v>
      </c>
      <c r="Y1807">
        <v>1</v>
      </c>
      <c r="Z1807">
        <v>2.7</v>
      </c>
      <c r="AA1807" s="9">
        <v>4.05</v>
      </c>
      <c r="AB1807">
        <v>3.375</v>
      </c>
    </row>
    <row r="1808" spans="1:28" x14ac:dyDescent="0.25">
      <c r="A1808" t="s">
        <v>89</v>
      </c>
      <c r="B1808" t="s">
        <v>10</v>
      </c>
      <c r="C1808" t="s">
        <v>68</v>
      </c>
      <c r="D1808" t="s">
        <v>3611</v>
      </c>
      <c r="E1808" t="s">
        <v>3617</v>
      </c>
      <c r="F1808" t="str">
        <f>_xlfn.CONCAT(D1808:D1808,"-",E1808)</f>
        <v>Mogadishu-Lagos</v>
      </c>
      <c r="G1808" s="1">
        <v>44600</v>
      </c>
      <c r="H1808" s="1">
        <v>44627</v>
      </c>
      <c r="I1808" s="8">
        <f>IF(H1808&lt;&gt;"",_xlfn.DAYS(H1808,G1808),"N/A")</f>
        <v>27</v>
      </c>
      <c r="J1808" s="1">
        <f>IF(H1808&lt;&gt;"",H1808,"N/A")</f>
        <v>44627</v>
      </c>
      <c r="K1808">
        <v>2</v>
      </c>
      <c r="L1808" t="s">
        <v>16</v>
      </c>
      <c r="M1808" t="str">
        <f>IF(L1808&lt;&gt;"",L1808,"N/A")</f>
        <v>Paid</v>
      </c>
      <c r="N1808" t="s">
        <v>16</v>
      </c>
      <c r="O1808" t="str">
        <f>IF(N1808&lt;&gt;"",N1808,"N/A")</f>
        <v>Paid</v>
      </c>
      <c r="P1808" t="s">
        <v>13</v>
      </c>
      <c r="Q1808" s="9">
        <v>32.994</v>
      </c>
      <c r="R1808" t="str">
        <f t="shared" si="28"/>
        <v>30+</v>
      </c>
      <c r="S1808">
        <v>600</v>
      </c>
      <c r="T1808" t="s">
        <v>14</v>
      </c>
      <c r="U1808">
        <f>IF(T1808="USD",S1808,S1808*0.055)</f>
        <v>600</v>
      </c>
      <c r="V1808">
        <v>300</v>
      </c>
      <c r="W1808" t="s">
        <v>14</v>
      </c>
      <c r="X1808">
        <f>IF(W1808="USD",V1808,V1808*0.054)</f>
        <v>300</v>
      </c>
      <c r="Y1808">
        <v>1</v>
      </c>
      <c r="Z1808">
        <v>2.7</v>
      </c>
      <c r="AA1808" s="9">
        <v>4.05</v>
      </c>
      <c r="AB1808">
        <v>3.375</v>
      </c>
    </row>
    <row r="1809" spans="1:28" x14ac:dyDescent="0.25">
      <c r="A1809" t="s">
        <v>287</v>
      </c>
      <c r="B1809" t="s">
        <v>10</v>
      </c>
      <c r="C1809" t="s">
        <v>68</v>
      </c>
      <c r="D1809" t="s">
        <v>3616</v>
      </c>
      <c r="E1809" t="s">
        <v>3613</v>
      </c>
      <c r="F1809" t="str">
        <f>_xlfn.CONCAT(D1809:D1809,"-",E1809)</f>
        <v>Marrakech-Sanaa</v>
      </c>
      <c r="G1809" s="1">
        <v>44624</v>
      </c>
      <c r="H1809" s="1">
        <v>44651</v>
      </c>
      <c r="I1809" s="8">
        <f>IF(H1809&lt;&gt;"",_xlfn.DAYS(H1809,G1809),"N/A")</f>
        <v>27</v>
      </c>
      <c r="J1809" s="1">
        <f>IF(H1809&lt;&gt;"",H1809,"N/A")</f>
        <v>44651</v>
      </c>
      <c r="K1809">
        <v>3</v>
      </c>
      <c r="L1809" t="s">
        <v>16</v>
      </c>
      <c r="M1809" t="str">
        <f>IF(L1809&lt;&gt;"",L1809,"N/A")</f>
        <v>Paid</v>
      </c>
      <c r="O1809" t="str">
        <f>IF(N1809&lt;&gt;"",N1809,"N/A")</f>
        <v>N/A</v>
      </c>
      <c r="P1809" t="s">
        <v>69</v>
      </c>
      <c r="Q1809" s="9">
        <v>32.122999999999998</v>
      </c>
      <c r="R1809" t="str">
        <f t="shared" si="28"/>
        <v>30+</v>
      </c>
      <c r="S1809">
        <v>20</v>
      </c>
      <c r="T1809" t="s">
        <v>14</v>
      </c>
      <c r="U1809">
        <f>IF(T1809="USD",S1809,S1809*0.055)</f>
        <v>20</v>
      </c>
      <c r="V1809">
        <v>10</v>
      </c>
      <c r="W1809" t="s">
        <v>14</v>
      </c>
      <c r="X1809">
        <f>IF(W1809="USD",V1809,V1809*0.054)</f>
        <v>10</v>
      </c>
      <c r="Y1809">
        <v>1</v>
      </c>
      <c r="Z1809">
        <v>2.7</v>
      </c>
      <c r="AA1809" s="9">
        <v>4.05</v>
      </c>
      <c r="AB1809">
        <v>3.375</v>
      </c>
    </row>
    <row r="1810" spans="1:28" x14ac:dyDescent="0.25">
      <c r="A1810" t="s">
        <v>297</v>
      </c>
      <c r="B1810" t="s">
        <v>10</v>
      </c>
      <c r="C1810" t="s">
        <v>68</v>
      </c>
      <c r="D1810" t="s">
        <v>3620</v>
      </c>
      <c r="E1810" t="s">
        <v>3612</v>
      </c>
      <c r="F1810" t="str">
        <f>_xlfn.CONCAT(D1810:D1810,"-",E1810)</f>
        <v>Zanzibar-Victoria</v>
      </c>
      <c r="G1810" s="1">
        <v>44624</v>
      </c>
      <c r="H1810" s="1">
        <v>44651</v>
      </c>
      <c r="I1810" s="8">
        <f>IF(H1810&lt;&gt;"",_xlfn.DAYS(H1810,G1810),"N/A")</f>
        <v>27</v>
      </c>
      <c r="J1810" s="1">
        <f>IF(H1810&lt;&gt;"",H1810,"N/A")</f>
        <v>44651</v>
      </c>
      <c r="K1810">
        <v>3</v>
      </c>
      <c r="L1810" t="s">
        <v>16</v>
      </c>
      <c r="M1810" t="str">
        <f>IF(L1810&lt;&gt;"",L1810,"N/A")</f>
        <v>Paid</v>
      </c>
      <c r="N1810" t="s">
        <v>16</v>
      </c>
      <c r="O1810" t="str">
        <f>IF(N1810&lt;&gt;"",N1810,"N/A")</f>
        <v>Paid</v>
      </c>
      <c r="P1810" t="s">
        <v>13</v>
      </c>
      <c r="Q1810" s="9">
        <v>32.122999999999998</v>
      </c>
      <c r="R1810" t="str">
        <f t="shared" si="28"/>
        <v>30+</v>
      </c>
      <c r="S1810">
        <v>600</v>
      </c>
      <c r="T1810" t="s">
        <v>14</v>
      </c>
      <c r="U1810">
        <f>IF(T1810="USD",S1810,S1810*0.055)</f>
        <v>600</v>
      </c>
      <c r="V1810">
        <v>300</v>
      </c>
      <c r="W1810" t="s">
        <v>14</v>
      </c>
      <c r="X1810">
        <f>IF(W1810="USD",V1810,V1810*0.054)</f>
        <v>300</v>
      </c>
      <c r="Y1810">
        <v>1</v>
      </c>
      <c r="Z1810">
        <v>2.7</v>
      </c>
      <c r="AA1810" s="9">
        <v>4.05</v>
      </c>
      <c r="AB1810">
        <v>3.375</v>
      </c>
    </row>
    <row r="1811" spans="1:28" x14ac:dyDescent="0.25">
      <c r="A1811" t="s">
        <v>38</v>
      </c>
      <c r="B1811" t="s">
        <v>10</v>
      </c>
      <c r="C1811" t="s">
        <v>11</v>
      </c>
      <c r="D1811" t="s">
        <v>3620</v>
      </c>
      <c r="E1811" t="s">
        <v>3618</v>
      </c>
      <c r="F1811" t="str">
        <f>_xlfn.CONCAT(D1811:D1811,"-",E1811)</f>
        <v>Zanzibar-Tripoli</v>
      </c>
      <c r="G1811" s="1">
        <v>44617</v>
      </c>
      <c r="H1811" s="1">
        <v>44644</v>
      </c>
      <c r="I1811" s="8">
        <f>IF(H1811&lt;&gt;"",_xlfn.DAYS(H1811,G1811),"N/A")</f>
        <v>27</v>
      </c>
      <c r="J1811" s="1">
        <f>IF(H1811&lt;&gt;"",H1811,"N/A")</f>
        <v>44644</v>
      </c>
      <c r="K1811">
        <v>2</v>
      </c>
      <c r="L1811" t="s">
        <v>16</v>
      </c>
      <c r="M1811" t="str">
        <f>IF(L1811&lt;&gt;"",L1811,"N/A")</f>
        <v>Paid</v>
      </c>
      <c r="N1811" t="s">
        <v>16</v>
      </c>
      <c r="O1811" t="str">
        <f>IF(N1811&lt;&gt;"",N1811,"N/A")</f>
        <v>Paid</v>
      </c>
      <c r="P1811" t="s">
        <v>13</v>
      </c>
      <c r="Q1811" s="9">
        <v>30.77</v>
      </c>
      <c r="R1811" t="str">
        <f t="shared" si="28"/>
        <v>30+</v>
      </c>
      <c r="S1811">
        <v>600</v>
      </c>
      <c r="T1811" t="s">
        <v>14</v>
      </c>
      <c r="U1811">
        <f>IF(T1811="USD",S1811,S1811*0.055)</f>
        <v>600</v>
      </c>
      <c r="V1811">
        <v>300</v>
      </c>
      <c r="W1811" t="s">
        <v>14</v>
      </c>
      <c r="X1811">
        <f>IF(W1811="USD",V1811,V1811*0.054)</f>
        <v>300</v>
      </c>
      <c r="Y1811">
        <v>1</v>
      </c>
      <c r="Z1811">
        <v>2.7</v>
      </c>
      <c r="AA1811" s="9">
        <v>4.05</v>
      </c>
      <c r="AB1811">
        <v>3.375</v>
      </c>
    </row>
    <row r="1812" spans="1:28" x14ac:dyDescent="0.25">
      <c r="A1812" t="s">
        <v>238</v>
      </c>
      <c r="B1812" t="s">
        <v>10</v>
      </c>
      <c r="C1812" t="s">
        <v>68</v>
      </c>
      <c r="D1812" t="s">
        <v>3619</v>
      </c>
      <c r="E1812" t="s">
        <v>3618</v>
      </c>
      <c r="F1812" t="str">
        <f>_xlfn.CONCAT(D1812:D1812,"-",E1812)</f>
        <v>Addis Ababa-Tripoli</v>
      </c>
      <c r="G1812" s="1">
        <v>44600</v>
      </c>
      <c r="H1812" s="1">
        <v>44627</v>
      </c>
      <c r="I1812" s="8">
        <f>IF(H1812&lt;&gt;"",_xlfn.DAYS(H1812,G1812),"N/A")</f>
        <v>27</v>
      </c>
      <c r="J1812" s="1">
        <f>IF(H1812&lt;&gt;"",H1812,"N/A")</f>
        <v>44627</v>
      </c>
      <c r="K1812">
        <v>2</v>
      </c>
      <c r="L1812" t="s">
        <v>16</v>
      </c>
      <c r="M1812" t="str">
        <f>IF(L1812&lt;&gt;"",L1812,"N/A")</f>
        <v>Paid</v>
      </c>
      <c r="N1812" t="s">
        <v>16</v>
      </c>
      <c r="O1812" t="str">
        <f>IF(N1812&lt;&gt;"",N1812,"N/A")</f>
        <v>Paid</v>
      </c>
      <c r="P1812" t="s">
        <v>69</v>
      </c>
      <c r="Q1812" s="9">
        <v>30.181999999999999</v>
      </c>
      <c r="R1812" t="str">
        <f t="shared" si="28"/>
        <v>30+</v>
      </c>
      <c r="S1812">
        <v>20</v>
      </c>
      <c r="T1812" t="s">
        <v>14</v>
      </c>
      <c r="U1812">
        <f>IF(T1812="USD",S1812,S1812*0.055)</f>
        <v>20</v>
      </c>
      <c r="V1812">
        <v>10</v>
      </c>
      <c r="W1812" t="s">
        <v>14</v>
      </c>
      <c r="X1812">
        <f>IF(W1812="USD",V1812,V1812*0.054)</f>
        <v>10</v>
      </c>
      <c r="Y1812">
        <v>1</v>
      </c>
      <c r="Z1812">
        <v>2.7</v>
      </c>
      <c r="AA1812" s="9">
        <v>4.05</v>
      </c>
      <c r="AB1812">
        <v>3.375</v>
      </c>
    </row>
    <row r="1813" spans="1:28" x14ac:dyDescent="0.25">
      <c r="A1813" t="s">
        <v>269</v>
      </c>
      <c r="B1813" t="s">
        <v>10</v>
      </c>
      <c r="C1813" t="s">
        <v>68</v>
      </c>
      <c r="D1813" t="s">
        <v>3619</v>
      </c>
      <c r="E1813" t="s">
        <v>3613</v>
      </c>
      <c r="F1813" t="str">
        <f>_xlfn.CONCAT(D1813:D1813,"-",E1813)</f>
        <v>Addis Ababa-Sanaa</v>
      </c>
      <c r="G1813" s="1">
        <v>44600</v>
      </c>
      <c r="H1813" s="1">
        <v>44627</v>
      </c>
      <c r="I1813" s="8">
        <f>IF(H1813&lt;&gt;"",_xlfn.DAYS(H1813,G1813),"N/A")</f>
        <v>27</v>
      </c>
      <c r="J1813" s="1">
        <f>IF(H1813&lt;&gt;"",H1813,"N/A")</f>
        <v>44627</v>
      </c>
      <c r="K1813">
        <v>2</v>
      </c>
      <c r="L1813" t="s">
        <v>16</v>
      </c>
      <c r="M1813" t="str">
        <f>IF(L1813&lt;&gt;"",L1813,"N/A")</f>
        <v>Paid</v>
      </c>
      <c r="N1813" t="s">
        <v>16</v>
      </c>
      <c r="O1813" t="str">
        <f>IF(N1813&lt;&gt;"",N1813,"N/A")</f>
        <v>Paid</v>
      </c>
      <c r="P1813" t="s">
        <v>13</v>
      </c>
      <c r="Q1813" s="9">
        <v>30.181999999999999</v>
      </c>
      <c r="R1813" t="str">
        <f t="shared" si="28"/>
        <v>30+</v>
      </c>
      <c r="S1813">
        <v>600</v>
      </c>
      <c r="T1813" t="s">
        <v>14</v>
      </c>
      <c r="U1813">
        <f>IF(T1813="USD",S1813,S1813*0.055)</f>
        <v>600</v>
      </c>
      <c r="V1813">
        <v>300</v>
      </c>
      <c r="W1813" t="s">
        <v>14</v>
      </c>
      <c r="X1813">
        <f>IF(W1813="USD",V1813,V1813*0.054)</f>
        <v>300</v>
      </c>
      <c r="Y1813">
        <v>1</v>
      </c>
      <c r="Z1813">
        <v>2.7</v>
      </c>
      <c r="AA1813" s="9">
        <v>4.05</v>
      </c>
      <c r="AB1813">
        <v>3.375</v>
      </c>
    </row>
    <row r="1814" spans="1:28" x14ac:dyDescent="0.25">
      <c r="A1814" t="s">
        <v>320</v>
      </c>
      <c r="B1814" t="s">
        <v>10</v>
      </c>
      <c r="C1814" t="s">
        <v>68</v>
      </c>
      <c r="D1814" t="s">
        <v>3615</v>
      </c>
      <c r="E1814" t="s">
        <v>3613</v>
      </c>
      <c r="F1814" t="str">
        <f>_xlfn.CONCAT(D1814:D1814,"-",E1814)</f>
        <v>Mombasa-Sanaa</v>
      </c>
      <c r="G1814" s="1">
        <v>44616</v>
      </c>
      <c r="H1814" s="1">
        <v>44643</v>
      </c>
      <c r="I1814" s="8">
        <f>IF(H1814&lt;&gt;"",_xlfn.DAYS(H1814,G1814),"N/A")</f>
        <v>27</v>
      </c>
      <c r="J1814" s="1">
        <f>IF(H1814&lt;&gt;"",H1814,"N/A")</f>
        <v>44643</v>
      </c>
      <c r="K1814">
        <v>2</v>
      </c>
      <c r="L1814" t="s">
        <v>16</v>
      </c>
      <c r="M1814" t="str">
        <f>IF(L1814&lt;&gt;"",L1814,"N/A")</f>
        <v>Paid</v>
      </c>
      <c r="N1814" t="s">
        <v>16</v>
      </c>
      <c r="O1814" t="str">
        <f>IF(N1814&lt;&gt;"",N1814,"N/A")</f>
        <v>Paid</v>
      </c>
      <c r="P1814" t="s">
        <v>13</v>
      </c>
      <c r="Q1814" s="9">
        <v>30.16</v>
      </c>
      <c r="R1814" t="str">
        <f t="shared" si="28"/>
        <v>30+</v>
      </c>
      <c r="S1814">
        <v>600</v>
      </c>
      <c r="T1814" t="s">
        <v>14</v>
      </c>
      <c r="U1814">
        <f>IF(T1814="USD",S1814,S1814*0.055)</f>
        <v>600</v>
      </c>
      <c r="V1814">
        <v>300</v>
      </c>
      <c r="W1814" t="s">
        <v>14</v>
      </c>
      <c r="X1814">
        <f>IF(W1814="USD",V1814,V1814*0.054)</f>
        <v>300</v>
      </c>
      <c r="Y1814">
        <v>1</v>
      </c>
      <c r="Z1814">
        <v>2.7</v>
      </c>
      <c r="AA1814" s="9">
        <v>4.05</v>
      </c>
      <c r="AB1814">
        <v>3.375</v>
      </c>
    </row>
    <row r="1815" spans="1:28" x14ac:dyDescent="0.25">
      <c r="A1815" t="s">
        <v>324</v>
      </c>
      <c r="B1815" t="s">
        <v>10</v>
      </c>
      <c r="C1815" t="s">
        <v>68</v>
      </c>
      <c r="D1815" t="s">
        <v>3620</v>
      </c>
      <c r="E1815" t="s">
        <v>3617</v>
      </c>
      <c r="F1815" t="str">
        <f>_xlfn.CONCAT(D1815:D1815,"-",E1815)</f>
        <v>Zanzibar-Lagos</v>
      </c>
      <c r="G1815" s="1">
        <v>44611</v>
      </c>
      <c r="H1815" s="1">
        <v>44638</v>
      </c>
      <c r="I1815" s="8">
        <f>IF(H1815&lt;&gt;"",_xlfn.DAYS(H1815,G1815),"N/A")</f>
        <v>27</v>
      </c>
      <c r="J1815" s="1">
        <f>IF(H1815&lt;&gt;"",H1815,"N/A")</f>
        <v>44638</v>
      </c>
      <c r="K1815">
        <v>2</v>
      </c>
      <c r="L1815" t="s">
        <v>16</v>
      </c>
      <c r="M1815" t="str">
        <f>IF(L1815&lt;&gt;"",L1815,"N/A")</f>
        <v>Paid</v>
      </c>
      <c r="N1815" t="s">
        <v>16</v>
      </c>
      <c r="O1815" t="str">
        <f>IF(N1815&lt;&gt;"",N1815,"N/A")</f>
        <v>Paid</v>
      </c>
      <c r="P1815" t="s">
        <v>13</v>
      </c>
      <c r="Q1815" s="9">
        <v>30.12</v>
      </c>
      <c r="R1815" t="str">
        <f t="shared" si="28"/>
        <v>30+</v>
      </c>
      <c r="S1815">
        <v>600</v>
      </c>
      <c r="T1815" t="s">
        <v>14</v>
      </c>
      <c r="U1815">
        <f>IF(T1815="USD",S1815,S1815*0.055)</f>
        <v>600</v>
      </c>
      <c r="V1815">
        <v>300</v>
      </c>
      <c r="W1815" t="s">
        <v>14</v>
      </c>
      <c r="X1815">
        <f>IF(W1815="USD",V1815,V1815*0.054)</f>
        <v>300</v>
      </c>
      <c r="Y1815">
        <v>1</v>
      </c>
      <c r="Z1815">
        <v>2.7</v>
      </c>
      <c r="AA1815" s="9">
        <v>4.05</v>
      </c>
      <c r="AB1815">
        <v>3.375</v>
      </c>
    </row>
    <row r="1816" spans="1:28" x14ac:dyDescent="0.25">
      <c r="A1816" t="s">
        <v>309</v>
      </c>
      <c r="B1816" t="s">
        <v>10</v>
      </c>
      <c r="C1816" t="s">
        <v>68</v>
      </c>
      <c r="D1816" t="s">
        <v>3615</v>
      </c>
      <c r="E1816" t="s">
        <v>3612</v>
      </c>
      <c r="F1816" t="str">
        <f>_xlfn.CONCAT(D1816:D1816,"-",E1816)</f>
        <v>Mombasa-Victoria</v>
      </c>
      <c r="G1816" s="1">
        <v>44615</v>
      </c>
      <c r="H1816" s="1">
        <v>44642</v>
      </c>
      <c r="I1816" s="8">
        <f>IF(H1816&lt;&gt;"",_xlfn.DAYS(H1816,G1816),"N/A")</f>
        <v>27</v>
      </c>
      <c r="J1816" s="1">
        <f>IF(H1816&lt;&gt;"",H1816,"N/A")</f>
        <v>44642</v>
      </c>
      <c r="K1816">
        <v>2</v>
      </c>
      <c r="L1816" t="s">
        <v>16</v>
      </c>
      <c r="M1816" t="str">
        <f>IF(L1816&lt;&gt;"",L1816,"N/A")</f>
        <v>Paid</v>
      </c>
      <c r="N1816" t="s">
        <v>16</v>
      </c>
      <c r="O1816" t="str">
        <f>IF(N1816&lt;&gt;"",N1816,"N/A")</f>
        <v>Paid</v>
      </c>
      <c r="P1816" t="s">
        <v>13</v>
      </c>
      <c r="Q1816" s="9">
        <v>30.1</v>
      </c>
      <c r="R1816" t="str">
        <f t="shared" si="28"/>
        <v>30+</v>
      </c>
      <c r="S1816">
        <v>600</v>
      </c>
      <c r="T1816" t="s">
        <v>14</v>
      </c>
      <c r="U1816">
        <f>IF(T1816="USD",S1816,S1816*0.055)</f>
        <v>600</v>
      </c>
      <c r="V1816">
        <v>300</v>
      </c>
      <c r="W1816" t="s">
        <v>14</v>
      </c>
      <c r="X1816">
        <f>IF(W1816="USD",V1816,V1816*0.054)</f>
        <v>300</v>
      </c>
      <c r="Y1816">
        <v>1</v>
      </c>
      <c r="Z1816">
        <v>2.7</v>
      </c>
      <c r="AA1816" s="9">
        <v>4.05</v>
      </c>
      <c r="AB1816">
        <v>3.375</v>
      </c>
    </row>
    <row r="1817" spans="1:28" x14ac:dyDescent="0.25">
      <c r="A1817" t="s">
        <v>172</v>
      </c>
      <c r="B1817" t="s">
        <v>10</v>
      </c>
      <c r="C1817" t="s">
        <v>68</v>
      </c>
      <c r="D1817" t="s">
        <v>3620</v>
      </c>
      <c r="E1817" t="s">
        <v>3612</v>
      </c>
      <c r="F1817" t="str">
        <f>_xlfn.CONCAT(D1817:D1817,"-",E1817)</f>
        <v>Zanzibar-Victoria</v>
      </c>
      <c r="G1817" s="1">
        <v>44579</v>
      </c>
      <c r="H1817" s="1">
        <v>44606</v>
      </c>
      <c r="I1817" s="8">
        <f>IF(H1817&lt;&gt;"",_xlfn.DAYS(H1817,G1817),"N/A")</f>
        <v>27</v>
      </c>
      <c r="J1817" s="1">
        <f>IF(H1817&lt;&gt;"",H1817,"N/A")</f>
        <v>44606</v>
      </c>
      <c r="K1817">
        <v>1</v>
      </c>
      <c r="L1817" t="s">
        <v>16</v>
      </c>
      <c r="M1817" t="str">
        <f>IF(L1817&lt;&gt;"",L1817,"N/A")</f>
        <v>Paid</v>
      </c>
      <c r="N1817" t="s">
        <v>12</v>
      </c>
      <c r="O1817" t="str">
        <f>IF(N1817&lt;&gt;"",N1817,"N/A")</f>
        <v>Invoiced</v>
      </c>
      <c r="P1817" t="s">
        <v>69</v>
      </c>
      <c r="Q1817" s="9">
        <v>30.06</v>
      </c>
      <c r="R1817" t="str">
        <f t="shared" si="28"/>
        <v>30+</v>
      </c>
      <c r="S1817">
        <v>20</v>
      </c>
      <c r="T1817" t="s">
        <v>14</v>
      </c>
      <c r="U1817">
        <f>IF(T1817="USD",S1817,S1817*0.055)</f>
        <v>20</v>
      </c>
      <c r="V1817">
        <v>10</v>
      </c>
      <c r="W1817" t="s">
        <v>14</v>
      </c>
      <c r="X1817">
        <f>IF(W1817="USD",V1817,V1817*0.054)</f>
        <v>10</v>
      </c>
      <c r="Y1817">
        <v>1</v>
      </c>
      <c r="Z1817">
        <v>2.7</v>
      </c>
      <c r="AA1817" s="9">
        <v>4.05</v>
      </c>
      <c r="AB1817">
        <v>3.375</v>
      </c>
    </row>
    <row r="1818" spans="1:28" x14ac:dyDescent="0.25">
      <c r="A1818" t="s">
        <v>115</v>
      </c>
      <c r="B1818" t="s">
        <v>10</v>
      </c>
      <c r="C1818" t="s">
        <v>68</v>
      </c>
      <c r="D1818" t="s">
        <v>3619</v>
      </c>
      <c r="E1818" t="s">
        <v>3613</v>
      </c>
      <c r="F1818" t="str">
        <f>_xlfn.CONCAT(D1818:D1818,"-",E1818)</f>
        <v>Addis Ababa-Sanaa</v>
      </c>
      <c r="G1818" s="1">
        <v>44579</v>
      </c>
      <c r="H1818" s="1">
        <v>44606</v>
      </c>
      <c r="I1818" s="8">
        <f>IF(H1818&lt;&gt;"",_xlfn.DAYS(H1818,G1818),"N/A")</f>
        <v>27</v>
      </c>
      <c r="J1818" s="1">
        <f>IF(H1818&lt;&gt;"",H1818,"N/A")</f>
        <v>44606</v>
      </c>
      <c r="K1818">
        <v>1</v>
      </c>
      <c r="L1818" t="s">
        <v>16</v>
      </c>
      <c r="M1818" t="str">
        <f>IF(L1818&lt;&gt;"",L1818,"N/A")</f>
        <v>Paid</v>
      </c>
      <c r="N1818" t="s">
        <v>12</v>
      </c>
      <c r="O1818" t="str">
        <f>IF(N1818&lt;&gt;"",N1818,"N/A")</f>
        <v>Invoiced</v>
      </c>
      <c r="P1818" t="s">
        <v>13</v>
      </c>
      <c r="Q1818" s="9">
        <v>30.06</v>
      </c>
      <c r="R1818" t="str">
        <f t="shared" si="28"/>
        <v>30+</v>
      </c>
      <c r="S1818">
        <v>600</v>
      </c>
      <c r="T1818" t="s">
        <v>14</v>
      </c>
      <c r="U1818">
        <f>IF(T1818="USD",S1818,S1818*0.055)</f>
        <v>600</v>
      </c>
      <c r="V1818">
        <v>300</v>
      </c>
      <c r="W1818" t="s">
        <v>14</v>
      </c>
      <c r="X1818">
        <f>IF(W1818="USD",V1818,V1818*0.054)</f>
        <v>300</v>
      </c>
      <c r="Y1818">
        <v>1</v>
      </c>
      <c r="Z1818">
        <v>2.7</v>
      </c>
      <c r="AA1818" s="9">
        <v>4.05</v>
      </c>
      <c r="AB1818">
        <v>3.375</v>
      </c>
    </row>
    <row r="1819" spans="1:28" x14ac:dyDescent="0.25">
      <c r="A1819" t="s">
        <v>302</v>
      </c>
      <c r="B1819" t="s">
        <v>10</v>
      </c>
      <c r="C1819" t="s">
        <v>68</v>
      </c>
      <c r="D1819" t="s">
        <v>3616</v>
      </c>
      <c r="E1819" t="s">
        <v>3613</v>
      </c>
      <c r="F1819" t="str">
        <f>_xlfn.CONCAT(D1819:D1819,"-",E1819)</f>
        <v>Marrakech-Sanaa</v>
      </c>
      <c r="G1819" s="1">
        <v>44610</v>
      </c>
      <c r="H1819" s="1">
        <v>44637</v>
      </c>
      <c r="I1819" s="8">
        <f>IF(H1819&lt;&gt;"",_xlfn.DAYS(H1819,G1819),"N/A")</f>
        <v>27</v>
      </c>
      <c r="J1819" s="1">
        <f>IF(H1819&lt;&gt;"",H1819,"N/A")</f>
        <v>44637</v>
      </c>
      <c r="K1819">
        <v>2</v>
      </c>
      <c r="L1819" t="s">
        <v>16</v>
      </c>
      <c r="M1819" t="str">
        <f>IF(L1819&lt;&gt;"",L1819,"N/A")</f>
        <v>Paid</v>
      </c>
      <c r="N1819" t="s">
        <v>16</v>
      </c>
      <c r="O1819" t="str">
        <f>IF(N1819&lt;&gt;"",N1819,"N/A")</f>
        <v>Paid</v>
      </c>
      <c r="P1819" t="s">
        <v>13</v>
      </c>
      <c r="Q1819" s="9">
        <v>29.997</v>
      </c>
      <c r="R1819" t="str">
        <f t="shared" si="28"/>
        <v>20-30</v>
      </c>
      <c r="S1819">
        <v>600</v>
      </c>
      <c r="T1819" t="s">
        <v>14</v>
      </c>
      <c r="U1819">
        <f>IF(T1819="USD",S1819,S1819*0.055)</f>
        <v>600</v>
      </c>
      <c r="V1819">
        <v>300</v>
      </c>
      <c r="W1819" t="s">
        <v>14</v>
      </c>
      <c r="X1819">
        <f>IF(W1819="USD",V1819,V1819*0.054)</f>
        <v>300</v>
      </c>
      <c r="Y1819">
        <v>1</v>
      </c>
      <c r="Z1819">
        <v>2.7</v>
      </c>
      <c r="AA1819" s="9">
        <v>4.05</v>
      </c>
      <c r="AB1819">
        <v>3.375</v>
      </c>
    </row>
    <row r="1820" spans="1:28" x14ac:dyDescent="0.25">
      <c r="A1820" t="s">
        <v>75</v>
      </c>
      <c r="B1820" t="s">
        <v>10</v>
      </c>
      <c r="C1820" t="s">
        <v>68</v>
      </c>
      <c r="D1820" t="s">
        <v>3615</v>
      </c>
      <c r="E1820" t="s">
        <v>3613</v>
      </c>
      <c r="F1820" t="str">
        <f>_xlfn.CONCAT(D1820:D1820,"-",E1820)</f>
        <v>Mombasa-Sanaa</v>
      </c>
      <c r="G1820" s="1">
        <v>44600</v>
      </c>
      <c r="H1820" s="1">
        <v>44627</v>
      </c>
      <c r="I1820" s="8">
        <f>IF(H1820&lt;&gt;"",_xlfn.DAYS(H1820,G1820),"N/A")</f>
        <v>27</v>
      </c>
      <c r="J1820" s="1">
        <f>IF(H1820&lt;&gt;"",H1820,"N/A")</f>
        <v>44627</v>
      </c>
      <c r="K1820">
        <v>2</v>
      </c>
      <c r="L1820" t="s">
        <v>16</v>
      </c>
      <c r="M1820" t="str">
        <f>IF(L1820&lt;&gt;"",L1820,"N/A")</f>
        <v>Paid</v>
      </c>
      <c r="N1820" t="s">
        <v>12</v>
      </c>
      <c r="O1820" t="str">
        <f>IF(N1820&lt;&gt;"",N1820,"N/A")</f>
        <v>Invoiced</v>
      </c>
      <c r="P1820" t="s">
        <v>69</v>
      </c>
      <c r="Q1820" s="9">
        <v>29.994</v>
      </c>
      <c r="R1820" t="str">
        <f t="shared" si="28"/>
        <v>20-30</v>
      </c>
      <c r="S1820">
        <v>20</v>
      </c>
      <c r="T1820" t="s">
        <v>14</v>
      </c>
      <c r="U1820">
        <f>IF(T1820="USD",S1820,S1820*0.055)</f>
        <v>20</v>
      </c>
      <c r="V1820">
        <v>10</v>
      </c>
      <c r="W1820" t="s">
        <v>14</v>
      </c>
      <c r="X1820">
        <f>IF(W1820="USD",V1820,V1820*0.054)</f>
        <v>10</v>
      </c>
      <c r="Y1820">
        <v>1</v>
      </c>
      <c r="Z1820">
        <v>2.7</v>
      </c>
      <c r="AA1820" s="9">
        <v>4.05</v>
      </c>
      <c r="AB1820">
        <v>3.375</v>
      </c>
    </row>
    <row r="1821" spans="1:28" x14ac:dyDescent="0.25">
      <c r="A1821" t="s">
        <v>84</v>
      </c>
      <c r="B1821" t="s">
        <v>10</v>
      </c>
      <c r="C1821" t="s">
        <v>68</v>
      </c>
      <c r="D1821" t="s">
        <v>3615</v>
      </c>
      <c r="E1821" t="s">
        <v>3617</v>
      </c>
      <c r="F1821" t="str">
        <f>_xlfn.CONCAT(D1821:D1821,"-",E1821)</f>
        <v>Mombasa-Lagos</v>
      </c>
      <c r="G1821" s="1">
        <v>44600</v>
      </c>
      <c r="H1821" s="1">
        <v>44627</v>
      </c>
      <c r="I1821" s="8">
        <f>IF(H1821&lt;&gt;"",_xlfn.DAYS(H1821,G1821),"N/A")</f>
        <v>27</v>
      </c>
      <c r="J1821" s="1">
        <f>IF(H1821&lt;&gt;"",H1821,"N/A")</f>
        <v>44627</v>
      </c>
      <c r="K1821">
        <v>2</v>
      </c>
      <c r="L1821" t="s">
        <v>16</v>
      </c>
      <c r="M1821" t="str">
        <f>IF(L1821&lt;&gt;"",L1821,"N/A")</f>
        <v>Paid</v>
      </c>
      <c r="N1821" t="s">
        <v>16</v>
      </c>
      <c r="O1821" t="str">
        <f>IF(N1821&lt;&gt;"",N1821,"N/A")</f>
        <v>Paid</v>
      </c>
      <c r="P1821" t="s">
        <v>13</v>
      </c>
      <c r="Q1821" s="9">
        <v>29.994</v>
      </c>
      <c r="R1821" t="str">
        <f t="shared" si="28"/>
        <v>20-30</v>
      </c>
      <c r="S1821">
        <v>600</v>
      </c>
      <c r="T1821" t="s">
        <v>14</v>
      </c>
      <c r="U1821">
        <f>IF(T1821="USD",S1821,S1821*0.055)</f>
        <v>600</v>
      </c>
      <c r="V1821">
        <v>300</v>
      </c>
      <c r="W1821" t="s">
        <v>14</v>
      </c>
      <c r="X1821">
        <f>IF(W1821="USD",V1821,V1821*0.054)</f>
        <v>300</v>
      </c>
      <c r="Y1821">
        <v>1</v>
      </c>
      <c r="Z1821">
        <v>2.7</v>
      </c>
      <c r="AA1821" s="9">
        <v>4.05</v>
      </c>
      <c r="AB1821">
        <v>3.375</v>
      </c>
    </row>
    <row r="1822" spans="1:28" x14ac:dyDescent="0.25">
      <c r="A1822" t="s">
        <v>240</v>
      </c>
      <c r="B1822" t="s">
        <v>10</v>
      </c>
      <c r="C1822" t="s">
        <v>68</v>
      </c>
      <c r="D1822" t="s">
        <v>3619</v>
      </c>
      <c r="E1822" t="s">
        <v>3617</v>
      </c>
      <c r="F1822" t="str">
        <f>_xlfn.CONCAT(D1822:D1822,"-",E1822)</f>
        <v>Addis Ababa-Lagos</v>
      </c>
      <c r="G1822" s="1">
        <v>44600</v>
      </c>
      <c r="H1822" s="1">
        <v>44627</v>
      </c>
      <c r="I1822" s="8">
        <f>IF(H1822&lt;&gt;"",_xlfn.DAYS(H1822,G1822),"N/A")</f>
        <v>27</v>
      </c>
      <c r="J1822" s="1">
        <f>IF(H1822&lt;&gt;"",H1822,"N/A")</f>
        <v>44627</v>
      </c>
      <c r="K1822">
        <v>2</v>
      </c>
      <c r="L1822" t="s">
        <v>16</v>
      </c>
      <c r="M1822" t="str">
        <f>IF(L1822&lt;&gt;"",L1822,"N/A")</f>
        <v>Paid</v>
      </c>
      <c r="O1822" t="str">
        <f>IF(N1822&lt;&gt;"",N1822,"N/A")</f>
        <v>N/A</v>
      </c>
      <c r="P1822" t="s">
        <v>69</v>
      </c>
      <c r="Q1822" s="9">
        <v>29.934000000000001</v>
      </c>
      <c r="R1822" t="str">
        <f t="shared" si="28"/>
        <v>20-30</v>
      </c>
      <c r="S1822">
        <v>20</v>
      </c>
      <c r="T1822" t="s">
        <v>14</v>
      </c>
      <c r="U1822">
        <f>IF(T1822="USD",S1822,S1822*0.055)</f>
        <v>20</v>
      </c>
      <c r="V1822">
        <v>10</v>
      </c>
      <c r="W1822" t="s">
        <v>14</v>
      </c>
      <c r="X1822">
        <f>IF(W1822="USD",V1822,V1822*0.054)</f>
        <v>10</v>
      </c>
      <c r="Y1822">
        <v>1</v>
      </c>
      <c r="Z1822">
        <v>2.7</v>
      </c>
      <c r="AA1822" s="9">
        <v>4.05</v>
      </c>
      <c r="AB1822">
        <v>3.375</v>
      </c>
    </row>
    <row r="1823" spans="1:28" x14ac:dyDescent="0.25">
      <c r="A1823" t="s">
        <v>271</v>
      </c>
      <c r="B1823" t="s">
        <v>10</v>
      </c>
      <c r="C1823" t="s">
        <v>68</v>
      </c>
      <c r="D1823" t="s">
        <v>3620</v>
      </c>
      <c r="E1823" t="s">
        <v>3618</v>
      </c>
      <c r="F1823" t="str">
        <f>_xlfn.CONCAT(D1823:D1823,"-",E1823)</f>
        <v>Zanzibar-Tripoli</v>
      </c>
      <c r="G1823" s="1">
        <v>44600</v>
      </c>
      <c r="H1823" s="1">
        <v>44627</v>
      </c>
      <c r="I1823" s="8">
        <f>IF(H1823&lt;&gt;"",_xlfn.DAYS(H1823,G1823),"N/A")</f>
        <v>27</v>
      </c>
      <c r="J1823" s="1">
        <f>IF(H1823&lt;&gt;"",H1823,"N/A")</f>
        <v>44627</v>
      </c>
      <c r="K1823">
        <v>2</v>
      </c>
      <c r="L1823" t="s">
        <v>16</v>
      </c>
      <c r="M1823" t="str">
        <f>IF(L1823&lt;&gt;"",L1823,"N/A")</f>
        <v>Paid</v>
      </c>
      <c r="N1823" t="s">
        <v>16</v>
      </c>
      <c r="O1823" t="str">
        <f>IF(N1823&lt;&gt;"",N1823,"N/A")</f>
        <v>Paid</v>
      </c>
      <c r="P1823" t="s">
        <v>13</v>
      </c>
      <c r="Q1823" s="9">
        <v>29.934000000000001</v>
      </c>
      <c r="R1823" t="str">
        <f t="shared" si="28"/>
        <v>20-30</v>
      </c>
      <c r="S1823">
        <v>600</v>
      </c>
      <c r="T1823" t="s">
        <v>14</v>
      </c>
      <c r="U1823">
        <f>IF(T1823="USD",S1823,S1823*0.055)</f>
        <v>600</v>
      </c>
      <c r="V1823">
        <v>300</v>
      </c>
      <c r="W1823" t="s">
        <v>14</v>
      </c>
      <c r="X1823">
        <f>IF(W1823="USD",V1823,V1823*0.054)</f>
        <v>300</v>
      </c>
      <c r="Y1823">
        <v>1</v>
      </c>
      <c r="Z1823">
        <v>2.7</v>
      </c>
      <c r="AA1823" s="9">
        <v>4.05</v>
      </c>
      <c r="AB1823">
        <v>3.375</v>
      </c>
    </row>
    <row r="1824" spans="1:28" x14ac:dyDescent="0.25">
      <c r="A1824" t="s">
        <v>40</v>
      </c>
      <c r="B1824" t="s">
        <v>10</v>
      </c>
      <c r="C1824" t="s">
        <v>11</v>
      </c>
      <c r="D1824" t="s">
        <v>3611</v>
      </c>
      <c r="E1824" t="s">
        <v>3613</v>
      </c>
      <c r="F1824" t="str">
        <f>_xlfn.CONCAT(D1824:D1824,"-",E1824)</f>
        <v>Mogadishu-Sanaa</v>
      </c>
      <c r="G1824" s="1">
        <v>44618</v>
      </c>
      <c r="H1824" s="1">
        <v>44645</v>
      </c>
      <c r="I1824" s="8">
        <f>IF(H1824&lt;&gt;"",_xlfn.DAYS(H1824,G1824),"N/A")</f>
        <v>27</v>
      </c>
      <c r="J1824" s="1">
        <f>IF(H1824&lt;&gt;"",H1824,"N/A")</f>
        <v>44645</v>
      </c>
      <c r="K1824">
        <v>2</v>
      </c>
      <c r="L1824" t="s">
        <v>16</v>
      </c>
      <c r="M1824" t="str">
        <f>IF(L1824&lt;&gt;"",L1824,"N/A")</f>
        <v>Paid</v>
      </c>
      <c r="N1824" t="s">
        <v>16</v>
      </c>
      <c r="O1824" t="str">
        <f>IF(N1824&lt;&gt;"",N1824,"N/A")</f>
        <v>Paid</v>
      </c>
      <c r="P1824" t="s">
        <v>13</v>
      </c>
      <c r="Q1824" s="9">
        <v>29.864999999999998</v>
      </c>
      <c r="R1824" t="str">
        <f t="shared" si="28"/>
        <v>20-30</v>
      </c>
      <c r="S1824">
        <v>600</v>
      </c>
      <c r="T1824" t="s">
        <v>14</v>
      </c>
      <c r="U1824">
        <f>IF(T1824="USD",S1824,S1824*0.055)</f>
        <v>600</v>
      </c>
      <c r="V1824">
        <v>300</v>
      </c>
      <c r="W1824" t="s">
        <v>14</v>
      </c>
      <c r="X1824">
        <f>IF(W1824="USD",V1824,V1824*0.054)</f>
        <v>300</v>
      </c>
      <c r="Y1824">
        <v>1</v>
      </c>
      <c r="Z1824">
        <v>2.7</v>
      </c>
      <c r="AA1824" s="9">
        <v>4.05</v>
      </c>
      <c r="AB1824">
        <v>3.375</v>
      </c>
    </row>
    <row r="1825" spans="1:28" x14ac:dyDescent="0.25">
      <c r="A1825" t="s">
        <v>423</v>
      </c>
      <c r="B1825" t="s">
        <v>10</v>
      </c>
      <c r="C1825" t="s">
        <v>68</v>
      </c>
      <c r="D1825" t="s">
        <v>3619</v>
      </c>
      <c r="E1825" t="s">
        <v>3614</v>
      </c>
      <c r="F1825" t="str">
        <f>_xlfn.CONCAT(D1825:D1825,"-",E1825)</f>
        <v>Addis Ababa-Alger</v>
      </c>
      <c r="G1825" s="1">
        <v>44621</v>
      </c>
      <c r="H1825" s="1">
        <v>44648</v>
      </c>
      <c r="I1825" s="8">
        <f>IF(H1825&lt;&gt;"",_xlfn.DAYS(H1825,G1825),"N/A")</f>
        <v>27</v>
      </c>
      <c r="J1825" s="1">
        <f>IF(H1825&lt;&gt;"",H1825,"N/A")</f>
        <v>44648</v>
      </c>
      <c r="K1825">
        <v>3</v>
      </c>
      <c r="L1825" t="s">
        <v>16</v>
      </c>
      <c r="M1825" t="str">
        <f>IF(L1825&lt;&gt;"",L1825,"N/A")</f>
        <v>Paid</v>
      </c>
      <c r="N1825" t="s">
        <v>16</v>
      </c>
      <c r="O1825" t="str">
        <f>IF(N1825&lt;&gt;"",N1825,"N/A")</f>
        <v>Paid</v>
      </c>
      <c r="P1825" t="s">
        <v>13</v>
      </c>
      <c r="Q1825" s="9">
        <v>29.733000000000001</v>
      </c>
      <c r="R1825" t="str">
        <f t="shared" si="28"/>
        <v>20-30</v>
      </c>
      <c r="S1825">
        <v>600</v>
      </c>
      <c r="T1825" t="s">
        <v>14</v>
      </c>
      <c r="U1825">
        <f>IF(T1825="USD",S1825,S1825*0.055)</f>
        <v>600</v>
      </c>
      <c r="V1825">
        <v>300</v>
      </c>
      <c r="W1825" t="s">
        <v>14</v>
      </c>
      <c r="X1825">
        <f>IF(W1825="USD",V1825,V1825*0.054)</f>
        <v>300</v>
      </c>
      <c r="Y1825">
        <v>1</v>
      </c>
      <c r="Z1825">
        <v>2.7</v>
      </c>
      <c r="AA1825" s="9">
        <v>4.05</v>
      </c>
      <c r="AB1825">
        <v>3.375</v>
      </c>
    </row>
    <row r="1826" spans="1:28" x14ac:dyDescent="0.25">
      <c r="A1826" t="s">
        <v>429</v>
      </c>
      <c r="B1826" t="s">
        <v>10</v>
      </c>
      <c r="C1826" t="s">
        <v>68</v>
      </c>
      <c r="D1826" t="s">
        <v>3615</v>
      </c>
      <c r="E1826" t="s">
        <v>3614</v>
      </c>
      <c r="F1826" t="str">
        <f>_xlfn.CONCAT(D1826:D1826,"-",E1826)</f>
        <v>Mombasa-Alger</v>
      </c>
      <c r="G1826" s="1">
        <v>44621</v>
      </c>
      <c r="H1826" s="1">
        <v>44648</v>
      </c>
      <c r="I1826" s="8">
        <f>IF(H1826&lt;&gt;"",_xlfn.DAYS(H1826,G1826),"N/A")</f>
        <v>27</v>
      </c>
      <c r="J1826" s="1">
        <f>IF(H1826&lt;&gt;"",H1826,"N/A")</f>
        <v>44648</v>
      </c>
      <c r="K1826">
        <v>3</v>
      </c>
      <c r="L1826" t="s">
        <v>16</v>
      </c>
      <c r="M1826" t="str">
        <f>IF(L1826&lt;&gt;"",L1826,"N/A")</f>
        <v>Paid</v>
      </c>
      <c r="N1826" t="s">
        <v>16</v>
      </c>
      <c r="O1826" t="str">
        <f>IF(N1826&lt;&gt;"",N1826,"N/A")</f>
        <v>Paid</v>
      </c>
      <c r="P1826" t="s">
        <v>13</v>
      </c>
      <c r="Q1826" s="9">
        <v>29.667000000000002</v>
      </c>
      <c r="R1826" t="str">
        <f t="shared" si="28"/>
        <v>20-30</v>
      </c>
      <c r="S1826">
        <v>600</v>
      </c>
      <c r="T1826" t="s">
        <v>14</v>
      </c>
      <c r="U1826">
        <f>IF(T1826="USD",S1826,S1826*0.055)</f>
        <v>600</v>
      </c>
      <c r="V1826">
        <v>300</v>
      </c>
      <c r="W1826" t="s">
        <v>14</v>
      </c>
      <c r="X1826">
        <f>IF(W1826="USD",V1826,V1826*0.054)</f>
        <v>300</v>
      </c>
      <c r="Y1826">
        <v>1</v>
      </c>
      <c r="Z1826">
        <v>2.7</v>
      </c>
      <c r="AA1826" s="9">
        <v>4.05</v>
      </c>
      <c r="AB1826">
        <v>3.375</v>
      </c>
    </row>
    <row r="1827" spans="1:28" x14ac:dyDescent="0.25">
      <c r="A1827" t="s">
        <v>612</v>
      </c>
      <c r="B1827" t="s">
        <v>10</v>
      </c>
      <c r="C1827" t="s">
        <v>68</v>
      </c>
      <c r="D1827" t="s">
        <v>3616</v>
      </c>
      <c r="E1827" t="s">
        <v>3612</v>
      </c>
      <c r="F1827" t="str">
        <f>_xlfn.CONCAT(D1827:D1827,"-",E1827)</f>
        <v>Marrakech-Victoria</v>
      </c>
      <c r="G1827" s="1">
        <v>44789</v>
      </c>
      <c r="H1827" s="1">
        <v>44816</v>
      </c>
      <c r="I1827" s="8">
        <f>IF(H1827&lt;&gt;"",_xlfn.DAYS(H1827,G1827),"N/A")</f>
        <v>27</v>
      </c>
      <c r="J1827" s="1">
        <f>IF(H1827&lt;&gt;"",H1827,"N/A")</f>
        <v>44816</v>
      </c>
      <c r="K1827">
        <v>8</v>
      </c>
      <c r="L1827" t="s">
        <v>12</v>
      </c>
      <c r="M1827" t="str">
        <f>IF(L1827&lt;&gt;"",L1827,"N/A")</f>
        <v>Invoiced</v>
      </c>
      <c r="O1827" t="str">
        <f>IF(N1827&lt;&gt;"",N1827,"N/A")</f>
        <v>N/A</v>
      </c>
      <c r="P1827" t="s">
        <v>13</v>
      </c>
      <c r="Q1827" s="9">
        <v>29.66</v>
      </c>
      <c r="R1827" t="str">
        <f t="shared" si="28"/>
        <v>20-30</v>
      </c>
      <c r="S1827">
        <v>600</v>
      </c>
      <c r="T1827" t="s">
        <v>14</v>
      </c>
      <c r="U1827">
        <f>IF(T1827="USD",S1827,S1827*0.055)</f>
        <v>600</v>
      </c>
      <c r="V1827">
        <v>300</v>
      </c>
      <c r="W1827" t="s">
        <v>14</v>
      </c>
      <c r="X1827">
        <f>IF(W1827="USD",V1827,V1827*0.054)</f>
        <v>300</v>
      </c>
      <c r="Y1827">
        <v>1</v>
      </c>
      <c r="Z1827">
        <v>2.7</v>
      </c>
      <c r="AA1827" s="9">
        <v>4.05</v>
      </c>
      <c r="AB1827">
        <v>3.375</v>
      </c>
    </row>
    <row r="1828" spans="1:28" x14ac:dyDescent="0.25">
      <c r="A1828" t="s">
        <v>632</v>
      </c>
      <c r="B1828" t="s">
        <v>10</v>
      </c>
      <c r="C1828" t="s">
        <v>68</v>
      </c>
      <c r="D1828" t="s">
        <v>3620</v>
      </c>
      <c r="E1828" t="s">
        <v>3612</v>
      </c>
      <c r="F1828" t="str">
        <f>_xlfn.CONCAT(D1828:D1828,"-",E1828)</f>
        <v>Zanzibar-Victoria</v>
      </c>
      <c r="G1828" s="1">
        <v>44778</v>
      </c>
      <c r="H1828" s="1">
        <v>44805</v>
      </c>
      <c r="I1828" s="8">
        <f>IF(H1828&lt;&gt;"",_xlfn.DAYS(H1828,G1828),"N/A")</f>
        <v>27</v>
      </c>
      <c r="J1828" s="1">
        <f>IF(H1828&lt;&gt;"",H1828,"N/A")</f>
        <v>44805</v>
      </c>
      <c r="K1828">
        <v>8</v>
      </c>
      <c r="L1828" t="s">
        <v>12</v>
      </c>
      <c r="M1828" t="str">
        <f>IF(L1828&lt;&gt;"",L1828,"N/A")</f>
        <v>Invoiced</v>
      </c>
      <c r="N1828" t="s">
        <v>583</v>
      </c>
      <c r="O1828" t="str">
        <f>IF(N1828&lt;&gt;"",N1828,"N/A")</f>
        <v>Approval Pending</v>
      </c>
      <c r="P1828" t="s">
        <v>13</v>
      </c>
      <c r="Q1828" s="9">
        <v>29.62</v>
      </c>
      <c r="R1828" t="str">
        <f t="shared" si="28"/>
        <v>20-30</v>
      </c>
      <c r="S1828">
        <v>600</v>
      </c>
      <c r="T1828" t="s">
        <v>14</v>
      </c>
      <c r="U1828">
        <f>IF(T1828="USD",S1828,S1828*0.055)</f>
        <v>600</v>
      </c>
      <c r="V1828">
        <v>300</v>
      </c>
      <c r="W1828" t="s">
        <v>14</v>
      </c>
      <c r="X1828">
        <f>IF(W1828="USD",V1828,V1828*0.054)</f>
        <v>300</v>
      </c>
      <c r="Y1828">
        <v>1</v>
      </c>
      <c r="Z1828">
        <v>2.7</v>
      </c>
      <c r="AA1828" s="9">
        <v>4.05</v>
      </c>
      <c r="AB1828">
        <v>3.375</v>
      </c>
    </row>
    <row r="1829" spans="1:28" x14ac:dyDescent="0.25">
      <c r="A1829" t="s">
        <v>609</v>
      </c>
      <c r="B1829" t="s">
        <v>10</v>
      </c>
      <c r="C1829" t="s">
        <v>68</v>
      </c>
      <c r="D1829" t="s">
        <v>3611</v>
      </c>
      <c r="E1829" t="s">
        <v>3613</v>
      </c>
      <c r="F1829" t="str">
        <f>_xlfn.CONCAT(D1829:D1829,"-",E1829)</f>
        <v>Mogadishu-Sanaa</v>
      </c>
      <c r="G1829" s="1">
        <v>44772</v>
      </c>
      <c r="H1829" s="1">
        <v>44799</v>
      </c>
      <c r="I1829" s="8">
        <f>IF(H1829&lt;&gt;"",_xlfn.DAYS(H1829,G1829),"N/A")</f>
        <v>27</v>
      </c>
      <c r="J1829" s="1">
        <f>IF(H1829&lt;&gt;"",H1829,"N/A")</f>
        <v>44799</v>
      </c>
      <c r="K1829">
        <v>7</v>
      </c>
      <c r="L1829" t="s">
        <v>12</v>
      </c>
      <c r="M1829" t="str">
        <f>IF(L1829&lt;&gt;"",L1829,"N/A")</f>
        <v>Invoiced</v>
      </c>
      <c r="N1829" t="s">
        <v>12</v>
      </c>
      <c r="O1829" t="str">
        <f>IF(N1829&lt;&gt;"",N1829,"N/A")</f>
        <v>Invoiced</v>
      </c>
      <c r="P1829" t="s">
        <v>13</v>
      </c>
      <c r="Q1829" s="9">
        <v>29.6</v>
      </c>
      <c r="R1829" t="str">
        <f t="shared" si="28"/>
        <v>20-30</v>
      </c>
      <c r="S1829">
        <v>600</v>
      </c>
      <c r="T1829" t="s">
        <v>14</v>
      </c>
      <c r="U1829">
        <f>IF(T1829="USD",S1829,S1829*0.055)</f>
        <v>600</v>
      </c>
      <c r="V1829">
        <v>300</v>
      </c>
      <c r="W1829" t="s">
        <v>14</v>
      </c>
      <c r="X1829">
        <f>IF(W1829="USD",V1829,V1829*0.054)</f>
        <v>300</v>
      </c>
      <c r="Y1829">
        <v>1</v>
      </c>
      <c r="Z1829">
        <v>2.7</v>
      </c>
      <c r="AA1829" s="9">
        <v>4.05</v>
      </c>
      <c r="AB1829">
        <v>3.375</v>
      </c>
    </row>
    <row r="1830" spans="1:28" x14ac:dyDescent="0.25">
      <c r="A1830" t="s">
        <v>629</v>
      </c>
      <c r="B1830" t="s">
        <v>10</v>
      </c>
      <c r="C1830" t="s">
        <v>68</v>
      </c>
      <c r="D1830" t="s">
        <v>3620</v>
      </c>
      <c r="E1830" t="s">
        <v>3613</v>
      </c>
      <c r="F1830" t="str">
        <f>_xlfn.CONCAT(D1830:D1830,"-",E1830)</f>
        <v>Zanzibar-Sanaa</v>
      </c>
      <c r="G1830" s="1">
        <v>44778</v>
      </c>
      <c r="H1830" s="1">
        <v>44805</v>
      </c>
      <c r="I1830" s="8">
        <f>IF(H1830&lt;&gt;"",_xlfn.DAYS(H1830,G1830),"N/A")</f>
        <v>27</v>
      </c>
      <c r="J1830" s="1">
        <f>IF(H1830&lt;&gt;"",H1830,"N/A")</f>
        <v>44805</v>
      </c>
      <c r="K1830">
        <v>8</v>
      </c>
      <c r="L1830" t="s">
        <v>12</v>
      </c>
      <c r="M1830" t="str">
        <f>IF(L1830&lt;&gt;"",L1830,"N/A")</f>
        <v>Invoiced</v>
      </c>
      <c r="N1830" t="s">
        <v>583</v>
      </c>
      <c r="O1830" t="str">
        <f>IF(N1830&lt;&gt;"",N1830,"N/A")</f>
        <v>Approval Pending</v>
      </c>
      <c r="P1830" t="s">
        <v>13</v>
      </c>
      <c r="Q1830" s="9">
        <v>29.6</v>
      </c>
      <c r="R1830" t="str">
        <f t="shared" si="28"/>
        <v>20-30</v>
      </c>
      <c r="S1830">
        <v>600</v>
      </c>
      <c r="T1830" t="s">
        <v>14</v>
      </c>
      <c r="U1830">
        <f>IF(T1830="USD",S1830,S1830*0.055)</f>
        <v>600</v>
      </c>
      <c r="V1830">
        <v>300</v>
      </c>
      <c r="W1830" t="s">
        <v>14</v>
      </c>
      <c r="X1830">
        <f>IF(W1830="USD",V1830,V1830*0.054)</f>
        <v>300</v>
      </c>
      <c r="Y1830">
        <v>1</v>
      </c>
      <c r="Z1830">
        <v>2.7</v>
      </c>
      <c r="AA1830" s="9">
        <v>4.05</v>
      </c>
      <c r="AB1830">
        <v>3.375</v>
      </c>
    </row>
    <row r="1831" spans="1:28" x14ac:dyDescent="0.25">
      <c r="A1831" t="s">
        <v>647</v>
      </c>
      <c r="B1831" t="s">
        <v>10</v>
      </c>
      <c r="C1831" t="s">
        <v>68</v>
      </c>
      <c r="D1831" t="s">
        <v>3619</v>
      </c>
      <c r="E1831" t="s">
        <v>3617</v>
      </c>
      <c r="F1831" t="str">
        <f>_xlfn.CONCAT(D1831:D1831,"-",E1831)</f>
        <v>Addis Ababa-Lagos</v>
      </c>
      <c r="G1831" s="1">
        <v>44783</v>
      </c>
      <c r="H1831" s="1">
        <v>44810</v>
      </c>
      <c r="I1831" s="8">
        <f>IF(H1831&lt;&gt;"",_xlfn.DAYS(H1831,G1831),"N/A")</f>
        <v>27</v>
      </c>
      <c r="J1831" s="1">
        <f>IF(H1831&lt;&gt;"",H1831,"N/A")</f>
        <v>44810</v>
      </c>
      <c r="K1831">
        <v>8</v>
      </c>
      <c r="L1831" t="s">
        <v>12</v>
      </c>
      <c r="M1831" t="str">
        <f>IF(L1831&lt;&gt;"",L1831,"N/A")</f>
        <v>Invoiced</v>
      </c>
      <c r="N1831" t="s">
        <v>583</v>
      </c>
      <c r="O1831" t="str">
        <f>IF(N1831&lt;&gt;"",N1831,"N/A")</f>
        <v>Approval Pending</v>
      </c>
      <c r="P1831" t="s">
        <v>13</v>
      </c>
      <c r="Q1831" s="9">
        <v>29.58</v>
      </c>
      <c r="R1831" t="str">
        <f t="shared" si="28"/>
        <v>20-30</v>
      </c>
      <c r="S1831">
        <v>600</v>
      </c>
      <c r="T1831" t="s">
        <v>14</v>
      </c>
      <c r="U1831">
        <f>IF(T1831="USD",S1831,S1831*0.055)</f>
        <v>600</v>
      </c>
      <c r="V1831">
        <v>300</v>
      </c>
      <c r="W1831" t="s">
        <v>14</v>
      </c>
      <c r="X1831">
        <f>IF(W1831="USD",V1831,V1831*0.054)</f>
        <v>300</v>
      </c>
      <c r="Y1831">
        <v>1</v>
      </c>
      <c r="Z1831">
        <v>2.7</v>
      </c>
      <c r="AA1831" s="9">
        <v>4.05</v>
      </c>
      <c r="AB1831">
        <v>3.375</v>
      </c>
    </row>
    <row r="1832" spans="1:28" x14ac:dyDescent="0.25">
      <c r="A1832" t="s">
        <v>656</v>
      </c>
      <c r="B1832" t="s">
        <v>10</v>
      </c>
      <c r="C1832" t="s">
        <v>68</v>
      </c>
      <c r="D1832" t="s">
        <v>3619</v>
      </c>
      <c r="E1832" t="s">
        <v>3614</v>
      </c>
      <c r="F1832" t="str">
        <f>_xlfn.CONCAT(D1832:D1832,"-",E1832)</f>
        <v>Addis Ababa-Alger</v>
      </c>
      <c r="G1832" s="1">
        <v>44789</v>
      </c>
      <c r="H1832" s="1">
        <v>44816</v>
      </c>
      <c r="I1832" s="8">
        <f>IF(H1832&lt;&gt;"",_xlfn.DAYS(H1832,G1832),"N/A")</f>
        <v>27</v>
      </c>
      <c r="J1832" s="1">
        <f>IF(H1832&lt;&gt;"",H1832,"N/A")</f>
        <v>44816</v>
      </c>
      <c r="K1832">
        <v>8</v>
      </c>
      <c r="L1832" t="s">
        <v>12</v>
      </c>
      <c r="M1832" t="str">
        <f>IF(L1832&lt;&gt;"",L1832,"N/A")</f>
        <v>Invoiced</v>
      </c>
      <c r="O1832" t="str">
        <f>IF(N1832&lt;&gt;"",N1832,"N/A")</f>
        <v>N/A</v>
      </c>
      <c r="P1832" t="s">
        <v>13</v>
      </c>
      <c r="Q1832" s="9">
        <v>29.58</v>
      </c>
      <c r="R1832" t="str">
        <f t="shared" si="28"/>
        <v>20-30</v>
      </c>
      <c r="S1832">
        <v>600</v>
      </c>
      <c r="T1832" t="s">
        <v>14</v>
      </c>
      <c r="U1832">
        <f>IF(T1832="USD",S1832,S1832*0.055)</f>
        <v>600</v>
      </c>
      <c r="V1832">
        <v>300</v>
      </c>
      <c r="W1832" t="s">
        <v>14</v>
      </c>
      <c r="X1832">
        <f>IF(W1832="USD",V1832,V1832*0.054)</f>
        <v>300</v>
      </c>
      <c r="Y1832">
        <v>1</v>
      </c>
      <c r="Z1832">
        <v>2.7</v>
      </c>
      <c r="AA1832" s="9">
        <v>4.05</v>
      </c>
      <c r="AB1832">
        <v>3.375</v>
      </c>
    </row>
    <row r="1833" spans="1:28" x14ac:dyDescent="0.25">
      <c r="A1833" t="s">
        <v>627</v>
      </c>
      <c r="B1833" t="s">
        <v>10</v>
      </c>
      <c r="C1833" t="s">
        <v>68</v>
      </c>
      <c r="D1833" t="s">
        <v>3619</v>
      </c>
      <c r="E1833" t="s">
        <v>3618</v>
      </c>
      <c r="F1833" t="str">
        <f>_xlfn.CONCAT(D1833:D1833,"-",E1833)</f>
        <v>Addis Ababa-Tripoli</v>
      </c>
      <c r="G1833" s="1">
        <v>44777</v>
      </c>
      <c r="H1833" s="1">
        <v>44804</v>
      </c>
      <c r="I1833" s="8">
        <f>IF(H1833&lt;&gt;"",_xlfn.DAYS(H1833,G1833),"N/A")</f>
        <v>27</v>
      </c>
      <c r="J1833" s="1">
        <f>IF(H1833&lt;&gt;"",H1833,"N/A")</f>
        <v>44804</v>
      </c>
      <c r="K1833">
        <v>8</v>
      </c>
      <c r="L1833" t="s">
        <v>12</v>
      </c>
      <c r="M1833" t="str">
        <f>IF(L1833&lt;&gt;"",L1833,"N/A")</f>
        <v>Invoiced</v>
      </c>
      <c r="N1833" t="s">
        <v>12</v>
      </c>
      <c r="O1833" t="str">
        <f>IF(N1833&lt;&gt;"",N1833,"N/A")</f>
        <v>Invoiced</v>
      </c>
      <c r="P1833" t="s">
        <v>13</v>
      </c>
      <c r="Q1833" s="9">
        <v>29.54</v>
      </c>
      <c r="R1833" t="str">
        <f t="shared" si="28"/>
        <v>20-30</v>
      </c>
      <c r="S1833">
        <v>600</v>
      </c>
      <c r="T1833" t="s">
        <v>14</v>
      </c>
      <c r="U1833">
        <f>IF(T1833="USD",S1833,S1833*0.055)</f>
        <v>600</v>
      </c>
      <c r="V1833">
        <v>300</v>
      </c>
      <c r="W1833" t="s">
        <v>14</v>
      </c>
      <c r="X1833">
        <f>IF(W1833="USD",V1833,V1833*0.054)</f>
        <v>300</v>
      </c>
      <c r="Y1833">
        <v>1</v>
      </c>
      <c r="Z1833">
        <v>2.7</v>
      </c>
      <c r="AA1833" s="9">
        <v>4.05</v>
      </c>
      <c r="AB1833">
        <v>3.375</v>
      </c>
    </row>
    <row r="1834" spans="1:28" x14ac:dyDescent="0.25">
      <c r="A1834" t="s">
        <v>611</v>
      </c>
      <c r="B1834" t="s">
        <v>10</v>
      </c>
      <c r="C1834" t="s">
        <v>68</v>
      </c>
      <c r="D1834" t="s">
        <v>3611</v>
      </c>
      <c r="E1834" t="s">
        <v>3612</v>
      </c>
      <c r="F1834" t="str">
        <f>_xlfn.CONCAT(D1834:D1834,"-",E1834)</f>
        <v>Mogadishu-Victoria</v>
      </c>
      <c r="G1834" s="1">
        <v>44789</v>
      </c>
      <c r="H1834" s="1">
        <v>44816</v>
      </c>
      <c r="I1834" s="8">
        <f>IF(H1834&lt;&gt;"",_xlfn.DAYS(H1834,G1834),"N/A")</f>
        <v>27</v>
      </c>
      <c r="J1834" s="1">
        <f>IF(H1834&lt;&gt;"",H1834,"N/A")</f>
        <v>44816</v>
      </c>
      <c r="K1834">
        <v>8</v>
      </c>
      <c r="L1834" t="s">
        <v>12</v>
      </c>
      <c r="M1834" t="str">
        <f>IF(L1834&lt;&gt;"",L1834,"N/A")</f>
        <v>Invoiced</v>
      </c>
      <c r="O1834" t="str">
        <f>IF(N1834&lt;&gt;"",N1834,"N/A")</f>
        <v>N/A</v>
      </c>
      <c r="P1834" t="s">
        <v>13</v>
      </c>
      <c r="Q1834" s="9">
        <v>29.5</v>
      </c>
      <c r="R1834" t="str">
        <f t="shared" si="28"/>
        <v>20-30</v>
      </c>
      <c r="S1834">
        <v>600</v>
      </c>
      <c r="T1834" t="s">
        <v>14</v>
      </c>
      <c r="U1834">
        <f>IF(T1834="USD",S1834,S1834*0.055)</f>
        <v>600</v>
      </c>
      <c r="V1834">
        <v>300</v>
      </c>
      <c r="W1834" t="s">
        <v>14</v>
      </c>
      <c r="X1834">
        <f>IF(W1834="USD",V1834,V1834*0.054)</f>
        <v>300</v>
      </c>
      <c r="Y1834">
        <v>1</v>
      </c>
      <c r="Z1834">
        <v>2.7</v>
      </c>
      <c r="AA1834" s="9">
        <v>4.05</v>
      </c>
      <c r="AB1834">
        <v>3.375</v>
      </c>
    </row>
    <row r="1835" spans="1:28" x14ac:dyDescent="0.25">
      <c r="A1835" t="s">
        <v>614</v>
      </c>
      <c r="B1835" t="s">
        <v>10</v>
      </c>
      <c r="C1835" t="s">
        <v>68</v>
      </c>
      <c r="D1835" t="s">
        <v>3611</v>
      </c>
      <c r="E1835" t="s">
        <v>3617</v>
      </c>
      <c r="F1835" t="str">
        <f>_xlfn.CONCAT(D1835:D1835,"-",E1835)</f>
        <v>Mogadishu-Lagos</v>
      </c>
      <c r="G1835" s="1">
        <v>44789</v>
      </c>
      <c r="H1835" s="1">
        <v>44816</v>
      </c>
      <c r="I1835" s="8">
        <f>IF(H1835&lt;&gt;"",_xlfn.DAYS(H1835,G1835),"N/A")</f>
        <v>27</v>
      </c>
      <c r="J1835" s="1">
        <f>IF(H1835&lt;&gt;"",H1835,"N/A")</f>
        <v>44816</v>
      </c>
      <c r="K1835">
        <v>8</v>
      </c>
      <c r="L1835" t="s">
        <v>12</v>
      </c>
      <c r="M1835" t="str">
        <f>IF(L1835&lt;&gt;"",L1835,"N/A")</f>
        <v>Invoiced</v>
      </c>
      <c r="O1835" t="str">
        <f>IF(N1835&lt;&gt;"",N1835,"N/A")</f>
        <v>N/A</v>
      </c>
      <c r="P1835" t="s">
        <v>13</v>
      </c>
      <c r="Q1835" s="9">
        <v>29.5</v>
      </c>
      <c r="R1835" t="str">
        <f t="shared" si="28"/>
        <v>20-30</v>
      </c>
      <c r="S1835">
        <v>600</v>
      </c>
      <c r="T1835" t="s">
        <v>14</v>
      </c>
      <c r="U1835">
        <f>IF(T1835="USD",S1835,S1835*0.055)</f>
        <v>600</v>
      </c>
      <c r="V1835">
        <v>300</v>
      </c>
      <c r="W1835" t="s">
        <v>14</v>
      </c>
      <c r="X1835">
        <f>IF(W1835="USD",V1835,V1835*0.054)</f>
        <v>300</v>
      </c>
      <c r="Y1835">
        <v>1</v>
      </c>
      <c r="Z1835">
        <v>2.7</v>
      </c>
      <c r="AA1835" s="9">
        <v>4.05</v>
      </c>
      <c r="AB1835">
        <v>3.375</v>
      </c>
    </row>
    <row r="1836" spans="1:28" x14ac:dyDescent="0.25">
      <c r="A1836" t="s">
        <v>620</v>
      </c>
      <c r="B1836" t="s">
        <v>10</v>
      </c>
      <c r="C1836" t="s">
        <v>68</v>
      </c>
      <c r="D1836" t="s">
        <v>3620</v>
      </c>
      <c r="E1836" t="s">
        <v>3613</v>
      </c>
      <c r="F1836" t="str">
        <f>_xlfn.CONCAT(D1836:D1836,"-",E1836)</f>
        <v>Zanzibar-Sanaa</v>
      </c>
      <c r="G1836" s="1">
        <v>44787</v>
      </c>
      <c r="H1836" s="1">
        <v>44814</v>
      </c>
      <c r="I1836" s="8">
        <f>IF(H1836&lt;&gt;"",_xlfn.DAYS(H1836,G1836),"N/A")</f>
        <v>27</v>
      </c>
      <c r="J1836" s="1">
        <f>IF(H1836&lt;&gt;"",H1836,"N/A")</f>
        <v>44814</v>
      </c>
      <c r="K1836">
        <v>8</v>
      </c>
      <c r="L1836" t="s">
        <v>12</v>
      </c>
      <c r="M1836" t="str">
        <f>IF(L1836&lt;&gt;"",L1836,"N/A")</f>
        <v>Invoiced</v>
      </c>
      <c r="N1836" t="s">
        <v>583</v>
      </c>
      <c r="O1836" t="str">
        <f>IF(N1836&lt;&gt;"",N1836,"N/A")</f>
        <v>Approval Pending</v>
      </c>
      <c r="P1836" t="s">
        <v>13</v>
      </c>
      <c r="Q1836" s="9">
        <v>29.5</v>
      </c>
      <c r="R1836" t="str">
        <f t="shared" si="28"/>
        <v>20-30</v>
      </c>
      <c r="S1836">
        <v>600</v>
      </c>
      <c r="T1836" t="s">
        <v>14</v>
      </c>
      <c r="U1836">
        <f>IF(T1836="USD",S1836,S1836*0.055)</f>
        <v>600</v>
      </c>
      <c r="V1836">
        <v>300</v>
      </c>
      <c r="W1836" t="s">
        <v>14</v>
      </c>
      <c r="X1836">
        <f>IF(W1836="USD",V1836,V1836*0.054)</f>
        <v>300</v>
      </c>
      <c r="Y1836">
        <v>1</v>
      </c>
      <c r="Z1836">
        <v>2.7</v>
      </c>
      <c r="AA1836" s="9">
        <v>4.05</v>
      </c>
      <c r="AB1836">
        <v>3.375</v>
      </c>
    </row>
    <row r="1837" spans="1:28" x14ac:dyDescent="0.25">
      <c r="A1837" t="s">
        <v>421</v>
      </c>
      <c r="B1837" t="s">
        <v>10</v>
      </c>
      <c r="C1837" t="s">
        <v>68</v>
      </c>
      <c r="D1837" t="s">
        <v>3611</v>
      </c>
      <c r="E1837" t="s">
        <v>3613</v>
      </c>
      <c r="F1837" t="str">
        <f>_xlfn.CONCAT(D1837:D1837,"-",E1837)</f>
        <v>Mogadishu-Sanaa</v>
      </c>
      <c r="G1837" s="1">
        <v>44621</v>
      </c>
      <c r="H1837" s="1">
        <v>44648</v>
      </c>
      <c r="I1837" s="8">
        <f>IF(H1837&lt;&gt;"",_xlfn.DAYS(H1837,G1837),"N/A")</f>
        <v>27</v>
      </c>
      <c r="J1837" s="1">
        <f>IF(H1837&lt;&gt;"",H1837,"N/A")</f>
        <v>44648</v>
      </c>
      <c r="K1837">
        <v>3</v>
      </c>
      <c r="L1837" t="s">
        <v>16</v>
      </c>
      <c r="M1837" t="str">
        <f>IF(L1837&lt;&gt;"",L1837,"N/A")</f>
        <v>Paid</v>
      </c>
      <c r="N1837" t="s">
        <v>16</v>
      </c>
      <c r="O1837" t="str">
        <f>IF(N1837&lt;&gt;"",N1837,"N/A")</f>
        <v>Paid</v>
      </c>
      <c r="P1837" t="s">
        <v>13</v>
      </c>
      <c r="Q1837" s="9">
        <v>29.486000000000001</v>
      </c>
      <c r="R1837" t="str">
        <f t="shared" si="28"/>
        <v>20-30</v>
      </c>
      <c r="S1837">
        <v>600</v>
      </c>
      <c r="T1837" t="s">
        <v>14</v>
      </c>
      <c r="U1837">
        <f>IF(T1837="USD",S1837,S1837*0.055)</f>
        <v>600</v>
      </c>
      <c r="V1837">
        <v>300</v>
      </c>
      <c r="W1837" t="s">
        <v>14</v>
      </c>
      <c r="X1837">
        <f>IF(W1837="USD",V1837,V1837*0.054)</f>
        <v>300</v>
      </c>
      <c r="Y1837">
        <v>1</v>
      </c>
      <c r="Z1837">
        <v>2.7</v>
      </c>
      <c r="AA1837" s="9">
        <v>4.05</v>
      </c>
      <c r="AB1837">
        <v>3.375</v>
      </c>
    </row>
    <row r="1838" spans="1:28" x14ac:dyDescent="0.25">
      <c r="A1838" t="s">
        <v>635</v>
      </c>
      <c r="B1838" t="s">
        <v>10</v>
      </c>
      <c r="C1838" t="s">
        <v>68</v>
      </c>
      <c r="D1838" t="s">
        <v>3620</v>
      </c>
      <c r="E1838" t="s">
        <v>3617</v>
      </c>
      <c r="F1838" t="str">
        <f>_xlfn.CONCAT(D1838:D1838,"-",E1838)</f>
        <v>Zanzibar-Lagos</v>
      </c>
      <c r="G1838" s="1">
        <v>44777</v>
      </c>
      <c r="H1838" s="1">
        <v>44804</v>
      </c>
      <c r="I1838" s="8">
        <f>IF(H1838&lt;&gt;"",_xlfn.DAYS(H1838,G1838),"N/A")</f>
        <v>27</v>
      </c>
      <c r="J1838" s="1">
        <f>IF(H1838&lt;&gt;"",H1838,"N/A")</f>
        <v>44804</v>
      </c>
      <c r="K1838">
        <v>8</v>
      </c>
      <c r="L1838" t="s">
        <v>12</v>
      </c>
      <c r="M1838" t="str">
        <f>IF(L1838&lt;&gt;"",L1838,"N/A")</f>
        <v>Invoiced</v>
      </c>
      <c r="N1838" t="s">
        <v>583</v>
      </c>
      <c r="O1838" t="str">
        <f>IF(N1838&lt;&gt;"",N1838,"N/A")</f>
        <v>Approval Pending</v>
      </c>
      <c r="P1838" t="s">
        <v>13</v>
      </c>
      <c r="Q1838" s="9">
        <v>29.48</v>
      </c>
      <c r="R1838" t="str">
        <f t="shared" si="28"/>
        <v>20-30</v>
      </c>
      <c r="S1838">
        <v>600</v>
      </c>
      <c r="T1838" t="s">
        <v>14</v>
      </c>
      <c r="U1838">
        <f>IF(T1838="USD",S1838,S1838*0.055)</f>
        <v>600</v>
      </c>
      <c r="V1838">
        <v>300</v>
      </c>
      <c r="W1838" t="s">
        <v>14</v>
      </c>
      <c r="X1838">
        <f>IF(W1838="USD",V1838,V1838*0.054)</f>
        <v>300</v>
      </c>
      <c r="Y1838">
        <v>1</v>
      </c>
      <c r="Z1838">
        <v>2.7</v>
      </c>
      <c r="AA1838" s="9">
        <v>4.05</v>
      </c>
      <c r="AB1838">
        <v>3.375</v>
      </c>
    </row>
    <row r="1839" spans="1:28" x14ac:dyDescent="0.25">
      <c r="A1839" t="s">
        <v>426</v>
      </c>
      <c r="B1839" t="s">
        <v>10</v>
      </c>
      <c r="C1839" t="s">
        <v>68</v>
      </c>
      <c r="D1839" t="s">
        <v>3616</v>
      </c>
      <c r="E1839" t="s">
        <v>3614</v>
      </c>
      <c r="F1839" t="str">
        <f>_xlfn.CONCAT(D1839:D1839,"-",E1839)</f>
        <v>Marrakech-Alger</v>
      </c>
      <c r="G1839" s="1">
        <v>44621</v>
      </c>
      <c r="H1839" s="1">
        <v>44648</v>
      </c>
      <c r="I1839" s="8">
        <f>IF(H1839&lt;&gt;"",_xlfn.DAYS(H1839,G1839),"N/A")</f>
        <v>27</v>
      </c>
      <c r="J1839" s="1">
        <f>IF(H1839&lt;&gt;"",H1839,"N/A")</f>
        <v>44648</v>
      </c>
      <c r="K1839">
        <v>3</v>
      </c>
      <c r="L1839" t="s">
        <v>16</v>
      </c>
      <c r="M1839" t="str">
        <f>IF(L1839&lt;&gt;"",L1839,"N/A")</f>
        <v>Paid</v>
      </c>
      <c r="N1839" t="s">
        <v>16</v>
      </c>
      <c r="O1839" t="str">
        <f>IF(N1839&lt;&gt;"",N1839,"N/A")</f>
        <v>Paid</v>
      </c>
      <c r="P1839" t="s">
        <v>13</v>
      </c>
      <c r="Q1839" s="9">
        <v>29.466000000000001</v>
      </c>
      <c r="R1839" t="str">
        <f t="shared" si="28"/>
        <v>20-30</v>
      </c>
      <c r="S1839">
        <v>600</v>
      </c>
      <c r="T1839" t="s">
        <v>14</v>
      </c>
      <c r="U1839">
        <f>IF(T1839="USD",S1839,S1839*0.055)</f>
        <v>600</v>
      </c>
      <c r="V1839">
        <v>300</v>
      </c>
      <c r="W1839" t="s">
        <v>14</v>
      </c>
      <c r="X1839">
        <f>IF(W1839="USD",V1839,V1839*0.054)</f>
        <v>300</v>
      </c>
      <c r="Y1839">
        <v>1</v>
      </c>
      <c r="Z1839">
        <v>2.7</v>
      </c>
      <c r="AA1839" s="9">
        <v>4.05</v>
      </c>
      <c r="AB1839">
        <v>3.375</v>
      </c>
    </row>
    <row r="1840" spans="1:28" x14ac:dyDescent="0.25">
      <c r="A1840" t="s">
        <v>434</v>
      </c>
      <c r="B1840" t="s">
        <v>10</v>
      </c>
      <c r="C1840" t="s">
        <v>68</v>
      </c>
      <c r="D1840" t="s">
        <v>3611</v>
      </c>
      <c r="E1840" t="s">
        <v>3618</v>
      </c>
      <c r="F1840" t="str">
        <f>_xlfn.CONCAT(D1840:D1840,"-",E1840)</f>
        <v>Mogadishu-Tripoli</v>
      </c>
      <c r="G1840" s="1">
        <v>44629</v>
      </c>
      <c r="H1840" s="1">
        <v>44656</v>
      </c>
      <c r="I1840" s="8">
        <f>IF(H1840&lt;&gt;"",_xlfn.DAYS(H1840,G1840),"N/A")</f>
        <v>27</v>
      </c>
      <c r="J1840" s="1">
        <f>IF(H1840&lt;&gt;"",H1840,"N/A")</f>
        <v>44656</v>
      </c>
      <c r="K1840">
        <v>3</v>
      </c>
      <c r="L1840" t="s">
        <v>16</v>
      </c>
      <c r="M1840" t="str">
        <f>IF(L1840&lt;&gt;"",L1840,"N/A")</f>
        <v>Paid</v>
      </c>
      <c r="N1840" t="s">
        <v>16</v>
      </c>
      <c r="O1840" t="str">
        <f>IF(N1840&lt;&gt;"",N1840,"N/A")</f>
        <v>Paid</v>
      </c>
      <c r="P1840" t="s">
        <v>13</v>
      </c>
      <c r="Q1840" s="9">
        <v>29.414000000000001</v>
      </c>
      <c r="R1840" t="str">
        <f t="shared" si="28"/>
        <v>20-30</v>
      </c>
      <c r="S1840">
        <v>600</v>
      </c>
      <c r="T1840" t="s">
        <v>14</v>
      </c>
      <c r="U1840">
        <f>IF(T1840="USD",S1840,S1840*0.055)</f>
        <v>600</v>
      </c>
      <c r="V1840">
        <v>300</v>
      </c>
      <c r="W1840" t="s">
        <v>14</v>
      </c>
      <c r="X1840">
        <f>IF(W1840="USD",V1840,V1840*0.054)</f>
        <v>300</v>
      </c>
      <c r="Y1840">
        <v>1</v>
      </c>
      <c r="Z1840">
        <v>2.7</v>
      </c>
      <c r="AA1840" s="9">
        <v>4.05</v>
      </c>
      <c r="AB1840">
        <v>3.375</v>
      </c>
    </row>
    <row r="1841" spans="1:29" x14ac:dyDescent="0.25">
      <c r="A1841" t="s">
        <v>1062</v>
      </c>
      <c r="B1841" t="s">
        <v>10</v>
      </c>
      <c r="C1841" t="s">
        <v>56</v>
      </c>
      <c r="D1841" t="s">
        <v>3620</v>
      </c>
      <c r="E1841" t="s">
        <v>3614</v>
      </c>
      <c r="F1841" t="str">
        <f>_xlfn.CONCAT(D1841:D1841,"-",E1841)</f>
        <v>Zanzibar-Alger</v>
      </c>
      <c r="G1841" s="1">
        <v>44627</v>
      </c>
      <c r="H1841" s="1">
        <v>44645</v>
      </c>
      <c r="I1841" s="8">
        <f>IF(H1841&lt;&gt;"",_xlfn.DAYS(H1841,G1841),"N/A")</f>
        <v>18</v>
      </c>
      <c r="J1841" s="1">
        <f>IF(H1841&lt;&gt;"",H1841,"N/A")</f>
        <v>44645</v>
      </c>
      <c r="K1841">
        <v>3</v>
      </c>
      <c r="L1841" t="s">
        <v>16</v>
      </c>
      <c r="M1841" t="str">
        <f>IF(L1841&lt;&gt;"",L1841,"N/A")</f>
        <v>Paid</v>
      </c>
      <c r="N1841" t="s">
        <v>12</v>
      </c>
      <c r="O1841" t="str">
        <f>IF(N1841&lt;&gt;"",N1841,"N/A")</f>
        <v>Invoiced</v>
      </c>
      <c r="P1841" t="s">
        <v>13</v>
      </c>
      <c r="Q1841" s="9">
        <v>35.109000000000002</v>
      </c>
      <c r="R1841" t="str">
        <f t="shared" si="28"/>
        <v>30+</v>
      </c>
      <c r="S1841">
        <v>600</v>
      </c>
      <c r="T1841" t="s">
        <v>14</v>
      </c>
      <c r="U1841">
        <f>IF(T1841="USD",S1841,S1841*0.055)</f>
        <v>600</v>
      </c>
      <c r="V1841">
        <v>300</v>
      </c>
      <c r="W1841" t="s">
        <v>14</v>
      </c>
      <c r="X1841">
        <f>IF(W1841="USD",V1841,V1841*0.054)</f>
        <v>300</v>
      </c>
      <c r="Y1841">
        <v>1</v>
      </c>
      <c r="Z1841">
        <v>2.6999999999999997</v>
      </c>
      <c r="AA1841" s="9">
        <v>1.8</v>
      </c>
      <c r="AB1841">
        <v>2.25</v>
      </c>
      <c r="AC1841">
        <v>1.8</v>
      </c>
    </row>
    <row r="1842" spans="1:29" x14ac:dyDescent="0.25">
      <c r="A1842" t="s">
        <v>1061</v>
      </c>
      <c r="B1842" t="s">
        <v>10</v>
      </c>
      <c r="C1842" t="s">
        <v>56</v>
      </c>
      <c r="D1842" t="s">
        <v>3616</v>
      </c>
      <c r="E1842" t="s">
        <v>3618</v>
      </c>
      <c r="F1842" t="str">
        <f>_xlfn.CONCAT(D1842:D1842,"-",E1842)</f>
        <v>Marrakech-Tripoli</v>
      </c>
      <c r="G1842" s="1">
        <v>44627</v>
      </c>
      <c r="H1842" s="1">
        <v>44645</v>
      </c>
      <c r="I1842" s="8">
        <f>IF(H1842&lt;&gt;"",_xlfn.DAYS(H1842,G1842),"N/A")</f>
        <v>18</v>
      </c>
      <c r="J1842" s="1">
        <f>IF(H1842&lt;&gt;"",H1842,"N/A")</f>
        <v>44645</v>
      </c>
      <c r="K1842">
        <v>3</v>
      </c>
      <c r="L1842" t="s">
        <v>16</v>
      </c>
      <c r="M1842" t="str">
        <f>IF(L1842&lt;&gt;"",L1842,"N/A")</f>
        <v>Paid</v>
      </c>
      <c r="N1842" t="s">
        <v>12</v>
      </c>
      <c r="O1842" t="str">
        <f>IF(N1842&lt;&gt;"",N1842,"N/A")</f>
        <v>Invoiced</v>
      </c>
      <c r="P1842" t="s">
        <v>13</v>
      </c>
      <c r="Q1842" s="9">
        <v>35.052999999999997</v>
      </c>
      <c r="R1842" t="str">
        <f t="shared" si="28"/>
        <v>30+</v>
      </c>
      <c r="S1842">
        <v>600</v>
      </c>
      <c r="T1842" t="s">
        <v>14</v>
      </c>
      <c r="U1842">
        <f>IF(T1842="USD",S1842,S1842*0.055)</f>
        <v>600</v>
      </c>
      <c r="V1842">
        <v>300</v>
      </c>
      <c r="W1842" t="s">
        <v>14</v>
      </c>
      <c r="X1842">
        <f>IF(W1842="USD",V1842,V1842*0.054)</f>
        <v>300</v>
      </c>
      <c r="Y1842">
        <v>1</v>
      </c>
      <c r="Z1842">
        <v>2.6999999999999997</v>
      </c>
      <c r="AA1842" s="9">
        <v>1.8</v>
      </c>
      <c r="AB1842">
        <v>2.25</v>
      </c>
      <c r="AC1842">
        <v>1.8</v>
      </c>
    </row>
    <row r="1843" spans="1:29" x14ac:dyDescent="0.25">
      <c r="A1843" t="s">
        <v>1060</v>
      </c>
      <c r="B1843" t="s">
        <v>10</v>
      </c>
      <c r="C1843" t="s">
        <v>56</v>
      </c>
      <c r="D1843" t="s">
        <v>3615</v>
      </c>
      <c r="E1843" t="s">
        <v>3614</v>
      </c>
      <c r="F1843" t="str">
        <f>_xlfn.CONCAT(D1843:D1843,"-",E1843)</f>
        <v>Mombasa-Alger</v>
      </c>
      <c r="G1843" s="1">
        <v>44627</v>
      </c>
      <c r="H1843" s="1">
        <v>44645</v>
      </c>
      <c r="I1843" s="8">
        <f>IF(H1843&lt;&gt;"",_xlfn.DAYS(H1843,G1843),"N/A")</f>
        <v>18</v>
      </c>
      <c r="J1843" s="1">
        <f>IF(H1843&lt;&gt;"",H1843,"N/A")</f>
        <v>44645</v>
      </c>
      <c r="K1843">
        <v>3</v>
      </c>
      <c r="L1843" t="s">
        <v>16</v>
      </c>
      <c r="M1843" t="str">
        <f>IF(L1843&lt;&gt;"",L1843,"N/A")</f>
        <v>Paid</v>
      </c>
      <c r="N1843" t="s">
        <v>12</v>
      </c>
      <c r="O1843" t="str">
        <f>IF(N1843&lt;&gt;"",N1843,"N/A")</f>
        <v>Invoiced</v>
      </c>
      <c r="P1843" t="s">
        <v>13</v>
      </c>
      <c r="Q1843" s="9">
        <v>35.011000000000003</v>
      </c>
      <c r="R1843" t="str">
        <f t="shared" si="28"/>
        <v>30+</v>
      </c>
      <c r="S1843">
        <v>600</v>
      </c>
      <c r="T1843" t="s">
        <v>14</v>
      </c>
      <c r="U1843">
        <f>IF(T1843="USD",S1843,S1843*0.055)</f>
        <v>600</v>
      </c>
      <c r="V1843">
        <v>300</v>
      </c>
      <c r="W1843" t="s">
        <v>14</v>
      </c>
      <c r="X1843">
        <f>IF(W1843="USD",V1843,V1843*0.054)</f>
        <v>300</v>
      </c>
      <c r="Y1843">
        <v>1</v>
      </c>
      <c r="Z1843">
        <v>2.6999999999999997</v>
      </c>
      <c r="AA1843" s="9">
        <v>1.8</v>
      </c>
      <c r="AB1843">
        <v>2.25</v>
      </c>
      <c r="AC1843">
        <v>1.8</v>
      </c>
    </row>
    <row r="1844" spans="1:29" x14ac:dyDescent="0.25">
      <c r="A1844" t="s">
        <v>2295</v>
      </c>
      <c r="B1844" t="s">
        <v>10</v>
      </c>
      <c r="C1844" t="s">
        <v>56</v>
      </c>
      <c r="D1844" t="s">
        <v>3619</v>
      </c>
      <c r="E1844" t="s">
        <v>3612</v>
      </c>
      <c r="F1844" t="str">
        <f>_xlfn.CONCAT(D1844:D1844,"-",E1844)</f>
        <v>Addis Ababa-Victoria</v>
      </c>
      <c r="G1844" s="1">
        <v>44571</v>
      </c>
      <c r="H1844" s="1">
        <v>44589</v>
      </c>
      <c r="I1844" s="8">
        <f>IF(H1844&lt;&gt;"",_xlfn.DAYS(H1844,G1844),"N/A")</f>
        <v>18</v>
      </c>
      <c r="J1844" s="1">
        <f>IF(H1844&lt;&gt;"",H1844,"N/A")</f>
        <v>44589</v>
      </c>
      <c r="K1844">
        <v>1</v>
      </c>
      <c r="L1844" t="s">
        <v>16</v>
      </c>
      <c r="M1844" t="str">
        <f>IF(L1844&lt;&gt;"",L1844,"N/A")</f>
        <v>Paid</v>
      </c>
      <c r="N1844" t="s">
        <v>16</v>
      </c>
      <c r="O1844" t="str">
        <f>IF(N1844&lt;&gt;"",N1844,"N/A")</f>
        <v>Paid</v>
      </c>
      <c r="P1844" t="s">
        <v>13</v>
      </c>
      <c r="Q1844" s="9">
        <v>35</v>
      </c>
      <c r="R1844" t="str">
        <f t="shared" si="28"/>
        <v>30+</v>
      </c>
      <c r="S1844">
        <v>600</v>
      </c>
      <c r="T1844" t="s">
        <v>14</v>
      </c>
      <c r="U1844">
        <f>IF(T1844="USD",S1844,S1844*0.055)</f>
        <v>600</v>
      </c>
      <c r="V1844">
        <v>300</v>
      </c>
      <c r="W1844" t="s">
        <v>14</v>
      </c>
      <c r="X1844">
        <f>IF(W1844="USD",V1844,V1844*0.054)</f>
        <v>300</v>
      </c>
      <c r="Y1844">
        <v>0</v>
      </c>
      <c r="Z1844">
        <v>2.6999999999999997</v>
      </c>
      <c r="AA1844" s="9">
        <v>1.8</v>
      </c>
      <c r="AB1844">
        <v>2.25</v>
      </c>
      <c r="AC1844">
        <v>1.8</v>
      </c>
    </row>
    <row r="1845" spans="1:29" x14ac:dyDescent="0.25">
      <c r="A1845" t="s">
        <v>2307</v>
      </c>
      <c r="B1845" t="s">
        <v>10</v>
      </c>
      <c r="C1845" t="s">
        <v>56</v>
      </c>
      <c r="D1845" t="s">
        <v>3619</v>
      </c>
      <c r="E1845" t="s">
        <v>3617</v>
      </c>
      <c r="F1845" t="str">
        <f>_xlfn.CONCAT(D1845:D1845,"-",E1845)</f>
        <v>Addis Ababa-Lagos</v>
      </c>
      <c r="G1845" s="1">
        <v>44572</v>
      </c>
      <c r="H1845" s="1">
        <v>44590</v>
      </c>
      <c r="I1845" s="8">
        <f>IF(H1845&lt;&gt;"",_xlfn.DAYS(H1845,G1845),"N/A")</f>
        <v>18</v>
      </c>
      <c r="J1845" s="1">
        <f>IF(H1845&lt;&gt;"",H1845,"N/A")</f>
        <v>44590</v>
      </c>
      <c r="K1845">
        <v>1</v>
      </c>
      <c r="L1845" t="s">
        <v>16</v>
      </c>
      <c r="M1845" t="str">
        <f>IF(L1845&lt;&gt;"",L1845,"N/A")</f>
        <v>Paid</v>
      </c>
      <c r="N1845" t="s">
        <v>16</v>
      </c>
      <c r="O1845" t="str">
        <f>IF(N1845&lt;&gt;"",N1845,"N/A")</f>
        <v>Paid</v>
      </c>
      <c r="P1845" t="s">
        <v>13</v>
      </c>
      <c r="Q1845" s="9">
        <v>35</v>
      </c>
      <c r="R1845" t="str">
        <f t="shared" si="28"/>
        <v>30+</v>
      </c>
      <c r="S1845">
        <v>600</v>
      </c>
      <c r="T1845" t="s">
        <v>14</v>
      </c>
      <c r="U1845">
        <f>IF(T1845="USD",S1845,S1845*0.055)</f>
        <v>600</v>
      </c>
      <c r="V1845">
        <v>300</v>
      </c>
      <c r="W1845" t="s">
        <v>14</v>
      </c>
      <c r="X1845">
        <f>IF(W1845="USD",V1845,V1845*0.054)</f>
        <v>300</v>
      </c>
      <c r="Y1845">
        <v>0</v>
      </c>
      <c r="Z1845">
        <v>2.6999999999999997</v>
      </c>
      <c r="AA1845" s="9">
        <v>1.8</v>
      </c>
      <c r="AB1845">
        <v>2.25</v>
      </c>
      <c r="AC1845">
        <v>1.8</v>
      </c>
    </row>
    <row r="1846" spans="1:29" x14ac:dyDescent="0.25">
      <c r="A1846" t="s">
        <v>3568</v>
      </c>
      <c r="B1846" t="s">
        <v>10</v>
      </c>
      <c r="C1846" t="s">
        <v>68</v>
      </c>
      <c r="D1846" t="s">
        <v>3616</v>
      </c>
      <c r="E1846" t="s">
        <v>3614</v>
      </c>
      <c r="F1846" t="str">
        <f>_xlfn.CONCAT(D1846:D1846,"-",E1846)</f>
        <v>Marrakech-Alger</v>
      </c>
      <c r="G1846" s="1">
        <v>44604</v>
      </c>
      <c r="H1846" s="1">
        <v>44622</v>
      </c>
      <c r="I1846" s="8">
        <f>IF(H1846&lt;&gt;"",_xlfn.DAYS(H1846,G1846),"N/A")</f>
        <v>18</v>
      </c>
      <c r="J1846" s="1">
        <f>IF(H1846&lt;&gt;"",H1846,"N/A")</f>
        <v>44622</v>
      </c>
      <c r="K1846">
        <v>2</v>
      </c>
      <c r="L1846" t="s">
        <v>16</v>
      </c>
      <c r="M1846" t="str">
        <f>IF(L1846&lt;&gt;"",L1846,"N/A")</f>
        <v>Paid</v>
      </c>
      <c r="N1846" t="s">
        <v>12</v>
      </c>
      <c r="O1846" t="str">
        <f>IF(N1846&lt;&gt;"",N1846,"N/A")</f>
        <v>Invoiced</v>
      </c>
      <c r="P1846" t="s">
        <v>13</v>
      </c>
      <c r="Q1846" s="9">
        <v>34.067999999999998</v>
      </c>
      <c r="R1846" t="str">
        <f t="shared" si="28"/>
        <v>30+</v>
      </c>
      <c r="S1846">
        <v>600</v>
      </c>
      <c r="T1846" t="s">
        <v>14</v>
      </c>
      <c r="U1846">
        <f>IF(T1846="USD",S1846,S1846*0.055)</f>
        <v>600</v>
      </c>
      <c r="V1846">
        <v>300</v>
      </c>
      <c r="W1846" t="s">
        <v>14</v>
      </c>
      <c r="X1846">
        <f>IF(W1846="USD",V1846,V1846*0.054)</f>
        <v>300</v>
      </c>
      <c r="Y1846">
        <v>1</v>
      </c>
      <c r="Z1846">
        <v>2.6999999999999997</v>
      </c>
      <c r="AA1846" s="9">
        <v>1.8</v>
      </c>
      <c r="AB1846">
        <v>2.25</v>
      </c>
      <c r="AC1846">
        <v>1.8</v>
      </c>
    </row>
    <row r="1847" spans="1:29" x14ac:dyDescent="0.25">
      <c r="A1847" t="s">
        <v>3578</v>
      </c>
      <c r="B1847" t="s">
        <v>10</v>
      </c>
      <c r="C1847" t="s">
        <v>68</v>
      </c>
      <c r="D1847" t="s">
        <v>3619</v>
      </c>
      <c r="E1847" t="s">
        <v>3614</v>
      </c>
      <c r="F1847" t="str">
        <f>_xlfn.CONCAT(D1847:D1847,"-",E1847)</f>
        <v>Addis Ababa-Alger</v>
      </c>
      <c r="G1847" s="1">
        <v>44606</v>
      </c>
      <c r="H1847" s="1">
        <v>44624</v>
      </c>
      <c r="I1847" s="8">
        <f>IF(H1847&lt;&gt;"",_xlfn.DAYS(H1847,G1847),"N/A")</f>
        <v>18</v>
      </c>
      <c r="J1847" s="1">
        <f>IF(H1847&lt;&gt;"",H1847,"N/A")</f>
        <v>44624</v>
      </c>
      <c r="K1847">
        <v>2</v>
      </c>
      <c r="L1847" t="s">
        <v>16</v>
      </c>
      <c r="M1847" t="str">
        <f>IF(L1847&lt;&gt;"",L1847,"N/A")</f>
        <v>Paid</v>
      </c>
      <c r="N1847" t="s">
        <v>12</v>
      </c>
      <c r="O1847" t="str">
        <f>IF(N1847&lt;&gt;"",N1847,"N/A")</f>
        <v>Invoiced</v>
      </c>
      <c r="P1847" t="s">
        <v>13</v>
      </c>
      <c r="Q1847" s="9">
        <v>34.067999999999998</v>
      </c>
      <c r="R1847" t="str">
        <f t="shared" si="28"/>
        <v>30+</v>
      </c>
      <c r="S1847">
        <v>600</v>
      </c>
      <c r="T1847" t="s">
        <v>14</v>
      </c>
      <c r="U1847">
        <f>IF(T1847="USD",S1847,S1847*0.055)</f>
        <v>600</v>
      </c>
      <c r="V1847">
        <v>300</v>
      </c>
      <c r="W1847" t="s">
        <v>14</v>
      </c>
      <c r="X1847">
        <f>IF(W1847="USD",V1847,V1847*0.054)</f>
        <v>300</v>
      </c>
      <c r="Y1847">
        <v>1</v>
      </c>
      <c r="Z1847">
        <v>2.6999999999999997</v>
      </c>
      <c r="AA1847" s="9">
        <v>1.8</v>
      </c>
      <c r="AB1847">
        <v>2.25</v>
      </c>
      <c r="AC1847">
        <v>1.8</v>
      </c>
    </row>
    <row r="1848" spans="1:29" x14ac:dyDescent="0.25">
      <c r="A1848" t="s">
        <v>3583</v>
      </c>
      <c r="B1848" t="s">
        <v>10</v>
      </c>
      <c r="C1848" t="s">
        <v>68</v>
      </c>
      <c r="D1848" t="s">
        <v>3620</v>
      </c>
      <c r="E1848" t="s">
        <v>3617</v>
      </c>
      <c r="F1848" t="str">
        <f>_xlfn.CONCAT(D1848:D1848,"-",E1848)</f>
        <v>Zanzibar-Lagos</v>
      </c>
      <c r="G1848" s="1">
        <v>44609</v>
      </c>
      <c r="H1848" s="1">
        <v>44627</v>
      </c>
      <c r="I1848" s="8">
        <f>IF(H1848&lt;&gt;"",_xlfn.DAYS(H1848,G1848),"N/A")</f>
        <v>18</v>
      </c>
      <c r="J1848" s="1">
        <f>IF(H1848&lt;&gt;"",H1848,"N/A")</f>
        <v>44627</v>
      </c>
      <c r="K1848">
        <v>2</v>
      </c>
      <c r="L1848" t="s">
        <v>16</v>
      </c>
      <c r="M1848" t="str">
        <f>IF(L1848&lt;&gt;"",L1848,"N/A")</f>
        <v>Paid</v>
      </c>
      <c r="N1848" t="s">
        <v>12</v>
      </c>
      <c r="O1848" t="str">
        <f>IF(N1848&lt;&gt;"",N1848,"N/A")</f>
        <v>Invoiced</v>
      </c>
      <c r="P1848" t="s">
        <v>13</v>
      </c>
      <c r="Q1848" s="9">
        <v>34.067999999999998</v>
      </c>
      <c r="R1848" t="str">
        <f t="shared" si="28"/>
        <v>30+</v>
      </c>
      <c r="S1848">
        <v>600</v>
      </c>
      <c r="T1848" t="s">
        <v>14</v>
      </c>
      <c r="U1848">
        <f>IF(T1848="USD",S1848,S1848*0.055)</f>
        <v>600</v>
      </c>
      <c r="V1848">
        <v>300</v>
      </c>
      <c r="W1848" t="s">
        <v>14</v>
      </c>
      <c r="X1848">
        <f>IF(W1848="USD",V1848,V1848*0.054)</f>
        <v>300</v>
      </c>
      <c r="Y1848">
        <v>1</v>
      </c>
      <c r="Z1848">
        <v>2.6999999999999997</v>
      </c>
      <c r="AA1848" s="9">
        <v>1.8</v>
      </c>
      <c r="AB1848">
        <v>2.25</v>
      </c>
      <c r="AC1848">
        <v>1.8</v>
      </c>
    </row>
    <row r="1849" spans="1:29" x14ac:dyDescent="0.25">
      <c r="A1849" t="s">
        <v>1813</v>
      </c>
      <c r="B1849" t="s">
        <v>10</v>
      </c>
      <c r="C1849" t="s">
        <v>68</v>
      </c>
      <c r="D1849" t="s">
        <v>3620</v>
      </c>
      <c r="E1849" t="s">
        <v>3614</v>
      </c>
      <c r="F1849" t="str">
        <f>_xlfn.CONCAT(D1849:D1849,"-",E1849)</f>
        <v>Zanzibar-Alger</v>
      </c>
      <c r="G1849" s="1">
        <v>44763</v>
      </c>
      <c r="H1849" s="1">
        <v>44781</v>
      </c>
      <c r="I1849" s="8">
        <f>IF(H1849&lt;&gt;"",_xlfn.DAYS(H1849,G1849),"N/A")</f>
        <v>18</v>
      </c>
      <c r="J1849" s="1">
        <f>IF(H1849&lt;&gt;"",H1849,"N/A")</f>
        <v>44781</v>
      </c>
      <c r="K1849">
        <v>7</v>
      </c>
      <c r="L1849" t="s">
        <v>12</v>
      </c>
      <c r="M1849" t="str">
        <f>IF(L1849&lt;&gt;"",L1849,"N/A")</f>
        <v>Invoiced</v>
      </c>
      <c r="N1849" t="s">
        <v>12</v>
      </c>
      <c r="O1849" t="str">
        <f>IF(N1849&lt;&gt;"",N1849,"N/A")</f>
        <v>Invoiced</v>
      </c>
      <c r="P1849" t="s">
        <v>13</v>
      </c>
      <c r="Q1849" s="9">
        <v>34.033200000000001</v>
      </c>
      <c r="R1849" t="str">
        <f t="shared" si="28"/>
        <v>30+</v>
      </c>
      <c r="S1849">
        <v>600</v>
      </c>
      <c r="T1849" t="s">
        <v>14</v>
      </c>
      <c r="U1849">
        <f>IF(T1849="USD",S1849,S1849*0.055)</f>
        <v>600</v>
      </c>
      <c r="V1849">
        <v>300</v>
      </c>
      <c r="W1849" t="s">
        <v>14</v>
      </c>
      <c r="X1849">
        <f>IF(W1849="USD",V1849,V1849*0.054)</f>
        <v>300</v>
      </c>
      <c r="Y1849">
        <v>1</v>
      </c>
      <c r="Z1849">
        <v>2.6999999999999997</v>
      </c>
      <c r="AA1849" s="9">
        <v>1.8</v>
      </c>
      <c r="AB1849">
        <v>2.25</v>
      </c>
      <c r="AC1849">
        <v>1.8</v>
      </c>
    </row>
    <row r="1850" spans="1:29" x14ac:dyDescent="0.25">
      <c r="A1850" t="s">
        <v>1362</v>
      </c>
      <c r="B1850" t="s">
        <v>10</v>
      </c>
      <c r="C1850" t="s">
        <v>68</v>
      </c>
      <c r="D1850" t="s">
        <v>3620</v>
      </c>
      <c r="E1850" t="s">
        <v>3618</v>
      </c>
      <c r="F1850" t="str">
        <f>_xlfn.CONCAT(D1850:D1850,"-",E1850)</f>
        <v>Zanzibar-Tripoli</v>
      </c>
      <c r="G1850" s="1">
        <v>44697</v>
      </c>
      <c r="H1850" s="1">
        <v>44715</v>
      </c>
      <c r="I1850" s="8">
        <f>IF(H1850&lt;&gt;"",_xlfn.DAYS(H1850,G1850),"N/A")</f>
        <v>18</v>
      </c>
      <c r="J1850" s="1">
        <f>IF(H1850&lt;&gt;"",H1850,"N/A")</f>
        <v>44715</v>
      </c>
      <c r="K1850">
        <v>5</v>
      </c>
      <c r="L1850" t="s">
        <v>12</v>
      </c>
      <c r="M1850" t="str">
        <f>IF(L1850&lt;&gt;"",L1850,"N/A")</f>
        <v>Invoiced</v>
      </c>
      <c r="N1850" t="s">
        <v>16</v>
      </c>
      <c r="O1850" t="str">
        <f>IF(N1850&lt;&gt;"",N1850,"N/A")</f>
        <v>Paid</v>
      </c>
      <c r="P1850" t="s">
        <v>69</v>
      </c>
      <c r="Q1850" s="9">
        <v>34.030999999999999</v>
      </c>
      <c r="R1850" t="str">
        <f t="shared" si="28"/>
        <v>30+</v>
      </c>
      <c r="S1850">
        <v>20</v>
      </c>
      <c r="T1850" t="s">
        <v>14</v>
      </c>
      <c r="U1850">
        <f>IF(T1850="USD",S1850,S1850*0.055)</f>
        <v>20</v>
      </c>
      <c r="V1850">
        <v>10</v>
      </c>
      <c r="W1850" t="s">
        <v>14</v>
      </c>
      <c r="X1850">
        <f>IF(W1850="USD",V1850,V1850*0.054)</f>
        <v>10</v>
      </c>
      <c r="Y1850">
        <v>1</v>
      </c>
      <c r="Z1850">
        <v>2.6999999999999997</v>
      </c>
      <c r="AA1850" s="9">
        <v>1.8</v>
      </c>
      <c r="AB1850">
        <v>2.25</v>
      </c>
      <c r="AC1850">
        <v>1.8</v>
      </c>
    </row>
    <row r="1851" spans="1:29" x14ac:dyDescent="0.25">
      <c r="A1851" t="s">
        <v>1371</v>
      </c>
      <c r="B1851" t="s">
        <v>10</v>
      </c>
      <c r="C1851" t="s">
        <v>68</v>
      </c>
      <c r="D1851" t="s">
        <v>3620</v>
      </c>
      <c r="E1851" t="s">
        <v>3618</v>
      </c>
      <c r="F1851" t="str">
        <f>_xlfn.CONCAT(D1851:D1851,"-",E1851)</f>
        <v>Zanzibar-Tripoli</v>
      </c>
      <c r="G1851" s="1">
        <v>44697</v>
      </c>
      <c r="H1851" s="1">
        <v>44715</v>
      </c>
      <c r="I1851" s="8">
        <f>IF(H1851&lt;&gt;"",_xlfn.DAYS(H1851,G1851),"N/A")</f>
        <v>18</v>
      </c>
      <c r="J1851" s="1">
        <f>IF(H1851&lt;&gt;"",H1851,"N/A")</f>
        <v>44715</v>
      </c>
      <c r="K1851">
        <v>5</v>
      </c>
      <c r="L1851" t="s">
        <v>12</v>
      </c>
      <c r="M1851" t="str">
        <f>IF(L1851&lt;&gt;"",L1851,"N/A")</f>
        <v>Invoiced</v>
      </c>
      <c r="N1851" t="s">
        <v>12</v>
      </c>
      <c r="O1851" t="str">
        <f>IF(N1851&lt;&gt;"",N1851,"N/A")</f>
        <v>Invoiced</v>
      </c>
      <c r="P1851" t="s">
        <v>13</v>
      </c>
      <c r="Q1851" s="9">
        <v>34.030999999999999</v>
      </c>
      <c r="R1851" t="str">
        <f t="shared" si="28"/>
        <v>30+</v>
      </c>
      <c r="S1851">
        <v>600</v>
      </c>
      <c r="T1851" t="s">
        <v>14</v>
      </c>
      <c r="U1851">
        <f>IF(T1851="USD",S1851,S1851*0.055)</f>
        <v>600</v>
      </c>
      <c r="V1851">
        <v>300</v>
      </c>
      <c r="W1851" t="s">
        <v>14</v>
      </c>
      <c r="X1851">
        <f>IF(W1851="USD",V1851,V1851*0.054)</f>
        <v>300</v>
      </c>
      <c r="Y1851">
        <v>1</v>
      </c>
      <c r="Z1851">
        <v>2.6999999999999997</v>
      </c>
      <c r="AA1851" s="9">
        <v>1.8</v>
      </c>
      <c r="AB1851">
        <v>2.25</v>
      </c>
      <c r="AC1851">
        <v>1.8</v>
      </c>
    </row>
    <row r="1852" spans="1:29" x14ac:dyDescent="0.25">
      <c r="A1852" t="s">
        <v>2199</v>
      </c>
      <c r="B1852" t="s">
        <v>10</v>
      </c>
      <c r="C1852" t="s">
        <v>68</v>
      </c>
      <c r="D1852" t="s">
        <v>3611</v>
      </c>
      <c r="E1852" t="s">
        <v>3618</v>
      </c>
      <c r="F1852" t="str">
        <f>_xlfn.CONCAT(D1852:D1852,"-",E1852)</f>
        <v>Mogadishu-Tripoli</v>
      </c>
      <c r="G1852" s="1">
        <v>44759</v>
      </c>
      <c r="H1852" s="1">
        <v>44777</v>
      </c>
      <c r="I1852" s="8">
        <f>IF(H1852&lt;&gt;"",_xlfn.DAYS(H1852,G1852),"N/A")</f>
        <v>18</v>
      </c>
      <c r="J1852" s="1">
        <f>IF(H1852&lt;&gt;"",H1852,"N/A")</f>
        <v>44777</v>
      </c>
      <c r="K1852">
        <v>7</v>
      </c>
      <c r="L1852" t="s">
        <v>16</v>
      </c>
      <c r="M1852" t="str">
        <f>IF(L1852&lt;&gt;"",L1852,"N/A")</f>
        <v>Paid</v>
      </c>
      <c r="N1852" t="s">
        <v>12</v>
      </c>
      <c r="O1852" t="str">
        <f>IF(N1852&lt;&gt;"",N1852,"N/A")</f>
        <v>Invoiced</v>
      </c>
      <c r="P1852" t="s">
        <v>13</v>
      </c>
      <c r="Q1852" s="9">
        <v>34.009399999999999</v>
      </c>
      <c r="R1852" t="str">
        <f t="shared" si="28"/>
        <v>30+</v>
      </c>
      <c r="S1852">
        <v>600</v>
      </c>
      <c r="T1852" t="s">
        <v>14</v>
      </c>
      <c r="U1852">
        <f>IF(T1852="USD",S1852,S1852*0.055)</f>
        <v>600</v>
      </c>
      <c r="V1852">
        <v>300</v>
      </c>
      <c r="W1852" t="s">
        <v>14</v>
      </c>
      <c r="X1852">
        <f>IF(W1852="USD",V1852,V1852*0.054)</f>
        <v>300</v>
      </c>
      <c r="Y1852">
        <v>1</v>
      </c>
      <c r="Z1852">
        <v>2.6999999999999997</v>
      </c>
      <c r="AA1852" s="9">
        <v>1.8</v>
      </c>
      <c r="AB1852">
        <v>2.25</v>
      </c>
      <c r="AC1852">
        <v>1.8</v>
      </c>
    </row>
    <row r="1853" spans="1:29" x14ac:dyDescent="0.25">
      <c r="A1853" t="s">
        <v>3579</v>
      </c>
      <c r="B1853" t="s">
        <v>10</v>
      </c>
      <c r="C1853" t="s">
        <v>68</v>
      </c>
      <c r="D1853" t="s">
        <v>3616</v>
      </c>
      <c r="E1853" t="s">
        <v>3613</v>
      </c>
      <c r="F1853" t="str">
        <f>_xlfn.CONCAT(D1853:D1853,"-",E1853)</f>
        <v>Marrakech-Sanaa</v>
      </c>
      <c r="G1853" s="1">
        <v>44607</v>
      </c>
      <c r="H1853" s="1">
        <v>44625</v>
      </c>
      <c r="I1853" s="8">
        <f>IF(H1853&lt;&gt;"",_xlfn.DAYS(H1853,G1853),"N/A")</f>
        <v>18</v>
      </c>
      <c r="J1853" s="1">
        <f>IF(H1853&lt;&gt;"",H1853,"N/A")</f>
        <v>44625</v>
      </c>
      <c r="K1853">
        <v>2</v>
      </c>
      <c r="L1853" t="s">
        <v>16</v>
      </c>
      <c r="M1853" t="str">
        <f>IF(L1853&lt;&gt;"",L1853,"N/A")</f>
        <v>Paid</v>
      </c>
      <c r="N1853" t="s">
        <v>12</v>
      </c>
      <c r="O1853" t="str">
        <f>IF(N1853&lt;&gt;"",N1853,"N/A")</f>
        <v>Invoiced</v>
      </c>
      <c r="P1853" t="s">
        <v>13</v>
      </c>
      <c r="Q1853" s="9">
        <v>33.066000000000003</v>
      </c>
      <c r="R1853" t="str">
        <f t="shared" si="28"/>
        <v>30+</v>
      </c>
      <c r="S1853">
        <v>600</v>
      </c>
      <c r="T1853" t="s">
        <v>14</v>
      </c>
      <c r="U1853">
        <f>IF(T1853="USD",S1853,S1853*0.055)</f>
        <v>600</v>
      </c>
      <c r="V1853">
        <v>300</v>
      </c>
      <c r="W1853" t="s">
        <v>14</v>
      </c>
      <c r="X1853">
        <f>IF(W1853="USD",V1853,V1853*0.054)</f>
        <v>300</v>
      </c>
      <c r="Y1853">
        <v>1</v>
      </c>
      <c r="Z1853">
        <v>2.6999999999999997</v>
      </c>
      <c r="AA1853" s="9">
        <v>1.8</v>
      </c>
      <c r="AB1853">
        <v>2.25</v>
      </c>
      <c r="AC1853">
        <v>1.8</v>
      </c>
    </row>
    <row r="1854" spans="1:29" x14ac:dyDescent="0.25">
      <c r="A1854" t="s">
        <v>3584</v>
      </c>
      <c r="B1854" t="s">
        <v>10</v>
      </c>
      <c r="C1854" t="s">
        <v>68</v>
      </c>
      <c r="D1854" t="s">
        <v>3615</v>
      </c>
      <c r="E1854" t="s">
        <v>3617</v>
      </c>
      <c r="F1854" t="str">
        <f>_xlfn.CONCAT(D1854:D1854,"-",E1854)</f>
        <v>Mombasa-Lagos</v>
      </c>
      <c r="G1854" s="1">
        <v>44607</v>
      </c>
      <c r="H1854" s="1">
        <v>44625</v>
      </c>
      <c r="I1854" s="8">
        <f>IF(H1854&lt;&gt;"",_xlfn.DAYS(H1854,G1854),"N/A")</f>
        <v>18</v>
      </c>
      <c r="J1854" s="1">
        <f>IF(H1854&lt;&gt;"",H1854,"N/A")</f>
        <v>44625</v>
      </c>
      <c r="K1854">
        <v>2</v>
      </c>
      <c r="L1854" t="s">
        <v>16</v>
      </c>
      <c r="M1854" t="str">
        <f>IF(L1854&lt;&gt;"",L1854,"N/A")</f>
        <v>Paid</v>
      </c>
      <c r="N1854" t="s">
        <v>12</v>
      </c>
      <c r="O1854" t="str">
        <f>IF(N1854&lt;&gt;"",N1854,"N/A")</f>
        <v>Invoiced</v>
      </c>
      <c r="P1854" t="s">
        <v>13</v>
      </c>
      <c r="Q1854" s="9">
        <v>33.066000000000003</v>
      </c>
      <c r="R1854" t="str">
        <f t="shared" si="28"/>
        <v>30+</v>
      </c>
      <c r="S1854">
        <v>600</v>
      </c>
      <c r="T1854" t="s">
        <v>14</v>
      </c>
      <c r="U1854">
        <f>IF(T1854="USD",S1854,S1854*0.055)</f>
        <v>600</v>
      </c>
      <c r="V1854">
        <v>300</v>
      </c>
      <c r="W1854" t="s">
        <v>14</v>
      </c>
      <c r="X1854">
        <f>IF(W1854="USD",V1854,V1854*0.054)</f>
        <v>300</v>
      </c>
      <c r="Y1854">
        <v>1</v>
      </c>
      <c r="Z1854">
        <v>2.6999999999999997</v>
      </c>
      <c r="AA1854" s="9">
        <v>1.8</v>
      </c>
      <c r="AB1854">
        <v>2.25</v>
      </c>
      <c r="AC1854">
        <v>1.8</v>
      </c>
    </row>
    <row r="1855" spans="1:29" x14ac:dyDescent="0.25">
      <c r="A1855" t="s">
        <v>3068</v>
      </c>
      <c r="B1855" t="s">
        <v>10</v>
      </c>
      <c r="C1855" t="s">
        <v>68</v>
      </c>
      <c r="D1855" t="s">
        <v>3616</v>
      </c>
      <c r="E1855" t="s">
        <v>3618</v>
      </c>
      <c r="F1855" t="str">
        <f>_xlfn.CONCAT(D1855:D1855,"-",E1855)</f>
        <v>Marrakech-Tripoli</v>
      </c>
      <c r="G1855" s="1">
        <v>44779</v>
      </c>
      <c r="H1855" s="1">
        <v>44797</v>
      </c>
      <c r="I1855" s="8">
        <f>IF(H1855&lt;&gt;"",_xlfn.DAYS(H1855,G1855),"N/A")</f>
        <v>18</v>
      </c>
      <c r="J1855" s="1">
        <f>IF(H1855&lt;&gt;"",H1855,"N/A")</f>
        <v>44797</v>
      </c>
      <c r="K1855">
        <v>8</v>
      </c>
      <c r="M1855" t="str">
        <f>IF(L1855&lt;&gt;"",L1855,"N/A")</f>
        <v>N/A</v>
      </c>
      <c r="N1855" t="s">
        <v>12</v>
      </c>
      <c r="O1855" t="str">
        <f>IF(N1855&lt;&gt;"",N1855,"N/A")</f>
        <v>Invoiced</v>
      </c>
      <c r="P1855" t="s">
        <v>13</v>
      </c>
      <c r="Q1855" s="9">
        <v>32.367600000000003</v>
      </c>
      <c r="R1855" t="str">
        <f t="shared" si="28"/>
        <v>30+</v>
      </c>
      <c r="S1855">
        <v>600</v>
      </c>
      <c r="T1855" t="s">
        <v>14</v>
      </c>
      <c r="U1855">
        <f>IF(T1855="USD",S1855,S1855*0.055)</f>
        <v>600</v>
      </c>
      <c r="V1855">
        <v>300</v>
      </c>
      <c r="W1855" t="s">
        <v>14</v>
      </c>
      <c r="X1855">
        <f>IF(W1855="USD",V1855,V1855*0.054)</f>
        <v>300</v>
      </c>
      <c r="Y1855">
        <v>0</v>
      </c>
      <c r="Z1855">
        <v>2.6999999999999997</v>
      </c>
      <c r="AA1855" s="9">
        <v>1.8</v>
      </c>
      <c r="AB1855">
        <v>2.25</v>
      </c>
      <c r="AC1855">
        <v>1.8</v>
      </c>
    </row>
    <row r="1856" spans="1:29" x14ac:dyDescent="0.25">
      <c r="A1856" t="s">
        <v>1853</v>
      </c>
      <c r="B1856" t="s">
        <v>10</v>
      </c>
      <c r="C1856" t="s">
        <v>68</v>
      </c>
      <c r="D1856" t="s">
        <v>3620</v>
      </c>
      <c r="E1856" t="s">
        <v>3614</v>
      </c>
      <c r="F1856" t="str">
        <f>_xlfn.CONCAT(D1856:D1856,"-",E1856)</f>
        <v>Zanzibar-Alger</v>
      </c>
      <c r="G1856" s="1">
        <v>44736</v>
      </c>
      <c r="H1856" s="1">
        <v>44754</v>
      </c>
      <c r="I1856" s="8">
        <f>IF(H1856&lt;&gt;"",_xlfn.DAYS(H1856,G1856),"N/A")</f>
        <v>18</v>
      </c>
      <c r="J1856" s="1">
        <f>IF(H1856&lt;&gt;"",H1856,"N/A")</f>
        <v>44754</v>
      </c>
      <c r="K1856">
        <v>6</v>
      </c>
      <c r="L1856" t="s">
        <v>12</v>
      </c>
      <c r="M1856" t="str">
        <f>IF(L1856&lt;&gt;"",L1856,"N/A")</f>
        <v>Invoiced</v>
      </c>
      <c r="N1856" t="s">
        <v>12</v>
      </c>
      <c r="O1856" t="str">
        <f>IF(N1856&lt;&gt;"",N1856,"N/A")</f>
        <v>Invoiced</v>
      </c>
      <c r="P1856" t="s">
        <v>13</v>
      </c>
      <c r="Q1856" s="9">
        <v>30.498000000000001</v>
      </c>
      <c r="R1856" t="str">
        <f t="shared" si="28"/>
        <v>30+</v>
      </c>
      <c r="S1856">
        <v>600</v>
      </c>
      <c r="T1856" t="s">
        <v>14</v>
      </c>
      <c r="U1856">
        <f>IF(T1856="USD",S1856,S1856*0.055)</f>
        <v>600</v>
      </c>
      <c r="V1856">
        <v>300</v>
      </c>
      <c r="W1856" t="s">
        <v>14</v>
      </c>
      <c r="X1856">
        <f>IF(W1856="USD",V1856,V1856*0.054)</f>
        <v>300</v>
      </c>
      <c r="Y1856">
        <v>1</v>
      </c>
      <c r="Z1856">
        <v>2.6999999999999997</v>
      </c>
      <c r="AA1856" s="9">
        <v>1.8</v>
      </c>
      <c r="AB1856">
        <v>2.25</v>
      </c>
      <c r="AC1856">
        <v>1.8</v>
      </c>
    </row>
    <row r="1857" spans="1:29" x14ac:dyDescent="0.25">
      <c r="A1857" t="s">
        <v>1854</v>
      </c>
      <c r="B1857" t="s">
        <v>10</v>
      </c>
      <c r="C1857" t="s">
        <v>68</v>
      </c>
      <c r="D1857" t="s">
        <v>3611</v>
      </c>
      <c r="E1857" t="s">
        <v>3614</v>
      </c>
      <c r="F1857" t="str">
        <f>_xlfn.CONCAT(D1857:D1857,"-",E1857)</f>
        <v>Mogadishu-Alger</v>
      </c>
      <c r="G1857" s="1">
        <v>44737</v>
      </c>
      <c r="H1857" s="1">
        <v>44755</v>
      </c>
      <c r="I1857" s="8">
        <f>IF(H1857&lt;&gt;"",_xlfn.DAYS(H1857,G1857),"N/A")</f>
        <v>18</v>
      </c>
      <c r="J1857" s="1">
        <f>IF(H1857&lt;&gt;"",H1857,"N/A")</f>
        <v>44755</v>
      </c>
      <c r="K1857">
        <v>6</v>
      </c>
      <c r="L1857" t="s">
        <v>12</v>
      </c>
      <c r="M1857" t="str">
        <f>IF(L1857&lt;&gt;"",L1857,"N/A")</f>
        <v>Invoiced</v>
      </c>
      <c r="N1857" t="s">
        <v>12</v>
      </c>
      <c r="O1857" t="str">
        <f>IF(N1857&lt;&gt;"",N1857,"N/A")</f>
        <v>Invoiced</v>
      </c>
      <c r="P1857" t="s">
        <v>13</v>
      </c>
      <c r="Q1857" s="9">
        <v>30.498000000000001</v>
      </c>
      <c r="R1857" t="str">
        <f t="shared" si="28"/>
        <v>30+</v>
      </c>
      <c r="S1857">
        <v>600</v>
      </c>
      <c r="T1857" t="s">
        <v>14</v>
      </c>
      <c r="U1857">
        <f>IF(T1857="USD",S1857,S1857*0.055)</f>
        <v>600</v>
      </c>
      <c r="V1857">
        <v>300</v>
      </c>
      <c r="W1857" t="s">
        <v>14</v>
      </c>
      <c r="X1857">
        <f>IF(W1857="USD",V1857,V1857*0.054)</f>
        <v>300</v>
      </c>
      <c r="Y1857">
        <v>1</v>
      </c>
      <c r="Z1857">
        <v>2.6999999999999997</v>
      </c>
      <c r="AA1857" s="9">
        <v>1.8</v>
      </c>
      <c r="AB1857">
        <v>2.25</v>
      </c>
      <c r="AC1857">
        <v>1.8</v>
      </c>
    </row>
    <row r="1858" spans="1:29" x14ac:dyDescent="0.25">
      <c r="A1858" t="s">
        <v>1290</v>
      </c>
      <c r="B1858" t="s">
        <v>10</v>
      </c>
      <c r="C1858" t="s">
        <v>68</v>
      </c>
      <c r="D1858" t="s">
        <v>3616</v>
      </c>
      <c r="E1858" t="s">
        <v>3612</v>
      </c>
      <c r="F1858" t="str">
        <f>_xlfn.CONCAT(D1858:D1858,"-",E1858)</f>
        <v>Marrakech-Victoria</v>
      </c>
      <c r="G1858" s="1">
        <v>44712</v>
      </c>
      <c r="H1858" s="1">
        <v>44730</v>
      </c>
      <c r="I1858" s="8">
        <f>IF(H1858&lt;&gt;"",_xlfn.DAYS(H1858,G1858),"N/A")</f>
        <v>18</v>
      </c>
      <c r="J1858" s="1">
        <f>IF(H1858&lt;&gt;"",H1858,"N/A")</f>
        <v>44730</v>
      </c>
      <c r="K1858">
        <v>5</v>
      </c>
      <c r="L1858" t="s">
        <v>16</v>
      </c>
      <c r="M1858" t="str">
        <f>IF(L1858&lt;&gt;"",L1858,"N/A")</f>
        <v>Paid</v>
      </c>
      <c r="N1858" t="s">
        <v>12</v>
      </c>
      <c r="O1858" t="str">
        <f>IF(N1858&lt;&gt;"",N1858,"N/A")</f>
        <v>Invoiced</v>
      </c>
      <c r="P1858" t="s">
        <v>69</v>
      </c>
      <c r="Q1858" s="9">
        <v>30.17</v>
      </c>
      <c r="R1858" t="str">
        <f t="shared" si="28"/>
        <v>30+</v>
      </c>
      <c r="S1858">
        <v>20</v>
      </c>
      <c r="T1858" t="s">
        <v>14</v>
      </c>
      <c r="U1858">
        <f>IF(T1858="USD",S1858,S1858*0.055)</f>
        <v>20</v>
      </c>
      <c r="V1858">
        <v>10</v>
      </c>
      <c r="W1858" t="s">
        <v>14</v>
      </c>
      <c r="X1858">
        <f>IF(W1858="USD",V1858,V1858*0.054)</f>
        <v>10</v>
      </c>
      <c r="Y1858">
        <v>1</v>
      </c>
      <c r="Z1858">
        <v>2.6999999999999997</v>
      </c>
      <c r="AA1858" s="9">
        <v>1.8</v>
      </c>
      <c r="AB1858">
        <v>2.25</v>
      </c>
      <c r="AC1858">
        <v>1.8</v>
      </c>
    </row>
    <row r="1859" spans="1:29" x14ac:dyDescent="0.25">
      <c r="A1859" t="s">
        <v>1303</v>
      </c>
      <c r="B1859" t="s">
        <v>10</v>
      </c>
      <c r="C1859" t="s">
        <v>68</v>
      </c>
      <c r="D1859" t="s">
        <v>3619</v>
      </c>
      <c r="E1859" t="s">
        <v>3613</v>
      </c>
      <c r="F1859" t="str">
        <f>_xlfn.CONCAT(D1859:D1859,"-",E1859)</f>
        <v>Addis Ababa-Sanaa</v>
      </c>
      <c r="G1859" s="1">
        <v>44712</v>
      </c>
      <c r="H1859" s="1">
        <v>44730</v>
      </c>
      <c r="I1859" s="8">
        <f>IF(H1859&lt;&gt;"",_xlfn.DAYS(H1859,G1859),"N/A")</f>
        <v>18</v>
      </c>
      <c r="J1859" s="1">
        <f>IF(H1859&lt;&gt;"",H1859,"N/A")</f>
        <v>44730</v>
      </c>
      <c r="K1859">
        <v>5</v>
      </c>
      <c r="L1859" t="s">
        <v>16</v>
      </c>
      <c r="M1859" t="str">
        <f>IF(L1859&lt;&gt;"",L1859,"N/A")</f>
        <v>Paid</v>
      </c>
      <c r="N1859" t="s">
        <v>12</v>
      </c>
      <c r="O1859" t="str">
        <f>IF(N1859&lt;&gt;"",N1859,"N/A")</f>
        <v>Invoiced</v>
      </c>
      <c r="P1859" t="s">
        <v>13</v>
      </c>
      <c r="Q1859" s="9">
        <v>30.17</v>
      </c>
      <c r="R1859" t="str">
        <f t="shared" ref="R1859:R1922" si="29">IF(Q1859&lt;=10,"1-10",IF(Q1859&lt;=20,"10-20",IF(Q1859&lt;=30,"20-30",IF(Q1859&lt;=40,"30+"))))</f>
        <v>30+</v>
      </c>
      <c r="S1859">
        <v>600</v>
      </c>
      <c r="T1859" t="s">
        <v>14</v>
      </c>
      <c r="U1859">
        <f>IF(T1859="USD",S1859,S1859*0.055)</f>
        <v>600</v>
      </c>
      <c r="V1859">
        <v>300</v>
      </c>
      <c r="W1859" t="s">
        <v>14</v>
      </c>
      <c r="X1859">
        <f>IF(W1859="USD",V1859,V1859*0.054)</f>
        <v>300</v>
      </c>
      <c r="Y1859">
        <v>1</v>
      </c>
      <c r="Z1859">
        <v>2.6999999999999997</v>
      </c>
      <c r="AA1859" s="9">
        <v>1.8</v>
      </c>
      <c r="AB1859">
        <v>2.25</v>
      </c>
      <c r="AC1859">
        <v>1.8</v>
      </c>
    </row>
    <row r="1860" spans="1:29" x14ac:dyDescent="0.25">
      <c r="A1860" t="s">
        <v>1815</v>
      </c>
      <c r="B1860" t="s">
        <v>10</v>
      </c>
      <c r="C1860" t="s">
        <v>68</v>
      </c>
      <c r="D1860" t="s">
        <v>3611</v>
      </c>
      <c r="E1860" t="s">
        <v>3617</v>
      </c>
      <c r="F1860" t="str">
        <f>_xlfn.CONCAT(D1860:D1860,"-",E1860)</f>
        <v>Mogadishu-Lagos</v>
      </c>
      <c r="G1860" s="1">
        <v>44745</v>
      </c>
      <c r="H1860" s="1">
        <v>44763</v>
      </c>
      <c r="I1860" s="8">
        <f>IF(H1860&lt;&gt;"",_xlfn.DAYS(H1860,G1860),"N/A")</f>
        <v>18</v>
      </c>
      <c r="J1860" s="1">
        <f>IF(H1860&lt;&gt;"",H1860,"N/A")</f>
        <v>44763</v>
      </c>
      <c r="K1860">
        <v>7</v>
      </c>
      <c r="L1860" t="s">
        <v>12</v>
      </c>
      <c r="M1860" t="str">
        <f>IF(L1860&lt;&gt;"",L1860,"N/A")</f>
        <v>Invoiced</v>
      </c>
      <c r="N1860" t="s">
        <v>12</v>
      </c>
      <c r="O1860" t="str">
        <f>IF(N1860&lt;&gt;"",N1860,"N/A")</f>
        <v>Invoiced</v>
      </c>
      <c r="P1860" t="s">
        <v>13</v>
      </c>
      <c r="Q1860" s="9">
        <v>30.138000000000002</v>
      </c>
      <c r="R1860" t="str">
        <f t="shared" si="29"/>
        <v>30+</v>
      </c>
      <c r="S1860">
        <v>600</v>
      </c>
      <c r="T1860" t="s">
        <v>14</v>
      </c>
      <c r="U1860">
        <f>IF(T1860="USD",S1860,S1860*0.055)</f>
        <v>600</v>
      </c>
      <c r="V1860">
        <v>300</v>
      </c>
      <c r="W1860" t="s">
        <v>14</v>
      </c>
      <c r="X1860">
        <f>IF(W1860="USD",V1860,V1860*0.054)</f>
        <v>300</v>
      </c>
      <c r="Y1860">
        <v>1</v>
      </c>
      <c r="Z1860">
        <v>2.6999999999999997</v>
      </c>
      <c r="AA1860" s="9">
        <v>1.8</v>
      </c>
      <c r="AB1860">
        <v>2.25</v>
      </c>
      <c r="AC1860">
        <v>1.8</v>
      </c>
    </row>
    <row r="1861" spans="1:29" x14ac:dyDescent="0.25">
      <c r="A1861" t="s">
        <v>1326</v>
      </c>
      <c r="B1861" t="s">
        <v>10</v>
      </c>
      <c r="C1861" t="s">
        <v>68</v>
      </c>
      <c r="D1861" t="s">
        <v>3615</v>
      </c>
      <c r="E1861" t="s">
        <v>3613</v>
      </c>
      <c r="F1861" t="str">
        <f>_xlfn.CONCAT(D1861:D1861,"-",E1861)</f>
        <v>Mombasa-Sanaa</v>
      </c>
      <c r="G1861" s="1">
        <v>44670</v>
      </c>
      <c r="H1861" s="1">
        <v>44688</v>
      </c>
      <c r="I1861" s="8">
        <f>IF(H1861&lt;&gt;"",_xlfn.DAYS(H1861,G1861),"N/A")</f>
        <v>18</v>
      </c>
      <c r="J1861" s="1">
        <f>IF(H1861&lt;&gt;"",H1861,"N/A")</f>
        <v>44688</v>
      </c>
      <c r="K1861">
        <v>4</v>
      </c>
      <c r="L1861" t="s">
        <v>16</v>
      </c>
      <c r="M1861" t="str">
        <f>IF(L1861&lt;&gt;"",L1861,"N/A")</f>
        <v>Paid</v>
      </c>
      <c r="N1861" t="s">
        <v>16</v>
      </c>
      <c r="O1861" t="str">
        <f>IF(N1861&lt;&gt;"",N1861,"N/A")</f>
        <v>Paid</v>
      </c>
      <c r="P1861" t="s">
        <v>13</v>
      </c>
      <c r="Q1861" s="9">
        <v>30.089600000000001</v>
      </c>
      <c r="R1861" t="str">
        <f t="shared" si="29"/>
        <v>30+</v>
      </c>
      <c r="S1861">
        <v>600</v>
      </c>
      <c r="T1861" t="s">
        <v>14</v>
      </c>
      <c r="U1861">
        <f>IF(T1861="USD",S1861,S1861*0.055)</f>
        <v>600</v>
      </c>
      <c r="V1861">
        <v>300</v>
      </c>
      <c r="W1861" t="s">
        <v>14</v>
      </c>
      <c r="X1861">
        <f>IF(W1861="USD",V1861,V1861*0.054)</f>
        <v>300</v>
      </c>
      <c r="Y1861">
        <v>1</v>
      </c>
      <c r="Z1861">
        <v>2.6999999999999997</v>
      </c>
      <c r="AA1861" s="9">
        <v>1.8</v>
      </c>
      <c r="AB1861">
        <v>2.25</v>
      </c>
      <c r="AC1861">
        <v>1.8</v>
      </c>
    </row>
    <row r="1862" spans="1:29" x14ac:dyDescent="0.25">
      <c r="A1862" t="s">
        <v>2193</v>
      </c>
      <c r="B1862" t="s">
        <v>10</v>
      </c>
      <c r="C1862" t="s">
        <v>68</v>
      </c>
      <c r="D1862" t="s">
        <v>3616</v>
      </c>
      <c r="E1862" t="s">
        <v>3618</v>
      </c>
      <c r="F1862" t="str">
        <f>_xlfn.CONCAT(D1862:D1862,"-",E1862)</f>
        <v>Marrakech-Tripoli</v>
      </c>
      <c r="G1862" s="1">
        <v>44756</v>
      </c>
      <c r="H1862" s="1">
        <v>44774</v>
      </c>
      <c r="I1862" s="8">
        <f>IF(H1862&lt;&gt;"",_xlfn.DAYS(H1862,G1862),"N/A")</f>
        <v>18</v>
      </c>
      <c r="J1862" s="1">
        <f>IF(H1862&lt;&gt;"",H1862,"N/A")</f>
        <v>44774</v>
      </c>
      <c r="K1862">
        <v>7</v>
      </c>
      <c r="L1862" t="s">
        <v>16</v>
      </c>
      <c r="M1862" t="str">
        <f>IF(L1862&lt;&gt;"",L1862,"N/A")</f>
        <v>Paid</v>
      </c>
      <c r="N1862" t="s">
        <v>12</v>
      </c>
      <c r="O1862" t="str">
        <f>IF(N1862&lt;&gt;"",N1862,"N/A")</f>
        <v>Invoiced</v>
      </c>
      <c r="P1862" t="s">
        <v>13</v>
      </c>
      <c r="Q1862" s="9">
        <v>30.068200000000001</v>
      </c>
      <c r="R1862" t="str">
        <f t="shared" si="29"/>
        <v>30+</v>
      </c>
      <c r="S1862">
        <v>600</v>
      </c>
      <c r="T1862" t="s">
        <v>14</v>
      </c>
      <c r="U1862">
        <f>IF(T1862="USD",S1862,S1862*0.055)</f>
        <v>600</v>
      </c>
      <c r="V1862">
        <v>300</v>
      </c>
      <c r="W1862" t="s">
        <v>14</v>
      </c>
      <c r="X1862">
        <f>IF(W1862="USD",V1862,V1862*0.054)</f>
        <v>300</v>
      </c>
      <c r="Y1862">
        <v>1</v>
      </c>
      <c r="Z1862">
        <v>2.6999999999999997</v>
      </c>
      <c r="AA1862" s="9">
        <v>1.8</v>
      </c>
      <c r="AB1862">
        <v>2.25</v>
      </c>
      <c r="AC1862">
        <v>1.8</v>
      </c>
    </row>
    <row r="1863" spans="1:29" x14ac:dyDescent="0.25">
      <c r="A1863" t="s">
        <v>1327</v>
      </c>
      <c r="B1863" t="s">
        <v>10</v>
      </c>
      <c r="C1863" t="s">
        <v>68</v>
      </c>
      <c r="D1863" t="s">
        <v>3619</v>
      </c>
      <c r="E1863" t="s">
        <v>3614</v>
      </c>
      <c r="F1863" t="str">
        <f>_xlfn.CONCAT(D1863:D1863,"-",E1863)</f>
        <v>Addis Ababa-Alger</v>
      </c>
      <c r="G1863" s="1">
        <v>44670</v>
      </c>
      <c r="H1863" s="1">
        <v>44688</v>
      </c>
      <c r="I1863" s="8">
        <f>IF(H1863&lt;&gt;"",_xlfn.DAYS(H1863,G1863),"N/A")</f>
        <v>18</v>
      </c>
      <c r="J1863" s="1">
        <f>IF(H1863&lt;&gt;"",H1863,"N/A")</f>
        <v>44688</v>
      </c>
      <c r="K1863">
        <v>4</v>
      </c>
      <c r="L1863" t="s">
        <v>16</v>
      </c>
      <c r="M1863" t="str">
        <f>IF(L1863&lt;&gt;"",L1863,"N/A")</f>
        <v>Paid</v>
      </c>
      <c r="N1863" t="s">
        <v>12</v>
      </c>
      <c r="O1863" t="str">
        <f>IF(N1863&lt;&gt;"",N1863,"N/A")</f>
        <v>Invoiced</v>
      </c>
      <c r="P1863" t="s">
        <v>13</v>
      </c>
      <c r="Q1863" s="9">
        <v>30.058800000000002</v>
      </c>
      <c r="R1863" t="str">
        <f t="shared" si="29"/>
        <v>30+</v>
      </c>
      <c r="S1863">
        <v>600</v>
      </c>
      <c r="T1863" t="s">
        <v>14</v>
      </c>
      <c r="U1863">
        <f>IF(T1863="USD",S1863,S1863*0.055)</f>
        <v>600</v>
      </c>
      <c r="V1863">
        <v>300</v>
      </c>
      <c r="W1863" t="s">
        <v>14</v>
      </c>
      <c r="X1863">
        <f>IF(W1863="USD",V1863,V1863*0.054)</f>
        <v>300</v>
      </c>
      <c r="Y1863">
        <v>1</v>
      </c>
      <c r="Z1863">
        <v>2.6999999999999997</v>
      </c>
      <c r="AA1863" s="9">
        <v>1.8</v>
      </c>
      <c r="AB1863">
        <v>2.25</v>
      </c>
      <c r="AC1863">
        <v>1.8</v>
      </c>
    </row>
    <row r="1864" spans="1:29" x14ac:dyDescent="0.25">
      <c r="A1864" t="s">
        <v>1221</v>
      </c>
      <c r="B1864" t="s">
        <v>10</v>
      </c>
      <c r="C1864" t="s">
        <v>68</v>
      </c>
      <c r="D1864" t="s">
        <v>3620</v>
      </c>
      <c r="E1864" t="s">
        <v>3612</v>
      </c>
      <c r="F1864" t="str">
        <f>_xlfn.CONCAT(D1864:D1864,"-",E1864)</f>
        <v>Zanzibar-Victoria</v>
      </c>
      <c r="G1864" s="1">
        <v>44676</v>
      </c>
      <c r="H1864" s="1">
        <v>44694</v>
      </c>
      <c r="I1864" s="8">
        <f>IF(H1864&lt;&gt;"",_xlfn.DAYS(H1864,G1864),"N/A")</f>
        <v>18</v>
      </c>
      <c r="J1864" s="1">
        <f>IF(H1864&lt;&gt;"",H1864,"N/A")</f>
        <v>44694</v>
      </c>
      <c r="K1864">
        <v>4</v>
      </c>
      <c r="M1864" t="str">
        <f>IF(L1864&lt;&gt;"",L1864,"N/A")</f>
        <v>N/A</v>
      </c>
      <c r="O1864" t="str">
        <f>IF(N1864&lt;&gt;"",N1864,"N/A")</f>
        <v>N/A</v>
      </c>
      <c r="P1864" t="s">
        <v>69</v>
      </c>
      <c r="Q1864" s="9">
        <v>30.048100000000002</v>
      </c>
      <c r="R1864" t="str">
        <f t="shared" si="29"/>
        <v>30+</v>
      </c>
      <c r="S1864">
        <v>20</v>
      </c>
      <c r="T1864" t="s">
        <v>14</v>
      </c>
      <c r="U1864">
        <f>IF(T1864="USD",S1864,S1864*0.055)</f>
        <v>20</v>
      </c>
      <c r="V1864">
        <v>10</v>
      </c>
      <c r="W1864" t="s">
        <v>14</v>
      </c>
      <c r="X1864">
        <f>IF(W1864="USD",V1864,V1864*0.054)</f>
        <v>10</v>
      </c>
      <c r="Y1864">
        <v>1</v>
      </c>
      <c r="Z1864">
        <v>2.6999999999999997</v>
      </c>
      <c r="AA1864" s="9">
        <v>1.8</v>
      </c>
      <c r="AB1864">
        <v>2.25</v>
      </c>
      <c r="AC1864">
        <v>1.8</v>
      </c>
    </row>
    <row r="1865" spans="1:29" x14ac:dyDescent="0.25">
      <c r="A1865" t="s">
        <v>1238</v>
      </c>
      <c r="B1865" t="s">
        <v>10</v>
      </c>
      <c r="C1865" t="s">
        <v>68</v>
      </c>
      <c r="D1865" t="s">
        <v>3611</v>
      </c>
      <c r="E1865" t="s">
        <v>3614</v>
      </c>
      <c r="F1865" t="str">
        <f>_xlfn.CONCAT(D1865:D1865,"-",E1865)</f>
        <v>Mogadishu-Alger</v>
      </c>
      <c r="G1865" s="1">
        <v>44676</v>
      </c>
      <c r="H1865" s="1">
        <v>44694</v>
      </c>
      <c r="I1865" s="8">
        <f>IF(H1865&lt;&gt;"",_xlfn.DAYS(H1865,G1865),"N/A")</f>
        <v>18</v>
      </c>
      <c r="J1865" s="1">
        <f>IF(H1865&lt;&gt;"",H1865,"N/A")</f>
        <v>44694</v>
      </c>
      <c r="K1865">
        <v>4</v>
      </c>
      <c r="M1865" t="str">
        <f>IF(L1865&lt;&gt;"",L1865,"N/A")</f>
        <v>N/A</v>
      </c>
      <c r="N1865" t="s">
        <v>12</v>
      </c>
      <c r="O1865" t="str">
        <f>IF(N1865&lt;&gt;"",N1865,"N/A")</f>
        <v>Invoiced</v>
      </c>
      <c r="P1865" t="s">
        <v>13</v>
      </c>
      <c r="Q1865" s="9">
        <v>30.048100000000002</v>
      </c>
      <c r="R1865" t="str">
        <f t="shared" si="29"/>
        <v>30+</v>
      </c>
      <c r="S1865">
        <v>600</v>
      </c>
      <c r="T1865" t="s">
        <v>14</v>
      </c>
      <c r="U1865">
        <f>IF(T1865="USD",S1865,S1865*0.055)</f>
        <v>600</v>
      </c>
      <c r="V1865">
        <v>300</v>
      </c>
      <c r="W1865" t="s">
        <v>14</v>
      </c>
      <c r="X1865">
        <f>IF(W1865="USD",V1865,V1865*0.054)</f>
        <v>300</v>
      </c>
      <c r="Y1865">
        <v>1</v>
      </c>
      <c r="Z1865">
        <v>2.6999999999999997</v>
      </c>
      <c r="AA1865" s="9">
        <v>1.8</v>
      </c>
      <c r="AB1865">
        <v>2.25</v>
      </c>
      <c r="AC1865">
        <v>1.8</v>
      </c>
    </row>
    <row r="1866" spans="1:29" x14ac:dyDescent="0.25">
      <c r="A1866" t="s">
        <v>990</v>
      </c>
      <c r="B1866" t="s">
        <v>10</v>
      </c>
      <c r="C1866" t="s">
        <v>68</v>
      </c>
      <c r="D1866" t="s">
        <v>3619</v>
      </c>
      <c r="E1866" t="s">
        <v>3617</v>
      </c>
      <c r="F1866" t="str">
        <f>_xlfn.CONCAT(D1866:D1866,"-",E1866)</f>
        <v>Addis Ababa-Lagos</v>
      </c>
      <c r="G1866" s="1">
        <v>44571</v>
      </c>
      <c r="H1866" s="1">
        <v>44589</v>
      </c>
      <c r="I1866" s="8">
        <f>IF(H1866&lt;&gt;"",_xlfn.DAYS(H1866,G1866),"N/A")</f>
        <v>18</v>
      </c>
      <c r="J1866" s="1">
        <f>IF(H1866&lt;&gt;"",H1866,"N/A")</f>
        <v>44589</v>
      </c>
      <c r="K1866">
        <v>1</v>
      </c>
      <c r="L1866" t="s">
        <v>16</v>
      </c>
      <c r="M1866" t="str">
        <f>IF(L1866&lt;&gt;"",L1866,"N/A")</f>
        <v>Paid</v>
      </c>
      <c r="N1866" t="s">
        <v>12</v>
      </c>
      <c r="O1866" t="str">
        <f>IF(N1866&lt;&gt;"",N1866,"N/A")</f>
        <v>Invoiced</v>
      </c>
      <c r="P1866" t="s">
        <v>69</v>
      </c>
      <c r="Q1866" s="9">
        <v>29.732800000000001</v>
      </c>
      <c r="R1866" t="str">
        <f t="shared" si="29"/>
        <v>20-30</v>
      </c>
      <c r="S1866">
        <v>20</v>
      </c>
      <c r="T1866" t="s">
        <v>14</v>
      </c>
      <c r="U1866">
        <f>IF(T1866="USD",S1866,S1866*0.055)</f>
        <v>20</v>
      </c>
      <c r="V1866">
        <v>10</v>
      </c>
      <c r="W1866" t="s">
        <v>14</v>
      </c>
      <c r="X1866">
        <f>IF(W1866="USD",V1866,V1866*0.054)</f>
        <v>10</v>
      </c>
      <c r="Y1866">
        <v>1</v>
      </c>
      <c r="Z1866">
        <v>2.6999999999999997</v>
      </c>
      <c r="AA1866" s="9">
        <v>1.8</v>
      </c>
      <c r="AB1866">
        <v>2.25</v>
      </c>
      <c r="AC1866">
        <v>1.8</v>
      </c>
    </row>
    <row r="1867" spans="1:29" x14ac:dyDescent="0.25">
      <c r="A1867" t="s">
        <v>977</v>
      </c>
      <c r="B1867" t="s">
        <v>10</v>
      </c>
      <c r="C1867" t="s">
        <v>68</v>
      </c>
      <c r="D1867" t="s">
        <v>3611</v>
      </c>
      <c r="E1867" t="s">
        <v>3612</v>
      </c>
      <c r="F1867" t="str">
        <f>_xlfn.CONCAT(D1867:D1867,"-",E1867)</f>
        <v>Mogadishu-Victoria</v>
      </c>
      <c r="G1867" s="1">
        <v>44571</v>
      </c>
      <c r="H1867" s="1">
        <v>44589</v>
      </c>
      <c r="I1867" s="8">
        <f>IF(H1867&lt;&gt;"",_xlfn.DAYS(H1867,G1867),"N/A")</f>
        <v>18</v>
      </c>
      <c r="J1867" s="1">
        <f>IF(H1867&lt;&gt;"",H1867,"N/A")</f>
        <v>44589</v>
      </c>
      <c r="K1867">
        <v>1</v>
      </c>
      <c r="L1867" t="s">
        <v>16</v>
      </c>
      <c r="M1867" t="str">
        <f>IF(L1867&lt;&gt;"",L1867,"N/A")</f>
        <v>Paid</v>
      </c>
      <c r="N1867" t="s">
        <v>16</v>
      </c>
      <c r="O1867" t="str">
        <f>IF(N1867&lt;&gt;"",N1867,"N/A")</f>
        <v>Paid</v>
      </c>
      <c r="P1867" t="s">
        <v>13</v>
      </c>
      <c r="Q1867" s="9">
        <v>29.732800000000001</v>
      </c>
      <c r="R1867" t="str">
        <f t="shared" si="29"/>
        <v>20-30</v>
      </c>
      <c r="S1867">
        <v>600</v>
      </c>
      <c r="T1867" t="s">
        <v>14</v>
      </c>
      <c r="U1867">
        <f>IF(T1867="USD",S1867,S1867*0.055)</f>
        <v>600</v>
      </c>
      <c r="V1867">
        <v>300</v>
      </c>
      <c r="W1867" t="s">
        <v>14</v>
      </c>
      <c r="X1867">
        <f>IF(W1867="USD",V1867,V1867*0.054)</f>
        <v>300</v>
      </c>
      <c r="Y1867">
        <v>1</v>
      </c>
      <c r="Z1867">
        <v>2.6999999999999997</v>
      </c>
      <c r="AA1867" s="9">
        <v>1.8</v>
      </c>
      <c r="AB1867">
        <v>2.25</v>
      </c>
      <c r="AC1867">
        <v>1.8</v>
      </c>
    </row>
    <row r="1868" spans="1:29" x14ac:dyDescent="0.25">
      <c r="A1868" t="s">
        <v>3081</v>
      </c>
      <c r="B1868" t="s">
        <v>10</v>
      </c>
      <c r="C1868" t="s">
        <v>68</v>
      </c>
      <c r="D1868" t="s">
        <v>3615</v>
      </c>
      <c r="E1868" t="s">
        <v>3613</v>
      </c>
      <c r="F1868" t="str">
        <f>_xlfn.CONCAT(D1868:D1868,"-",E1868)</f>
        <v>Mombasa-Sanaa</v>
      </c>
      <c r="G1868" s="1">
        <v>44788</v>
      </c>
      <c r="H1868" s="1">
        <v>44806</v>
      </c>
      <c r="I1868" s="8">
        <f>IF(H1868&lt;&gt;"",_xlfn.DAYS(H1868,G1868),"N/A")</f>
        <v>18</v>
      </c>
      <c r="J1868" s="1">
        <f>IF(H1868&lt;&gt;"",H1868,"N/A")</f>
        <v>44806</v>
      </c>
      <c r="K1868">
        <v>8</v>
      </c>
      <c r="M1868" t="str">
        <f>IF(L1868&lt;&gt;"",L1868,"N/A")</f>
        <v>N/A</v>
      </c>
      <c r="N1868" t="s">
        <v>583</v>
      </c>
      <c r="O1868" t="str">
        <f>IF(N1868&lt;&gt;"",N1868,"N/A")</f>
        <v>Approval Pending</v>
      </c>
      <c r="P1868" t="s">
        <v>13</v>
      </c>
      <c r="Q1868" s="9">
        <v>29.518080000000001</v>
      </c>
      <c r="R1868" t="str">
        <f t="shared" si="29"/>
        <v>20-30</v>
      </c>
      <c r="S1868">
        <v>600</v>
      </c>
      <c r="T1868" t="s">
        <v>14</v>
      </c>
      <c r="U1868">
        <f>IF(T1868="USD",S1868,S1868*0.055)</f>
        <v>600</v>
      </c>
      <c r="V1868">
        <v>300</v>
      </c>
      <c r="W1868" t="s">
        <v>14</v>
      </c>
      <c r="X1868">
        <f>IF(W1868="USD",V1868,V1868*0.054)</f>
        <v>300</v>
      </c>
      <c r="Y1868">
        <v>1</v>
      </c>
      <c r="Z1868">
        <v>2.6999999999999997</v>
      </c>
      <c r="AA1868" s="9">
        <v>1.8</v>
      </c>
      <c r="AB1868">
        <v>2.25</v>
      </c>
      <c r="AC1868">
        <v>1.8</v>
      </c>
    </row>
    <row r="1869" spans="1:29" x14ac:dyDescent="0.25">
      <c r="A1869" t="s">
        <v>1857</v>
      </c>
      <c r="B1869" t="s">
        <v>10</v>
      </c>
      <c r="C1869" t="s">
        <v>68</v>
      </c>
      <c r="D1869" t="s">
        <v>3615</v>
      </c>
      <c r="E1869" t="s">
        <v>3614</v>
      </c>
      <c r="F1869" t="str">
        <f>_xlfn.CONCAT(D1869:D1869,"-",E1869)</f>
        <v>Mombasa-Alger</v>
      </c>
      <c r="G1869" s="1">
        <v>44744</v>
      </c>
      <c r="H1869" s="1">
        <v>44762</v>
      </c>
      <c r="I1869" s="8">
        <f>IF(H1869&lt;&gt;"",_xlfn.DAYS(H1869,G1869),"N/A")</f>
        <v>18</v>
      </c>
      <c r="J1869" s="1">
        <f>IF(H1869&lt;&gt;"",H1869,"N/A")</f>
        <v>44762</v>
      </c>
      <c r="K1869">
        <v>7</v>
      </c>
      <c r="L1869" t="s">
        <v>12</v>
      </c>
      <c r="M1869" t="str">
        <f>IF(L1869&lt;&gt;"",L1869,"N/A")</f>
        <v>Invoiced</v>
      </c>
      <c r="N1869" t="s">
        <v>12</v>
      </c>
      <c r="O1869" t="str">
        <f>IF(N1869&lt;&gt;"",N1869,"N/A")</f>
        <v>Invoiced</v>
      </c>
      <c r="P1869" t="s">
        <v>13</v>
      </c>
      <c r="Q1869" s="9">
        <v>29.321999999999999</v>
      </c>
      <c r="R1869" t="str">
        <f t="shared" si="29"/>
        <v>20-30</v>
      </c>
      <c r="S1869">
        <v>600</v>
      </c>
      <c r="T1869" t="s">
        <v>14</v>
      </c>
      <c r="U1869">
        <f>IF(T1869="USD",S1869,S1869*0.055)</f>
        <v>600</v>
      </c>
      <c r="V1869">
        <v>300</v>
      </c>
      <c r="W1869" t="s">
        <v>14</v>
      </c>
      <c r="X1869">
        <f>IF(W1869="USD",V1869,V1869*0.054)</f>
        <v>300</v>
      </c>
      <c r="Y1869">
        <v>1</v>
      </c>
      <c r="Z1869">
        <v>2.6999999999999997</v>
      </c>
      <c r="AA1869" s="9">
        <v>1.8</v>
      </c>
      <c r="AB1869">
        <v>2.25</v>
      </c>
      <c r="AC1869">
        <v>1.8</v>
      </c>
    </row>
    <row r="1870" spans="1:29" x14ac:dyDescent="0.25">
      <c r="A1870" t="s">
        <v>2082</v>
      </c>
      <c r="B1870" t="s">
        <v>10</v>
      </c>
      <c r="C1870" t="s">
        <v>68</v>
      </c>
      <c r="D1870" t="s">
        <v>3615</v>
      </c>
      <c r="E1870" t="s">
        <v>3613</v>
      </c>
      <c r="F1870" t="str">
        <f>_xlfn.CONCAT(D1870:D1870,"-",E1870)</f>
        <v>Mombasa-Sanaa</v>
      </c>
      <c r="G1870" s="1">
        <v>44656</v>
      </c>
      <c r="H1870" s="1">
        <v>44674</v>
      </c>
      <c r="I1870" s="8">
        <f>IF(H1870&lt;&gt;"",_xlfn.DAYS(H1870,G1870),"N/A")</f>
        <v>18</v>
      </c>
      <c r="J1870" s="1">
        <f>IF(H1870&lt;&gt;"",H1870,"N/A")</f>
        <v>44674</v>
      </c>
      <c r="K1870">
        <v>4</v>
      </c>
      <c r="L1870" t="s">
        <v>16</v>
      </c>
      <c r="M1870" t="str">
        <f>IF(L1870&lt;&gt;"",L1870,"N/A")</f>
        <v>Paid</v>
      </c>
      <c r="N1870" t="s">
        <v>12</v>
      </c>
      <c r="O1870" t="str">
        <f>IF(N1870&lt;&gt;"",N1870,"N/A")</f>
        <v>Invoiced</v>
      </c>
      <c r="P1870" t="s">
        <v>13</v>
      </c>
      <c r="Q1870" s="9">
        <v>29</v>
      </c>
      <c r="R1870" t="str">
        <f t="shared" si="29"/>
        <v>20-30</v>
      </c>
      <c r="S1870">
        <v>600</v>
      </c>
      <c r="T1870" t="s">
        <v>14</v>
      </c>
      <c r="U1870">
        <f>IF(T1870="USD",S1870,S1870*0.055)</f>
        <v>600</v>
      </c>
      <c r="V1870">
        <v>300</v>
      </c>
      <c r="W1870" t="s">
        <v>14</v>
      </c>
      <c r="X1870">
        <f>IF(W1870="USD",V1870,V1870*0.054)</f>
        <v>300</v>
      </c>
      <c r="Y1870">
        <v>1</v>
      </c>
      <c r="Z1870">
        <v>2.6999999999999997</v>
      </c>
      <c r="AA1870" s="9">
        <v>1.8</v>
      </c>
      <c r="AB1870">
        <v>2.25</v>
      </c>
      <c r="AC1870">
        <v>1.8</v>
      </c>
    </row>
    <row r="1871" spans="1:29" x14ac:dyDescent="0.25">
      <c r="A1871" t="s">
        <v>1532</v>
      </c>
      <c r="B1871" t="s">
        <v>10</v>
      </c>
      <c r="C1871" t="s">
        <v>56</v>
      </c>
      <c r="D1871" t="s">
        <v>3611</v>
      </c>
      <c r="E1871" t="s">
        <v>3612</v>
      </c>
      <c r="F1871" t="str">
        <f>_xlfn.CONCAT(D1871:D1871,"-",E1871)</f>
        <v>Mogadishu-Victoria</v>
      </c>
      <c r="G1871" s="1">
        <v>44680</v>
      </c>
      <c r="H1871" s="1">
        <v>44698</v>
      </c>
      <c r="I1871" s="8">
        <f>IF(H1871&lt;&gt;"",_xlfn.DAYS(H1871,G1871),"N/A")</f>
        <v>18</v>
      </c>
      <c r="J1871" s="1">
        <f>IF(H1871&lt;&gt;"",H1871,"N/A")</f>
        <v>44698</v>
      </c>
      <c r="K1871">
        <v>4</v>
      </c>
      <c r="L1871" t="s">
        <v>16</v>
      </c>
      <c r="M1871" t="str">
        <f>IF(L1871&lt;&gt;"",L1871,"N/A")</f>
        <v>Paid</v>
      </c>
      <c r="N1871" t="s">
        <v>12</v>
      </c>
      <c r="O1871" t="str">
        <f>IF(N1871&lt;&gt;"",N1871,"N/A")</f>
        <v>Invoiced</v>
      </c>
      <c r="P1871" t="s">
        <v>13</v>
      </c>
      <c r="Q1871" s="9">
        <v>28.638999999999999</v>
      </c>
      <c r="R1871" t="str">
        <f t="shared" si="29"/>
        <v>20-30</v>
      </c>
      <c r="S1871">
        <v>600</v>
      </c>
      <c r="T1871" t="s">
        <v>14</v>
      </c>
      <c r="U1871">
        <f>IF(T1871="USD",S1871,S1871*0.055)</f>
        <v>600</v>
      </c>
      <c r="V1871">
        <v>300</v>
      </c>
      <c r="W1871" t="s">
        <v>14</v>
      </c>
      <c r="X1871">
        <f>IF(W1871="USD",V1871,V1871*0.054)</f>
        <v>300</v>
      </c>
      <c r="Y1871">
        <v>1</v>
      </c>
      <c r="Z1871">
        <v>2.6999999999999997</v>
      </c>
      <c r="AA1871" s="9">
        <v>1.8</v>
      </c>
      <c r="AB1871">
        <v>2.25</v>
      </c>
      <c r="AC1871">
        <v>1.8</v>
      </c>
    </row>
    <row r="1872" spans="1:29" x14ac:dyDescent="0.25">
      <c r="A1872" t="s">
        <v>1226</v>
      </c>
      <c r="B1872" t="s">
        <v>10</v>
      </c>
      <c r="C1872" t="s">
        <v>68</v>
      </c>
      <c r="D1872" t="s">
        <v>3611</v>
      </c>
      <c r="E1872" t="s">
        <v>3614</v>
      </c>
      <c r="F1872" t="str">
        <f>_xlfn.CONCAT(D1872:D1872,"-",E1872)</f>
        <v>Mogadishu-Alger</v>
      </c>
      <c r="G1872" s="1">
        <v>44676</v>
      </c>
      <c r="H1872" s="1">
        <v>44694</v>
      </c>
      <c r="I1872" s="8">
        <f>IF(H1872&lt;&gt;"",_xlfn.DAYS(H1872,G1872),"N/A")</f>
        <v>18</v>
      </c>
      <c r="J1872" s="1">
        <f>IF(H1872&lt;&gt;"",H1872,"N/A")</f>
        <v>44694</v>
      </c>
      <c r="K1872">
        <v>4</v>
      </c>
      <c r="M1872" t="str">
        <f>IF(L1872&lt;&gt;"",L1872,"N/A")</f>
        <v>N/A</v>
      </c>
      <c r="O1872" t="str">
        <f>IF(N1872&lt;&gt;"",N1872,"N/A")</f>
        <v>N/A</v>
      </c>
      <c r="P1872" t="s">
        <v>69</v>
      </c>
      <c r="Q1872" s="9">
        <v>28.1435</v>
      </c>
      <c r="R1872" t="str">
        <f t="shared" si="29"/>
        <v>20-30</v>
      </c>
      <c r="S1872">
        <v>20</v>
      </c>
      <c r="T1872" t="s">
        <v>14</v>
      </c>
      <c r="U1872">
        <f>IF(T1872="USD",S1872,S1872*0.055)</f>
        <v>20</v>
      </c>
      <c r="V1872">
        <v>10</v>
      </c>
      <c r="W1872" t="s">
        <v>14</v>
      </c>
      <c r="X1872">
        <f>IF(W1872="USD",V1872,V1872*0.054)</f>
        <v>10</v>
      </c>
      <c r="Y1872">
        <v>1</v>
      </c>
      <c r="Z1872">
        <v>2.6999999999999997</v>
      </c>
      <c r="AA1872" s="9">
        <v>1.8</v>
      </c>
      <c r="AB1872">
        <v>2.25</v>
      </c>
      <c r="AC1872">
        <v>1.8</v>
      </c>
    </row>
    <row r="1873" spans="1:29" x14ac:dyDescent="0.25">
      <c r="A1873" t="s">
        <v>1243</v>
      </c>
      <c r="B1873" t="s">
        <v>10</v>
      </c>
      <c r="C1873" t="s">
        <v>68</v>
      </c>
      <c r="D1873" t="s">
        <v>3611</v>
      </c>
      <c r="E1873" t="s">
        <v>3612</v>
      </c>
      <c r="F1873" t="str">
        <f>_xlfn.CONCAT(D1873:D1873,"-",E1873)</f>
        <v>Mogadishu-Victoria</v>
      </c>
      <c r="G1873" s="1">
        <v>44676</v>
      </c>
      <c r="H1873" s="1">
        <v>44694</v>
      </c>
      <c r="I1873" s="8">
        <f>IF(H1873&lt;&gt;"",_xlfn.DAYS(H1873,G1873),"N/A")</f>
        <v>18</v>
      </c>
      <c r="J1873" s="1">
        <f>IF(H1873&lt;&gt;"",H1873,"N/A")</f>
        <v>44694</v>
      </c>
      <c r="K1873">
        <v>4</v>
      </c>
      <c r="M1873" t="str">
        <f>IF(L1873&lt;&gt;"",L1873,"N/A")</f>
        <v>N/A</v>
      </c>
      <c r="N1873" t="s">
        <v>12</v>
      </c>
      <c r="O1873" t="str">
        <f>IF(N1873&lt;&gt;"",N1873,"N/A")</f>
        <v>Invoiced</v>
      </c>
      <c r="P1873" t="s">
        <v>13</v>
      </c>
      <c r="Q1873" s="9">
        <v>28.1435</v>
      </c>
      <c r="R1873" t="str">
        <f t="shared" si="29"/>
        <v>20-30</v>
      </c>
      <c r="S1873">
        <v>600</v>
      </c>
      <c r="T1873" t="s">
        <v>14</v>
      </c>
      <c r="U1873">
        <f>IF(T1873="USD",S1873,S1873*0.055)</f>
        <v>600</v>
      </c>
      <c r="V1873">
        <v>300</v>
      </c>
      <c r="W1873" t="s">
        <v>14</v>
      </c>
      <c r="X1873">
        <f>IF(W1873="USD",V1873,V1873*0.054)</f>
        <v>300</v>
      </c>
      <c r="Y1873">
        <v>1</v>
      </c>
      <c r="Z1873">
        <v>2.6999999999999997</v>
      </c>
      <c r="AA1873" s="9">
        <v>1.8</v>
      </c>
      <c r="AB1873">
        <v>2.25</v>
      </c>
      <c r="AC1873">
        <v>1.8</v>
      </c>
    </row>
    <row r="1874" spans="1:29" x14ac:dyDescent="0.25">
      <c r="A1874" t="s">
        <v>1349</v>
      </c>
      <c r="B1874" t="s">
        <v>10</v>
      </c>
      <c r="C1874" t="s">
        <v>68</v>
      </c>
      <c r="D1874" t="s">
        <v>3620</v>
      </c>
      <c r="E1874" t="s">
        <v>3612</v>
      </c>
      <c r="F1874" t="str">
        <f>_xlfn.CONCAT(D1874:D1874,"-",E1874)</f>
        <v>Zanzibar-Victoria</v>
      </c>
      <c r="G1874" s="1">
        <v>44677</v>
      </c>
      <c r="H1874" s="1">
        <v>44695</v>
      </c>
      <c r="I1874" s="8">
        <f>IF(H1874&lt;&gt;"",_xlfn.DAYS(H1874,G1874),"N/A")</f>
        <v>18</v>
      </c>
      <c r="J1874" s="1">
        <f>IF(H1874&lt;&gt;"",H1874,"N/A")</f>
        <v>44695</v>
      </c>
      <c r="K1874">
        <v>4</v>
      </c>
      <c r="L1874" t="s">
        <v>12</v>
      </c>
      <c r="M1874" t="str">
        <f>IF(L1874&lt;&gt;"",L1874,"N/A")</f>
        <v>Invoiced</v>
      </c>
      <c r="O1874" t="str">
        <f>IF(N1874&lt;&gt;"",N1874,"N/A")</f>
        <v>N/A</v>
      </c>
      <c r="P1874" t="s">
        <v>69</v>
      </c>
      <c r="Q1874" s="9">
        <v>28.0916</v>
      </c>
      <c r="R1874" t="str">
        <f t="shared" si="29"/>
        <v>20-30</v>
      </c>
      <c r="S1874">
        <v>20</v>
      </c>
      <c r="T1874" t="s">
        <v>14</v>
      </c>
      <c r="U1874">
        <f>IF(T1874="USD",S1874,S1874*0.055)</f>
        <v>20</v>
      </c>
      <c r="V1874">
        <v>10</v>
      </c>
      <c r="W1874" t="s">
        <v>14</v>
      </c>
      <c r="X1874">
        <f>IF(W1874="USD",V1874,V1874*0.054)</f>
        <v>10</v>
      </c>
      <c r="Y1874">
        <v>1</v>
      </c>
      <c r="Z1874">
        <v>2.6999999999999997</v>
      </c>
      <c r="AA1874" s="9">
        <v>1.8</v>
      </c>
      <c r="AB1874">
        <v>2.25</v>
      </c>
      <c r="AC1874">
        <v>1.8</v>
      </c>
    </row>
    <row r="1875" spans="1:29" x14ac:dyDescent="0.25">
      <c r="A1875" t="s">
        <v>1339</v>
      </c>
      <c r="B1875" t="s">
        <v>10</v>
      </c>
      <c r="C1875" t="s">
        <v>68</v>
      </c>
      <c r="D1875" t="s">
        <v>3616</v>
      </c>
      <c r="E1875" t="s">
        <v>3612</v>
      </c>
      <c r="F1875" t="str">
        <f>_xlfn.CONCAT(D1875:D1875,"-",E1875)</f>
        <v>Marrakech-Victoria</v>
      </c>
      <c r="G1875" s="1">
        <v>44677</v>
      </c>
      <c r="H1875" s="1">
        <v>44695</v>
      </c>
      <c r="I1875" s="8">
        <f>IF(H1875&lt;&gt;"",_xlfn.DAYS(H1875,G1875),"N/A")</f>
        <v>18</v>
      </c>
      <c r="J1875" s="1">
        <f>IF(H1875&lt;&gt;"",H1875,"N/A")</f>
        <v>44695</v>
      </c>
      <c r="K1875">
        <v>4</v>
      </c>
      <c r="L1875" t="s">
        <v>12</v>
      </c>
      <c r="M1875" t="str">
        <f>IF(L1875&lt;&gt;"",L1875,"N/A")</f>
        <v>Invoiced</v>
      </c>
      <c r="N1875" t="s">
        <v>12</v>
      </c>
      <c r="O1875" t="str">
        <f>IF(N1875&lt;&gt;"",N1875,"N/A")</f>
        <v>Invoiced</v>
      </c>
      <c r="P1875" t="s">
        <v>13</v>
      </c>
      <c r="Q1875" s="9">
        <v>28.0916</v>
      </c>
      <c r="R1875" t="str">
        <f t="shared" si="29"/>
        <v>20-30</v>
      </c>
      <c r="S1875">
        <v>600</v>
      </c>
      <c r="T1875" t="s">
        <v>14</v>
      </c>
      <c r="U1875">
        <f>IF(T1875="USD",S1875,S1875*0.055)</f>
        <v>600</v>
      </c>
      <c r="V1875">
        <v>300</v>
      </c>
      <c r="W1875" t="s">
        <v>14</v>
      </c>
      <c r="X1875">
        <f>IF(W1875="USD",V1875,V1875*0.054)</f>
        <v>300</v>
      </c>
      <c r="Y1875">
        <v>1</v>
      </c>
      <c r="Z1875">
        <v>2.6999999999999997</v>
      </c>
      <c r="AA1875" s="9">
        <v>1.8</v>
      </c>
      <c r="AB1875">
        <v>2.25</v>
      </c>
      <c r="AC1875">
        <v>1.8</v>
      </c>
    </row>
    <row r="1876" spans="1:29" x14ac:dyDescent="0.25">
      <c r="A1876" t="s">
        <v>1219</v>
      </c>
      <c r="B1876" t="s">
        <v>10</v>
      </c>
      <c r="C1876" t="s">
        <v>68</v>
      </c>
      <c r="D1876" t="s">
        <v>3611</v>
      </c>
      <c r="E1876" t="s">
        <v>3612</v>
      </c>
      <c r="F1876" t="str">
        <f>_xlfn.CONCAT(D1876:D1876,"-",E1876)</f>
        <v>Mogadishu-Victoria</v>
      </c>
      <c r="G1876" s="1">
        <v>44670</v>
      </c>
      <c r="H1876" s="1">
        <v>44688</v>
      </c>
      <c r="I1876" s="8">
        <f>IF(H1876&lt;&gt;"",_xlfn.DAYS(H1876,G1876),"N/A")</f>
        <v>18</v>
      </c>
      <c r="J1876" s="1">
        <f>IF(H1876&lt;&gt;"",H1876,"N/A")</f>
        <v>44688</v>
      </c>
      <c r="K1876">
        <v>4</v>
      </c>
      <c r="M1876" t="str">
        <f>IF(L1876&lt;&gt;"",L1876,"N/A")</f>
        <v>N/A</v>
      </c>
      <c r="O1876" t="str">
        <f>IF(N1876&lt;&gt;"",N1876,"N/A")</f>
        <v>N/A</v>
      </c>
      <c r="P1876" t="s">
        <v>69</v>
      </c>
      <c r="Q1876" s="9">
        <v>28.071200000000001</v>
      </c>
      <c r="R1876" t="str">
        <f t="shared" si="29"/>
        <v>20-30</v>
      </c>
      <c r="S1876">
        <v>20</v>
      </c>
      <c r="T1876" t="s">
        <v>14</v>
      </c>
      <c r="U1876">
        <f>IF(T1876="USD",S1876,S1876*0.055)</f>
        <v>20</v>
      </c>
      <c r="V1876">
        <v>10</v>
      </c>
      <c r="W1876" t="s">
        <v>14</v>
      </c>
      <c r="X1876">
        <f>IF(W1876="USD",V1876,V1876*0.054)</f>
        <v>10</v>
      </c>
      <c r="Y1876">
        <v>1</v>
      </c>
      <c r="Z1876">
        <v>2.6999999999999997</v>
      </c>
      <c r="AA1876" s="9">
        <v>1.8</v>
      </c>
      <c r="AB1876">
        <v>2.25</v>
      </c>
      <c r="AC1876">
        <v>1.8</v>
      </c>
    </row>
    <row r="1877" spans="1:29" x14ac:dyDescent="0.25">
      <c r="A1877" t="s">
        <v>1236</v>
      </c>
      <c r="B1877" t="s">
        <v>10</v>
      </c>
      <c r="C1877" t="s">
        <v>68</v>
      </c>
      <c r="D1877" t="s">
        <v>3611</v>
      </c>
      <c r="E1877" t="s">
        <v>3617</v>
      </c>
      <c r="F1877" t="str">
        <f>_xlfn.CONCAT(D1877:D1877,"-",E1877)</f>
        <v>Mogadishu-Lagos</v>
      </c>
      <c r="G1877" s="1">
        <v>44670</v>
      </c>
      <c r="H1877" s="1">
        <v>44688</v>
      </c>
      <c r="I1877" s="8">
        <f>IF(H1877&lt;&gt;"",_xlfn.DAYS(H1877,G1877),"N/A")</f>
        <v>18</v>
      </c>
      <c r="J1877" s="1">
        <f>IF(H1877&lt;&gt;"",H1877,"N/A")</f>
        <v>44688</v>
      </c>
      <c r="K1877">
        <v>4</v>
      </c>
      <c r="M1877" t="str">
        <f>IF(L1877&lt;&gt;"",L1877,"N/A")</f>
        <v>N/A</v>
      </c>
      <c r="N1877" t="s">
        <v>16</v>
      </c>
      <c r="O1877" t="str">
        <f>IF(N1877&lt;&gt;"",N1877,"N/A")</f>
        <v>Paid</v>
      </c>
      <c r="P1877" t="s">
        <v>13</v>
      </c>
      <c r="Q1877" s="9">
        <v>28.071200000000001</v>
      </c>
      <c r="R1877" t="str">
        <f t="shared" si="29"/>
        <v>20-30</v>
      </c>
      <c r="S1877">
        <v>600</v>
      </c>
      <c r="T1877" t="s">
        <v>14</v>
      </c>
      <c r="U1877">
        <f>IF(T1877="USD",S1877,S1877*0.055)</f>
        <v>600</v>
      </c>
      <c r="V1877">
        <v>300</v>
      </c>
      <c r="W1877" t="s">
        <v>14</v>
      </c>
      <c r="X1877">
        <f>IF(W1877="USD",V1877,V1877*0.054)</f>
        <v>300</v>
      </c>
      <c r="Y1877">
        <v>1</v>
      </c>
      <c r="Z1877">
        <v>2.6999999999999997</v>
      </c>
      <c r="AA1877" s="9">
        <v>1.8</v>
      </c>
      <c r="AB1877">
        <v>2.25</v>
      </c>
      <c r="AC1877">
        <v>1.8</v>
      </c>
    </row>
    <row r="1878" spans="1:29" x14ac:dyDescent="0.25">
      <c r="A1878" t="s">
        <v>1457</v>
      </c>
      <c r="B1878" t="s">
        <v>10</v>
      </c>
      <c r="C1878" t="s">
        <v>56</v>
      </c>
      <c r="D1878" t="s">
        <v>3615</v>
      </c>
      <c r="E1878" t="s">
        <v>3618</v>
      </c>
      <c r="F1878" t="str">
        <f>_xlfn.CONCAT(D1878:D1878,"-",E1878)</f>
        <v>Mombasa-Tripoli</v>
      </c>
      <c r="G1878" s="1">
        <v>44680</v>
      </c>
      <c r="H1878" s="1">
        <v>44698</v>
      </c>
      <c r="I1878" s="8">
        <f>IF(H1878&lt;&gt;"",_xlfn.DAYS(H1878,G1878),"N/A")</f>
        <v>18</v>
      </c>
      <c r="J1878" s="1">
        <f>IF(H1878&lt;&gt;"",H1878,"N/A")</f>
        <v>44698</v>
      </c>
      <c r="K1878">
        <v>4</v>
      </c>
      <c r="L1878" t="s">
        <v>16</v>
      </c>
      <c r="M1878" t="str">
        <f>IF(L1878&lt;&gt;"",L1878,"N/A")</f>
        <v>Paid</v>
      </c>
      <c r="N1878" t="s">
        <v>12</v>
      </c>
      <c r="O1878" t="str">
        <f>IF(N1878&lt;&gt;"",N1878,"N/A")</f>
        <v>Invoiced</v>
      </c>
      <c r="P1878" t="s">
        <v>13</v>
      </c>
      <c r="Q1878" s="9">
        <v>27.57</v>
      </c>
      <c r="R1878" t="str">
        <f t="shared" si="29"/>
        <v>20-30</v>
      </c>
      <c r="S1878">
        <v>600</v>
      </c>
      <c r="T1878" t="s">
        <v>14</v>
      </c>
      <c r="U1878">
        <f>IF(T1878="USD",S1878,S1878*0.055)</f>
        <v>600</v>
      </c>
      <c r="V1878">
        <v>300</v>
      </c>
      <c r="W1878" t="s">
        <v>14</v>
      </c>
      <c r="X1878">
        <f>IF(W1878="USD",V1878,V1878*0.054)</f>
        <v>300</v>
      </c>
      <c r="Y1878">
        <v>1</v>
      </c>
      <c r="Z1878">
        <v>2.6999999999999997</v>
      </c>
      <c r="AA1878" s="9">
        <v>1.8</v>
      </c>
      <c r="AB1878">
        <v>2.25</v>
      </c>
      <c r="AC1878">
        <v>1.8</v>
      </c>
    </row>
    <row r="1879" spans="1:29" x14ac:dyDescent="0.25">
      <c r="A1879" t="s">
        <v>3012</v>
      </c>
      <c r="B1879" t="s">
        <v>10</v>
      </c>
      <c r="C1879" t="s">
        <v>68</v>
      </c>
      <c r="D1879" t="s">
        <v>3615</v>
      </c>
      <c r="E1879" t="s">
        <v>3613</v>
      </c>
      <c r="F1879" t="str">
        <f>_xlfn.CONCAT(D1879:D1879,"-",E1879)</f>
        <v>Mombasa-Sanaa</v>
      </c>
      <c r="G1879" s="1">
        <v>44788</v>
      </c>
      <c r="H1879" s="1">
        <v>44806</v>
      </c>
      <c r="I1879" s="8">
        <f>IF(H1879&lt;&gt;"",_xlfn.DAYS(H1879,G1879),"N/A")</f>
        <v>18</v>
      </c>
      <c r="J1879" s="1">
        <f>IF(H1879&lt;&gt;"",H1879,"N/A")</f>
        <v>44806</v>
      </c>
      <c r="K1879">
        <v>8</v>
      </c>
      <c r="M1879" t="str">
        <f>IF(L1879&lt;&gt;"",L1879,"N/A")</f>
        <v>N/A</v>
      </c>
      <c r="N1879" t="s">
        <v>12</v>
      </c>
      <c r="O1879" t="str">
        <f>IF(N1879&lt;&gt;"",N1879,"N/A")</f>
        <v>Invoiced</v>
      </c>
      <c r="P1879" t="s">
        <v>13</v>
      </c>
      <c r="Q1879" s="9">
        <v>18.720040000000001</v>
      </c>
      <c r="R1879" t="str">
        <f t="shared" si="29"/>
        <v>10-20</v>
      </c>
      <c r="S1879">
        <v>600</v>
      </c>
      <c r="T1879" t="s">
        <v>14</v>
      </c>
      <c r="U1879">
        <f>IF(T1879="USD",S1879,S1879*0.055)</f>
        <v>600</v>
      </c>
      <c r="V1879">
        <v>300</v>
      </c>
      <c r="W1879" t="s">
        <v>14</v>
      </c>
      <c r="X1879">
        <f>IF(W1879="USD",V1879,V1879*0.054)</f>
        <v>300</v>
      </c>
      <c r="Y1879">
        <v>1</v>
      </c>
      <c r="Z1879">
        <v>2.6999999999999997</v>
      </c>
      <c r="AA1879" s="9">
        <v>1.8</v>
      </c>
      <c r="AB1879">
        <v>2.25</v>
      </c>
      <c r="AC1879">
        <v>1.8</v>
      </c>
    </row>
    <row r="1880" spans="1:29" x14ac:dyDescent="0.25">
      <c r="A1880" t="s">
        <v>2937</v>
      </c>
      <c r="B1880" t="s">
        <v>10</v>
      </c>
      <c r="C1880" t="s">
        <v>68</v>
      </c>
      <c r="D1880" t="s">
        <v>3616</v>
      </c>
      <c r="E1880" t="s">
        <v>3614</v>
      </c>
      <c r="F1880" t="str">
        <f>_xlfn.CONCAT(D1880:D1880,"-",E1880)</f>
        <v>Marrakech-Alger</v>
      </c>
      <c r="G1880" s="1">
        <v>44766</v>
      </c>
      <c r="H1880" s="1">
        <v>44784</v>
      </c>
      <c r="I1880" s="8">
        <f>IF(H1880&lt;&gt;"",_xlfn.DAYS(H1880,G1880),"N/A")</f>
        <v>18</v>
      </c>
      <c r="J1880" s="1">
        <f>IF(H1880&lt;&gt;"",H1880,"N/A")</f>
        <v>44784</v>
      </c>
      <c r="K1880">
        <v>7</v>
      </c>
      <c r="L1880" t="s">
        <v>12</v>
      </c>
      <c r="M1880" t="str">
        <f>IF(L1880&lt;&gt;"",L1880,"N/A")</f>
        <v>Invoiced</v>
      </c>
      <c r="N1880" t="s">
        <v>12</v>
      </c>
      <c r="O1880" t="str">
        <f>IF(N1880&lt;&gt;"",N1880,"N/A")</f>
        <v>Invoiced</v>
      </c>
      <c r="P1880" t="s">
        <v>13</v>
      </c>
      <c r="Q1880" s="9">
        <v>9.68</v>
      </c>
      <c r="R1880" t="str">
        <f t="shared" si="29"/>
        <v>1-10</v>
      </c>
      <c r="S1880">
        <v>600</v>
      </c>
      <c r="T1880" t="s">
        <v>14</v>
      </c>
      <c r="U1880">
        <f>IF(T1880="USD",S1880,S1880*0.055)</f>
        <v>600</v>
      </c>
      <c r="V1880">
        <v>300</v>
      </c>
      <c r="W1880" t="s">
        <v>14</v>
      </c>
      <c r="X1880">
        <f>IF(W1880="USD",V1880,V1880*0.054)</f>
        <v>300</v>
      </c>
      <c r="Y1880">
        <v>1</v>
      </c>
      <c r="Z1880">
        <v>2.6999999999999997</v>
      </c>
      <c r="AA1880" s="9">
        <v>1.8</v>
      </c>
      <c r="AB1880">
        <v>2.25</v>
      </c>
      <c r="AC1880">
        <v>1.8</v>
      </c>
    </row>
    <row r="1881" spans="1:29" x14ac:dyDescent="0.25">
      <c r="A1881" t="s">
        <v>192</v>
      </c>
      <c r="B1881" t="s">
        <v>10</v>
      </c>
      <c r="C1881" t="s">
        <v>68</v>
      </c>
      <c r="D1881" t="s">
        <v>3615</v>
      </c>
      <c r="E1881" t="s">
        <v>3614</v>
      </c>
      <c r="F1881" t="str">
        <f>_xlfn.CONCAT(D1881:D1881,"-",E1881)</f>
        <v>Mombasa-Alger</v>
      </c>
      <c r="G1881" s="1">
        <v>44603</v>
      </c>
      <c r="H1881" s="1">
        <v>44629</v>
      </c>
      <c r="I1881" s="8">
        <f>IF(H1881&lt;&gt;"",_xlfn.DAYS(H1881,G1881),"N/A")</f>
        <v>26</v>
      </c>
      <c r="J1881" s="1">
        <f>IF(H1881&lt;&gt;"",H1881,"N/A")</f>
        <v>44629</v>
      </c>
      <c r="K1881">
        <v>2</v>
      </c>
      <c r="L1881" t="s">
        <v>12</v>
      </c>
      <c r="M1881" t="str">
        <f>IF(L1881&lt;&gt;"",L1881,"N/A")</f>
        <v>Invoiced</v>
      </c>
      <c r="O1881" t="str">
        <f>IF(N1881&lt;&gt;"",N1881,"N/A")</f>
        <v>N/A</v>
      </c>
      <c r="P1881" t="s">
        <v>69</v>
      </c>
      <c r="Q1881" s="9">
        <v>34.14</v>
      </c>
      <c r="R1881" t="str">
        <f t="shared" si="29"/>
        <v>30+</v>
      </c>
      <c r="S1881">
        <v>20</v>
      </c>
      <c r="T1881" t="s">
        <v>14</v>
      </c>
      <c r="U1881">
        <f>IF(T1881="USD",S1881,S1881*0.055)</f>
        <v>20</v>
      </c>
      <c r="V1881">
        <v>10</v>
      </c>
      <c r="W1881" t="s">
        <v>14</v>
      </c>
      <c r="X1881">
        <f>IF(W1881="USD",V1881,V1881*0.054)</f>
        <v>10</v>
      </c>
      <c r="Y1881">
        <v>1</v>
      </c>
      <c r="Z1881">
        <v>2.6</v>
      </c>
      <c r="AA1881" s="9">
        <v>3.9</v>
      </c>
      <c r="AB1881">
        <v>3.25</v>
      </c>
    </row>
    <row r="1882" spans="1:29" x14ac:dyDescent="0.25">
      <c r="A1882" t="s">
        <v>135</v>
      </c>
      <c r="B1882" t="s">
        <v>10</v>
      </c>
      <c r="C1882" t="s">
        <v>68</v>
      </c>
      <c r="D1882" t="s">
        <v>3616</v>
      </c>
      <c r="E1882" t="s">
        <v>3617</v>
      </c>
      <c r="F1882" t="str">
        <f>_xlfn.CONCAT(D1882:D1882,"-",E1882)</f>
        <v>Marrakech-Lagos</v>
      </c>
      <c r="G1882" s="1">
        <v>44603</v>
      </c>
      <c r="H1882" s="1">
        <v>44629</v>
      </c>
      <c r="I1882" s="8">
        <f>IF(H1882&lt;&gt;"",_xlfn.DAYS(H1882,G1882),"N/A")</f>
        <v>26</v>
      </c>
      <c r="J1882" s="1">
        <f>IF(H1882&lt;&gt;"",H1882,"N/A")</f>
        <v>44629</v>
      </c>
      <c r="K1882">
        <v>2</v>
      </c>
      <c r="L1882" t="s">
        <v>12</v>
      </c>
      <c r="M1882" t="str">
        <f>IF(L1882&lt;&gt;"",L1882,"N/A")</f>
        <v>Invoiced</v>
      </c>
      <c r="N1882" t="s">
        <v>12</v>
      </c>
      <c r="O1882" t="str">
        <f>IF(N1882&lt;&gt;"",N1882,"N/A")</f>
        <v>Invoiced</v>
      </c>
      <c r="P1882" t="s">
        <v>13</v>
      </c>
      <c r="Q1882" s="9">
        <v>34.14</v>
      </c>
      <c r="R1882" t="str">
        <f t="shared" si="29"/>
        <v>30+</v>
      </c>
      <c r="S1882">
        <v>600</v>
      </c>
      <c r="T1882" t="s">
        <v>14</v>
      </c>
      <c r="U1882">
        <f>IF(T1882="USD",S1882,S1882*0.055)</f>
        <v>600</v>
      </c>
      <c r="V1882">
        <v>300</v>
      </c>
      <c r="W1882" t="s">
        <v>14</v>
      </c>
      <c r="X1882">
        <f>IF(W1882="USD",V1882,V1882*0.054)</f>
        <v>300</v>
      </c>
      <c r="Y1882">
        <v>1</v>
      </c>
      <c r="Z1882">
        <v>2.6</v>
      </c>
      <c r="AA1882" s="9">
        <v>3.9</v>
      </c>
      <c r="AB1882">
        <v>3.25</v>
      </c>
    </row>
    <row r="1883" spans="1:29" x14ac:dyDescent="0.25">
      <c r="A1883" t="s">
        <v>358</v>
      </c>
      <c r="B1883" t="s">
        <v>10</v>
      </c>
      <c r="C1883" t="s">
        <v>68</v>
      </c>
      <c r="D1883" t="s">
        <v>3619</v>
      </c>
      <c r="E1883" t="s">
        <v>3612</v>
      </c>
      <c r="F1883" t="str">
        <f>_xlfn.CONCAT(D1883:D1883,"-",E1883)</f>
        <v>Addis Ababa-Victoria</v>
      </c>
      <c r="G1883" s="1">
        <v>44622</v>
      </c>
      <c r="H1883" s="1">
        <v>44648</v>
      </c>
      <c r="I1883" s="8">
        <f>IF(H1883&lt;&gt;"",_xlfn.DAYS(H1883,G1883),"N/A")</f>
        <v>26</v>
      </c>
      <c r="J1883" s="1">
        <f>IF(H1883&lt;&gt;"",H1883,"N/A")</f>
        <v>44648</v>
      </c>
      <c r="K1883">
        <v>3</v>
      </c>
      <c r="L1883" t="s">
        <v>16</v>
      </c>
      <c r="M1883" t="str">
        <f>IF(L1883&lt;&gt;"",L1883,"N/A")</f>
        <v>Paid</v>
      </c>
      <c r="N1883" t="s">
        <v>16</v>
      </c>
      <c r="O1883" t="str">
        <f>IF(N1883&lt;&gt;"",N1883,"N/A")</f>
        <v>Paid</v>
      </c>
      <c r="P1883" t="s">
        <v>13</v>
      </c>
      <c r="Q1883" s="9">
        <v>34.113</v>
      </c>
      <c r="R1883" t="str">
        <f t="shared" si="29"/>
        <v>30+</v>
      </c>
      <c r="S1883">
        <v>600</v>
      </c>
      <c r="T1883" t="s">
        <v>14</v>
      </c>
      <c r="U1883">
        <f>IF(T1883="USD",S1883,S1883*0.055)</f>
        <v>600</v>
      </c>
      <c r="V1883">
        <v>300</v>
      </c>
      <c r="W1883" t="s">
        <v>14</v>
      </c>
      <c r="X1883">
        <f>IF(W1883="USD",V1883,V1883*0.054)</f>
        <v>300</v>
      </c>
      <c r="Y1883">
        <v>1</v>
      </c>
      <c r="Z1883">
        <v>2.6</v>
      </c>
      <c r="AA1883" s="9">
        <v>3.9</v>
      </c>
      <c r="AB1883">
        <v>3.25</v>
      </c>
    </row>
    <row r="1884" spans="1:29" x14ac:dyDescent="0.25">
      <c r="A1884" t="s">
        <v>221</v>
      </c>
      <c r="B1884" t="s">
        <v>10</v>
      </c>
      <c r="C1884" t="s">
        <v>68</v>
      </c>
      <c r="D1884" t="s">
        <v>3615</v>
      </c>
      <c r="E1884" t="s">
        <v>3618</v>
      </c>
      <c r="F1884" t="str">
        <f>_xlfn.CONCAT(D1884:D1884,"-",E1884)</f>
        <v>Mombasa-Tripoli</v>
      </c>
      <c r="G1884" s="1">
        <v>44588</v>
      </c>
      <c r="H1884" s="1">
        <v>44614</v>
      </c>
      <c r="I1884" s="8">
        <f>IF(H1884&lt;&gt;"",_xlfn.DAYS(H1884,G1884),"N/A")</f>
        <v>26</v>
      </c>
      <c r="J1884" s="1">
        <f>IF(H1884&lt;&gt;"",H1884,"N/A")</f>
        <v>44614</v>
      </c>
      <c r="K1884">
        <v>1</v>
      </c>
      <c r="L1884" t="s">
        <v>16</v>
      </c>
      <c r="M1884" t="str">
        <f>IF(L1884&lt;&gt;"",L1884,"N/A")</f>
        <v>Paid</v>
      </c>
      <c r="O1884" t="str">
        <f>IF(N1884&lt;&gt;"",N1884,"N/A")</f>
        <v>N/A</v>
      </c>
      <c r="P1884" t="s">
        <v>69</v>
      </c>
      <c r="Q1884" s="9">
        <v>33.781999999999996</v>
      </c>
      <c r="R1884" t="str">
        <f t="shared" si="29"/>
        <v>30+</v>
      </c>
      <c r="S1884">
        <v>20</v>
      </c>
      <c r="T1884" t="s">
        <v>14</v>
      </c>
      <c r="U1884">
        <f>IF(T1884="USD",S1884,S1884*0.055)</f>
        <v>20</v>
      </c>
      <c r="V1884">
        <v>10</v>
      </c>
      <c r="W1884" t="s">
        <v>14</v>
      </c>
      <c r="X1884">
        <f>IF(W1884="USD",V1884,V1884*0.054)</f>
        <v>10</v>
      </c>
      <c r="Y1884">
        <v>1</v>
      </c>
      <c r="Z1884">
        <v>2.6</v>
      </c>
      <c r="AA1884" s="9">
        <v>3.9</v>
      </c>
      <c r="AB1884">
        <v>3.25</v>
      </c>
    </row>
    <row r="1885" spans="1:29" x14ac:dyDescent="0.25">
      <c r="A1885" t="s">
        <v>252</v>
      </c>
      <c r="B1885" t="s">
        <v>10</v>
      </c>
      <c r="C1885" t="s">
        <v>68</v>
      </c>
      <c r="D1885" t="s">
        <v>3616</v>
      </c>
      <c r="E1885" t="s">
        <v>3612</v>
      </c>
      <c r="F1885" t="str">
        <f>_xlfn.CONCAT(D1885:D1885,"-",E1885)</f>
        <v>Marrakech-Victoria</v>
      </c>
      <c r="G1885" s="1">
        <v>44588</v>
      </c>
      <c r="H1885" s="1">
        <v>44614</v>
      </c>
      <c r="I1885" s="8">
        <f>IF(H1885&lt;&gt;"",_xlfn.DAYS(H1885,G1885),"N/A")</f>
        <v>26</v>
      </c>
      <c r="J1885" s="1">
        <f>IF(H1885&lt;&gt;"",H1885,"N/A")</f>
        <v>44614</v>
      </c>
      <c r="K1885">
        <v>1</v>
      </c>
      <c r="L1885" t="s">
        <v>16</v>
      </c>
      <c r="M1885" t="str">
        <f>IF(L1885&lt;&gt;"",L1885,"N/A")</f>
        <v>Paid</v>
      </c>
      <c r="N1885" t="s">
        <v>16</v>
      </c>
      <c r="O1885" t="str">
        <f>IF(N1885&lt;&gt;"",N1885,"N/A")</f>
        <v>Paid</v>
      </c>
      <c r="P1885" t="s">
        <v>13</v>
      </c>
      <c r="Q1885" s="9">
        <v>33.781999999999996</v>
      </c>
      <c r="R1885" t="str">
        <f t="shared" si="29"/>
        <v>30+</v>
      </c>
      <c r="S1885">
        <v>600</v>
      </c>
      <c r="T1885" t="s">
        <v>14</v>
      </c>
      <c r="U1885">
        <f>IF(T1885="USD",S1885,S1885*0.055)</f>
        <v>600</v>
      </c>
      <c r="V1885">
        <v>300</v>
      </c>
      <c r="W1885" t="s">
        <v>14</v>
      </c>
      <c r="X1885">
        <f>IF(W1885="USD",V1885,V1885*0.054)</f>
        <v>300</v>
      </c>
      <c r="Y1885">
        <v>1</v>
      </c>
      <c r="Z1885">
        <v>2.6</v>
      </c>
      <c r="AA1885" s="9">
        <v>3.9</v>
      </c>
      <c r="AB1885">
        <v>3.25</v>
      </c>
    </row>
    <row r="1886" spans="1:29" x14ac:dyDescent="0.25">
      <c r="A1886" t="s">
        <v>641</v>
      </c>
      <c r="B1886" t="s">
        <v>10</v>
      </c>
      <c r="C1886" t="s">
        <v>68</v>
      </c>
      <c r="D1886" t="s">
        <v>3616</v>
      </c>
      <c r="E1886" t="s">
        <v>3613</v>
      </c>
      <c r="F1886" t="str">
        <f>_xlfn.CONCAT(D1886:D1886,"-",E1886)</f>
        <v>Marrakech-Sanaa</v>
      </c>
      <c r="G1886" s="1">
        <v>44778</v>
      </c>
      <c r="H1886" s="1">
        <v>44804</v>
      </c>
      <c r="I1886" s="8">
        <f>IF(H1886&lt;&gt;"",_xlfn.DAYS(H1886,G1886),"N/A")</f>
        <v>26</v>
      </c>
      <c r="J1886" s="1">
        <f>IF(H1886&lt;&gt;"",H1886,"N/A")</f>
        <v>44804</v>
      </c>
      <c r="K1886">
        <v>8</v>
      </c>
      <c r="L1886" t="s">
        <v>12</v>
      </c>
      <c r="M1886" t="str">
        <f>IF(L1886&lt;&gt;"",L1886,"N/A")</f>
        <v>Invoiced</v>
      </c>
      <c r="N1886" t="s">
        <v>12</v>
      </c>
      <c r="O1886" t="str">
        <f>IF(N1886&lt;&gt;"",N1886,"N/A")</f>
        <v>Invoiced</v>
      </c>
      <c r="P1886" t="s">
        <v>13</v>
      </c>
      <c r="Q1886" s="9">
        <v>33.58</v>
      </c>
      <c r="R1886" t="str">
        <f t="shared" si="29"/>
        <v>30+</v>
      </c>
      <c r="S1886">
        <v>600</v>
      </c>
      <c r="T1886" t="s">
        <v>14</v>
      </c>
      <c r="U1886">
        <f>IF(T1886="USD",S1886,S1886*0.055)</f>
        <v>600</v>
      </c>
      <c r="V1886">
        <v>300</v>
      </c>
      <c r="W1886" t="s">
        <v>14</v>
      </c>
      <c r="X1886">
        <f>IF(W1886="USD",V1886,V1886*0.054)</f>
        <v>300</v>
      </c>
      <c r="Y1886">
        <v>1</v>
      </c>
      <c r="Z1886">
        <v>2.6</v>
      </c>
      <c r="AA1886" s="9">
        <v>3.9</v>
      </c>
      <c r="AB1886">
        <v>3.25</v>
      </c>
    </row>
    <row r="1887" spans="1:29" x14ac:dyDescent="0.25">
      <c r="A1887" t="s">
        <v>222</v>
      </c>
      <c r="B1887" t="s">
        <v>10</v>
      </c>
      <c r="C1887" t="s">
        <v>68</v>
      </c>
      <c r="D1887" t="s">
        <v>3615</v>
      </c>
      <c r="E1887" t="s">
        <v>3618</v>
      </c>
      <c r="F1887" t="str">
        <f>_xlfn.CONCAT(D1887:D1887,"-",E1887)</f>
        <v>Mombasa-Tripoli</v>
      </c>
      <c r="G1887" s="1">
        <v>44587</v>
      </c>
      <c r="H1887" s="1">
        <v>44613</v>
      </c>
      <c r="I1887" s="8">
        <f>IF(H1887&lt;&gt;"",_xlfn.DAYS(H1887,G1887),"N/A")</f>
        <v>26</v>
      </c>
      <c r="J1887" s="1">
        <f>IF(H1887&lt;&gt;"",H1887,"N/A")</f>
        <v>44613</v>
      </c>
      <c r="K1887">
        <v>1</v>
      </c>
      <c r="L1887" t="s">
        <v>16</v>
      </c>
      <c r="M1887" t="str">
        <f>IF(L1887&lt;&gt;"",L1887,"N/A")</f>
        <v>Paid</v>
      </c>
      <c r="N1887" t="s">
        <v>16</v>
      </c>
      <c r="O1887" t="str">
        <f>IF(N1887&lt;&gt;"",N1887,"N/A")</f>
        <v>Paid</v>
      </c>
      <c r="P1887" t="s">
        <v>69</v>
      </c>
      <c r="Q1887" s="9">
        <v>33.508000000000003</v>
      </c>
      <c r="R1887" t="str">
        <f t="shared" si="29"/>
        <v>30+</v>
      </c>
      <c r="S1887">
        <v>20</v>
      </c>
      <c r="T1887" t="s">
        <v>14</v>
      </c>
      <c r="U1887">
        <f>IF(T1887="USD",S1887,S1887*0.055)</f>
        <v>20</v>
      </c>
      <c r="V1887">
        <v>10</v>
      </c>
      <c r="W1887" t="s">
        <v>14</v>
      </c>
      <c r="X1887">
        <f>IF(W1887="USD",V1887,V1887*0.054)</f>
        <v>10</v>
      </c>
      <c r="Y1887">
        <v>1</v>
      </c>
      <c r="Z1887">
        <v>2.6</v>
      </c>
      <c r="AA1887" s="9">
        <v>3.9</v>
      </c>
      <c r="AB1887">
        <v>3.25</v>
      </c>
    </row>
    <row r="1888" spans="1:29" x14ac:dyDescent="0.25">
      <c r="A1888" t="s">
        <v>253</v>
      </c>
      <c r="B1888" t="s">
        <v>10</v>
      </c>
      <c r="C1888" t="s">
        <v>68</v>
      </c>
      <c r="D1888" t="s">
        <v>3620</v>
      </c>
      <c r="E1888" t="s">
        <v>3612</v>
      </c>
      <c r="F1888" t="str">
        <f>_xlfn.CONCAT(D1888:D1888,"-",E1888)</f>
        <v>Zanzibar-Victoria</v>
      </c>
      <c r="G1888" s="1">
        <v>44587</v>
      </c>
      <c r="H1888" s="1">
        <v>44613</v>
      </c>
      <c r="I1888" s="8">
        <f>IF(H1888&lt;&gt;"",_xlfn.DAYS(H1888,G1888),"N/A")</f>
        <v>26</v>
      </c>
      <c r="J1888" s="1">
        <f>IF(H1888&lt;&gt;"",H1888,"N/A")</f>
        <v>44613</v>
      </c>
      <c r="K1888">
        <v>1</v>
      </c>
      <c r="L1888" t="s">
        <v>16</v>
      </c>
      <c r="M1888" t="str">
        <f>IF(L1888&lt;&gt;"",L1888,"N/A")</f>
        <v>Paid</v>
      </c>
      <c r="N1888" t="s">
        <v>16</v>
      </c>
      <c r="O1888" t="str">
        <f>IF(N1888&lt;&gt;"",N1888,"N/A")</f>
        <v>Paid</v>
      </c>
      <c r="P1888" t="s">
        <v>13</v>
      </c>
      <c r="Q1888" s="9">
        <v>33.508000000000003</v>
      </c>
      <c r="R1888" t="str">
        <f t="shared" si="29"/>
        <v>30+</v>
      </c>
      <c r="S1888">
        <v>600</v>
      </c>
      <c r="T1888" t="s">
        <v>14</v>
      </c>
      <c r="U1888">
        <f>IF(T1888="USD",S1888,S1888*0.055)</f>
        <v>600</v>
      </c>
      <c r="V1888">
        <v>300</v>
      </c>
      <c r="W1888" t="s">
        <v>14</v>
      </c>
      <c r="X1888">
        <f>IF(W1888="USD",V1888,V1888*0.054)</f>
        <v>300</v>
      </c>
      <c r="Y1888">
        <v>1</v>
      </c>
      <c r="Z1888">
        <v>2.6</v>
      </c>
      <c r="AA1888" s="9">
        <v>3.9</v>
      </c>
      <c r="AB1888">
        <v>3.25</v>
      </c>
    </row>
    <row r="1889" spans="1:28" x14ac:dyDescent="0.25">
      <c r="A1889" t="s">
        <v>665</v>
      </c>
      <c r="B1889" t="s">
        <v>10</v>
      </c>
      <c r="C1889" t="s">
        <v>68</v>
      </c>
      <c r="D1889" t="s">
        <v>3616</v>
      </c>
      <c r="E1889" t="s">
        <v>3617</v>
      </c>
      <c r="F1889" t="str">
        <f>_xlfn.CONCAT(D1889:D1889,"-",E1889)</f>
        <v>Marrakech-Lagos</v>
      </c>
      <c r="G1889" s="1">
        <v>44788</v>
      </c>
      <c r="H1889" s="1">
        <v>44814</v>
      </c>
      <c r="I1889" s="8">
        <f>IF(H1889&lt;&gt;"",_xlfn.DAYS(H1889,G1889),"N/A")</f>
        <v>26</v>
      </c>
      <c r="J1889" s="1">
        <f>IF(H1889&lt;&gt;"",H1889,"N/A")</f>
        <v>44814</v>
      </c>
      <c r="K1889">
        <v>8</v>
      </c>
      <c r="L1889" t="s">
        <v>12</v>
      </c>
      <c r="M1889" t="str">
        <f>IF(L1889&lt;&gt;"",L1889,"N/A")</f>
        <v>Invoiced</v>
      </c>
      <c r="N1889" t="s">
        <v>583</v>
      </c>
      <c r="O1889" t="str">
        <f>IF(N1889&lt;&gt;"",N1889,"N/A")</f>
        <v>Approval Pending</v>
      </c>
      <c r="P1889" t="s">
        <v>13</v>
      </c>
      <c r="Q1889" s="9">
        <v>33.020000000000003</v>
      </c>
      <c r="R1889" t="str">
        <f t="shared" si="29"/>
        <v>30+</v>
      </c>
      <c r="S1889">
        <v>600</v>
      </c>
      <c r="T1889" t="s">
        <v>14</v>
      </c>
      <c r="U1889">
        <f>IF(T1889="USD",S1889,S1889*0.055)</f>
        <v>600</v>
      </c>
      <c r="V1889">
        <v>300</v>
      </c>
      <c r="W1889" t="s">
        <v>14</v>
      </c>
      <c r="X1889">
        <f>IF(W1889="USD",V1889,V1889*0.054)</f>
        <v>300</v>
      </c>
      <c r="Y1889">
        <v>1</v>
      </c>
      <c r="Z1889">
        <v>2.6</v>
      </c>
      <c r="AA1889" s="9">
        <v>3.9</v>
      </c>
      <c r="AB1889">
        <v>3.25</v>
      </c>
    </row>
    <row r="1890" spans="1:28" x14ac:dyDescent="0.25">
      <c r="A1890" t="s">
        <v>397</v>
      </c>
      <c r="B1890" t="s">
        <v>10</v>
      </c>
      <c r="C1890" t="s">
        <v>68</v>
      </c>
      <c r="D1890" t="s">
        <v>3611</v>
      </c>
      <c r="E1890" t="s">
        <v>3617</v>
      </c>
      <c r="F1890" t="str">
        <f>_xlfn.CONCAT(D1890:D1890,"-",E1890)</f>
        <v>Mogadishu-Lagos</v>
      </c>
      <c r="G1890" s="1">
        <v>44625</v>
      </c>
      <c r="H1890" s="1">
        <v>44651</v>
      </c>
      <c r="I1890" s="8">
        <f>IF(H1890&lt;&gt;"",_xlfn.DAYS(H1890,G1890),"N/A")</f>
        <v>26</v>
      </c>
      <c r="J1890" s="1">
        <f>IF(H1890&lt;&gt;"",H1890,"N/A")</f>
        <v>44651</v>
      </c>
      <c r="K1890">
        <v>3</v>
      </c>
      <c r="L1890" t="s">
        <v>16</v>
      </c>
      <c r="M1890" t="str">
        <f>IF(L1890&lt;&gt;"",L1890,"N/A")</f>
        <v>Paid</v>
      </c>
      <c r="O1890" t="str">
        <f>IF(N1890&lt;&gt;"",N1890,"N/A")</f>
        <v>N/A</v>
      </c>
      <c r="P1890" t="s">
        <v>69</v>
      </c>
      <c r="Q1890" s="9">
        <v>32.020000000000003</v>
      </c>
      <c r="R1890" t="str">
        <f t="shared" si="29"/>
        <v>30+</v>
      </c>
      <c r="S1890">
        <v>20</v>
      </c>
      <c r="T1890" t="s">
        <v>14</v>
      </c>
      <c r="U1890">
        <f>IF(T1890="USD",S1890,S1890*0.055)</f>
        <v>20</v>
      </c>
      <c r="V1890">
        <v>10</v>
      </c>
      <c r="W1890" t="s">
        <v>14</v>
      </c>
      <c r="X1890">
        <f>IF(W1890="USD",V1890,V1890*0.054)</f>
        <v>10</v>
      </c>
      <c r="Y1890">
        <v>1</v>
      </c>
      <c r="Z1890">
        <v>2.6</v>
      </c>
      <c r="AA1890" s="9">
        <v>3.9</v>
      </c>
      <c r="AB1890">
        <v>3.25</v>
      </c>
    </row>
    <row r="1891" spans="1:28" x14ac:dyDescent="0.25">
      <c r="A1891" t="s">
        <v>369</v>
      </c>
      <c r="B1891" t="s">
        <v>10</v>
      </c>
      <c r="C1891" t="s">
        <v>68</v>
      </c>
      <c r="D1891" t="s">
        <v>3616</v>
      </c>
      <c r="E1891" t="s">
        <v>3614</v>
      </c>
      <c r="F1891" t="str">
        <f>_xlfn.CONCAT(D1891:D1891,"-",E1891)</f>
        <v>Marrakech-Alger</v>
      </c>
      <c r="G1891" s="1">
        <v>44625</v>
      </c>
      <c r="H1891" s="1">
        <v>44651</v>
      </c>
      <c r="I1891" s="8">
        <f>IF(H1891&lt;&gt;"",_xlfn.DAYS(H1891,G1891),"N/A")</f>
        <v>26</v>
      </c>
      <c r="J1891" s="1">
        <f>IF(H1891&lt;&gt;"",H1891,"N/A")</f>
        <v>44651</v>
      </c>
      <c r="K1891">
        <v>3</v>
      </c>
      <c r="L1891" t="s">
        <v>16</v>
      </c>
      <c r="M1891" t="str">
        <f>IF(L1891&lt;&gt;"",L1891,"N/A")</f>
        <v>Paid</v>
      </c>
      <c r="N1891" t="s">
        <v>16</v>
      </c>
      <c r="O1891" t="str">
        <f>IF(N1891&lt;&gt;"",N1891,"N/A")</f>
        <v>Paid</v>
      </c>
      <c r="P1891" t="s">
        <v>13</v>
      </c>
      <c r="Q1891" s="9">
        <v>32.020000000000003</v>
      </c>
      <c r="R1891" t="str">
        <f t="shared" si="29"/>
        <v>30+</v>
      </c>
      <c r="S1891">
        <v>600</v>
      </c>
      <c r="T1891" t="s">
        <v>14</v>
      </c>
      <c r="U1891">
        <f>IF(T1891="USD",S1891,S1891*0.055)</f>
        <v>600</v>
      </c>
      <c r="V1891">
        <v>300</v>
      </c>
      <c r="W1891" t="s">
        <v>14</v>
      </c>
      <c r="X1891">
        <f>IF(W1891="USD",V1891,V1891*0.054)</f>
        <v>300</v>
      </c>
      <c r="Y1891">
        <v>1</v>
      </c>
      <c r="Z1891">
        <v>2.6</v>
      </c>
      <c r="AA1891" s="9">
        <v>3.9</v>
      </c>
      <c r="AB1891">
        <v>3.25</v>
      </c>
    </row>
    <row r="1892" spans="1:28" x14ac:dyDescent="0.25">
      <c r="A1892" t="s">
        <v>408</v>
      </c>
      <c r="B1892" t="s">
        <v>10</v>
      </c>
      <c r="C1892" t="s">
        <v>68</v>
      </c>
      <c r="D1892" t="s">
        <v>3615</v>
      </c>
      <c r="E1892" t="s">
        <v>3617</v>
      </c>
      <c r="F1892" t="str">
        <f>_xlfn.CONCAT(D1892:D1892,"-",E1892)</f>
        <v>Mombasa-Lagos</v>
      </c>
      <c r="G1892" s="1">
        <v>44626</v>
      </c>
      <c r="H1892" s="1">
        <v>44652</v>
      </c>
      <c r="I1892" s="8">
        <f>IF(H1892&lt;&gt;"",_xlfn.DAYS(H1892,G1892),"N/A")</f>
        <v>26</v>
      </c>
      <c r="J1892" s="1">
        <f>IF(H1892&lt;&gt;"",H1892,"N/A")</f>
        <v>44652</v>
      </c>
      <c r="K1892">
        <v>3</v>
      </c>
      <c r="L1892" t="s">
        <v>16</v>
      </c>
      <c r="M1892" t="str">
        <f>IF(L1892&lt;&gt;"",L1892,"N/A")</f>
        <v>Paid</v>
      </c>
      <c r="O1892" t="str">
        <f>IF(N1892&lt;&gt;"",N1892,"N/A")</f>
        <v>N/A</v>
      </c>
      <c r="P1892" t="s">
        <v>69</v>
      </c>
      <c r="Q1892" s="9">
        <v>30.2</v>
      </c>
      <c r="R1892" t="str">
        <f t="shared" si="29"/>
        <v>30+</v>
      </c>
      <c r="S1892">
        <v>20</v>
      </c>
      <c r="T1892" t="s">
        <v>14</v>
      </c>
      <c r="U1892">
        <f>IF(T1892="USD",S1892,S1892*0.055)</f>
        <v>20</v>
      </c>
      <c r="V1892">
        <v>10</v>
      </c>
      <c r="W1892" t="s">
        <v>14</v>
      </c>
      <c r="X1892">
        <f>IF(W1892="USD",V1892,V1892*0.054)</f>
        <v>10</v>
      </c>
      <c r="Y1892">
        <v>1</v>
      </c>
      <c r="Z1892">
        <v>2.6</v>
      </c>
      <c r="AA1892" s="9">
        <v>3.9</v>
      </c>
      <c r="AB1892">
        <v>3.25</v>
      </c>
    </row>
    <row r="1893" spans="1:28" x14ac:dyDescent="0.25">
      <c r="A1893" t="s">
        <v>380</v>
      </c>
      <c r="B1893" t="s">
        <v>10</v>
      </c>
      <c r="C1893" t="s">
        <v>68</v>
      </c>
      <c r="D1893" t="s">
        <v>3616</v>
      </c>
      <c r="E1893" t="s">
        <v>3617</v>
      </c>
      <c r="F1893" t="str">
        <f>_xlfn.CONCAT(D1893:D1893,"-",E1893)</f>
        <v>Marrakech-Lagos</v>
      </c>
      <c r="G1893" s="1">
        <v>44626</v>
      </c>
      <c r="H1893" s="1">
        <v>44652</v>
      </c>
      <c r="I1893" s="8">
        <f>IF(H1893&lt;&gt;"",_xlfn.DAYS(H1893,G1893),"N/A")</f>
        <v>26</v>
      </c>
      <c r="J1893" s="1">
        <f>IF(H1893&lt;&gt;"",H1893,"N/A")</f>
        <v>44652</v>
      </c>
      <c r="K1893">
        <v>3</v>
      </c>
      <c r="L1893" t="s">
        <v>16</v>
      </c>
      <c r="M1893" t="str">
        <f>IF(L1893&lt;&gt;"",L1893,"N/A")</f>
        <v>Paid</v>
      </c>
      <c r="N1893" t="s">
        <v>16</v>
      </c>
      <c r="O1893" t="str">
        <f>IF(N1893&lt;&gt;"",N1893,"N/A")</f>
        <v>Paid</v>
      </c>
      <c r="P1893" t="s">
        <v>13</v>
      </c>
      <c r="Q1893" s="9">
        <v>30.2</v>
      </c>
      <c r="R1893" t="str">
        <f t="shared" si="29"/>
        <v>30+</v>
      </c>
      <c r="S1893">
        <v>600</v>
      </c>
      <c r="T1893" t="s">
        <v>14</v>
      </c>
      <c r="U1893">
        <f>IF(T1893="USD",S1893,S1893*0.055)</f>
        <v>600</v>
      </c>
      <c r="V1893">
        <v>300</v>
      </c>
      <c r="W1893" t="s">
        <v>14</v>
      </c>
      <c r="X1893">
        <f>IF(W1893="USD",V1893,V1893*0.054)</f>
        <v>300</v>
      </c>
      <c r="Y1893">
        <v>1</v>
      </c>
      <c r="Z1893">
        <v>2.6</v>
      </c>
      <c r="AA1893" s="9">
        <v>3.9</v>
      </c>
      <c r="AB1893">
        <v>3.25</v>
      </c>
    </row>
    <row r="1894" spans="1:28" x14ac:dyDescent="0.25">
      <c r="A1894" t="s">
        <v>169</v>
      </c>
      <c r="B1894" t="s">
        <v>10</v>
      </c>
      <c r="C1894" t="s">
        <v>68</v>
      </c>
      <c r="D1894" t="s">
        <v>3615</v>
      </c>
      <c r="E1894" t="s">
        <v>3617</v>
      </c>
      <c r="F1894" t="str">
        <f>_xlfn.CONCAT(D1894:D1894,"-",E1894)</f>
        <v>Mombasa-Lagos</v>
      </c>
      <c r="G1894" s="1">
        <v>44573</v>
      </c>
      <c r="H1894" s="1">
        <v>44599</v>
      </c>
      <c r="I1894" s="8">
        <f>IF(H1894&lt;&gt;"",_xlfn.DAYS(H1894,G1894),"N/A")</f>
        <v>26</v>
      </c>
      <c r="J1894" s="1">
        <f>IF(H1894&lt;&gt;"",H1894,"N/A")</f>
        <v>44599</v>
      </c>
      <c r="K1894">
        <v>1</v>
      </c>
      <c r="L1894" t="s">
        <v>16</v>
      </c>
      <c r="M1894" t="str">
        <f>IF(L1894&lt;&gt;"",L1894,"N/A")</f>
        <v>Paid</v>
      </c>
      <c r="N1894" t="s">
        <v>12</v>
      </c>
      <c r="O1894" t="str">
        <f>IF(N1894&lt;&gt;"",N1894,"N/A")</f>
        <v>Invoiced</v>
      </c>
      <c r="P1894" t="s">
        <v>69</v>
      </c>
      <c r="Q1894" s="9">
        <v>30.14</v>
      </c>
      <c r="R1894" t="str">
        <f t="shared" si="29"/>
        <v>30+</v>
      </c>
      <c r="S1894">
        <v>20</v>
      </c>
      <c r="T1894" t="s">
        <v>14</v>
      </c>
      <c r="U1894">
        <f>IF(T1894="USD",S1894,S1894*0.055)</f>
        <v>20</v>
      </c>
      <c r="V1894">
        <v>10</v>
      </c>
      <c r="W1894" t="s">
        <v>14</v>
      </c>
      <c r="X1894">
        <f>IF(W1894="USD",V1894,V1894*0.054)</f>
        <v>10</v>
      </c>
      <c r="Y1894">
        <v>1</v>
      </c>
      <c r="Z1894">
        <v>2.6</v>
      </c>
      <c r="AA1894" s="9">
        <v>3.9</v>
      </c>
      <c r="AB1894">
        <v>3.25</v>
      </c>
    </row>
    <row r="1895" spans="1:28" x14ac:dyDescent="0.25">
      <c r="A1895" t="s">
        <v>112</v>
      </c>
      <c r="B1895" t="s">
        <v>10</v>
      </c>
      <c r="C1895" t="s">
        <v>68</v>
      </c>
      <c r="D1895" t="s">
        <v>3611</v>
      </c>
      <c r="E1895" t="s">
        <v>3614</v>
      </c>
      <c r="F1895" t="str">
        <f>_xlfn.CONCAT(D1895:D1895,"-",E1895)</f>
        <v>Mogadishu-Alger</v>
      </c>
      <c r="G1895" s="1">
        <v>44573</v>
      </c>
      <c r="H1895" s="1">
        <v>44599</v>
      </c>
      <c r="I1895" s="8">
        <f>IF(H1895&lt;&gt;"",_xlfn.DAYS(H1895,G1895),"N/A")</f>
        <v>26</v>
      </c>
      <c r="J1895" s="1">
        <f>IF(H1895&lt;&gt;"",H1895,"N/A")</f>
        <v>44599</v>
      </c>
      <c r="K1895">
        <v>1</v>
      </c>
      <c r="L1895" t="s">
        <v>16</v>
      </c>
      <c r="M1895" t="str">
        <f>IF(L1895&lt;&gt;"",L1895,"N/A")</f>
        <v>Paid</v>
      </c>
      <c r="N1895" t="s">
        <v>16</v>
      </c>
      <c r="O1895" t="str">
        <f>IF(N1895&lt;&gt;"",N1895,"N/A")</f>
        <v>Paid</v>
      </c>
      <c r="P1895" t="s">
        <v>13</v>
      </c>
      <c r="Q1895" s="9">
        <v>30.14</v>
      </c>
      <c r="R1895" t="str">
        <f t="shared" si="29"/>
        <v>30+</v>
      </c>
      <c r="S1895">
        <v>600</v>
      </c>
      <c r="T1895" t="s">
        <v>14</v>
      </c>
      <c r="U1895">
        <f>IF(T1895="USD",S1895,S1895*0.055)</f>
        <v>600</v>
      </c>
      <c r="V1895">
        <v>300</v>
      </c>
      <c r="W1895" t="s">
        <v>14</v>
      </c>
      <c r="X1895">
        <f>IF(W1895="USD",V1895,V1895*0.054)</f>
        <v>300</v>
      </c>
      <c r="Y1895">
        <v>1</v>
      </c>
      <c r="Z1895">
        <v>2.6</v>
      </c>
      <c r="AA1895" s="9">
        <v>3.9</v>
      </c>
      <c r="AB1895">
        <v>3.25</v>
      </c>
    </row>
    <row r="1896" spans="1:28" x14ac:dyDescent="0.25">
      <c r="A1896" t="s">
        <v>211</v>
      </c>
      <c r="B1896" t="s">
        <v>10</v>
      </c>
      <c r="C1896" t="s">
        <v>68</v>
      </c>
      <c r="D1896" t="s">
        <v>3616</v>
      </c>
      <c r="E1896" t="s">
        <v>3618</v>
      </c>
      <c r="F1896" t="str">
        <f>_xlfn.CONCAT(D1896:D1896,"-",E1896)</f>
        <v>Marrakech-Tripoli</v>
      </c>
      <c r="G1896" s="1">
        <v>44601</v>
      </c>
      <c r="H1896" s="1">
        <v>44627</v>
      </c>
      <c r="I1896" s="8">
        <f>IF(H1896&lt;&gt;"",_xlfn.DAYS(H1896,G1896),"N/A")</f>
        <v>26</v>
      </c>
      <c r="J1896" s="1">
        <f>IF(H1896&lt;&gt;"",H1896,"N/A")</f>
        <v>44627</v>
      </c>
      <c r="K1896">
        <v>2</v>
      </c>
      <c r="L1896" t="s">
        <v>16</v>
      </c>
      <c r="M1896" t="str">
        <f>IF(L1896&lt;&gt;"",L1896,"N/A")</f>
        <v>Paid</v>
      </c>
      <c r="N1896" t="s">
        <v>16</v>
      </c>
      <c r="O1896" t="str">
        <f>IF(N1896&lt;&gt;"",N1896,"N/A")</f>
        <v>Paid</v>
      </c>
      <c r="P1896" t="s">
        <v>69</v>
      </c>
      <c r="Q1896" s="9">
        <v>30.1</v>
      </c>
      <c r="R1896" t="str">
        <f t="shared" si="29"/>
        <v>30+</v>
      </c>
      <c r="S1896">
        <v>20</v>
      </c>
      <c r="T1896" t="s">
        <v>14</v>
      </c>
      <c r="U1896">
        <f>IF(T1896="USD",S1896,S1896*0.055)</f>
        <v>20</v>
      </c>
      <c r="V1896">
        <v>10</v>
      </c>
      <c r="W1896" t="s">
        <v>14</v>
      </c>
      <c r="X1896">
        <f>IF(W1896="USD",V1896,V1896*0.054)</f>
        <v>10</v>
      </c>
      <c r="Y1896">
        <v>1</v>
      </c>
      <c r="Z1896">
        <v>2.6</v>
      </c>
      <c r="AA1896" s="9">
        <v>3.9</v>
      </c>
      <c r="AB1896">
        <v>3.25</v>
      </c>
    </row>
    <row r="1897" spans="1:28" x14ac:dyDescent="0.25">
      <c r="A1897" t="s">
        <v>154</v>
      </c>
      <c r="B1897" t="s">
        <v>10</v>
      </c>
      <c r="C1897" t="s">
        <v>68</v>
      </c>
      <c r="D1897" t="s">
        <v>3615</v>
      </c>
      <c r="E1897" t="s">
        <v>3612</v>
      </c>
      <c r="F1897" t="str">
        <f>_xlfn.CONCAT(D1897:D1897,"-",E1897)</f>
        <v>Mombasa-Victoria</v>
      </c>
      <c r="G1897" s="1">
        <v>44601</v>
      </c>
      <c r="H1897" s="1">
        <v>44627</v>
      </c>
      <c r="I1897" s="8">
        <f>IF(H1897&lt;&gt;"",_xlfn.DAYS(H1897,G1897),"N/A")</f>
        <v>26</v>
      </c>
      <c r="J1897" s="1">
        <f>IF(H1897&lt;&gt;"",H1897,"N/A")</f>
        <v>44627</v>
      </c>
      <c r="K1897">
        <v>2</v>
      </c>
      <c r="L1897" t="s">
        <v>16</v>
      </c>
      <c r="M1897" t="str">
        <f>IF(L1897&lt;&gt;"",L1897,"N/A")</f>
        <v>Paid</v>
      </c>
      <c r="N1897" t="s">
        <v>12</v>
      </c>
      <c r="O1897" t="str">
        <f>IF(N1897&lt;&gt;"",N1897,"N/A")</f>
        <v>Invoiced</v>
      </c>
      <c r="P1897" t="s">
        <v>13</v>
      </c>
      <c r="Q1897" s="9">
        <v>30.1</v>
      </c>
      <c r="R1897" t="str">
        <f t="shared" si="29"/>
        <v>30+</v>
      </c>
      <c r="S1897">
        <v>600</v>
      </c>
      <c r="T1897" t="s">
        <v>14</v>
      </c>
      <c r="U1897">
        <f>IF(T1897="USD",S1897,S1897*0.055)</f>
        <v>600</v>
      </c>
      <c r="V1897">
        <v>300</v>
      </c>
      <c r="W1897" t="s">
        <v>14</v>
      </c>
      <c r="X1897">
        <f>IF(W1897="USD",V1897,V1897*0.054)</f>
        <v>300</v>
      </c>
      <c r="Y1897">
        <v>1</v>
      </c>
      <c r="Z1897">
        <v>2.6</v>
      </c>
      <c r="AA1897" s="9">
        <v>3.9</v>
      </c>
      <c r="AB1897">
        <v>3.25</v>
      </c>
    </row>
    <row r="1898" spans="1:28" x14ac:dyDescent="0.25">
      <c r="A1898" t="s">
        <v>219</v>
      </c>
      <c r="B1898" t="s">
        <v>10</v>
      </c>
      <c r="C1898" t="s">
        <v>68</v>
      </c>
      <c r="D1898" t="s">
        <v>3615</v>
      </c>
      <c r="E1898" t="s">
        <v>3617</v>
      </c>
      <c r="F1898" t="str">
        <f>_xlfn.CONCAT(D1898:D1898,"-",E1898)</f>
        <v>Mombasa-Lagos</v>
      </c>
      <c r="G1898" s="1">
        <v>44587</v>
      </c>
      <c r="H1898" s="1">
        <v>44613</v>
      </c>
      <c r="I1898" s="8">
        <f>IF(H1898&lt;&gt;"",_xlfn.DAYS(H1898,G1898),"N/A")</f>
        <v>26</v>
      </c>
      <c r="J1898" s="1">
        <f>IF(H1898&lt;&gt;"",H1898,"N/A")</f>
        <v>44613</v>
      </c>
      <c r="K1898">
        <v>1</v>
      </c>
      <c r="L1898" t="s">
        <v>16</v>
      </c>
      <c r="M1898" t="str">
        <f>IF(L1898&lt;&gt;"",L1898,"N/A")</f>
        <v>Paid</v>
      </c>
      <c r="N1898" t="s">
        <v>16</v>
      </c>
      <c r="O1898" t="str">
        <f>IF(N1898&lt;&gt;"",N1898,"N/A")</f>
        <v>Paid</v>
      </c>
      <c r="P1898" t="s">
        <v>69</v>
      </c>
      <c r="Q1898" s="9">
        <v>30.045999999999999</v>
      </c>
      <c r="R1898" t="str">
        <f t="shared" si="29"/>
        <v>30+</v>
      </c>
      <c r="S1898">
        <v>20</v>
      </c>
      <c r="T1898" t="s">
        <v>14</v>
      </c>
      <c r="U1898">
        <f>IF(T1898="USD",S1898,S1898*0.055)</f>
        <v>20</v>
      </c>
      <c r="V1898">
        <v>10</v>
      </c>
      <c r="W1898" t="s">
        <v>14</v>
      </c>
      <c r="X1898">
        <f>IF(W1898="USD",V1898,V1898*0.054)</f>
        <v>10</v>
      </c>
      <c r="Y1898">
        <v>1</v>
      </c>
      <c r="Z1898">
        <v>2.6</v>
      </c>
      <c r="AA1898" s="9">
        <v>3.9</v>
      </c>
      <c r="AB1898">
        <v>3.25</v>
      </c>
    </row>
    <row r="1899" spans="1:28" x14ac:dyDescent="0.25">
      <c r="A1899" t="s">
        <v>250</v>
      </c>
      <c r="B1899" t="s">
        <v>10</v>
      </c>
      <c r="C1899" t="s">
        <v>68</v>
      </c>
      <c r="D1899" t="s">
        <v>3611</v>
      </c>
      <c r="E1899" t="s">
        <v>3613</v>
      </c>
      <c r="F1899" t="str">
        <f>_xlfn.CONCAT(D1899:D1899,"-",E1899)</f>
        <v>Mogadishu-Sanaa</v>
      </c>
      <c r="G1899" s="1">
        <v>44587</v>
      </c>
      <c r="H1899" s="1">
        <v>44613</v>
      </c>
      <c r="I1899" s="8">
        <f>IF(H1899&lt;&gt;"",_xlfn.DAYS(H1899,G1899),"N/A")</f>
        <v>26</v>
      </c>
      <c r="J1899" s="1">
        <f>IF(H1899&lt;&gt;"",H1899,"N/A")</f>
        <v>44613</v>
      </c>
      <c r="K1899">
        <v>1</v>
      </c>
      <c r="L1899" t="s">
        <v>16</v>
      </c>
      <c r="M1899" t="str">
        <f>IF(L1899&lt;&gt;"",L1899,"N/A")</f>
        <v>Paid</v>
      </c>
      <c r="N1899" t="s">
        <v>16</v>
      </c>
      <c r="O1899" t="str">
        <f>IF(N1899&lt;&gt;"",N1899,"N/A")</f>
        <v>Paid</v>
      </c>
      <c r="P1899" t="s">
        <v>13</v>
      </c>
      <c r="Q1899" s="9">
        <v>30.045999999999999</v>
      </c>
      <c r="R1899" t="str">
        <f t="shared" si="29"/>
        <v>30+</v>
      </c>
      <c r="S1899">
        <v>600</v>
      </c>
      <c r="T1899" t="s">
        <v>14</v>
      </c>
      <c r="U1899">
        <f>IF(T1899="USD",S1899,S1899*0.055)</f>
        <v>600</v>
      </c>
      <c r="V1899">
        <v>300</v>
      </c>
      <c r="W1899" t="s">
        <v>14</v>
      </c>
      <c r="X1899">
        <f>IF(W1899="USD",V1899,V1899*0.054)</f>
        <v>300</v>
      </c>
      <c r="Y1899">
        <v>1</v>
      </c>
      <c r="Z1899">
        <v>2.6</v>
      </c>
      <c r="AA1899" s="9">
        <v>3.9</v>
      </c>
      <c r="AB1899">
        <v>3.25</v>
      </c>
    </row>
    <row r="1900" spans="1:28" x14ac:dyDescent="0.25">
      <c r="A1900" t="s">
        <v>280</v>
      </c>
      <c r="B1900" t="s">
        <v>10</v>
      </c>
      <c r="C1900" t="s">
        <v>68</v>
      </c>
      <c r="D1900" t="s">
        <v>3620</v>
      </c>
      <c r="E1900" t="s">
        <v>3614</v>
      </c>
      <c r="F1900" t="str">
        <f>_xlfn.CONCAT(D1900:D1900,"-",E1900)</f>
        <v>Zanzibar-Alger</v>
      </c>
      <c r="G1900" s="1">
        <v>44610</v>
      </c>
      <c r="H1900" s="1">
        <v>44636</v>
      </c>
      <c r="I1900" s="8">
        <f>IF(H1900&lt;&gt;"",_xlfn.DAYS(H1900,G1900),"N/A")</f>
        <v>26</v>
      </c>
      <c r="J1900" s="1">
        <f>IF(H1900&lt;&gt;"",H1900,"N/A")</f>
        <v>44636</v>
      </c>
      <c r="K1900">
        <v>2</v>
      </c>
      <c r="L1900" t="s">
        <v>16</v>
      </c>
      <c r="M1900" t="str">
        <f>IF(L1900&lt;&gt;"",L1900,"N/A")</f>
        <v>Paid</v>
      </c>
      <c r="N1900" t="s">
        <v>12</v>
      </c>
      <c r="O1900" t="str">
        <f>IF(N1900&lt;&gt;"",N1900,"N/A")</f>
        <v>Invoiced</v>
      </c>
      <c r="P1900" t="s">
        <v>69</v>
      </c>
      <c r="Q1900" s="9">
        <v>30.041</v>
      </c>
      <c r="R1900" t="str">
        <f t="shared" si="29"/>
        <v>30+</v>
      </c>
      <c r="S1900">
        <v>20</v>
      </c>
      <c r="T1900" t="s">
        <v>14</v>
      </c>
      <c r="U1900">
        <f>IF(T1900="USD",S1900,S1900*0.055)</f>
        <v>20</v>
      </c>
      <c r="V1900">
        <v>10</v>
      </c>
      <c r="W1900" t="s">
        <v>14</v>
      </c>
      <c r="X1900">
        <f>IF(W1900="USD",V1900,V1900*0.054)</f>
        <v>10</v>
      </c>
      <c r="Y1900">
        <v>1</v>
      </c>
      <c r="Z1900">
        <v>2.6</v>
      </c>
      <c r="AA1900" s="9">
        <v>3.9</v>
      </c>
      <c r="AB1900">
        <v>3.25</v>
      </c>
    </row>
    <row r="1901" spans="1:28" x14ac:dyDescent="0.25">
      <c r="A1901" t="s">
        <v>290</v>
      </c>
      <c r="B1901" t="s">
        <v>10</v>
      </c>
      <c r="C1901" t="s">
        <v>68</v>
      </c>
      <c r="D1901" t="s">
        <v>3616</v>
      </c>
      <c r="E1901" t="s">
        <v>3614</v>
      </c>
      <c r="F1901" t="str">
        <f>_xlfn.CONCAT(D1901:D1901,"-",E1901)</f>
        <v>Marrakech-Alger</v>
      </c>
      <c r="G1901" s="1">
        <v>44610</v>
      </c>
      <c r="H1901" s="1">
        <v>44636</v>
      </c>
      <c r="I1901" s="8">
        <f>IF(H1901&lt;&gt;"",_xlfn.DAYS(H1901,G1901),"N/A")</f>
        <v>26</v>
      </c>
      <c r="J1901" s="1">
        <f>IF(H1901&lt;&gt;"",H1901,"N/A")</f>
        <v>44636</v>
      </c>
      <c r="K1901">
        <v>2</v>
      </c>
      <c r="L1901" t="s">
        <v>16</v>
      </c>
      <c r="M1901" t="str">
        <f>IF(L1901&lt;&gt;"",L1901,"N/A")</f>
        <v>Paid</v>
      </c>
      <c r="N1901" t="s">
        <v>12</v>
      </c>
      <c r="O1901" t="str">
        <f>IF(N1901&lt;&gt;"",N1901,"N/A")</f>
        <v>Invoiced</v>
      </c>
      <c r="P1901" t="s">
        <v>13</v>
      </c>
      <c r="Q1901" s="9">
        <v>30.041</v>
      </c>
      <c r="R1901" t="str">
        <f t="shared" si="29"/>
        <v>30+</v>
      </c>
      <c r="S1901">
        <v>600</v>
      </c>
      <c r="T1901" t="s">
        <v>14</v>
      </c>
      <c r="U1901">
        <f>IF(T1901="USD",S1901,S1901*0.055)</f>
        <v>600</v>
      </c>
      <c r="V1901">
        <v>300</v>
      </c>
      <c r="W1901" t="s">
        <v>14</v>
      </c>
      <c r="X1901">
        <f>IF(W1901="USD",V1901,V1901*0.054)</f>
        <v>300</v>
      </c>
      <c r="Y1901">
        <v>1</v>
      </c>
      <c r="Z1901">
        <v>2.6</v>
      </c>
      <c r="AA1901" s="9">
        <v>3.9</v>
      </c>
      <c r="AB1901">
        <v>3.25</v>
      </c>
    </row>
    <row r="1902" spans="1:28" x14ac:dyDescent="0.25">
      <c r="A1902" t="s">
        <v>424</v>
      </c>
      <c r="B1902" t="s">
        <v>10</v>
      </c>
      <c r="C1902" t="s">
        <v>68</v>
      </c>
      <c r="D1902" t="s">
        <v>3616</v>
      </c>
      <c r="E1902" t="s">
        <v>3617</v>
      </c>
      <c r="F1902" t="str">
        <f>_xlfn.CONCAT(D1902:D1902,"-",E1902)</f>
        <v>Marrakech-Lagos</v>
      </c>
      <c r="G1902" s="1">
        <v>44624</v>
      </c>
      <c r="H1902" s="1">
        <v>44650</v>
      </c>
      <c r="I1902" s="8">
        <f>IF(H1902&lt;&gt;"",_xlfn.DAYS(H1902,G1902),"N/A")</f>
        <v>26</v>
      </c>
      <c r="J1902" s="1">
        <f>IF(H1902&lt;&gt;"",H1902,"N/A")</f>
        <v>44650</v>
      </c>
      <c r="K1902">
        <v>3</v>
      </c>
      <c r="L1902" t="s">
        <v>16</v>
      </c>
      <c r="M1902" t="str">
        <f>IF(L1902&lt;&gt;"",L1902,"N/A")</f>
        <v>Paid</v>
      </c>
      <c r="N1902" t="s">
        <v>16</v>
      </c>
      <c r="O1902" t="str">
        <f>IF(N1902&lt;&gt;"",N1902,"N/A")</f>
        <v>Paid</v>
      </c>
      <c r="P1902" t="s">
        <v>13</v>
      </c>
      <c r="Q1902" s="9">
        <v>30.026</v>
      </c>
      <c r="R1902" t="str">
        <f t="shared" si="29"/>
        <v>30+</v>
      </c>
      <c r="S1902">
        <v>600</v>
      </c>
      <c r="T1902" t="s">
        <v>14</v>
      </c>
      <c r="U1902">
        <f>IF(T1902="USD",S1902,S1902*0.055)</f>
        <v>600</v>
      </c>
      <c r="V1902">
        <v>300</v>
      </c>
      <c r="W1902" t="s">
        <v>14</v>
      </c>
      <c r="X1902">
        <f>IF(W1902="USD",V1902,V1902*0.054)</f>
        <v>300</v>
      </c>
      <c r="Y1902">
        <v>1</v>
      </c>
      <c r="Z1902">
        <v>2.6</v>
      </c>
      <c r="AA1902" s="9">
        <v>3.9</v>
      </c>
      <c r="AB1902">
        <v>3.25</v>
      </c>
    </row>
    <row r="1903" spans="1:28" x14ac:dyDescent="0.25">
      <c r="A1903" t="s">
        <v>173</v>
      </c>
      <c r="B1903" t="s">
        <v>10</v>
      </c>
      <c r="C1903" t="s">
        <v>68</v>
      </c>
      <c r="D1903" t="s">
        <v>3611</v>
      </c>
      <c r="E1903" t="s">
        <v>3617</v>
      </c>
      <c r="F1903" t="str">
        <f>_xlfn.CONCAT(D1903:D1903,"-",E1903)</f>
        <v>Mogadishu-Lagos</v>
      </c>
      <c r="G1903" s="1">
        <v>44573</v>
      </c>
      <c r="H1903" s="1">
        <v>44599</v>
      </c>
      <c r="I1903" s="8">
        <f>IF(H1903&lt;&gt;"",_xlfn.DAYS(H1903,G1903),"N/A")</f>
        <v>26</v>
      </c>
      <c r="J1903" s="1">
        <f>IF(H1903&lt;&gt;"",H1903,"N/A")</f>
        <v>44599</v>
      </c>
      <c r="K1903">
        <v>1</v>
      </c>
      <c r="L1903" t="s">
        <v>16</v>
      </c>
      <c r="M1903" t="str">
        <f>IF(L1903&lt;&gt;"",L1903,"N/A")</f>
        <v>Paid</v>
      </c>
      <c r="N1903" t="s">
        <v>12</v>
      </c>
      <c r="O1903" t="str">
        <f>IF(N1903&lt;&gt;"",N1903,"N/A")</f>
        <v>Invoiced</v>
      </c>
      <c r="P1903" t="s">
        <v>69</v>
      </c>
      <c r="Q1903" s="9">
        <v>30.02</v>
      </c>
      <c r="R1903" t="str">
        <f t="shared" si="29"/>
        <v>30+</v>
      </c>
      <c r="S1903">
        <v>20</v>
      </c>
      <c r="T1903" t="s">
        <v>14</v>
      </c>
      <c r="U1903">
        <f>IF(T1903="USD",S1903,S1903*0.055)</f>
        <v>20</v>
      </c>
      <c r="V1903">
        <v>10</v>
      </c>
      <c r="W1903" t="s">
        <v>14</v>
      </c>
      <c r="X1903">
        <f>IF(W1903="USD",V1903,V1903*0.054)</f>
        <v>10</v>
      </c>
      <c r="Y1903">
        <v>1</v>
      </c>
      <c r="Z1903">
        <v>2.6</v>
      </c>
      <c r="AA1903" s="9">
        <v>3.9</v>
      </c>
      <c r="AB1903">
        <v>3.25</v>
      </c>
    </row>
    <row r="1904" spans="1:28" x14ac:dyDescent="0.25">
      <c r="A1904" t="s">
        <v>116</v>
      </c>
      <c r="B1904" t="s">
        <v>10</v>
      </c>
      <c r="C1904" t="s">
        <v>68</v>
      </c>
      <c r="D1904" t="s">
        <v>3620</v>
      </c>
      <c r="E1904" t="s">
        <v>3614</v>
      </c>
      <c r="F1904" t="str">
        <f>_xlfn.CONCAT(D1904:D1904,"-",E1904)</f>
        <v>Zanzibar-Alger</v>
      </c>
      <c r="G1904" s="1">
        <v>44573</v>
      </c>
      <c r="H1904" s="1">
        <v>44599</v>
      </c>
      <c r="I1904" s="8">
        <f>IF(H1904&lt;&gt;"",_xlfn.DAYS(H1904,G1904),"N/A")</f>
        <v>26</v>
      </c>
      <c r="J1904" s="1">
        <f>IF(H1904&lt;&gt;"",H1904,"N/A")</f>
        <v>44599</v>
      </c>
      <c r="K1904">
        <v>1</v>
      </c>
      <c r="L1904" t="s">
        <v>16</v>
      </c>
      <c r="M1904" t="str">
        <f>IF(L1904&lt;&gt;"",L1904,"N/A")</f>
        <v>Paid</v>
      </c>
      <c r="N1904" t="s">
        <v>16</v>
      </c>
      <c r="O1904" t="str">
        <f>IF(N1904&lt;&gt;"",N1904,"N/A")</f>
        <v>Paid</v>
      </c>
      <c r="P1904" t="s">
        <v>13</v>
      </c>
      <c r="Q1904" s="9">
        <v>30.02</v>
      </c>
      <c r="R1904" t="str">
        <f t="shared" si="29"/>
        <v>30+</v>
      </c>
      <c r="S1904">
        <v>600</v>
      </c>
      <c r="T1904" t="s">
        <v>14</v>
      </c>
      <c r="U1904">
        <f>IF(T1904="USD",S1904,S1904*0.055)</f>
        <v>600</v>
      </c>
      <c r="V1904">
        <v>300</v>
      </c>
      <c r="W1904" t="s">
        <v>14</v>
      </c>
      <c r="X1904">
        <f>IF(W1904="USD",V1904,V1904*0.054)</f>
        <v>300</v>
      </c>
      <c r="Y1904">
        <v>1</v>
      </c>
      <c r="Z1904">
        <v>2.6</v>
      </c>
      <c r="AA1904" s="9">
        <v>3.9</v>
      </c>
      <c r="AB1904">
        <v>3.25</v>
      </c>
    </row>
    <row r="1905" spans="1:28" x14ac:dyDescent="0.25">
      <c r="A1905" t="s">
        <v>350</v>
      </c>
      <c r="B1905" t="s">
        <v>10</v>
      </c>
      <c r="C1905" t="s">
        <v>68</v>
      </c>
      <c r="D1905" t="s">
        <v>3619</v>
      </c>
      <c r="E1905" t="s">
        <v>3614</v>
      </c>
      <c r="F1905" t="str">
        <f>_xlfn.CONCAT(D1905:D1905,"-",E1905)</f>
        <v>Addis Ababa-Alger</v>
      </c>
      <c r="G1905" s="1">
        <v>44627</v>
      </c>
      <c r="H1905" s="1">
        <v>44653</v>
      </c>
      <c r="I1905" s="8">
        <f>IF(H1905&lt;&gt;"",_xlfn.DAYS(H1905,G1905),"N/A")</f>
        <v>26</v>
      </c>
      <c r="J1905" s="1">
        <f>IF(H1905&lt;&gt;"",H1905,"N/A")</f>
        <v>44653</v>
      </c>
      <c r="K1905">
        <v>3</v>
      </c>
      <c r="L1905" t="s">
        <v>16</v>
      </c>
      <c r="M1905" t="str">
        <f>IF(L1905&lt;&gt;"",L1905,"N/A")</f>
        <v>Paid</v>
      </c>
      <c r="N1905" t="s">
        <v>16</v>
      </c>
      <c r="O1905" t="str">
        <f>IF(N1905&lt;&gt;"",N1905,"N/A")</f>
        <v>Paid</v>
      </c>
      <c r="P1905" t="s">
        <v>13</v>
      </c>
      <c r="Q1905" s="9">
        <v>30</v>
      </c>
      <c r="R1905" t="str">
        <f t="shared" si="29"/>
        <v>20-30</v>
      </c>
      <c r="S1905">
        <v>600</v>
      </c>
      <c r="T1905" t="s">
        <v>14</v>
      </c>
      <c r="U1905">
        <f>IF(T1905="USD",S1905,S1905*0.055)</f>
        <v>600</v>
      </c>
      <c r="V1905">
        <v>300</v>
      </c>
      <c r="W1905" t="s">
        <v>14</v>
      </c>
      <c r="X1905">
        <f>IF(W1905="USD",V1905,V1905*0.054)</f>
        <v>300</v>
      </c>
      <c r="Y1905">
        <v>1</v>
      </c>
      <c r="Z1905">
        <v>2.6</v>
      </c>
      <c r="AA1905" s="9">
        <v>3.9</v>
      </c>
      <c r="AB1905">
        <v>3.25</v>
      </c>
    </row>
    <row r="1906" spans="1:28" x14ac:dyDescent="0.25">
      <c r="A1906" t="s">
        <v>336</v>
      </c>
      <c r="B1906" t="s">
        <v>10</v>
      </c>
      <c r="C1906" t="s">
        <v>68</v>
      </c>
      <c r="D1906" t="s">
        <v>3620</v>
      </c>
      <c r="E1906" t="s">
        <v>3618</v>
      </c>
      <c r="F1906" t="str">
        <f>_xlfn.CONCAT(D1906:D1906,"-",E1906)</f>
        <v>Zanzibar-Tripoli</v>
      </c>
      <c r="G1906" s="1">
        <v>44611</v>
      </c>
      <c r="H1906" s="1">
        <v>44637</v>
      </c>
      <c r="I1906" s="8">
        <f>IF(H1906&lt;&gt;"",_xlfn.DAYS(H1906,G1906),"N/A")</f>
        <v>26</v>
      </c>
      <c r="J1906" s="1">
        <f>IF(H1906&lt;&gt;"",H1906,"N/A")</f>
        <v>44637</v>
      </c>
      <c r="K1906">
        <v>2</v>
      </c>
      <c r="L1906" t="s">
        <v>16</v>
      </c>
      <c r="M1906" t="str">
        <f>IF(L1906&lt;&gt;"",L1906,"N/A")</f>
        <v>Paid</v>
      </c>
      <c r="N1906" t="s">
        <v>16</v>
      </c>
      <c r="O1906" t="str">
        <f>IF(N1906&lt;&gt;"",N1906,"N/A")</f>
        <v>Paid</v>
      </c>
      <c r="P1906" t="s">
        <v>13</v>
      </c>
      <c r="Q1906" s="9">
        <v>29.893000000000001</v>
      </c>
      <c r="R1906" t="str">
        <f t="shared" si="29"/>
        <v>20-30</v>
      </c>
      <c r="S1906">
        <v>600</v>
      </c>
      <c r="T1906" t="s">
        <v>14</v>
      </c>
      <c r="U1906">
        <f>IF(T1906="USD",S1906,S1906*0.055)</f>
        <v>600</v>
      </c>
      <c r="V1906">
        <v>300</v>
      </c>
      <c r="W1906" t="s">
        <v>14</v>
      </c>
      <c r="X1906">
        <f>IF(W1906="USD",V1906,V1906*0.054)</f>
        <v>300</v>
      </c>
      <c r="Y1906">
        <v>1</v>
      </c>
      <c r="Z1906">
        <v>2.6</v>
      </c>
      <c r="AA1906" s="9">
        <v>3.9</v>
      </c>
      <c r="AB1906">
        <v>3.25</v>
      </c>
    </row>
    <row r="1907" spans="1:28" x14ac:dyDescent="0.25">
      <c r="A1907" t="s">
        <v>333</v>
      </c>
      <c r="B1907" t="s">
        <v>10</v>
      </c>
      <c r="C1907" t="s">
        <v>68</v>
      </c>
      <c r="D1907" t="s">
        <v>3620</v>
      </c>
      <c r="E1907" t="s">
        <v>3612</v>
      </c>
      <c r="F1907" t="str">
        <f>_xlfn.CONCAT(D1907:D1907,"-",E1907)</f>
        <v>Zanzibar-Victoria</v>
      </c>
      <c r="G1907" s="1">
        <v>44611</v>
      </c>
      <c r="H1907" s="1">
        <v>44637</v>
      </c>
      <c r="I1907" s="8">
        <f>IF(H1907&lt;&gt;"",_xlfn.DAYS(H1907,G1907),"N/A")</f>
        <v>26</v>
      </c>
      <c r="J1907" s="1">
        <f>IF(H1907&lt;&gt;"",H1907,"N/A")</f>
        <v>44637</v>
      </c>
      <c r="K1907">
        <v>2</v>
      </c>
      <c r="L1907" t="s">
        <v>16</v>
      </c>
      <c r="M1907" t="str">
        <f>IF(L1907&lt;&gt;"",L1907,"N/A")</f>
        <v>Paid</v>
      </c>
      <c r="N1907" t="s">
        <v>16</v>
      </c>
      <c r="O1907" t="str">
        <f>IF(N1907&lt;&gt;"",N1907,"N/A")</f>
        <v>Paid</v>
      </c>
      <c r="P1907" t="s">
        <v>13</v>
      </c>
      <c r="Q1907" s="9">
        <v>29.881</v>
      </c>
      <c r="R1907" t="str">
        <f t="shared" si="29"/>
        <v>20-30</v>
      </c>
      <c r="S1907">
        <v>600</v>
      </c>
      <c r="T1907" t="s">
        <v>14</v>
      </c>
      <c r="U1907">
        <f>IF(T1907="USD",S1907,S1907*0.055)</f>
        <v>600</v>
      </c>
      <c r="V1907">
        <v>300</v>
      </c>
      <c r="W1907" t="s">
        <v>14</v>
      </c>
      <c r="X1907">
        <f>IF(W1907="USD",V1907,V1907*0.054)</f>
        <v>300</v>
      </c>
      <c r="Y1907">
        <v>1</v>
      </c>
      <c r="Z1907">
        <v>2.6</v>
      </c>
      <c r="AA1907" s="9">
        <v>3.9</v>
      </c>
      <c r="AB1907">
        <v>3.25</v>
      </c>
    </row>
    <row r="1908" spans="1:28" x14ac:dyDescent="0.25">
      <c r="A1908" t="s">
        <v>41</v>
      </c>
      <c r="B1908" t="s">
        <v>10</v>
      </c>
      <c r="C1908" t="s">
        <v>11</v>
      </c>
      <c r="D1908" t="s">
        <v>3611</v>
      </c>
      <c r="E1908" t="s">
        <v>3613</v>
      </c>
      <c r="F1908" t="str">
        <f>_xlfn.CONCAT(D1908:D1908,"-",E1908)</f>
        <v>Mogadishu-Sanaa</v>
      </c>
      <c r="G1908" s="1">
        <v>44618</v>
      </c>
      <c r="H1908" s="1">
        <v>44644</v>
      </c>
      <c r="I1908" s="8">
        <f>IF(H1908&lt;&gt;"",_xlfn.DAYS(H1908,G1908),"N/A")</f>
        <v>26</v>
      </c>
      <c r="J1908" s="1">
        <f>IF(H1908&lt;&gt;"",H1908,"N/A")</f>
        <v>44644</v>
      </c>
      <c r="K1908">
        <v>2</v>
      </c>
      <c r="L1908" t="s">
        <v>16</v>
      </c>
      <c r="M1908" t="str">
        <f>IF(L1908&lt;&gt;"",L1908,"N/A")</f>
        <v>Paid</v>
      </c>
      <c r="N1908" t="s">
        <v>16</v>
      </c>
      <c r="O1908" t="str">
        <f>IF(N1908&lt;&gt;"",N1908,"N/A")</f>
        <v>Paid</v>
      </c>
      <c r="P1908" t="s">
        <v>13</v>
      </c>
      <c r="Q1908" s="9">
        <v>29.864999999999998</v>
      </c>
      <c r="R1908" t="str">
        <f t="shared" si="29"/>
        <v>20-30</v>
      </c>
      <c r="S1908">
        <v>600</v>
      </c>
      <c r="T1908" t="s">
        <v>14</v>
      </c>
      <c r="U1908">
        <f>IF(T1908="USD",S1908,S1908*0.055)</f>
        <v>600</v>
      </c>
      <c r="V1908">
        <v>300</v>
      </c>
      <c r="W1908" t="s">
        <v>14</v>
      </c>
      <c r="X1908">
        <f>IF(W1908="USD",V1908,V1908*0.054)</f>
        <v>300</v>
      </c>
      <c r="Y1908">
        <v>1</v>
      </c>
      <c r="Z1908">
        <v>2.6</v>
      </c>
      <c r="AA1908" s="9">
        <v>3.9</v>
      </c>
      <c r="AB1908">
        <v>3.25</v>
      </c>
    </row>
    <row r="1909" spans="1:28" x14ac:dyDescent="0.25">
      <c r="A1909" t="s">
        <v>427</v>
      </c>
      <c r="B1909" t="s">
        <v>10</v>
      </c>
      <c r="C1909" t="s">
        <v>68</v>
      </c>
      <c r="D1909" t="s">
        <v>3620</v>
      </c>
      <c r="E1909" t="s">
        <v>3618</v>
      </c>
      <c r="F1909" t="str">
        <f>_xlfn.CONCAT(D1909:D1909,"-",E1909)</f>
        <v>Zanzibar-Tripoli</v>
      </c>
      <c r="G1909" s="1">
        <v>44624</v>
      </c>
      <c r="H1909" s="1">
        <v>44650</v>
      </c>
      <c r="I1909" s="8">
        <f>IF(H1909&lt;&gt;"",_xlfn.DAYS(H1909,G1909),"N/A")</f>
        <v>26</v>
      </c>
      <c r="J1909" s="1">
        <f>IF(H1909&lt;&gt;"",H1909,"N/A")</f>
        <v>44650</v>
      </c>
      <c r="K1909">
        <v>3</v>
      </c>
      <c r="L1909" t="s">
        <v>16</v>
      </c>
      <c r="M1909" t="str">
        <f>IF(L1909&lt;&gt;"",L1909,"N/A")</f>
        <v>Paid</v>
      </c>
      <c r="N1909" t="s">
        <v>16</v>
      </c>
      <c r="O1909" t="str">
        <f>IF(N1909&lt;&gt;"",N1909,"N/A")</f>
        <v>Paid</v>
      </c>
      <c r="P1909" t="s">
        <v>13</v>
      </c>
      <c r="Q1909" s="9">
        <v>29.856000000000002</v>
      </c>
      <c r="R1909" t="str">
        <f t="shared" si="29"/>
        <v>20-30</v>
      </c>
      <c r="S1909">
        <v>600</v>
      </c>
      <c r="T1909" t="s">
        <v>14</v>
      </c>
      <c r="U1909">
        <f>IF(T1909="USD",S1909,S1909*0.055)</f>
        <v>600</v>
      </c>
      <c r="V1909">
        <v>300</v>
      </c>
      <c r="W1909" t="s">
        <v>14</v>
      </c>
      <c r="X1909">
        <f>IF(W1909="USD",V1909,V1909*0.054)</f>
        <v>300</v>
      </c>
      <c r="Y1909">
        <v>1</v>
      </c>
      <c r="Z1909">
        <v>2.6</v>
      </c>
      <c r="AA1909" s="9">
        <v>3.9</v>
      </c>
      <c r="AB1909">
        <v>3.25</v>
      </c>
    </row>
    <row r="1910" spans="1:28" x14ac:dyDescent="0.25">
      <c r="A1910" t="s">
        <v>331</v>
      </c>
      <c r="B1910" t="s">
        <v>10</v>
      </c>
      <c r="C1910" t="s">
        <v>68</v>
      </c>
      <c r="D1910" t="s">
        <v>3611</v>
      </c>
      <c r="E1910" t="s">
        <v>3618</v>
      </c>
      <c r="F1910" t="str">
        <f>_xlfn.CONCAT(D1910:D1910,"-",E1910)</f>
        <v>Mogadishu-Tripoli</v>
      </c>
      <c r="G1910" s="1">
        <v>44611</v>
      </c>
      <c r="H1910" s="1">
        <v>44637</v>
      </c>
      <c r="I1910" s="8">
        <f>IF(H1910&lt;&gt;"",_xlfn.DAYS(H1910,G1910),"N/A")</f>
        <v>26</v>
      </c>
      <c r="J1910" s="1">
        <f>IF(H1910&lt;&gt;"",H1910,"N/A")</f>
        <v>44637</v>
      </c>
      <c r="K1910">
        <v>2</v>
      </c>
      <c r="L1910" t="s">
        <v>16</v>
      </c>
      <c r="M1910" t="str">
        <f>IF(L1910&lt;&gt;"",L1910,"N/A")</f>
        <v>Paid</v>
      </c>
      <c r="N1910" t="s">
        <v>16</v>
      </c>
      <c r="O1910" t="str">
        <f>IF(N1910&lt;&gt;"",N1910,"N/A")</f>
        <v>Paid</v>
      </c>
      <c r="P1910" t="s">
        <v>13</v>
      </c>
      <c r="Q1910" s="9">
        <v>29.849</v>
      </c>
      <c r="R1910" t="str">
        <f t="shared" si="29"/>
        <v>20-30</v>
      </c>
      <c r="S1910">
        <v>600</v>
      </c>
      <c r="T1910" t="s">
        <v>14</v>
      </c>
      <c r="U1910">
        <f>IF(T1910="USD",S1910,S1910*0.055)</f>
        <v>600</v>
      </c>
      <c r="V1910">
        <v>300</v>
      </c>
      <c r="W1910" t="s">
        <v>14</v>
      </c>
      <c r="X1910">
        <f>IF(W1910="USD",V1910,V1910*0.054)</f>
        <v>300</v>
      </c>
      <c r="Y1910">
        <v>1</v>
      </c>
      <c r="Z1910">
        <v>2.6</v>
      </c>
      <c r="AA1910" s="9">
        <v>3.9</v>
      </c>
      <c r="AB1910">
        <v>3.25</v>
      </c>
    </row>
    <row r="1911" spans="1:28" x14ac:dyDescent="0.25">
      <c r="A1911" t="s">
        <v>335</v>
      </c>
      <c r="B1911" t="s">
        <v>10</v>
      </c>
      <c r="C1911" t="s">
        <v>68</v>
      </c>
      <c r="D1911" t="s">
        <v>3615</v>
      </c>
      <c r="E1911" t="s">
        <v>3617</v>
      </c>
      <c r="F1911" t="str">
        <f>_xlfn.CONCAT(D1911:D1911,"-",E1911)</f>
        <v>Mombasa-Lagos</v>
      </c>
      <c r="G1911" s="1">
        <v>44611</v>
      </c>
      <c r="H1911" s="1">
        <v>44637</v>
      </c>
      <c r="I1911" s="8">
        <f>IF(H1911&lt;&gt;"",_xlfn.DAYS(H1911,G1911),"N/A")</f>
        <v>26</v>
      </c>
      <c r="J1911" s="1">
        <f>IF(H1911&lt;&gt;"",H1911,"N/A")</f>
        <v>44637</v>
      </c>
      <c r="K1911">
        <v>2</v>
      </c>
      <c r="L1911" t="s">
        <v>16</v>
      </c>
      <c r="M1911" t="str">
        <f>IF(L1911&lt;&gt;"",L1911,"N/A")</f>
        <v>Paid</v>
      </c>
      <c r="N1911" t="s">
        <v>16</v>
      </c>
      <c r="O1911" t="str">
        <f>IF(N1911&lt;&gt;"",N1911,"N/A")</f>
        <v>Paid</v>
      </c>
      <c r="P1911" t="s">
        <v>13</v>
      </c>
      <c r="Q1911" s="9">
        <v>29.844999999999999</v>
      </c>
      <c r="R1911" t="str">
        <f t="shared" si="29"/>
        <v>20-30</v>
      </c>
      <c r="S1911">
        <v>600</v>
      </c>
      <c r="T1911" t="s">
        <v>14</v>
      </c>
      <c r="U1911">
        <f>IF(T1911="USD",S1911,S1911*0.055)</f>
        <v>600</v>
      </c>
      <c r="V1911">
        <v>300</v>
      </c>
      <c r="W1911" t="s">
        <v>14</v>
      </c>
      <c r="X1911">
        <f>IF(W1911="USD",V1911,V1911*0.054)</f>
        <v>300</v>
      </c>
      <c r="Y1911">
        <v>1</v>
      </c>
      <c r="Z1911">
        <v>2.6</v>
      </c>
      <c r="AA1911" s="9">
        <v>3.9</v>
      </c>
      <c r="AB1911">
        <v>3.25</v>
      </c>
    </row>
    <row r="1912" spans="1:28" x14ac:dyDescent="0.25">
      <c r="A1912" t="s">
        <v>671</v>
      </c>
      <c r="B1912" t="s">
        <v>10</v>
      </c>
      <c r="C1912" t="s">
        <v>68</v>
      </c>
      <c r="D1912" t="s">
        <v>3620</v>
      </c>
      <c r="E1912" t="s">
        <v>3617</v>
      </c>
      <c r="F1912" t="str">
        <f>_xlfn.CONCAT(D1912:D1912,"-",E1912)</f>
        <v>Zanzibar-Lagos</v>
      </c>
      <c r="G1912" s="1">
        <v>44793</v>
      </c>
      <c r="H1912" s="1">
        <v>44819</v>
      </c>
      <c r="I1912" s="8">
        <f>IF(H1912&lt;&gt;"",_xlfn.DAYS(H1912,G1912),"N/A")</f>
        <v>26</v>
      </c>
      <c r="J1912" s="1">
        <f>IF(H1912&lt;&gt;"",H1912,"N/A")</f>
        <v>44819</v>
      </c>
      <c r="K1912">
        <v>8</v>
      </c>
      <c r="M1912" t="str">
        <f>IF(L1912&lt;&gt;"",L1912,"N/A")</f>
        <v>N/A</v>
      </c>
      <c r="O1912" t="str">
        <f>IF(N1912&lt;&gt;"",N1912,"N/A")</f>
        <v>N/A</v>
      </c>
      <c r="P1912" t="s">
        <v>13</v>
      </c>
      <c r="Q1912" s="9">
        <v>29.7</v>
      </c>
      <c r="R1912" t="str">
        <f t="shared" si="29"/>
        <v>20-30</v>
      </c>
      <c r="S1912">
        <v>600</v>
      </c>
      <c r="T1912" t="s">
        <v>14</v>
      </c>
      <c r="U1912">
        <f>IF(T1912="USD",S1912,S1912*0.055)</f>
        <v>600</v>
      </c>
      <c r="V1912">
        <v>300</v>
      </c>
      <c r="W1912" t="s">
        <v>14</v>
      </c>
      <c r="X1912">
        <f>IF(W1912="USD",V1912,V1912*0.054)</f>
        <v>300</v>
      </c>
      <c r="Y1912">
        <v>1</v>
      </c>
      <c r="Z1912">
        <v>2.6</v>
      </c>
      <c r="AA1912" s="9">
        <v>3.9</v>
      </c>
      <c r="AB1912">
        <v>3.25</v>
      </c>
    </row>
    <row r="1913" spans="1:28" x14ac:dyDescent="0.25">
      <c r="A1913" t="s">
        <v>621</v>
      </c>
      <c r="B1913" t="s">
        <v>10</v>
      </c>
      <c r="C1913" t="s">
        <v>68</v>
      </c>
      <c r="D1913" t="s">
        <v>3611</v>
      </c>
      <c r="E1913" t="s">
        <v>3618</v>
      </c>
      <c r="F1913" t="str">
        <f>_xlfn.CONCAT(D1913:D1913,"-",E1913)</f>
        <v>Mogadishu-Tripoli</v>
      </c>
      <c r="G1913" s="1">
        <v>44777</v>
      </c>
      <c r="H1913" s="1">
        <v>44803</v>
      </c>
      <c r="I1913" s="8">
        <f>IF(H1913&lt;&gt;"",_xlfn.DAYS(H1913,G1913),"N/A")</f>
        <v>26</v>
      </c>
      <c r="J1913" s="1">
        <f>IF(H1913&lt;&gt;"",H1913,"N/A")</f>
        <v>44803</v>
      </c>
      <c r="K1913">
        <v>8</v>
      </c>
      <c r="L1913" t="s">
        <v>12</v>
      </c>
      <c r="M1913" t="str">
        <f>IF(L1913&lt;&gt;"",L1913,"N/A")</f>
        <v>Invoiced</v>
      </c>
      <c r="N1913" t="s">
        <v>12</v>
      </c>
      <c r="O1913" t="str">
        <f>IF(N1913&lt;&gt;"",N1913,"N/A")</f>
        <v>Invoiced</v>
      </c>
      <c r="P1913" t="s">
        <v>13</v>
      </c>
      <c r="Q1913" s="9">
        <v>29.56</v>
      </c>
      <c r="R1913" t="str">
        <f t="shared" si="29"/>
        <v>20-30</v>
      </c>
      <c r="S1913">
        <v>600</v>
      </c>
      <c r="T1913" t="s">
        <v>14</v>
      </c>
      <c r="U1913">
        <f>IF(T1913="USD",S1913,S1913*0.055)</f>
        <v>600</v>
      </c>
      <c r="V1913">
        <v>300</v>
      </c>
      <c r="W1913" t="s">
        <v>14</v>
      </c>
      <c r="X1913">
        <f>IF(W1913="USD",V1913,V1913*0.054)</f>
        <v>300</v>
      </c>
      <c r="Y1913">
        <v>1</v>
      </c>
      <c r="Z1913">
        <v>2.6</v>
      </c>
      <c r="AA1913" s="9">
        <v>3.9</v>
      </c>
      <c r="AB1913">
        <v>3.25</v>
      </c>
    </row>
    <row r="1914" spans="1:28" x14ac:dyDescent="0.25">
      <c r="A1914" t="s">
        <v>626</v>
      </c>
      <c r="B1914" t="s">
        <v>10</v>
      </c>
      <c r="C1914" t="s">
        <v>68</v>
      </c>
      <c r="D1914" t="s">
        <v>3611</v>
      </c>
      <c r="E1914" t="s">
        <v>3614</v>
      </c>
      <c r="F1914" t="str">
        <f>_xlfn.CONCAT(D1914:D1914,"-",E1914)</f>
        <v>Mogadishu-Alger</v>
      </c>
      <c r="G1914" s="1">
        <v>44778</v>
      </c>
      <c r="H1914" s="1">
        <v>44804</v>
      </c>
      <c r="I1914" s="8">
        <f>IF(H1914&lt;&gt;"",_xlfn.DAYS(H1914,G1914),"N/A")</f>
        <v>26</v>
      </c>
      <c r="J1914" s="1">
        <f>IF(H1914&lt;&gt;"",H1914,"N/A")</f>
        <v>44804</v>
      </c>
      <c r="K1914">
        <v>8</v>
      </c>
      <c r="L1914" t="s">
        <v>12</v>
      </c>
      <c r="M1914" t="str">
        <f>IF(L1914&lt;&gt;"",L1914,"N/A")</f>
        <v>Invoiced</v>
      </c>
      <c r="N1914" t="s">
        <v>12</v>
      </c>
      <c r="O1914" t="str">
        <f>IF(N1914&lt;&gt;"",N1914,"N/A")</f>
        <v>Invoiced</v>
      </c>
      <c r="P1914" t="s">
        <v>13</v>
      </c>
      <c r="Q1914" s="9">
        <v>29.52</v>
      </c>
      <c r="R1914" t="str">
        <f t="shared" si="29"/>
        <v>20-30</v>
      </c>
      <c r="S1914">
        <v>600</v>
      </c>
      <c r="T1914" t="s">
        <v>14</v>
      </c>
      <c r="U1914">
        <f>IF(T1914="USD",S1914,S1914*0.055)</f>
        <v>600</v>
      </c>
      <c r="V1914">
        <v>300</v>
      </c>
      <c r="W1914" t="s">
        <v>14</v>
      </c>
      <c r="X1914">
        <f>IF(W1914="USD",V1914,V1914*0.054)</f>
        <v>300</v>
      </c>
      <c r="Y1914">
        <v>1</v>
      </c>
      <c r="Z1914">
        <v>2.6</v>
      </c>
      <c r="AA1914" s="9">
        <v>3.9</v>
      </c>
      <c r="AB1914">
        <v>3.25</v>
      </c>
    </row>
    <row r="1915" spans="1:28" x14ac:dyDescent="0.25">
      <c r="A1915" t="s">
        <v>669</v>
      </c>
      <c r="B1915" t="s">
        <v>10</v>
      </c>
      <c r="C1915" t="s">
        <v>68</v>
      </c>
      <c r="D1915" t="s">
        <v>3616</v>
      </c>
      <c r="E1915" t="s">
        <v>3618</v>
      </c>
      <c r="F1915" t="str">
        <f>_xlfn.CONCAT(D1915:D1915,"-",E1915)</f>
        <v>Marrakech-Tripoli</v>
      </c>
      <c r="G1915" s="1">
        <v>44793</v>
      </c>
      <c r="H1915" s="1">
        <v>44819</v>
      </c>
      <c r="I1915" s="8">
        <f>IF(H1915&lt;&gt;"",_xlfn.DAYS(H1915,G1915),"N/A")</f>
        <v>26</v>
      </c>
      <c r="J1915" s="1">
        <f>IF(H1915&lt;&gt;"",H1915,"N/A")</f>
        <v>44819</v>
      </c>
      <c r="K1915">
        <v>8</v>
      </c>
      <c r="M1915" t="str">
        <f>IF(L1915&lt;&gt;"",L1915,"N/A")</f>
        <v>N/A</v>
      </c>
      <c r="O1915" t="str">
        <f>IF(N1915&lt;&gt;"",N1915,"N/A")</f>
        <v>N/A</v>
      </c>
      <c r="P1915" t="s">
        <v>13</v>
      </c>
      <c r="Q1915" s="9">
        <v>29.5</v>
      </c>
      <c r="R1915" t="str">
        <f t="shared" si="29"/>
        <v>20-30</v>
      </c>
      <c r="S1915">
        <v>600</v>
      </c>
      <c r="T1915" t="s">
        <v>14</v>
      </c>
      <c r="U1915">
        <f>IF(T1915="USD",S1915,S1915*0.055)</f>
        <v>600</v>
      </c>
      <c r="V1915">
        <v>300</v>
      </c>
      <c r="W1915" t="s">
        <v>14</v>
      </c>
      <c r="X1915">
        <f>IF(W1915="USD",V1915,V1915*0.054)</f>
        <v>300</v>
      </c>
      <c r="Y1915">
        <v>1</v>
      </c>
      <c r="Z1915">
        <v>2.6</v>
      </c>
      <c r="AA1915" s="9">
        <v>3.9</v>
      </c>
      <c r="AB1915">
        <v>3.25</v>
      </c>
    </row>
    <row r="1916" spans="1:28" x14ac:dyDescent="0.25">
      <c r="A1916" t="s">
        <v>673</v>
      </c>
      <c r="B1916" t="s">
        <v>10</v>
      </c>
      <c r="C1916" t="s">
        <v>68</v>
      </c>
      <c r="D1916" t="s">
        <v>3615</v>
      </c>
      <c r="E1916" t="s">
        <v>3618</v>
      </c>
      <c r="F1916" t="str">
        <f>_xlfn.CONCAT(D1916:D1916,"-",E1916)</f>
        <v>Mombasa-Tripoli</v>
      </c>
      <c r="G1916" s="1">
        <v>44793</v>
      </c>
      <c r="H1916" s="1">
        <v>44819</v>
      </c>
      <c r="I1916" s="8">
        <f>IF(H1916&lt;&gt;"",_xlfn.DAYS(H1916,G1916),"N/A")</f>
        <v>26</v>
      </c>
      <c r="J1916" s="1">
        <f>IF(H1916&lt;&gt;"",H1916,"N/A")</f>
        <v>44819</v>
      </c>
      <c r="K1916">
        <v>8</v>
      </c>
      <c r="M1916" t="str">
        <f>IF(L1916&lt;&gt;"",L1916,"N/A")</f>
        <v>N/A</v>
      </c>
      <c r="O1916" t="str">
        <f>IF(N1916&lt;&gt;"",N1916,"N/A")</f>
        <v>N/A</v>
      </c>
      <c r="P1916" t="s">
        <v>13</v>
      </c>
      <c r="Q1916" s="9">
        <v>29.5</v>
      </c>
      <c r="R1916" t="str">
        <f t="shared" si="29"/>
        <v>20-30</v>
      </c>
      <c r="S1916">
        <v>600</v>
      </c>
      <c r="T1916" t="s">
        <v>14</v>
      </c>
      <c r="U1916">
        <f>IF(T1916="USD",S1916,S1916*0.055)</f>
        <v>600</v>
      </c>
      <c r="V1916">
        <v>300</v>
      </c>
      <c r="W1916" t="s">
        <v>14</v>
      </c>
      <c r="X1916">
        <f>IF(W1916="USD",V1916,V1916*0.054)</f>
        <v>300</v>
      </c>
      <c r="Y1916">
        <v>1</v>
      </c>
      <c r="Z1916">
        <v>2.6</v>
      </c>
      <c r="AA1916" s="9">
        <v>3.9</v>
      </c>
      <c r="AB1916">
        <v>3.25</v>
      </c>
    </row>
    <row r="1917" spans="1:28" x14ac:dyDescent="0.25">
      <c r="A1917" t="s">
        <v>657</v>
      </c>
      <c r="B1917" t="s">
        <v>10</v>
      </c>
      <c r="C1917" t="s">
        <v>68</v>
      </c>
      <c r="D1917" t="s">
        <v>3616</v>
      </c>
      <c r="E1917" t="s">
        <v>3613</v>
      </c>
      <c r="F1917" t="str">
        <f>_xlfn.CONCAT(D1917:D1917,"-",E1917)</f>
        <v>Marrakech-Sanaa</v>
      </c>
      <c r="G1917" s="1">
        <v>44784</v>
      </c>
      <c r="H1917" s="1">
        <v>44810</v>
      </c>
      <c r="I1917" s="8">
        <f>IF(H1917&lt;&gt;"",_xlfn.DAYS(H1917,G1917),"N/A")</f>
        <v>26</v>
      </c>
      <c r="J1917" s="1">
        <f>IF(H1917&lt;&gt;"",H1917,"N/A")</f>
        <v>44810</v>
      </c>
      <c r="K1917">
        <v>8</v>
      </c>
      <c r="L1917" t="s">
        <v>12</v>
      </c>
      <c r="M1917" t="str">
        <f>IF(L1917&lt;&gt;"",L1917,"N/A")</f>
        <v>Invoiced</v>
      </c>
      <c r="N1917" t="s">
        <v>583</v>
      </c>
      <c r="O1917" t="str">
        <f>IF(N1917&lt;&gt;"",N1917,"N/A")</f>
        <v>Approval Pending</v>
      </c>
      <c r="P1917" t="s">
        <v>13</v>
      </c>
      <c r="Q1917" s="9">
        <v>29.48</v>
      </c>
      <c r="R1917" t="str">
        <f t="shared" si="29"/>
        <v>20-30</v>
      </c>
      <c r="S1917">
        <v>600</v>
      </c>
      <c r="T1917" t="s">
        <v>14</v>
      </c>
      <c r="U1917">
        <f>IF(T1917="USD",S1917,S1917*0.055)</f>
        <v>600</v>
      </c>
      <c r="V1917">
        <v>300</v>
      </c>
      <c r="W1917" t="s">
        <v>14</v>
      </c>
      <c r="X1917">
        <f>IF(W1917="USD",V1917,V1917*0.054)</f>
        <v>300</v>
      </c>
      <c r="Y1917">
        <v>1</v>
      </c>
      <c r="Z1917">
        <v>2.6</v>
      </c>
      <c r="AA1917" s="9">
        <v>3.9</v>
      </c>
      <c r="AB1917">
        <v>3.25</v>
      </c>
    </row>
    <row r="1918" spans="1:28" x14ac:dyDescent="0.25">
      <c r="A1918" t="s">
        <v>650</v>
      </c>
      <c r="B1918" t="s">
        <v>10</v>
      </c>
      <c r="C1918" t="s">
        <v>68</v>
      </c>
      <c r="D1918" t="s">
        <v>3619</v>
      </c>
      <c r="E1918" t="s">
        <v>3613</v>
      </c>
      <c r="F1918" t="str">
        <f>_xlfn.CONCAT(D1918:D1918,"-",E1918)</f>
        <v>Addis Ababa-Sanaa</v>
      </c>
      <c r="G1918" s="1">
        <v>44784</v>
      </c>
      <c r="H1918" s="1">
        <v>44810</v>
      </c>
      <c r="I1918" s="8">
        <f>IF(H1918&lt;&gt;"",_xlfn.DAYS(H1918,G1918),"N/A")</f>
        <v>26</v>
      </c>
      <c r="J1918" s="1">
        <f>IF(H1918&lt;&gt;"",H1918,"N/A")</f>
        <v>44810</v>
      </c>
      <c r="K1918">
        <v>8</v>
      </c>
      <c r="L1918" t="s">
        <v>12</v>
      </c>
      <c r="M1918" t="str">
        <f>IF(L1918&lt;&gt;"",L1918,"N/A")</f>
        <v>Invoiced</v>
      </c>
      <c r="N1918" t="s">
        <v>583</v>
      </c>
      <c r="O1918" t="str">
        <f>IF(N1918&lt;&gt;"",N1918,"N/A")</f>
        <v>Approval Pending</v>
      </c>
      <c r="P1918" t="s">
        <v>13</v>
      </c>
      <c r="Q1918" s="9">
        <v>29.42</v>
      </c>
      <c r="R1918" t="str">
        <f t="shared" si="29"/>
        <v>20-30</v>
      </c>
      <c r="S1918">
        <v>600</v>
      </c>
      <c r="T1918" t="s">
        <v>14</v>
      </c>
      <c r="U1918">
        <f>IF(T1918="USD",S1918,S1918*0.055)</f>
        <v>600</v>
      </c>
      <c r="V1918">
        <v>300</v>
      </c>
      <c r="W1918" t="s">
        <v>14</v>
      </c>
      <c r="X1918">
        <f>IF(W1918="USD",V1918,V1918*0.054)</f>
        <v>300</v>
      </c>
      <c r="Y1918">
        <v>1</v>
      </c>
      <c r="Z1918">
        <v>2.6</v>
      </c>
      <c r="AA1918" s="9">
        <v>3.9</v>
      </c>
      <c r="AB1918">
        <v>3.25</v>
      </c>
    </row>
    <row r="1919" spans="1:28" x14ac:dyDescent="0.25">
      <c r="A1919" t="s">
        <v>411</v>
      </c>
      <c r="B1919" t="s">
        <v>10</v>
      </c>
      <c r="C1919" t="s">
        <v>68</v>
      </c>
      <c r="D1919" t="s">
        <v>3620</v>
      </c>
      <c r="E1919" t="s">
        <v>3614</v>
      </c>
      <c r="F1919" t="str">
        <f>_xlfn.CONCAT(D1919:D1919,"-",E1919)</f>
        <v>Zanzibar-Alger</v>
      </c>
      <c r="G1919" s="1">
        <v>44625</v>
      </c>
      <c r="H1919" s="1">
        <v>44651</v>
      </c>
      <c r="I1919" s="8">
        <f>IF(H1919&lt;&gt;"",_xlfn.DAYS(H1919,G1919),"N/A")</f>
        <v>26</v>
      </c>
      <c r="J1919" s="1">
        <f>IF(H1919&lt;&gt;"",H1919,"N/A")</f>
        <v>44651</v>
      </c>
      <c r="K1919">
        <v>3</v>
      </c>
      <c r="L1919" t="s">
        <v>16</v>
      </c>
      <c r="M1919" t="str">
        <f>IF(L1919&lt;&gt;"",L1919,"N/A")</f>
        <v>Paid</v>
      </c>
      <c r="O1919" t="str">
        <f>IF(N1919&lt;&gt;"",N1919,"N/A")</f>
        <v>N/A</v>
      </c>
      <c r="P1919" t="s">
        <v>69</v>
      </c>
      <c r="Q1919" s="9">
        <v>28.16</v>
      </c>
      <c r="R1919" t="str">
        <f t="shared" si="29"/>
        <v>20-30</v>
      </c>
      <c r="S1919">
        <v>20</v>
      </c>
      <c r="T1919" t="s">
        <v>14</v>
      </c>
      <c r="U1919">
        <f>IF(T1919="USD",S1919,S1919*0.055)</f>
        <v>20</v>
      </c>
      <c r="V1919">
        <v>10</v>
      </c>
      <c r="W1919" t="s">
        <v>14</v>
      </c>
      <c r="X1919">
        <f>IF(W1919="USD",V1919,V1919*0.054)</f>
        <v>10</v>
      </c>
      <c r="Y1919">
        <v>1</v>
      </c>
      <c r="Z1919">
        <v>2.6</v>
      </c>
      <c r="AA1919" s="9">
        <v>3.9</v>
      </c>
      <c r="AB1919">
        <v>3.25</v>
      </c>
    </row>
    <row r="1920" spans="1:28" x14ac:dyDescent="0.25">
      <c r="A1920" t="s">
        <v>383</v>
      </c>
      <c r="B1920" t="s">
        <v>10</v>
      </c>
      <c r="C1920" t="s">
        <v>68</v>
      </c>
      <c r="D1920" t="s">
        <v>3619</v>
      </c>
      <c r="E1920" t="s">
        <v>3618</v>
      </c>
      <c r="F1920" t="str">
        <f>_xlfn.CONCAT(D1920:D1920,"-",E1920)</f>
        <v>Addis Ababa-Tripoli</v>
      </c>
      <c r="G1920" s="1">
        <v>44625</v>
      </c>
      <c r="H1920" s="1">
        <v>44651</v>
      </c>
      <c r="I1920" s="8">
        <f>IF(H1920&lt;&gt;"",_xlfn.DAYS(H1920,G1920),"N/A")</f>
        <v>26</v>
      </c>
      <c r="J1920" s="1">
        <f>IF(H1920&lt;&gt;"",H1920,"N/A")</f>
        <v>44651</v>
      </c>
      <c r="K1920">
        <v>3</v>
      </c>
      <c r="L1920" t="s">
        <v>16</v>
      </c>
      <c r="M1920" t="str">
        <f>IF(L1920&lt;&gt;"",L1920,"N/A")</f>
        <v>Paid</v>
      </c>
      <c r="N1920" t="s">
        <v>16</v>
      </c>
      <c r="O1920" t="str">
        <f>IF(N1920&lt;&gt;"",N1920,"N/A")</f>
        <v>Paid</v>
      </c>
      <c r="P1920" t="s">
        <v>13</v>
      </c>
      <c r="Q1920" s="9">
        <v>28.16</v>
      </c>
      <c r="R1920" t="str">
        <f t="shared" si="29"/>
        <v>20-30</v>
      </c>
      <c r="S1920">
        <v>600</v>
      </c>
      <c r="T1920" t="s">
        <v>14</v>
      </c>
      <c r="U1920">
        <f>IF(T1920="USD",S1920,S1920*0.055)</f>
        <v>600</v>
      </c>
      <c r="V1920">
        <v>300</v>
      </c>
      <c r="W1920" t="s">
        <v>14</v>
      </c>
      <c r="X1920">
        <f>IF(W1920="USD",V1920,V1920*0.054)</f>
        <v>300</v>
      </c>
      <c r="Y1920">
        <v>1</v>
      </c>
      <c r="Z1920">
        <v>2.6</v>
      </c>
      <c r="AA1920" s="9">
        <v>3.9</v>
      </c>
      <c r="AB1920">
        <v>3.25</v>
      </c>
    </row>
    <row r="1921" spans="1:29" x14ac:dyDescent="0.25">
      <c r="A1921" t="s">
        <v>3327</v>
      </c>
      <c r="B1921" t="s">
        <v>10</v>
      </c>
      <c r="C1921" t="s">
        <v>56</v>
      </c>
      <c r="D1921" t="s">
        <v>3616</v>
      </c>
      <c r="E1921" t="s">
        <v>3612</v>
      </c>
      <c r="F1921" t="str">
        <f>_xlfn.CONCAT(D1921:D1921,"-",E1921)</f>
        <v>Marrakech-Victoria</v>
      </c>
      <c r="G1921" s="1">
        <v>44797</v>
      </c>
      <c r="H1921" s="1">
        <v>44814</v>
      </c>
      <c r="I1921" s="8">
        <f>IF(H1921&lt;&gt;"",_xlfn.DAYS(H1921,G1921),"N/A")</f>
        <v>17</v>
      </c>
      <c r="J1921" s="1">
        <f>IF(H1921&lt;&gt;"",H1921,"N/A")</f>
        <v>44814</v>
      </c>
      <c r="K1921">
        <v>8</v>
      </c>
      <c r="L1921" t="s">
        <v>12</v>
      </c>
      <c r="M1921" t="str">
        <f>IF(L1921&lt;&gt;"",L1921,"N/A")</f>
        <v>Invoiced</v>
      </c>
      <c r="O1921" t="str">
        <f>IF(N1921&lt;&gt;"",N1921,"N/A")</f>
        <v>N/A</v>
      </c>
      <c r="P1921" t="s">
        <v>13</v>
      </c>
      <c r="Q1921" s="9">
        <v>36</v>
      </c>
      <c r="R1921" t="str">
        <f t="shared" si="29"/>
        <v>30+</v>
      </c>
      <c r="S1921">
        <v>600</v>
      </c>
      <c r="T1921" t="s">
        <v>14</v>
      </c>
      <c r="U1921">
        <f>IF(T1921="USD",S1921,S1921*0.055)</f>
        <v>600</v>
      </c>
      <c r="V1921">
        <v>300</v>
      </c>
      <c r="W1921" t="s">
        <v>14</v>
      </c>
      <c r="X1921">
        <f>IF(W1921="USD",V1921,V1921*0.054)</f>
        <v>300</v>
      </c>
      <c r="Y1921">
        <v>0</v>
      </c>
      <c r="Z1921">
        <v>2.5499999999999998</v>
      </c>
      <c r="AA1921" s="9">
        <v>1.7000000000000002</v>
      </c>
      <c r="AB1921">
        <v>2.125</v>
      </c>
      <c r="AC1921">
        <v>1.7000000000000002</v>
      </c>
    </row>
    <row r="1922" spans="1:29" x14ac:dyDescent="0.25">
      <c r="A1922" t="s">
        <v>3402</v>
      </c>
      <c r="B1922" t="s">
        <v>10</v>
      </c>
      <c r="C1922" t="s">
        <v>56</v>
      </c>
      <c r="D1922" t="s">
        <v>3611</v>
      </c>
      <c r="E1922" t="s">
        <v>3612</v>
      </c>
      <c r="F1922" t="str">
        <f>_xlfn.CONCAT(D1922:D1922,"-",E1922)</f>
        <v>Mogadishu-Victoria</v>
      </c>
      <c r="G1922" s="1">
        <v>44687</v>
      </c>
      <c r="H1922" s="1">
        <v>44704</v>
      </c>
      <c r="I1922" s="8">
        <f>IF(H1922&lt;&gt;"",_xlfn.DAYS(H1922,G1922),"N/A")</f>
        <v>17</v>
      </c>
      <c r="J1922" s="1">
        <f>IF(H1922&lt;&gt;"",H1922,"N/A")</f>
        <v>44704</v>
      </c>
      <c r="K1922">
        <v>5</v>
      </c>
      <c r="L1922" t="s">
        <v>16</v>
      </c>
      <c r="M1922" t="str">
        <f>IF(L1922&lt;&gt;"",L1922,"N/A")</f>
        <v>Paid</v>
      </c>
      <c r="N1922" t="s">
        <v>12</v>
      </c>
      <c r="O1922" t="str">
        <f>IF(N1922&lt;&gt;"",N1922,"N/A")</f>
        <v>Invoiced</v>
      </c>
      <c r="P1922" t="s">
        <v>13</v>
      </c>
      <c r="Q1922" s="9">
        <v>35.664000000000001</v>
      </c>
      <c r="R1922" t="str">
        <f t="shared" si="29"/>
        <v>30+</v>
      </c>
      <c r="S1922">
        <v>600</v>
      </c>
      <c r="T1922" t="s">
        <v>14</v>
      </c>
      <c r="U1922">
        <f>IF(T1922="USD",S1922,S1922*0.055)</f>
        <v>600</v>
      </c>
      <c r="V1922">
        <v>300</v>
      </c>
      <c r="W1922" t="s">
        <v>14</v>
      </c>
      <c r="X1922">
        <f>IF(W1922="USD",V1922,V1922*0.054)</f>
        <v>300</v>
      </c>
      <c r="Y1922">
        <v>1</v>
      </c>
      <c r="Z1922">
        <v>2.5499999999999998</v>
      </c>
      <c r="AA1922" s="9">
        <v>1.7000000000000002</v>
      </c>
      <c r="AB1922">
        <v>2.125</v>
      </c>
      <c r="AC1922">
        <v>1.7000000000000002</v>
      </c>
    </row>
    <row r="1923" spans="1:29" x14ac:dyDescent="0.25">
      <c r="A1923" t="s">
        <v>3410</v>
      </c>
      <c r="B1923" t="s">
        <v>10</v>
      </c>
      <c r="C1923" t="s">
        <v>56</v>
      </c>
      <c r="D1923" t="s">
        <v>3615</v>
      </c>
      <c r="E1923" t="s">
        <v>3612</v>
      </c>
      <c r="F1923" t="str">
        <f>_xlfn.CONCAT(D1923:D1923,"-",E1923)</f>
        <v>Mombasa-Victoria</v>
      </c>
      <c r="G1923" s="1">
        <v>44688</v>
      </c>
      <c r="H1923" s="1">
        <v>44705</v>
      </c>
      <c r="I1923" s="8">
        <f>IF(H1923&lt;&gt;"",_xlfn.DAYS(H1923,G1923),"N/A")</f>
        <v>17</v>
      </c>
      <c r="J1923" s="1">
        <f>IF(H1923&lt;&gt;"",H1923,"N/A")</f>
        <v>44705</v>
      </c>
      <c r="K1923">
        <v>5</v>
      </c>
      <c r="L1923" t="s">
        <v>16</v>
      </c>
      <c r="M1923" t="str">
        <f>IF(L1923&lt;&gt;"",L1923,"N/A")</f>
        <v>Paid</v>
      </c>
      <c r="N1923" t="s">
        <v>12</v>
      </c>
      <c r="O1923" t="str">
        <f>IF(N1923&lt;&gt;"",N1923,"N/A")</f>
        <v>Invoiced</v>
      </c>
      <c r="P1923" t="s">
        <v>13</v>
      </c>
      <c r="Q1923" s="9">
        <v>35.417999999999999</v>
      </c>
      <c r="R1923" t="str">
        <f t="shared" ref="R1923:R1986" si="30">IF(Q1923&lt;=10,"1-10",IF(Q1923&lt;=20,"10-20",IF(Q1923&lt;=30,"20-30",IF(Q1923&lt;=40,"30+"))))</f>
        <v>30+</v>
      </c>
      <c r="S1923">
        <v>600</v>
      </c>
      <c r="T1923" t="s">
        <v>14</v>
      </c>
      <c r="U1923">
        <f>IF(T1923="USD",S1923,S1923*0.055)</f>
        <v>600</v>
      </c>
      <c r="V1923">
        <v>300</v>
      </c>
      <c r="W1923" t="s">
        <v>14</v>
      </c>
      <c r="X1923">
        <f>IF(W1923="USD",V1923,V1923*0.054)</f>
        <v>300</v>
      </c>
      <c r="Y1923">
        <v>1</v>
      </c>
      <c r="Z1923">
        <v>2.5499999999999998</v>
      </c>
      <c r="AA1923" s="9">
        <v>1.7000000000000002</v>
      </c>
      <c r="AB1923">
        <v>2.125</v>
      </c>
      <c r="AC1923">
        <v>1.7000000000000002</v>
      </c>
    </row>
    <row r="1924" spans="1:29" x14ac:dyDescent="0.25">
      <c r="A1924" t="s">
        <v>733</v>
      </c>
      <c r="B1924" t="s">
        <v>10</v>
      </c>
      <c r="C1924" t="s">
        <v>68</v>
      </c>
      <c r="D1924" t="s">
        <v>3619</v>
      </c>
      <c r="E1924" t="s">
        <v>3618</v>
      </c>
      <c r="F1924" t="str">
        <f>_xlfn.CONCAT(D1924:D1924,"-",E1924)</f>
        <v>Addis Ababa-Tripoli</v>
      </c>
      <c r="G1924" s="1">
        <v>44795</v>
      </c>
      <c r="H1924" s="1">
        <v>44812</v>
      </c>
      <c r="I1924" s="8">
        <f>IF(H1924&lt;&gt;"",_xlfn.DAYS(H1924,G1924),"N/A")</f>
        <v>17</v>
      </c>
      <c r="J1924" s="1">
        <f>IF(H1924&lt;&gt;"",H1924,"N/A")</f>
        <v>44812</v>
      </c>
      <c r="K1924">
        <v>8</v>
      </c>
      <c r="L1924" t="s">
        <v>12</v>
      </c>
      <c r="M1924" t="str">
        <f>IF(L1924&lt;&gt;"",L1924,"N/A")</f>
        <v>Invoiced</v>
      </c>
      <c r="O1924" t="str">
        <f>IF(N1924&lt;&gt;"",N1924,"N/A")</f>
        <v>N/A</v>
      </c>
      <c r="P1924" t="s">
        <v>69</v>
      </c>
      <c r="Q1924" s="9">
        <v>35.22</v>
      </c>
      <c r="R1924" t="str">
        <f t="shared" si="30"/>
        <v>30+</v>
      </c>
      <c r="S1924">
        <v>20</v>
      </c>
      <c r="T1924" t="s">
        <v>14</v>
      </c>
      <c r="U1924">
        <f>IF(T1924="USD",S1924,S1924*0.055)</f>
        <v>20</v>
      </c>
      <c r="V1924">
        <v>10</v>
      </c>
      <c r="W1924" t="s">
        <v>14</v>
      </c>
      <c r="X1924">
        <f>IF(W1924="USD",V1924,V1924*0.054)</f>
        <v>10</v>
      </c>
      <c r="Y1924">
        <v>1</v>
      </c>
      <c r="Z1924">
        <v>2.5499999999999998</v>
      </c>
      <c r="AA1924" s="9">
        <v>1.7000000000000002</v>
      </c>
      <c r="AB1924">
        <v>2.125</v>
      </c>
      <c r="AC1924">
        <v>1.7000000000000002</v>
      </c>
    </row>
    <row r="1925" spans="1:29" x14ac:dyDescent="0.25">
      <c r="A1925" t="s">
        <v>727</v>
      </c>
      <c r="B1925" t="s">
        <v>10</v>
      </c>
      <c r="C1925" t="s">
        <v>68</v>
      </c>
      <c r="D1925" t="s">
        <v>3611</v>
      </c>
      <c r="E1925" t="s">
        <v>3614</v>
      </c>
      <c r="F1925" t="str">
        <f>_xlfn.CONCAT(D1925:D1925,"-",E1925)</f>
        <v>Mogadishu-Alger</v>
      </c>
      <c r="G1925" s="1">
        <v>44795</v>
      </c>
      <c r="H1925" s="1">
        <v>44812</v>
      </c>
      <c r="I1925" s="8">
        <f>IF(H1925&lt;&gt;"",_xlfn.DAYS(H1925,G1925),"N/A")</f>
        <v>17</v>
      </c>
      <c r="J1925" s="1">
        <f>IF(H1925&lt;&gt;"",H1925,"N/A")</f>
        <v>44812</v>
      </c>
      <c r="K1925">
        <v>8</v>
      </c>
      <c r="L1925" t="s">
        <v>12</v>
      </c>
      <c r="M1925" t="str">
        <f>IF(L1925&lt;&gt;"",L1925,"N/A")</f>
        <v>Invoiced</v>
      </c>
      <c r="N1925" t="s">
        <v>583</v>
      </c>
      <c r="O1925" t="str">
        <f>IF(N1925&lt;&gt;"",N1925,"N/A")</f>
        <v>Approval Pending</v>
      </c>
      <c r="P1925" t="s">
        <v>13</v>
      </c>
      <c r="Q1925" s="9">
        <v>35.22</v>
      </c>
      <c r="R1925" t="str">
        <f t="shared" si="30"/>
        <v>30+</v>
      </c>
      <c r="S1925">
        <v>600</v>
      </c>
      <c r="T1925" t="s">
        <v>14</v>
      </c>
      <c r="U1925">
        <f>IF(T1925="USD",S1925,S1925*0.055)</f>
        <v>600</v>
      </c>
      <c r="V1925">
        <v>300</v>
      </c>
      <c r="W1925" t="s">
        <v>14</v>
      </c>
      <c r="X1925">
        <f>IF(W1925="USD",V1925,V1925*0.054)</f>
        <v>300</v>
      </c>
      <c r="Y1925">
        <v>1</v>
      </c>
      <c r="Z1925">
        <v>2.5499999999999998</v>
      </c>
      <c r="AA1925" s="9">
        <v>1.7000000000000002</v>
      </c>
      <c r="AB1925">
        <v>2.125</v>
      </c>
      <c r="AC1925">
        <v>1.7000000000000002</v>
      </c>
    </row>
    <row r="1926" spans="1:29" x14ac:dyDescent="0.25">
      <c r="A1926" t="s">
        <v>3407</v>
      </c>
      <c r="B1926" t="s">
        <v>10</v>
      </c>
      <c r="C1926" t="s">
        <v>56</v>
      </c>
      <c r="D1926" t="s">
        <v>3615</v>
      </c>
      <c r="E1926" t="s">
        <v>3613</v>
      </c>
      <c r="F1926" t="str">
        <f>_xlfn.CONCAT(D1926:D1926,"-",E1926)</f>
        <v>Mombasa-Sanaa</v>
      </c>
      <c r="G1926" s="1">
        <v>44688</v>
      </c>
      <c r="H1926" s="1">
        <v>44705</v>
      </c>
      <c r="I1926" s="8">
        <f>IF(H1926&lt;&gt;"",_xlfn.DAYS(H1926,G1926),"N/A")</f>
        <v>17</v>
      </c>
      <c r="J1926" s="1">
        <f>IF(H1926&lt;&gt;"",H1926,"N/A")</f>
        <v>44705</v>
      </c>
      <c r="K1926">
        <v>5</v>
      </c>
      <c r="L1926" t="s">
        <v>16</v>
      </c>
      <c r="M1926" t="str">
        <f>IF(L1926&lt;&gt;"",L1926,"N/A")</f>
        <v>Paid</v>
      </c>
      <c r="N1926" t="s">
        <v>12</v>
      </c>
      <c r="O1926" t="str">
        <f>IF(N1926&lt;&gt;"",N1926,"N/A")</f>
        <v>Invoiced</v>
      </c>
      <c r="P1926" t="s">
        <v>13</v>
      </c>
      <c r="Q1926" s="9">
        <v>35.189</v>
      </c>
      <c r="R1926" t="str">
        <f t="shared" si="30"/>
        <v>30+</v>
      </c>
      <c r="S1926">
        <v>600</v>
      </c>
      <c r="T1926" t="s">
        <v>14</v>
      </c>
      <c r="U1926">
        <f>IF(T1926="USD",S1926,S1926*0.055)</f>
        <v>600</v>
      </c>
      <c r="V1926">
        <v>300</v>
      </c>
      <c r="W1926" t="s">
        <v>14</v>
      </c>
      <c r="X1926">
        <f>IF(W1926="USD",V1926,V1926*0.054)</f>
        <v>300</v>
      </c>
      <c r="Y1926">
        <v>1</v>
      </c>
      <c r="Z1926">
        <v>2.5499999999999998</v>
      </c>
      <c r="AA1926" s="9">
        <v>1.7000000000000002</v>
      </c>
      <c r="AB1926">
        <v>2.125</v>
      </c>
      <c r="AC1926">
        <v>1.7000000000000002</v>
      </c>
    </row>
    <row r="1927" spans="1:29" x14ac:dyDescent="0.25">
      <c r="A1927" t="s">
        <v>1447</v>
      </c>
      <c r="B1927" t="s">
        <v>10</v>
      </c>
      <c r="C1927" t="s">
        <v>56</v>
      </c>
      <c r="D1927" t="s">
        <v>3616</v>
      </c>
      <c r="E1927" t="s">
        <v>3614</v>
      </c>
      <c r="F1927" t="str">
        <f>_xlfn.CONCAT(D1927:D1927,"-",E1927)</f>
        <v>Marrakech-Alger</v>
      </c>
      <c r="G1927" s="1">
        <v>44673</v>
      </c>
      <c r="H1927" s="1">
        <v>44690</v>
      </c>
      <c r="I1927" s="8">
        <f>IF(H1927&lt;&gt;"",_xlfn.DAYS(H1927,G1927),"N/A")</f>
        <v>17</v>
      </c>
      <c r="J1927" s="1">
        <f>IF(H1927&lt;&gt;"",H1927,"N/A")</f>
        <v>44690</v>
      </c>
      <c r="K1927">
        <v>4</v>
      </c>
      <c r="L1927" t="s">
        <v>16</v>
      </c>
      <c r="M1927" t="str">
        <f>IF(L1927&lt;&gt;"",L1927,"N/A")</f>
        <v>Paid</v>
      </c>
      <c r="N1927" t="s">
        <v>12</v>
      </c>
      <c r="O1927" t="str">
        <f>IF(N1927&lt;&gt;"",N1927,"N/A")</f>
        <v>Invoiced</v>
      </c>
      <c r="P1927" t="s">
        <v>13</v>
      </c>
      <c r="Q1927" s="9">
        <v>35.057000000000002</v>
      </c>
      <c r="R1927" t="str">
        <f t="shared" si="30"/>
        <v>30+</v>
      </c>
      <c r="S1927">
        <v>600</v>
      </c>
      <c r="T1927" t="s">
        <v>14</v>
      </c>
      <c r="U1927">
        <f>IF(T1927="USD",S1927,S1927*0.055)</f>
        <v>600</v>
      </c>
      <c r="V1927">
        <v>300</v>
      </c>
      <c r="W1927" t="s">
        <v>14</v>
      </c>
      <c r="X1927">
        <f>IF(W1927="USD",V1927,V1927*0.054)</f>
        <v>300</v>
      </c>
      <c r="Y1927">
        <v>1</v>
      </c>
      <c r="Z1927">
        <v>2.5499999999999998</v>
      </c>
      <c r="AA1927" s="9">
        <v>1.7000000000000002</v>
      </c>
      <c r="AB1927">
        <v>2.125</v>
      </c>
      <c r="AC1927">
        <v>1.7000000000000002</v>
      </c>
    </row>
    <row r="1928" spans="1:29" x14ac:dyDescent="0.25">
      <c r="A1928" t="s">
        <v>1455</v>
      </c>
      <c r="B1928" t="s">
        <v>10</v>
      </c>
      <c r="C1928" t="s">
        <v>56</v>
      </c>
      <c r="D1928" t="s">
        <v>3616</v>
      </c>
      <c r="E1928" t="s">
        <v>3613</v>
      </c>
      <c r="F1928" t="str">
        <f>_xlfn.CONCAT(D1928:D1928,"-",E1928)</f>
        <v>Marrakech-Sanaa</v>
      </c>
      <c r="G1928" s="1">
        <v>44680</v>
      </c>
      <c r="H1928" s="1">
        <v>44697</v>
      </c>
      <c r="I1928" s="8">
        <f>IF(H1928&lt;&gt;"",_xlfn.DAYS(H1928,G1928),"N/A")</f>
        <v>17</v>
      </c>
      <c r="J1928" s="1">
        <f>IF(H1928&lt;&gt;"",H1928,"N/A")</f>
        <v>44697</v>
      </c>
      <c r="K1928">
        <v>4</v>
      </c>
      <c r="L1928" t="s">
        <v>16</v>
      </c>
      <c r="M1928" t="str">
        <f>IF(L1928&lt;&gt;"",L1928,"N/A")</f>
        <v>Paid</v>
      </c>
      <c r="N1928" t="s">
        <v>12</v>
      </c>
      <c r="O1928" t="str">
        <f>IF(N1928&lt;&gt;"",N1928,"N/A")</f>
        <v>Invoiced</v>
      </c>
      <c r="P1928" t="s">
        <v>13</v>
      </c>
      <c r="Q1928" s="9">
        <v>35.04</v>
      </c>
      <c r="R1928" t="str">
        <f t="shared" si="30"/>
        <v>30+</v>
      </c>
      <c r="S1928">
        <v>600</v>
      </c>
      <c r="T1928" t="s">
        <v>14</v>
      </c>
      <c r="U1928">
        <f>IF(T1928="USD",S1928,S1928*0.055)</f>
        <v>600</v>
      </c>
      <c r="V1928">
        <v>300</v>
      </c>
      <c r="W1928" t="s">
        <v>14</v>
      </c>
      <c r="X1928">
        <f>IF(W1928="USD",V1928,V1928*0.054)</f>
        <v>300</v>
      </c>
      <c r="Y1928">
        <v>1</v>
      </c>
      <c r="Z1928">
        <v>2.5499999999999998</v>
      </c>
      <c r="AA1928" s="9">
        <v>1.7000000000000002</v>
      </c>
      <c r="AB1928">
        <v>2.125</v>
      </c>
      <c r="AC1928">
        <v>1.7000000000000002</v>
      </c>
    </row>
    <row r="1929" spans="1:29" x14ac:dyDescent="0.25">
      <c r="A1929" t="s">
        <v>1443</v>
      </c>
      <c r="B1929" t="s">
        <v>10</v>
      </c>
      <c r="C1929" t="s">
        <v>56</v>
      </c>
      <c r="D1929" t="s">
        <v>3611</v>
      </c>
      <c r="E1929" t="s">
        <v>3612</v>
      </c>
      <c r="F1929" t="str">
        <f>_xlfn.CONCAT(D1929:D1929,"-",E1929)</f>
        <v>Mogadishu-Victoria</v>
      </c>
      <c r="G1929" s="1">
        <v>44673</v>
      </c>
      <c r="H1929" s="1">
        <v>44690</v>
      </c>
      <c r="I1929" s="8">
        <f>IF(H1929&lt;&gt;"",_xlfn.DAYS(H1929,G1929),"N/A")</f>
        <v>17</v>
      </c>
      <c r="J1929" s="1">
        <f>IF(H1929&lt;&gt;"",H1929,"N/A")</f>
        <v>44690</v>
      </c>
      <c r="K1929">
        <v>4</v>
      </c>
      <c r="L1929" t="s">
        <v>16</v>
      </c>
      <c r="M1929" t="str">
        <f>IF(L1929&lt;&gt;"",L1929,"N/A")</f>
        <v>Paid</v>
      </c>
      <c r="N1929" t="s">
        <v>12</v>
      </c>
      <c r="O1929" t="str">
        <f>IF(N1929&lt;&gt;"",N1929,"N/A")</f>
        <v>Invoiced</v>
      </c>
      <c r="P1929" t="s">
        <v>13</v>
      </c>
      <c r="Q1929" s="9">
        <v>35.005000000000003</v>
      </c>
      <c r="R1929" t="str">
        <f t="shared" si="30"/>
        <v>30+</v>
      </c>
      <c r="S1929">
        <v>600</v>
      </c>
      <c r="T1929" t="s">
        <v>14</v>
      </c>
      <c r="U1929">
        <f>IF(T1929="USD",S1929,S1929*0.055)</f>
        <v>600</v>
      </c>
      <c r="V1929">
        <v>300</v>
      </c>
      <c r="W1929" t="s">
        <v>14</v>
      </c>
      <c r="X1929">
        <f>IF(W1929="USD",V1929,V1929*0.054)</f>
        <v>300</v>
      </c>
      <c r="Y1929">
        <v>1</v>
      </c>
      <c r="Z1929">
        <v>2.5499999999999998</v>
      </c>
      <c r="AA1929" s="9">
        <v>1.7000000000000002</v>
      </c>
      <c r="AB1929">
        <v>2.125</v>
      </c>
      <c r="AC1929">
        <v>1.7000000000000002</v>
      </c>
    </row>
    <row r="1930" spans="1:29" x14ac:dyDescent="0.25">
      <c r="A1930" t="s">
        <v>2313</v>
      </c>
      <c r="B1930" t="s">
        <v>10</v>
      </c>
      <c r="C1930" t="s">
        <v>56</v>
      </c>
      <c r="D1930" t="s">
        <v>3619</v>
      </c>
      <c r="E1930" t="s">
        <v>3613</v>
      </c>
      <c r="F1930" t="str">
        <f>_xlfn.CONCAT(D1930:D1930,"-",E1930)</f>
        <v>Addis Ababa-Sanaa</v>
      </c>
      <c r="G1930" s="1">
        <v>44573</v>
      </c>
      <c r="H1930" s="1">
        <v>44590</v>
      </c>
      <c r="I1930" s="8">
        <f>IF(H1930&lt;&gt;"",_xlfn.DAYS(H1930,G1930),"N/A")</f>
        <v>17</v>
      </c>
      <c r="J1930" s="1">
        <f>IF(H1930&lt;&gt;"",H1930,"N/A")</f>
        <v>44590</v>
      </c>
      <c r="K1930">
        <v>1</v>
      </c>
      <c r="L1930" t="s">
        <v>16</v>
      </c>
      <c r="M1930" t="str">
        <f>IF(L1930&lt;&gt;"",L1930,"N/A")</f>
        <v>Paid</v>
      </c>
      <c r="N1930" t="s">
        <v>16</v>
      </c>
      <c r="O1930" t="str">
        <f>IF(N1930&lt;&gt;"",N1930,"N/A")</f>
        <v>Paid</v>
      </c>
      <c r="P1930" t="s">
        <v>13</v>
      </c>
      <c r="Q1930" s="9">
        <v>35</v>
      </c>
      <c r="R1930" t="str">
        <f t="shared" si="30"/>
        <v>30+</v>
      </c>
      <c r="S1930">
        <v>600</v>
      </c>
      <c r="T1930" t="s">
        <v>14</v>
      </c>
      <c r="U1930">
        <f>IF(T1930="USD",S1930,S1930*0.055)</f>
        <v>600</v>
      </c>
      <c r="V1930">
        <v>300</v>
      </c>
      <c r="W1930" t="s">
        <v>14</v>
      </c>
      <c r="X1930">
        <f>IF(W1930="USD",V1930,V1930*0.054)</f>
        <v>300</v>
      </c>
      <c r="Y1930">
        <v>0</v>
      </c>
      <c r="Z1930">
        <v>2.5499999999999998</v>
      </c>
      <c r="AA1930" s="9">
        <v>1.7000000000000002</v>
      </c>
      <c r="AB1930">
        <v>2.125</v>
      </c>
      <c r="AC1930">
        <v>1.7000000000000002</v>
      </c>
    </row>
    <row r="1931" spans="1:29" x14ac:dyDescent="0.25">
      <c r="A1931" t="s">
        <v>2421</v>
      </c>
      <c r="B1931" t="s">
        <v>10</v>
      </c>
      <c r="C1931" t="s">
        <v>56</v>
      </c>
      <c r="D1931" t="s">
        <v>3620</v>
      </c>
      <c r="E1931" t="s">
        <v>3614</v>
      </c>
      <c r="F1931" t="str">
        <f>_xlfn.CONCAT(D1931:D1931,"-",E1931)</f>
        <v>Zanzibar-Alger</v>
      </c>
      <c r="G1931" s="1">
        <v>44651</v>
      </c>
      <c r="H1931" s="1">
        <v>44668</v>
      </c>
      <c r="I1931" s="8">
        <f>IF(H1931&lt;&gt;"",_xlfn.DAYS(H1931,G1931),"N/A")</f>
        <v>17</v>
      </c>
      <c r="J1931" s="1">
        <f>IF(H1931&lt;&gt;"",H1931,"N/A")</f>
        <v>44668</v>
      </c>
      <c r="K1931">
        <v>3</v>
      </c>
      <c r="L1931" t="s">
        <v>16</v>
      </c>
      <c r="M1931" t="str">
        <f>IF(L1931&lt;&gt;"",L1931,"N/A")</f>
        <v>Paid</v>
      </c>
      <c r="N1931" t="s">
        <v>12</v>
      </c>
      <c r="O1931" t="str">
        <f>IF(N1931&lt;&gt;"",N1931,"N/A")</f>
        <v>Invoiced</v>
      </c>
      <c r="P1931" t="s">
        <v>13</v>
      </c>
      <c r="Q1931" s="9">
        <v>35</v>
      </c>
      <c r="R1931" t="str">
        <f t="shared" si="30"/>
        <v>30+</v>
      </c>
      <c r="S1931">
        <v>600</v>
      </c>
      <c r="T1931" t="s">
        <v>14</v>
      </c>
      <c r="U1931">
        <f>IF(T1931="USD",S1931,S1931*0.055)</f>
        <v>600</v>
      </c>
      <c r="V1931">
        <v>300</v>
      </c>
      <c r="W1931" t="s">
        <v>14</v>
      </c>
      <c r="X1931">
        <f>IF(W1931="USD",V1931,V1931*0.054)</f>
        <v>300</v>
      </c>
      <c r="Y1931">
        <v>0</v>
      </c>
      <c r="Z1931">
        <v>2.5499999999999998</v>
      </c>
      <c r="AA1931" s="9">
        <v>1.7000000000000002</v>
      </c>
      <c r="AB1931">
        <v>2.125</v>
      </c>
      <c r="AC1931">
        <v>1.7000000000000002</v>
      </c>
    </row>
    <row r="1932" spans="1:29" x14ac:dyDescent="0.25">
      <c r="A1932" t="s">
        <v>1444</v>
      </c>
      <c r="B1932" t="s">
        <v>10</v>
      </c>
      <c r="C1932" t="s">
        <v>56</v>
      </c>
      <c r="D1932" t="s">
        <v>3620</v>
      </c>
      <c r="E1932" t="s">
        <v>3613</v>
      </c>
      <c r="F1932" t="str">
        <f>_xlfn.CONCAT(D1932:D1932,"-",E1932)</f>
        <v>Zanzibar-Sanaa</v>
      </c>
      <c r="G1932" s="1">
        <v>44673</v>
      </c>
      <c r="H1932" s="1">
        <v>44690</v>
      </c>
      <c r="I1932" s="8">
        <f>IF(H1932&lt;&gt;"",_xlfn.DAYS(H1932,G1932),"N/A")</f>
        <v>17</v>
      </c>
      <c r="J1932" s="1">
        <f>IF(H1932&lt;&gt;"",H1932,"N/A")</f>
        <v>44690</v>
      </c>
      <c r="K1932">
        <v>4</v>
      </c>
      <c r="L1932" t="s">
        <v>16</v>
      </c>
      <c r="M1932" t="str">
        <f>IF(L1932&lt;&gt;"",L1932,"N/A")</f>
        <v>Paid</v>
      </c>
      <c r="N1932" t="s">
        <v>12</v>
      </c>
      <c r="O1932" t="str">
        <f>IF(N1932&lt;&gt;"",N1932,"N/A")</f>
        <v>Invoiced</v>
      </c>
      <c r="P1932" t="s">
        <v>13</v>
      </c>
      <c r="Q1932" s="9">
        <v>34.747999999999998</v>
      </c>
      <c r="R1932" t="str">
        <f t="shared" si="30"/>
        <v>30+</v>
      </c>
      <c r="S1932">
        <v>600</v>
      </c>
      <c r="T1932" t="s">
        <v>14</v>
      </c>
      <c r="U1932">
        <f>IF(T1932="USD",S1932,S1932*0.055)</f>
        <v>600</v>
      </c>
      <c r="V1932">
        <v>300</v>
      </c>
      <c r="W1932" t="s">
        <v>14</v>
      </c>
      <c r="X1932">
        <f>IF(W1932="USD",V1932,V1932*0.054)</f>
        <v>300</v>
      </c>
      <c r="Y1932">
        <v>1</v>
      </c>
      <c r="Z1932">
        <v>2.5499999999999998</v>
      </c>
      <c r="AA1932" s="9">
        <v>1.7000000000000002</v>
      </c>
      <c r="AB1932">
        <v>2.125</v>
      </c>
      <c r="AC1932">
        <v>1.7000000000000002</v>
      </c>
    </row>
    <row r="1933" spans="1:29" x14ac:dyDescent="0.25">
      <c r="A1933" t="s">
        <v>1448</v>
      </c>
      <c r="B1933" t="s">
        <v>10</v>
      </c>
      <c r="C1933" t="s">
        <v>56</v>
      </c>
      <c r="D1933" t="s">
        <v>3615</v>
      </c>
      <c r="E1933" t="s">
        <v>3612</v>
      </c>
      <c r="F1933" t="str">
        <f>_xlfn.CONCAT(D1933:D1933,"-",E1933)</f>
        <v>Mombasa-Victoria</v>
      </c>
      <c r="G1933" s="1">
        <v>44673</v>
      </c>
      <c r="H1933" s="1">
        <v>44690</v>
      </c>
      <c r="I1933" s="8">
        <f>IF(H1933&lt;&gt;"",_xlfn.DAYS(H1933,G1933),"N/A")</f>
        <v>17</v>
      </c>
      <c r="J1933" s="1">
        <f>IF(H1933&lt;&gt;"",H1933,"N/A")</f>
        <v>44690</v>
      </c>
      <c r="K1933">
        <v>4</v>
      </c>
      <c r="L1933" t="s">
        <v>16</v>
      </c>
      <c r="M1933" t="str">
        <f>IF(L1933&lt;&gt;"",L1933,"N/A")</f>
        <v>Paid</v>
      </c>
      <c r="N1933" t="s">
        <v>12</v>
      </c>
      <c r="O1933" t="str">
        <f>IF(N1933&lt;&gt;"",N1933,"N/A")</f>
        <v>Invoiced</v>
      </c>
      <c r="P1933" t="s">
        <v>13</v>
      </c>
      <c r="Q1933" s="9">
        <v>34.694000000000003</v>
      </c>
      <c r="R1933" t="str">
        <f t="shared" si="30"/>
        <v>30+</v>
      </c>
      <c r="S1933">
        <v>600</v>
      </c>
      <c r="T1933" t="s">
        <v>14</v>
      </c>
      <c r="U1933">
        <f>IF(T1933="USD",S1933,S1933*0.055)</f>
        <v>600</v>
      </c>
      <c r="V1933">
        <v>300</v>
      </c>
      <c r="W1933" t="s">
        <v>14</v>
      </c>
      <c r="X1933">
        <f>IF(W1933="USD",V1933,V1933*0.054)</f>
        <v>300</v>
      </c>
      <c r="Y1933">
        <v>1</v>
      </c>
      <c r="Z1933">
        <v>2.5499999999999998</v>
      </c>
      <c r="AA1933" s="9">
        <v>1.7000000000000002</v>
      </c>
      <c r="AB1933">
        <v>2.125</v>
      </c>
      <c r="AC1933">
        <v>1.7000000000000002</v>
      </c>
    </row>
    <row r="1934" spans="1:29" x14ac:dyDescent="0.25">
      <c r="A1934" t="s">
        <v>1446</v>
      </c>
      <c r="B1934" t="s">
        <v>10</v>
      </c>
      <c r="C1934" t="s">
        <v>56</v>
      </c>
      <c r="D1934" t="s">
        <v>3620</v>
      </c>
      <c r="E1934" t="s">
        <v>3618</v>
      </c>
      <c r="F1934" t="str">
        <f>_xlfn.CONCAT(D1934:D1934,"-",E1934)</f>
        <v>Zanzibar-Tripoli</v>
      </c>
      <c r="G1934" s="1">
        <v>44673</v>
      </c>
      <c r="H1934" s="1">
        <v>44690</v>
      </c>
      <c r="I1934" s="8">
        <f>IF(H1934&lt;&gt;"",_xlfn.DAYS(H1934,G1934),"N/A")</f>
        <v>17</v>
      </c>
      <c r="J1934" s="1">
        <f>IF(H1934&lt;&gt;"",H1934,"N/A")</f>
        <v>44690</v>
      </c>
      <c r="K1934">
        <v>4</v>
      </c>
      <c r="L1934" t="s">
        <v>16</v>
      </c>
      <c r="M1934" t="str">
        <f>IF(L1934&lt;&gt;"",L1934,"N/A")</f>
        <v>Paid</v>
      </c>
      <c r="N1934" t="s">
        <v>12</v>
      </c>
      <c r="O1934" t="str">
        <f>IF(N1934&lt;&gt;"",N1934,"N/A")</f>
        <v>Invoiced</v>
      </c>
      <c r="P1934" t="s">
        <v>13</v>
      </c>
      <c r="Q1934" s="9">
        <v>34.335999999999999</v>
      </c>
      <c r="R1934" t="str">
        <f t="shared" si="30"/>
        <v>30+</v>
      </c>
      <c r="S1934">
        <v>600</v>
      </c>
      <c r="T1934" t="s">
        <v>14</v>
      </c>
      <c r="U1934">
        <f>IF(T1934="USD",S1934,S1934*0.055)</f>
        <v>600</v>
      </c>
      <c r="V1934">
        <v>300</v>
      </c>
      <c r="W1934" t="s">
        <v>14</v>
      </c>
      <c r="X1934">
        <f>IF(W1934="USD",V1934,V1934*0.054)</f>
        <v>300</v>
      </c>
      <c r="Y1934">
        <v>1</v>
      </c>
      <c r="Z1934">
        <v>2.5499999999999998</v>
      </c>
      <c r="AA1934" s="9">
        <v>1.7000000000000002</v>
      </c>
      <c r="AB1934">
        <v>2.125</v>
      </c>
      <c r="AC1934">
        <v>1.7000000000000002</v>
      </c>
    </row>
    <row r="1935" spans="1:29" x14ac:dyDescent="0.25">
      <c r="A1935" t="s">
        <v>1258</v>
      </c>
      <c r="B1935" t="s">
        <v>10</v>
      </c>
      <c r="C1935" t="s">
        <v>68</v>
      </c>
      <c r="D1935" t="s">
        <v>3615</v>
      </c>
      <c r="E1935" t="s">
        <v>3613</v>
      </c>
      <c r="F1935" t="str">
        <f>_xlfn.CONCAT(D1935:D1935,"-",E1935)</f>
        <v>Mombasa-Sanaa</v>
      </c>
      <c r="G1935" s="1">
        <v>44684</v>
      </c>
      <c r="H1935" s="1">
        <v>44701</v>
      </c>
      <c r="I1935" s="8">
        <f>IF(H1935&lt;&gt;"",_xlfn.DAYS(H1935,G1935),"N/A")</f>
        <v>17</v>
      </c>
      <c r="J1935" s="1">
        <f>IF(H1935&lt;&gt;"",H1935,"N/A")</f>
        <v>44701</v>
      </c>
      <c r="K1935">
        <v>5</v>
      </c>
      <c r="M1935" t="str">
        <f>IF(L1935&lt;&gt;"",L1935,"N/A")</f>
        <v>N/A</v>
      </c>
      <c r="O1935" t="str">
        <f>IF(N1935&lt;&gt;"",N1935,"N/A")</f>
        <v>N/A</v>
      </c>
      <c r="P1935" t="s">
        <v>69</v>
      </c>
      <c r="Q1935" s="9">
        <v>34.153700000000001</v>
      </c>
      <c r="R1935" t="str">
        <f t="shared" si="30"/>
        <v>30+</v>
      </c>
      <c r="S1935">
        <v>20</v>
      </c>
      <c r="T1935" t="s">
        <v>14</v>
      </c>
      <c r="U1935">
        <f>IF(T1935="USD",S1935,S1935*0.055)</f>
        <v>20</v>
      </c>
      <c r="V1935">
        <v>10</v>
      </c>
      <c r="W1935" t="s">
        <v>14</v>
      </c>
      <c r="X1935">
        <f>IF(W1935="USD",V1935,V1935*0.054)</f>
        <v>10</v>
      </c>
      <c r="Y1935">
        <v>1</v>
      </c>
      <c r="Z1935">
        <v>2.5499999999999998</v>
      </c>
      <c r="AA1935" s="9">
        <v>1.7000000000000002</v>
      </c>
      <c r="AB1935">
        <v>2.125</v>
      </c>
      <c r="AC1935">
        <v>1.7000000000000002</v>
      </c>
    </row>
    <row r="1936" spans="1:29" x14ac:dyDescent="0.25">
      <c r="A1936" t="s">
        <v>1253</v>
      </c>
      <c r="B1936" t="s">
        <v>10</v>
      </c>
      <c r="C1936" t="s">
        <v>68</v>
      </c>
      <c r="D1936" t="s">
        <v>3615</v>
      </c>
      <c r="E1936" t="s">
        <v>3614</v>
      </c>
      <c r="F1936" t="str">
        <f>_xlfn.CONCAT(D1936:D1936,"-",E1936)</f>
        <v>Mombasa-Alger</v>
      </c>
      <c r="G1936" s="1">
        <v>44684</v>
      </c>
      <c r="H1936" s="1">
        <v>44701</v>
      </c>
      <c r="I1936" s="8">
        <f>IF(H1936&lt;&gt;"",_xlfn.DAYS(H1936,G1936),"N/A")</f>
        <v>17</v>
      </c>
      <c r="J1936" s="1">
        <f>IF(H1936&lt;&gt;"",H1936,"N/A")</f>
        <v>44701</v>
      </c>
      <c r="K1936">
        <v>5</v>
      </c>
      <c r="M1936" t="str">
        <f>IF(L1936&lt;&gt;"",L1936,"N/A")</f>
        <v>N/A</v>
      </c>
      <c r="N1936" t="s">
        <v>12</v>
      </c>
      <c r="O1936" t="str">
        <f>IF(N1936&lt;&gt;"",N1936,"N/A")</f>
        <v>Invoiced</v>
      </c>
      <c r="P1936" t="s">
        <v>13</v>
      </c>
      <c r="Q1936" s="9">
        <v>34.153700000000001</v>
      </c>
      <c r="R1936" t="str">
        <f t="shared" si="30"/>
        <v>30+</v>
      </c>
      <c r="S1936">
        <v>600</v>
      </c>
      <c r="T1936" t="s">
        <v>14</v>
      </c>
      <c r="U1936">
        <f>IF(T1936="USD",S1936,S1936*0.055)</f>
        <v>600</v>
      </c>
      <c r="V1936">
        <v>300</v>
      </c>
      <c r="W1936" t="s">
        <v>14</v>
      </c>
      <c r="X1936">
        <f>IF(W1936="USD",V1936,V1936*0.054)</f>
        <v>300</v>
      </c>
      <c r="Y1936">
        <v>1</v>
      </c>
      <c r="Z1936">
        <v>2.5499999999999998</v>
      </c>
      <c r="AA1936" s="9">
        <v>1.7000000000000002</v>
      </c>
      <c r="AB1936">
        <v>2.125</v>
      </c>
      <c r="AC1936">
        <v>1.7000000000000002</v>
      </c>
    </row>
    <row r="1937" spans="1:29" x14ac:dyDescent="0.25">
      <c r="A1937" t="s">
        <v>3581</v>
      </c>
      <c r="B1937" t="s">
        <v>10</v>
      </c>
      <c r="C1937" t="s">
        <v>68</v>
      </c>
      <c r="D1937" t="s">
        <v>3620</v>
      </c>
      <c r="E1937" t="s">
        <v>3618</v>
      </c>
      <c r="F1937" t="str">
        <f>_xlfn.CONCAT(D1937:D1937,"-",E1937)</f>
        <v>Zanzibar-Tripoli</v>
      </c>
      <c r="G1937" s="1">
        <v>44604</v>
      </c>
      <c r="H1937" s="1">
        <v>44621</v>
      </c>
      <c r="I1937" s="8">
        <f>IF(H1937&lt;&gt;"",_xlfn.DAYS(H1937,G1937),"N/A")</f>
        <v>17</v>
      </c>
      <c r="J1937" s="1">
        <f>IF(H1937&lt;&gt;"",H1937,"N/A")</f>
        <v>44621</v>
      </c>
      <c r="K1937">
        <v>2</v>
      </c>
      <c r="L1937" t="s">
        <v>16</v>
      </c>
      <c r="M1937" t="str">
        <f>IF(L1937&lt;&gt;"",L1937,"N/A")</f>
        <v>Paid</v>
      </c>
      <c r="N1937" t="s">
        <v>12</v>
      </c>
      <c r="O1937" t="str">
        <f>IF(N1937&lt;&gt;"",N1937,"N/A")</f>
        <v>Invoiced</v>
      </c>
      <c r="P1937" t="s">
        <v>13</v>
      </c>
      <c r="Q1937" s="9">
        <v>34.067999999999998</v>
      </c>
      <c r="R1937" t="str">
        <f t="shared" si="30"/>
        <v>30+</v>
      </c>
      <c r="S1937">
        <v>600</v>
      </c>
      <c r="T1937" t="s">
        <v>14</v>
      </c>
      <c r="U1937">
        <f>IF(T1937="USD",S1937,S1937*0.055)</f>
        <v>600</v>
      </c>
      <c r="V1937">
        <v>300</v>
      </c>
      <c r="W1937" t="s">
        <v>14</v>
      </c>
      <c r="X1937">
        <f>IF(W1937="USD",V1937,V1937*0.054)</f>
        <v>300</v>
      </c>
      <c r="Y1937">
        <v>1</v>
      </c>
      <c r="Z1937">
        <v>2.5499999999999998</v>
      </c>
      <c r="AA1937" s="9">
        <v>1.7000000000000002</v>
      </c>
      <c r="AB1937">
        <v>2.125</v>
      </c>
      <c r="AC1937">
        <v>1.7000000000000002</v>
      </c>
    </row>
    <row r="1938" spans="1:29" x14ac:dyDescent="0.25">
      <c r="A1938" t="s">
        <v>1811</v>
      </c>
      <c r="B1938" t="s">
        <v>10</v>
      </c>
      <c r="C1938" t="s">
        <v>68</v>
      </c>
      <c r="D1938" t="s">
        <v>3620</v>
      </c>
      <c r="E1938" t="s">
        <v>3617</v>
      </c>
      <c r="F1938" t="str">
        <f>_xlfn.CONCAT(D1938:D1938,"-",E1938)</f>
        <v>Zanzibar-Lagos</v>
      </c>
      <c r="G1938" s="1">
        <v>44753</v>
      </c>
      <c r="H1938" s="1">
        <v>44770</v>
      </c>
      <c r="I1938" s="8">
        <f>IF(H1938&lt;&gt;"",_xlfn.DAYS(H1938,G1938),"N/A")</f>
        <v>17</v>
      </c>
      <c r="J1938" s="1">
        <f>IF(H1938&lt;&gt;"",H1938,"N/A")</f>
        <v>44770</v>
      </c>
      <c r="K1938">
        <v>7</v>
      </c>
      <c r="L1938" t="s">
        <v>12</v>
      </c>
      <c r="M1938" t="str">
        <f>IF(L1938&lt;&gt;"",L1938,"N/A")</f>
        <v>Invoiced</v>
      </c>
      <c r="N1938" t="s">
        <v>12</v>
      </c>
      <c r="O1938" t="str">
        <f>IF(N1938&lt;&gt;"",N1938,"N/A")</f>
        <v>Invoiced</v>
      </c>
      <c r="P1938" t="s">
        <v>13</v>
      </c>
      <c r="Q1938" s="9">
        <v>34.040999999999997</v>
      </c>
      <c r="R1938" t="str">
        <f t="shared" si="30"/>
        <v>30+</v>
      </c>
      <c r="S1938">
        <v>600</v>
      </c>
      <c r="T1938" t="s">
        <v>14</v>
      </c>
      <c r="U1938">
        <f>IF(T1938="USD",S1938,S1938*0.055)</f>
        <v>600</v>
      </c>
      <c r="V1938">
        <v>300</v>
      </c>
      <c r="W1938" t="s">
        <v>14</v>
      </c>
      <c r="X1938">
        <f>IF(W1938="USD",V1938,V1938*0.054)</f>
        <v>300</v>
      </c>
      <c r="Y1938">
        <v>1</v>
      </c>
      <c r="Z1938">
        <v>2.5499999999999998</v>
      </c>
      <c r="AA1938" s="9">
        <v>1.7000000000000002</v>
      </c>
      <c r="AB1938">
        <v>2.125</v>
      </c>
      <c r="AC1938">
        <v>1.7000000000000002</v>
      </c>
    </row>
    <row r="1939" spans="1:29" x14ac:dyDescent="0.25">
      <c r="A1939" t="s">
        <v>1820</v>
      </c>
      <c r="B1939" t="s">
        <v>10</v>
      </c>
      <c r="C1939" t="s">
        <v>68</v>
      </c>
      <c r="D1939" t="s">
        <v>3616</v>
      </c>
      <c r="E1939" t="s">
        <v>3618</v>
      </c>
      <c r="F1939" t="str">
        <f>_xlfn.CONCAT(D1939:D1939,"-",E1939)</f>
        <v>Marrakech-Tripoli</v>
      </c>
      <c r="G1939" s="1">
        <v>44755</v>
      </c>
      <c r="H1939" s="1">
        <v>44772</v>
      </c>
      <c r="I1939" s="8">
        <f>IF(H1939&lt;&gt;"",_xlfn.DAYS(H1939,G1939),"N/A")</f>
        <v>17</v>
      </c>
      <c r="J1939" s="1">
        <f>IF(H1939&lt;&gt;"",H1939,"N/A")</f>
        <v>44772</v>
      </c>
      <c r="K1939">
        <v>7</v>
      </c>
      <c r="L1939" t="s">
        <v>12</v>
      </c>
      <c r="M1939" t="str">
        <f>IF(L1939&lt;&gt;"",L1939,"N/A")</f>
        <v>Invoiced</v>
      </c>
      <c r="N1939" t="s">
        <v>12</v>
      </c>
      <c r="O1939" t="str">
        <f>IF(N1939&lt;&gt;"",N1939,"N/A")</f>
        <v>Invoiced</v>
      </c>
      <c r="P1939" t="s">
        <v>13</v>
      </c>
      <c r="Q1939" s="9">
        <v>34.020000000000003</v>
      </c>
      <c r="R1939" t="str">
        <f t="shared" si="30"/>
        <v>30+</v>
      </c>
      <c r="S1939">
        <v>600</v>
      </c>
      <c r="T1939" t="s">
        <v>14</v>
      </c>
      <c r="U1939">
        <f>IF(T1939="USD",S1939,S1939*0.055)</f>
        <v>600</v>
      </c>
      <c r="V1939">
        <v>300</v>
      </c>
      <c r="W1939" t="s">
        <v>14</v>
      </c>
      <c r="X1939">
        <f>IF(W1939="USD",V1939,V1939*0.054)</f>
        <v>300</v>
      </c>
      <c r="Y1939">
        <v>1</v>
      </c>
      <c r="Z1939">
        <v>2.5499999999999998</v>
      </c>
      <c r="AA1939" s="9">
        <v>1.7000000000000002</v>
      </c>
      <c r="AB1939">
        <v>2.125</v>
      </c>
      <c r="AC1939">
        <v>1.7000000000000002</v>
      </c>
    </row>
    <row r="1940" spans="1:29" x14ac:dyDescent="0.25">
      <c r="A1940" t="s">
        <v>1358</v>
      </c>
      <c r="B1940" t="s">
        <v>10</v>
      </c>
      <c r="C1940" t="s">
        <v>68</v>
      </c>
      <c r="D1940" t="s">
        <v>3616</v>
      </c>
      <c r="E1940" t="s">
        <v>3618</v>
      </c>
      <c r="F1940" t="str">
        <f>_xlfn.CONCAT(D1940:D1940,"-",E1940)</f>
        <v>Marrakech-Tripoli</v>
      </c>
      <c r="G1940" s="1">
        <v>44697</v>
      </c>
      <c r="H1940" s="1">
        <v>44714</v>
      </c>
      <c r="I1940" s="8">
        <f>IF(H1940&lt;&gt;"",_xlfn.DAYS(H1940,G1940),"N/A")</f>
        <v>17</v>
      </c>
      <c r="J1940" s="1">
        <f>IF(H1940&lt;&gt;"",H1940,"N/A")</f>
        <v>44714</v>
      </c>
      <c r="K1940">
        <v>5</v>
      </c>
      <c r="L1940" t="s">
        <v>12</v>
      </c>
      <c r="M1940" t="str">
        <f>IF(L1940&lt;&gt;"",L1940,"N/A")</f>
        <v>Invoiced</v>
      </c>
      <c r="N1940" t="s">
        <v>16</v>
      </c>
      <c r="O1940" t="str">
        <f>IF(N1940&lt;&gt;"",N1940,"N/A")</f>
        <v>Paid</v>
      </c>
      <c r="P1940" t="s">
        <v>69</v>
      </c>
      <c r="Q1940" s="9">
        <v>33.984999999999999</v>
      </c>
      <c r="R1940" t="str">
        <f t="shared" si="30"/>
        <v>30+</v>
      </c>
      <c r="S1940">
        <v>20</v>
      </c>
      <c r="T1940" t="s">
        <v>14</v>
      </c>
      <c r="U1940">
        <f>IF(T1940="USD",S1940,S1940*0.055)</f>
        <v>20</v>
      </c>
      <c r="V1940">
        <v>10</v>
      </c>
      <c r="W1940" t="s">
        <v>14</v>
      </c>
      <c r="X1940">
        <f>IF(W1940="USD",V1940,V1940*0.054)</f>
        <v>10</v>
      </c>
      <c r="Y1940">
        <v>1</v>
      </c>
      <c r="Z1940">
        <v>2.5499999999999998</v>
      </c>
      <c r="AA1940" s="9">
        <v>1.7000000000000002</v>
      </c>
      <c r="AB1940">
        <v>2.125</v>
      </c>
      <c r="AC1940">
        <v>1.7000000000000002</v>
      </c>
    </row>
    <row r="1941" spans="1:29" x14ac:dyDescent="0.25">
      <c r="A1941" t="s">
        <v>1367</v>
      </c>
      <c r="B1941" t="s">
        <v>10</v>
      </c>
      <c r="C1941" t="s">
        <v>68</v>
      </c>
      <c r="D1941" t="s">
        <v>3615</v>
      </c>
      <c r="E1941" t="s">
        <v>3612</v>
      </c>
      <c r="F1941" t="str">
        <f>_xlfn.CONCAT(D1941:D1941,"-",E1941)</f>
        <v>Mombasa-Victoria</v>
      </c>
      <c r="G1941" s="1">
        <v>44697</v>
      </c>
      <c r="H1941" s="1">
        <v>44714</v>
      </c>
      <c r="I1941" s="8">
        <f>IF(H1941&lt;&gt;"",_xlfn.DAYS(H1941,G1941),"N/A")</f>
        <v>17</v>
      </c>
      <c r="J1941" s="1">
        <f>IF(H1941&lt;&gt;"",H1941,"N/A")</f>
        <v>44714</v>
      </c>
      <c r="K1941">
        <v>5</v>
      </c>
      <c r="L1941" t="s">
        <v>12</v>
      </c>
      <c r="M1941" t="str">
        <f>IF(L1941&lt;&gt;"",L1941,"N/A")</f>
        <v>Invoiced</v>
      </c>
      <c r="N1941" t="s">
        <v>12</v>
      </c>
      <c r="O1941" t="str">
        <f>IF(N1941&lt;&gt;"",N1941,"N/A")</f>
        <v>Invoiced</v>
      </c>
      <c r="P1941" t="s">
        <v>13</v>
      </c>
      <c r="Q1941" s="9">
        <v>33.984999999999999</v>
      </c>
      <c r="R1941" t="str">
        <f t="shared" si="30"/>
        <v>30+</v>
      </c>
      <c r="S1941">
        <v>600</v>
      </c>
      <c r="T1941" t="s">
        <v>14</v>
      </c>
      <c r="U1941">
        <f>IF(T1941="USD",S1941,S1941*0.055)</f>
        <v>600</v>
      </c>
      <c r="V1941">
        <v>300</v>
      </c>
      <c r="W1941" t="s">
        <v>14</v>
      </c>
      <c r="X1941">
        <f>IF(W1941="USD",V1941,V1941*0.054)</f>
        <v>300</v>
      </c>
      <c r="Y1941">
        <v>1</v>
      </c>
      <c r="Z1941">
        <v>2.5499999999999998</v>
      </c>
      <c r="AA1941" s="9">
        <v>1.7000000000000002</v>
      </c>
      <c r="AB1941">
        <v>2.125</v>
      </c>
      <c r="AC1941">
        <v>1.7000000000000002</v>
      </c>
    </row>
    <row r="1942" spans="1:29" x14ac:dyDescent="0.25">
      <c r="A1942" t="s">
        <v>3538</v>
      </c>
      <c r="B1942" t="s">
        <v>10</v>
      </c>
      <c r="C1942" t="s">
        <v>68</v>
      </c>
      <c r="D1942" t="s">
        <v>3619</v>
      </c>
      <c r="E1942" t="s">
        <v>3614</v>
      </c>
      <c r="F1942" t="str">
        <f>_xlfn.CONCAT(D1942:D1942,"-",E1942)</f>
        <v>Addis Ababa-Alger</v>
      </c>
      <c r="G1942" s="1">
        <v>44584</v>
      </c>
      <c r="H1942" s="1">
        <v>44601</v>
      </c>
      <c r="I1942" s="8">
        <f>IF(H1942&lt;&gt;"",_xlfn.DAYS(H1942,G1942),"N/A")</f>
        <v>17</v>
      </c>
      <c r="J1942" s="1">
        <f>IF(H1942&lt;&gt;"",H1942,"N/A")</f>
        <v>44601</v>
      </c>
      <c r="K1942">
        <v>1</v>
      </c>
      <c r="L1942" t="s">
        <v>16</v>
      </c>
      <c r="M1942" t="str">
        <f>IF(L1942&lt;&gt;"",L1942,"N/A")</f>
        <v>Paid</v>
      </c>
      <c r="N1942" t="s">
        <v>16</v>
      </c>
      <c r="O1942" t="str">
        <f>IF(N1942&lt;&gt;"",N1942,"N/A")</f>
        <v>Paid</v>
      </c>
      <c r="P1942" t="s">
        <v>13</v>
      </c>
      <c r="Q1942" s="9">
        <v>33.066000000000003</v>
      </c>
      <c r="R1942" t="str">
        <f t="shared" si="30"/>
        <v>30+</v>
      </c>
      <c r="S1942">
        <v>600</v>
      </c>
      <c r="T1942" t="s">
        <v>14</v>
      </c>
      <c r="U1942">
        <f>IF(T1942="USD",S1942,S1942*0.055)</f>
        <v>600</v>
      </c>
      <c r="V1942">
        <v>300</v>
      </c>
      <c r="W1942" t="s">
        <v>14</v>
      </c>
      <c r="X1942">
        <f>IF(W1942="USD",V1942,V1942*0.054)</f>
        <v>300</v>
      </c>
      <c r="Y1942">
        <v>1</v>
      </c>
      <c r="Z1942">
        <v>2.5499999999999998</v>
      </c>
      <c r="AA1942" s="9">
        <v>1.7000000000000002</v>
      </c>
      <c r="AB1942">
        <v>2.125</v>
      </c>
      <c r="AC1942">
        <v>1.7000000000000002</v>
      </c>
    </row>
    <row r="1943" spans="1:29" x14ac:dyDescent="0.25">
      <c r="A1943" t="s">
        <v>1363</v>
      </c>
      <c r="B1943" t="s">
        <v>10</v>
      </c>
      <c r="C1943" t="s">
        <v>68</v>
      </c>
      <c r="D1943" t="s">
        <v>3619</v>
      </c>
      <c r="E1943" t="s">
        <v>3617</v>
      </c>
      <c r="F1943" t="str">
        <f>_xlfn.CONCAT(D1943:D1943,"-",E1943)</f>
        <v>Addis Ababa-Lagos</v>
      </c>
      <c r="G1943" s="1">
        <v>44729</v>
      </c>
      <c r="H1943" s="1">
        <v>44746</v>
      </c>
      <c r="I1943" s="8">
        <f>IF(H1943&lt;&gt;"",_xlfn.DAYS(H1943,G1943),"N/A")</f>
        <v>17</v>
      </c>
      <c r="J1943" s="1">
        <f>IF(H1943&lt;&gt;"",H1943,"N/A")</f>
        <v>44746</v>
      </c>
      <c r="K1943">
        <v>6</v>
      </c>
      <c r="L1943" t="s">
        <v>12</v>
      </c>
      <c r="M1943" t="str">
        <f>IF(L1943&lt;&gt;"",L1943,"N/A")</f>
        <v>Invoiced</v>
      </c>
      <c r="O1943" t="str">
        <f>IF(N1943&lt;&gt;"",N1943,"N/A")</f>
        <v>N/A</v>
      </c>
      <c r="P1943" t="s">
        <v>69</v>
      </c>
      <c r="Q1943" s="9">
        <v>32.168399999999998</v>
      </c>
      <c r="R1943" t="str">
        <f t="shared" si="30"/>
        <v>30+</v>
      </c>
      <c r="S1943">
        <v>20</v>
      </c>
      <c r="T1943" t="s">
        <v>14</v>
      </c>
      <c r="U1943">
        <f>IF(T1943="USD",S1943,S1943*0.055)</f>
        <v>20</v>
      </c>
      <c r="V1943">
        <v>10</v>
      </c>
      <c r="W1943" t="s">
        <v>14</v>
      </c>
      <c r="X1943">
        <f>IF(W1943="USD",V1943,V1943*0.054)</f>
        <v>10</v>
      </c>
      <c r="Y1943">
        <v>1</v>
      </c>
      <c r="Z1943">
        <v>2.5499999999999998</v>
      </c>
      <c r="AA1943" s="9">
        <v>1.7000000000000002</v>
      </c>
      <c r="AB1943">
        <v>2.125</v>
      </c>
      <c r="AC1943">
        <v>1.7000000000000002</v>
      </c>
    </row>
    <row r="1944" spans="1:29" x14ac:dyDescent="0.25">
      <c r="A1944" t="s">
        <v>1372</v>
      </c>
      <c r="B1944" t="s">
        <v>10</v>
      </c>
      <c r="C1944" t="s">
        <v>68</v>
      </c>
      <c r="D1944" t="s">
        <v>3620</v>
      </c>
      <c r="E1944" t="s">
        <v>3618</v>
      </c>
      <c r="F1944" t="str">
        <f>_xlfn.CONCAT(D1944:D1944,"-",E1944)</f>
        <v>Zanzibar-Tripoli</v>
      </c>
      <c r="G1944" s="1">
        <v>44729</v>
      </c>
      <c r="H1944" s="1">
        <v>44746</v>
      </c>
      <c r="I1944" s="8">
        <f>IF(H1944&lt;&gt;"",_xlfn.DAYS(H1944,G1944),"N/A")</f>
        <v>17</v>
      </c>
      <c r="J1944" s="1">
        <f>IF(H1944&lt;&gt;"",H1944,"N/A")</f>
        <v>44746</v>
      </c>
      <c r="K1944">
        <v>6</v>
      </c>
      <c r="L1944" t="s">
        <v>12</v>
      </c>
      <c r="M1944" t="str">
        <f>IF(L1944&lt;&gt;"",L1944,"N/A")</f>
        <v>Invoiced</v>
      </c>
      <c r="N1944" t="s">
        <v>12</v>
      </c>
      <c r="O1944" t="str">
        <f>IF(N1944&lt;&gt;"",N1944,"N/A")</f>
        <v>Invoiced</v>
      </c>
      <c r="P1944" t="s">
        <v>13</v>
      </c>
      <c r="Q1944" s="9">
        <v>32.168399999999998</v>
      </c>
      <c r="R1944" t="str">
        <f t="shared" si="30"/>
        <v>30+</v>
      </c>
      <c r="S1944">
        <v>600</v>
      </c>
      <c r="T1944" t="s">
        <v>14</v>
      </c>
      <c r="U1944">
        <f>IF(T1944="USD",S1944,S1944*0.055)</f>
        <v>600</v>
      </c>
      <c r="V1944">
        <v>300</v>
      </c>
      <c r="W1944" t="s">
        <v>14</v>
      </c>
      <c r="X1944">
        <f>IF(W1944="USD",V1944,V1944*0.054)</f>
        <v>300</v>
      </c>
      <c r="Y1944">
        <v>1</v>
      </c>
      <c r="Z1944">
        <v>2.5499999999999998</v>
      </c>
      <c r="AA1944" s="9">
        <v>1.7000000000000002</v>
      </c>
      <c r="AB1944">
        <v>2.125</v>
      </c>
      <c r="AC1944">
        <v>1.7000000000000002</v>
      </c>
    </row>
    <row r="1945" spans="1:29" x14ac:dyDescent="0.25">
      <c r="A1945" t="s">
        <v>2088</v>
      </c>
      <c r="B1945" t="s">
        <v>10</v>
      </c>
      <c r="C1945" t="s">
        <v>11</v>
      </c>
      <c r="D1945" t="s">
        <v>3620</v>
      </c>
      <c r="E1945" t="s">
        <v>3613</v>
      </c>
      <c r="F1945" t="str">
        <f>_xlfn.CONCAT(D1945:D1945,"-",E1945)</f>
        <v>Zanzibar-Sanaa</v>
      </c>
      <c r="G1945" s="1">
        <v>44572</v>
      </c>
      <c r="H1945" s="1">
        <v>44589</v>
      </c>
      <c r="I1945" s="8">
        <f>IF(H1945&lt;&gt;"",_xlfn.DAYS(H1945,G1945),"N/A")</f>
        <v>17</v>
      </c>
      <c r="J1945" s="1">
        <f>IF(H1945&lt;&gt;"",H1945,"N/A")</f>
        <v>44589</v>
      </c>
      <c r="K1945">
        <v>1</v>
      </c>
      <c r="L1945" t="s">
        <v>16</v>
      </c>
      <c r="M1945" t="str">
        <f>IF(L1945&lt;&gt;"",L1945,"N/A")</f>
        <v>Paid</v>
      </c>
      <c r="O1945" t="str">
        <f>IF(N1945&lt;&gt;"",N1945,"N/A")</f>
        <v>N/A</v>
      </c>
      <c r="P1945" t="s">
        <v>69</v>
      </c>
      <c r="Q1945" s="9">
        <v>31.675000000000001</v>
      </c>
      <c r="R1945" t="str">
        <f t="shared" si="30"/>
        <v>30+</v>
      </c>
      <c r="S1945">
        <v>20</v>
      </c>
      <c r="T1945" t="s">
        <v>14</v>
      </c>
      <c r="U1945">
        <f>IF(T1945="USD",S1945,S1945*0.055)</f>
        <v>20</v>
      </c>
      <c r="V1945">
        <v>10</v>
      </c>
      <c r="W1945" t="s">
        <v>14</v>
      </c>
      <c r="X1945">
        <f>IF(W1945="USD",V1945,V1945*0.054)</f>
        <v>10</v>
      </c>
      <c r="Y1945">
        <v>1</v>
      </c>
      <c r="Z1945">
        <v>2.5499999999999998</v>
      </c>
      <c r="AA1945" s="9">
        <v>1.7000000000000002</v>
      </c>
      <c r="AB1945">
        <v>2.125</v>
      </c>
      <c r="AC1945">
        <v>1.7000000000000002</v>
      </c>
    </row>
    <row r="1946" spans="1:29" x14ac:dyDescent="0.25">
      <c r="A1946" t="s">
        <v>2087</v>
      </c>
      <c r="B1946" t="s">
        <v>10</v>
      </c>
      <c r="C1946" t="s">
        <v>11</v>
      </c>
      <c r="D1946" t="s">
        <v>3615</v>
      </c>
      <c r="E1946" t="s">
        <v>3614</v>
      </c>
      <c r="F1946" t="str">
        <f>_xlfn.CONCAT(D1946:D1946,"-",E1946)</f>
        <v>Mombasa-Alger</v>
      </c>
      <c r="G1946" s="1">
        <v>44572</v>
      </c>
      <c r="H1946" s="1">
        <v>44589</v>
      </c>
      <c r="I1946" s="8">
        <f>IF(H1946&lt;&gt;"",_xlfn.DAYS(H1946,G1946),"N/A")</f>
        <v>17</v>
      </c>
      <c r="J1946" s="1">
        <f>IF(H1946&lt;&gt;"",H1946,"N/A")</f>
        <v>44589</v>
      </c>
      <c r="K1946">
        <v>1</v>
      </c>
      <c r="L1946" t="s">
        <v>16</v>
      </c>
      <c r="M1946" t="str">
        <f>IF(L1946&lt;&gt;"",L1946,"N/A")</f>
        <v>Paid</v>
      </c>
      <c r="N1946" t="s">
        <v>12</v>
      </c>
      <c r="O1946" t="str">
        <f>IF(N1946&lt;&gt;"",N1946,"N/A")</f>
        <v>Invoiced</v>
      </c>
      <c r="P1946" t="s">
        <v>13</v>
      </c>
      <c r="Q1946" s="9">
        <v>31.675000000000001</v>
      </c>
      <c r="R1946" t="str">
        <f t="shared" si="30"/>
        <v>30+</v>
      </c>
      <c r="S1946">
        <v>600</v>
      </c>
      <c r="T1946" t="s">
        <v>14</v>
      </c>
      <c r="U1946">
        <f>IF(T1946="USD",S1946,S1946*0.055)</f>
        <v>600</v>
      </c>
      <c r="V1946">
        <v>300</v>
      </c>
      <c r="W1946" t="s">
        <v>14</v>
      </c>
      <c r="X1946">
        <f>IF(W1946="USD",V1946,V1946*0.054)</f>
        <v>300</v>
      </c>
      <c r="Y1946">
        <v>1</v>
      </c>
      <c r="Z1946">
        <v>2.5499999999999998</v>
      </c>
      <c r="AA1946" s="9">
        <v>1.7000000000000002</v>
      </c>
      <c r="AB1946">
        <v>2.125</v>
      </c>
      <c r="AC1946">
        <v>1.7000000000000002</v>
      </c>
    </row>
    <row r="1947" spans="1:29" x14ac:dyDescent="0.25">
      <c r="A1947" t="s">
        <v>1360</v>
      </c>
      <c r="B1947" t="s">
        <v>10</v>
      </c>
      <c r="C1947" t="s">
        <v>68</v>
      </c>
      <c r="D1947" t="s">
        <v>3619</v>
      </c>
      <c r="E1947" t="s">
        <v>3614</v>
      </c>
      <c r="F1947" t="str">
        <f>_xlfn.CONCAT(D1947:D1947,"-",E1947)</f>
        <v>Addis Ababa-Alger</v>
      </c>
      <c r="G1947" s="1">
        <v>44700</v>
      </c>
      <c r="H1947" s="1">
        <v>44717</v>
      </c>
      <c r="I1947" s="8">
        <f>IF(H1947&lt;&gt;"",_xlfn.DAYS(H1947,G1947),"N/A")</f>
        <v>17</v>
      </c>
      <c r="J1947" s="1">
        <f>IF(H1947&lt;&gt;"",H1947,"N/A")</f>
        <v>44717</v>
      </c>
      <c r="K1947">
        <v>5</v>
      </c>
      <c r="L1947" t="s">
        <v>12</v>
      </c>
      <c r="M1947" t="str">
        <f>IF(L1947&lt;&gt;"",L1947,"N/A")</f>
        <v>Invoiced</v>
      </c>
      <c r="N1947" t="s">
        <v>16</v>
      </c>
      <c r="O1947" t="str">
        <f>IF(N1947&lt;&gt;"",N1947,"N/A")</f>
        <v>Paid</v>
      </c>
      <c r="P1947" t="s">
        <v>69</v>
      </c>
      <c r="Q1947" s="9">
        <v>30.145</v>
      </c>
      <c r="R1947" t="str">
        <f t="shared" si="30"/>
        <v>30+</v>
      </c>
      <c r="S1947">
        <v>20</v>
      </c>
      <c r="T1947" t="s">
        <v>14</v>
      </c>
      <c r="U1947">
        <f>IF(T1947="USD",S1947,S1947*0.055)</f>
        <v>20</v>
      </c>
      <c r="V1947">
        <v>10</v>
      </c>
      <c r="W1947" t="s">
        <v>14</v>
      </c>
      <c r="X1947">
        <f>IF(W1947="USD",V1947,V1947*0.054)</f>
        <v>10</v>
      </c>
      <c r="Y1947">
        <v>1</v>
      </c>
      <c r="Z1947">
        <v>2.5499999999999998</v>
      </c>
      <c r="AA1947" s="9">
        <v>1.7000000000000002</v>
      </c>
      <c r="AB1947">
        <v>2.125</v>
      </c>
      <c r="AC1947">
        <v>1.7000000000000002</v>
      </c>
    </row>
    <row r="1948" spans="1:29" x14ac:dyDescent="0.25">
      <c r="A1948" t="s">
        <v>1369</v>
      </c>
      <c r="B1948" t="s">
        <v>10</v>
      </c>
      <c r="C1948" t="s">
        <v>68</v>
      </c>
      <c r="D1948" t="s">
        <v>3619</v>
      </c>
      <c r="E1948" t="s">
        <v>3617</v>
      </c>
      <c r="F1948" t="str">
        <f>_xlfn.CONCAT(D1948:D1948,"-",E1948)</f>
        <v>Addis Ababa-Lagos</v>
      </c>
      <c r="G1948" s="1">
        <v>44700</v>
      </c>
      <c r="H1948" s="1">
        <v>44717</v>
      </c>
      <c r="I1948" s="8">
        <f>IF(H1948&lt;&gt;"",_xlfn.DAYS(H1948,G1948),"N/A")</f>
        <v>17</v>
      </c>
      <c r="J1948" s="1">
        <f>IF(H1948&lt;&gt;"",H1948,"N/A")</f>
        <v>44717</v>
      </c>
      <c r="K1948">
        <v>5</v>
      </c>
      <c r="L1948" t="s">
        <v>12</v>
      </c>
      <c r="M1948" t="str">
        <f>IF(L1948&lt;&gt;"",L1948,"N/A")</f>
        <v>Invoiced</v>
      </c>
      <c r="N1948" t="s">
        <v>12</v>
      </c>
      <c r="O1948" t="str">
        <f>IF(N1948&lt;&gt;"",N1948,"N/A")</f>
        <v>Invoiced</v>
      </c>
      <c r="P1948" t="s">
        <v>13</v>
      </c>
      <c r="Q1948" s="9">
        <v>30.145</v>
      </c>
      <c r="R1948" t="str">
        <f t="shared" si="30"/>
        <v>30+</v>
      </c>
      <c r="S1948">
        <v>600</v>
      </c>
      <c r="T1948" t="s">
        <v>14</v>
      </c>
      <c r="U1948">
        <f>IF(T1948="USD",S1948,S1948*0.055)</f>
        <v>600</v>
      </c>
      <c r="V1948">
        <v>300</v>
      </c>
      <c r="W1948" t="s">
        <v>14</v>
      </c>
      <c r="X1948">
        <f>IF(W1948="USD",V1948,V1948*0.054)</f>
        <v>300</v>
      </c>
      <c r="Y1948">
        <v>1</v>
      </c>
      <c r="Z1948">
        <v>2.5499999999999998</v>
      </c>
      <c r="AA1948" s="9">
        <v>1.7000000000000002</v>
      </c>
      <c r="AB1948">
        <v>2.125</v>
      </c>
      <c r="AC1948">
        <v>1.7000000000000002</v>
      </c>
    </row>
    <row r="1949" spans="1:29" x14ac:dyDescent="0.25">
      <c r="A1949" t="s">
        <v>1228</v>
      </c>
      <c r="B1949" t="s">
        <v>10</v>
      </c>
      <c r="C1949" t="s">
        <v>68</v>
      </c>
      <c r="D1949" t="s">
        <v>3611</v>
      </c>
      <c r="E1949" t="s">
        <v>3613</v>
      </c>
      <c r="F1949" t="str">
        <f>_xlfn.CONCAT(D1949:D1949,"-",E1949)</f>
        <v>Mogadishu-Sanaa</v>
      </c>
      <c r="G1949" s="1">
        <v>44678</v>
      </c>
      <c r="H1949" s="1">
        <v>44695</v>
      </c>
      <c r="I1949" s="8">
        <f>IF(H1949&lt;&gt;"",_xlfn.DAYS(H1949,G1949),"N/A")</f>
        <v>17</v>
      </c>
      <c r="J1949" s="1">
        <f>IF(H1949&lt;&gt;"",H1949,"N/A")</f>
        <v>44695</v>
      </c>
      <c r="K1949">
        <v>4</v>
      </c>
      <c r="M1949" t="str">
        <f>IF(L1949&lt;&gt;"",L1949,"N/A")</f>
        <v>N/A</v>
      </c>
      <c r="O1949" t="str">
        <f>IF(N1949&lt;&gt;"",N1949,"N/A")</f>
        <v>N/A</v>
      </c>
      <c r="P1949" t="s">
        <v>69</v>
      </c>
      <c r="Q1949" s="9">
        <v>30.142499999999998</v>
      </c>
      <c r="R1949" t="str">
        <f t="shared" si="30"/>
        <v>30+</v>
      </c>
      <c r="S1949">
        <v>20</v>
      </c>
      <c r="T1949" t="s">
        <v>14</v>
      </c>
      <c r="U1949">
        <f>IF(T1949="USD",S1949,S1949*0.055)</f>
        <v>20</v>
      </c>
      <c r="V1949">
        <v>10</v>
      </c>
      <c r="W1949" t="s">
        <v>14</v>
      </c>
      <c r="X1949">
        <f>IF(W1949="USD",V1949,V1949*0.054)</f>
        <v>10</v>
      </c>
      <c r="Y1949">
        <v>1</v>
      </c>
      <c r="Z1949">
        <v>2.5499999999999998</v>
      </c>
      <c r="AA1949" s="9">
        <v>1.7000000000000002</v>
      </c>
      <c r="AB1949">
        <v>2.125</v>
      </c>
      <c r="AC1949">
        <v>1.7000000000000002</v>
      </c>
    </row>
    <row r="1950" spans="1:29" x14ac:dyDescent="0.25">
      <c r="A1950" t="s">
        <v>1245</v>
      </c>
      <c r="B1950" t="s">
        <v>10</v>
      </c>
      <c r="C1950" t="s">
        <v>68</v>
      </c>
      <c r="D1950" t="s">
        <v>3615</v>
      </c>
      <c r="E1950" t="s">
        <v>3617</v>
      </c>
      <c r="F1950" t="str">
        <f>_xlfn.CONCAT(D1950:D1950,"-",E1950)</f>
        <v>Mombasa-Lagos</v>
      </c>
      <c r="G1950" s="1">
        <v>44678</v>
      </c>
      <c r="H1950" s="1">
        <v>44695</v>
      </c>
      <c r="I1950" s="8">
        <f>IF(H1950&lt;&gt;"",_xlfn.DAYS(H1950,G1950),"N/A")</f>
        <v>17</v>
      </c>
      <c r="J1950" s="1">
        <f>IF(H1950&lt;&gt;"",H1950,"N/A")</f>
        <v>44695</v>
      </c>
      <c r="K1950">
        <v>4</v>
      </c>
      <c r="M1950" t="str">
        <f>IF(L1950&lt;&gt;"",L1950,"N/A")</f>
        <v>N/A</v>
      </c>
      <c r="N1950" t="s">
        <v>12</v>
      </c>
      <c r="O1950" t="str">
        <f>IF(N1950&lt;&gt;"",N1950,"N/A")</f>
        <v>Invoiced</v>
      </c>
      <c r="P1950" t="s">
        <v>13</v>
      </c>
      <c r="Q1950" s="9">
        <v>30.142499999999998</v>
      </c>
      <c r="R1950" t="str">
        <f t="shared" si="30"/>
        <v>30+</v>
      </c>
      <c r="S1950">
        <v>600</v>
      </c>
      <c r="T1950" t="s">
        <v>14</v>
      </c>
      <c r="U1950">
        <f>IF(T1950="USD",S1950,S1950*0.055)</f>
        <v>600</v>
      </c>
      <c r="V1950">
        <v>300</v>
      </c>
      <c r="W1950" t="s">
        <v>14</v>
      </c>
      <c r="X1950">
        <f>IF(W1950="USD",V1950,V1950*0.054)</f>
        <v>300</v>
      </c>
      <c r="Y1950">
        <v>1</v>
      </c>
      <c r="Z1950">
        <v>2.5499999999999998</v>
      </c>
      <c r="AA1950" s="9">
        <v>1.7000000000000002</v>
      </c>
      <c r="AB1950">
        <v>2.125</v>
      </c>
      <c r="AC1950">
        <v>1.7000000000000002</v>
      </c>
    </row>
    <row r="1951" spans="1:29" x14ac:dyDescent="0.25">
      <c r="A1951" t="s">
        <v>1218</v>
      </c>
      <c r="B1951" t="s">
        <v>10</v>
      </c>
      <c r="C1951" t="s">
        <v>68</v>
      </c>
      <c r="D1951" t="s">
        <v>3616</v>
      </c>
      <c r="E1951" t="s">
        <v>3614</v>
      </c>
      <c r="F1951" t="str">
        <f>_xlfn.CONCAT(D1951:D1951,"-",E1951)</f>
        <v>Marrakech-Alger</v>
      </c>
      <c r="G1951" s="1">
        <v>44670</v>
      </c>
      <c r="H1951" s="1">
        <v>44687</v>
      </c>
      <c r="I1951" s="8">
        <f>IF(H1951&lt;&gt;"",_xlfn.DAYS(H1951,G1951),"N/A")</f>
        <v>17</v>
      </c>
      <c r="J1951" s="1">
        <f>IF(H1951&lt;&gt;"",H1951,"N/A")</f>
        <v>44687</v>
      </c>
      <c r="K1951">
        <v>4</v>
      </c>
      <c r="M1951" t="str">
        <f>IF(L1951&lt;&gt;"",L1951,"N/A")</f>
        <v>N/A</v>
      </c>
      <c r="O1951" t="str">
        <f>IF(N1951&lt;&gt;"",N1951,"N/A")</f>
        <v>N/A</v>
      </c>
      <c r="P1951" t="s">
        <v>69</v>
      </c>
      <c r="Q1951" s="9">
        <v>30.120799999999999</v>
      </c>
      <c r="R1951" t="str">
        <f t="shared" si="30"/>
        <v>30+</v>
      </c>
      <c r="S1951">
        <v>20</v>
      </c>
      <c r="T1951" t="s">
        <v>14</v>
      </c>
      <c r="U1951">
        <f>IF(T1951="USD",S1951,S1951*0.055)</f>
        <v>20</v>
      </c>
      <c r="V1951">
        <v>10</v>
      </c>
      <c r="W1951" t="s">
        <v>14</v>
      </c>
      <c r="X1951">
        <f>IF(W1951="USD",V1951,V1951*0.054)</f>
        <v>10</v>
      </c>
      <c r="Y1951">
        <v>1</v>
      </c>
      <c r="Z1951">
        <v>2.5499999999999998</v>
      </c>
      <c r="AA1951" s="9">
        <v>1.7000000000000002</v>
      </c>
      <c r="AB1951">
        <v>2.125</v>
      </c>
      <c r="AC1951">
        <v>1.7000000000000002</v>
      </c>
    </row>
    <row r="1952" spans="1:29" x14ac:dyDescent="0.25">
      <c r="A1952" t="s">
        <v>1235</v>
      </c>
      <c r="B1952" t="s">
        <v>10</v>
      </c>
      <c r="C1952" t="s">
        <v>68</v>
      </c>
      <c r="D1952" t="s">
        <v>3616</v>
      </c>
      <c r="E1952" t="s">
        <v>3614</v>
      </c>
      <c r="F1952" t="str">
        <f>_xlfn.CONCAT(D1952:D1952,"-",E1952)</f>
        <v>Marrakech-Alger</v>
      </c>
      <c r="G1952" s="1">
        <v>44670</v>
      </c>
      <c r="H1952" s="1">
        <v>44687</v>
      </c>
      <c r="I1952" s="8">
        <f>IF(H1952&lt;&gt;"",_xlfn.DAYS(H1952,G1952),"N/A")</f>
        <v>17</v>
      </c>
      <c r="J1952" s="1">
        <f>IF(H1952&lt;&gt;"",H1952,"N/A")</f>
        <v>44687</v>
      </c>
      <c r="K1952">
        <v>4</v>
      </c>
      <c r="M1952" t="str">
        <f>IF(L1952&lt;&gt;"",L1952,"N/A")</f>
        <v>N/A</v>
      </c>
      <c r="N1952" t="s">
        <v>16</v>
      </c>
      <c r="O1952" t="str">
        <f>IF(N1952&lt;&gt;"",N1952,"N/A")</f>
        <v>Paid</v>
      </c>
      <c r="P1952" t="s">
        <v>13</v>
      </c>
      <c r="Q1952" s="9">
        <v>30.120799999999999</v>
      </c>
      <c r="R1952" t="str">
        <f t="shared" si="30"/>
        <v>30+</v>
      </c>
      <c r="S1952">
        <v>600</v>
      </c>
      <c r="T1952" t="s">
        <v>14</v>
      </c>
      <c r="U1952">
        <f>IF(T1952="USD",S1952,S1952*0.055)</f>
        <v>600</v>
      </c>
      <c r="V1952">
        <v>300</v>
      </c>
      <c r="W1952" t="s">
        <v>14</v>
      </c>
      <c r="X1952">
        <f>IF(W1952="USD",V1952,V1952*0.054)</f>
        <v>300</v>
      </c>
      <c r="Y1952">
        <v>1</v>
      </c>
      <c r="Z1952">
        <v>2.5499999999999998</v>
      </c>
      <c r="AA1952" s="9">
        <v>1.7000000000000002</v>
      </c>
      <c r="AB1952">
        <v>2.125</v>
      </c>
      <c r="AC1952">
        <v>1.7000000000000002</v>
      </c>
    </row>
    <row r="1953" spans="1:29" x14ac:dyDescent="0.25">
      <c r="A1953" t="s">
        <v>1225</v>
      </c>
      <c r="B1953" t="s">
        <v>10</v>
      </c>
      <c r="C1953" t="s">
        <v>68</v>
      </c>
      <c r="D1953" t="s">
        <v>3616</v>
      </c>
      <c r="E1953" t="s">
        <v>3618</v>
      </c>
      <c r="F1953" t="str">
        <f>_xlfn.CONCAT(D1953:D1953,"-",E1953)</f>
        <v>Marrakech-Tripoli</v>
      </c>
      <c r="G1953" s="1">
        <v>44670</v>
      </c>
      <c r="H1953" s="1">
        <v>44687</v>
      </c>
      <c r="I1953" s="8">
        <f>IF(H1953&lt;&gt;"",_xlfn.DAYS(H1953,G1953),"N/A")</f>
        <v>17</v>
      </c>
      <c r="J1953" s="1">
        <f>IF(H1953&lt;&gt;"",H1953,"N/A")</f>
        <v>44687</v>
      </c>
      <c r="K1953">
        <v>4</v>
      </c>
      <c r="M1953" t="str">
        <f>IF(L1953&lt;&gt;"",L1953,"N/A")</f>
        <v>N/A</v>
      </c>
      <c r="O1953" t="str">
        <f>IF(N1953&lt;&gt;"",N1953,"N/A")</f>
        <v>N/A</v>
      </c>
      <c r="P1953" t="s">
        <v>69</v>
      </c>
      <c r="Q1953" s="9">
        <v>30.071400000000001</v>
      </c>
      <c r="R1953" t="str">
        <f t="shared" si="30"/>
        <v>30+</v>
      </c>
      <c r="S1953">
        <v>20</v>
      </c>
      <c r="T1953" t="s">
        <v>14</v>
      </c>
      <c r="U1953">
        <f>IF(T1953="USD",S1953,S1953*0.055)</f>
        <v>20</v>
      </c>
      <c r="V1953">
        <v>10</v>
      </c>
      <c r="W1953" t="s">
        <v>14</v>
      </c>
      <c r="X1953">
        <f>IF(W1953="USD",V1953,V1953*0.054)</f>
        <v>10</v>
      </c>
      <c r="Y1953">
        <v>1</v>
      </c>
      <c r="Z1953">
        <v>2.5499999999999998</v>
      </c>
      <c r="AA1953" s="9">
        <v>1.7000000000000002</v>
      </c>
      <c r="AB1953">
        <v>2.125</v>
      </c>
      <c r="AC1953">
        <v>1.7000000000000002</v>
      </c>
    </row>
    <row r="1954" spans="1:29" x14ac:dyDescent="0.25">
      <c r="A1954" t="s">
        <v>1242</v>
      </c>
      <c r="B1954" t="s">
        <v>10</v>
      </c>
      <c r="C1954" t="s">
        <v>68</v>
      </c>
      <c r="D1954" t="s">
        <v>3615</v>
      </c>
      <c r="E1954" t="s">
        <v>3617</v>
      </c>
      <c r="F1954" t="str">
        <f>_xlfn.CONCAT(D1954:D1954,"-",E1954)</f>
        <v>Mombasa-Lagos</v>
      </c>
      <c r="G1954" s="1">
        <v>44670</v>
      </c>
      <c r="H1954" s="1">
        <v>44687</v>
      </c>
      <c r="I1954" s="8">
        <f>IF(H1954&lt;&gt;"",_xlfn.DAYS(H1954,G1954),"N/A")</f>
        <v>17</v>
      </c>
      <c r="J1954" s="1">
        <f>IF(H1954&lt;&gt;"",H1954,"N/A")</f>
        <v>44687</v>
      </c>
      <c r="K1954">
        <v>4</v>
      </c>
      <c r="M1954" t="str">
        <f>IF(L1954&lt;&gt;"",L1954,"N/A")</f>
        <v>N/A</v>
      </c>
      <c r="N1954" t="s">
        <v>16</v>
      </c>
      <c r="O1954" t="str">
        <f>IF(N1954&lt;&gt;"",N1954,"N/A")</f>
        <v>Paid</v>
      </c>
      <c r="P1954" t="s">
        <v>13</v>
      </c>
      <c r="Q1954" s="9">
        <v>30.071400000000001</v>
      </c>
      <c r="R1954" t="str">
        <f t="shared" si="30"/>
        <v>30+</v>
      </c>
      <c r="S1954">
        <v>600</v>
      </c>
      <c r="T1954" t="s">
        <v>14</v>
      </c>
      <c r="U1954">
        <f>IF(T1954="USD",S1954,S1954*0.055)</f>
        <v>600</v>
      </c>
      <c r="V1954">
        <v>300</v>
      </c>
      <c r="W1954" t="s">
        <v>14</v>
      </c>
      <c r="X1954">
        <f>IF(W1954="USD",V1954,V1954*0.054)</f>
        <v>300</v>
      </c>
      <c r="Y1954">
        <v>1</v>
      </c>
      <c r="Z1954">
        <v>2.5499999999999998</v>
      </c>
      <c r="AA1954" s="9">
        <v>1.7000000000000002</v>
      </c>
      <c r="AB1954">
        <v>2.125</v>
      </c>
      <c r="AC1954">
        <v>1.7000000000000002</v>
      </c>
    </row>
    <row r="1955" spans="1:29" x14ac:dyDescent="0.25">
      <c r="A1955" t="s">
        <v>3543</v>
      </c>
      <c r="B1955" t="s">
        <v>10</v>
      </c>
      <c r="C1955" t="s">
        <v>68</v>
      </c>
      <c r="D1955" t="s">
        <v>3611</v>
      </c>
      <c r="E1955" t="s">
        <v>3613</v>
      </c>
      <c r="F1955" t="str">
        <f>_xlfn.CONCAT(D1955:D1955,"-",E1955)</f>
        <v>Mogadishu-Sanaa</v>
      </c>
      <c r="G1955" s="1">
        <v>44586</v>
      </c>
      <c r="H1955" s="1">
        <v>44603</v>
      </c>
      <c r="I1955" s="8">
        <f>IF(H1955&lt;&gt;"",_xlfn.DAYS(H1955,G1955),"N/A")</f>
        <v>17</v>
      </c>
      <c r="J1955" s="1">
        <f>IF(H1955&lt;&gt;"",H1955,"N/A")</f>
        <v>44603</v>
      </c>
      <c r="K1955">
        <v>1</v>
      </c>
      <c r="L1955" t="s">
        <v>16</v>
      </c>
      <c r="M1955" t="str">
        <f>IF(L1955&lt;&gt;"",L1955,"N/A")</f>
        <v>Paid</v>
      </c>
      <c r="N1955" t="s">
        <v>16</v>
      </c>
      <c r="O1955" t="str">
        <f>IF(N1955&lt;&gt;"",N1955,"N/A")</f>
        <v>Paid</v>
      </c>
      <c r="P1955" t="s">
        <v>13</v>
      </c>
      <c r="Q1955" s="9">
        <v>30.06</v>
      </c>
      <c r="R1955" t="str">
        <f t="shared" si="30"/>
        <v>30+</v>
      </c>
      <c r="S1955">
        <v>600</v>
      </c>
      <c r="T1955" t="s">
        <v>14</v>
      </c>
      <c r="U1955">
        <f>IF(T1955="USD",S1955,S1955*0.055)</f>
        <v>600</v>
      </c>
      <c r="V1955">
        <v>300</v>
      </c>
      <c r="W1955" t="s">
        <v>14</v>
      </c>
      <c r="X1955">
        <f>IF(W1955="USD",V1955,V1955*0.054)</f>
        <v>300</v>
      </c>
      <c r="Y1955">
        <v>1</v>
      </c>
      <c r="Z1955">
        <v>2.5499999999999998</v>
      </c>
      <c r="AA1955" s="9">
        <v>1.7000000000000002</v>
      </c>
      <c r="AB1955">
        <v>2.125</v>
      </c>
      <c r="AC1955">
        <v>1.7000000000000002</v>
      </c>
    </row>
    <row r="1956" spans="1:29" x14ac:dyDescent="0.25">
      <c r="A1956" t="s">
        <v>3544</v>
      </c>
      <c r="B1956" t="s">
        <v>10</v>
      </c>
      <c r="C1956" t="s">
        <v>68</v>
      </c>
      <c r="D1956" t="s">
        <v>3611</v>
      </c>
      <c r="E1956" t="s">
        <v>3617</v>
      </c>
      <c r="F1956" t="str">
        <f>_xlfn.CONCAT(D1956:D1956,"-",E1956)</f>
        <v>Mogadishu-Lagos</v>
      </c>
      <c r="G1956" s="1">
        <v>44584</v>
      </c>
      <c r="H1956" s="1">
        <v>44601</v>
      </c>
      <c r="I1956" s="8">
        <f>IF(H1956&lt;&gt;"",_xlfn.DAYS(H1956,G1956),"N/A")</f>
        <v>17</v>
      </c>
      <c r="J1956" s="1">
        <f>IF(H1956&lt;&gt;"",H1956,"N/A")</f>
        <v>44601</v>
      </c>
      <c r="K1956">
        <v>1</v>
      </c>
      <c r="L1956" t="s">
        <v>16</v>
      </c>
      <c r="M1956" t="str">
        <f>IF(L1956&lt;&gt;"",L1956,"N/A")</f>
        <v>Paid</v>
      </c>
      <c r="N1956" t="s">
        <v>16</v>
      </c>
      <c r="O1956" t="str">
        <f>IF(N1956&lt;&gt;"",N1956,"N/A")</f>
        <v>Paid</v>
      </c>
      <c r="P1956" t="s">
        <v>13</v>
      </c>
      <c r="Q1956" s="9">
        <v>30.06</v>
      </c>
      <c r="R1956" t="str">
        <f t="shared" si="30"/>
        <v>30+</v>
      </c>
      <c r="S1956">
        <v>600</v>
      </c>
      <c r="T1956" t="s">
        <v>14</v>
      </c>
      <c r="U1956">
        <f>IF(T1956="USD",S1956,S1956*0.055)</f>
        <v>600</v>
      </c>
      <c r="V1956">
        <v>300</v>
      </c>
      <c r="W1956" t="s">
        <v>14</v>
      </c>
      <c r="X1956">
        <f>IF(W1956="USD",V1956,V1956*0.054)</f>
        <v>300</v>
      </c>
      <c r="Y1956">
        <v>1</v>
      </c>
      <c r="Z1956">
        <v>2.5499999999999998</v>
      </c>
      <c r="AA1956" s="9">
        <v>1.7000000000000002</v>
      </c>
      <c r="AB1956">
        <v>2.125</v>
      </c>
      <c r="AC1956">
        <v>1.7000000000000002</v>
      </c>
    </row>
    <row r="1957" spans="1:29" x14ac:dyDescent="0.25">
      <c r="A1957" t="s">
        <v>1289</v>
      </c>
      <c r="B1957" t="s">
        <v>10</v>
      </c>
      <c r="C1957" t="s">
        <v>68</v>
      </c>
      <c r="D1957" t="s">
        <v>3616</v>
      </c>
      <c r="E1957" t="s">
        <v>3612</v>
      </c>
      <c r="F1957" t="str">
        <f>_xlfn.CONCAT(D1957:D1957,"-",E1957)</f>
        <v>Marrakech-Victoria</v>
      </c>
      <c r="G1957" s="1">
        <v>44697</v>
      </c>
      <c r="H1957" s="1">
        <v>44714</v>
      </c>
      <c r="I1957" s="8">
        <f>IF(H1957&lt;&gt;"",_xlfn.DAYS(H1957,G1957),"N/A")</f>
        <v>17</v>
      </c>
      <c r="J1957" s="1">
        <f>IF(H1957&lt;&gt;"",H1957,"N/A")</f>
        <v>44714</v>
      </c>
      <c r="K1957">
        <v>5</v>
      </c>
      <c r="L1957" t="s">
        <v>16</v>
      </c>
      <c r="M1957" t="str">
        <f>IF(L1957&lt;&gt;"",L1957,"N/A")</f>
        <v>Paid</v>
      </c>
      <c r="O1957" t="str">
        <f>IF(N1957&lt;&gt;"",N1957,"N/A")</f>
        <v>N/A</v>
      </c>
      <c r="P1957" t="s">
        <v>69</v>
      </c>
      <c r="Q1957" s="9">
        <v>30.043600000000001</v>
      </c>
      <c r="R1957" t="str">
        <f t="shared" si="30"/>
        <v>30+</v>
      </c>
      <c r="S1957">
        <v>20</v>
      </c>
      <c r="T1957" t="s">
        <v>14</v>
      </c>
      <c r="U1957">
        <f>IF(T1957="USD",S1957,S1957*0.055)</f>
        <v>20</v>
      </c>
      <c r="V1957">
        <v>10</v>
      </c>
      <c r="W1957" t="s">
        <v>14</v>
      </c>
      <c r="X1957">
        <f>IF(W1957="USD",V1957,V1957*0.054)</f>
        <v>10</v>
      </c>
      <c r="Y1957">
        <v>1</v>
      </c>
      <c r="Z1957">
        <v>2.5499999999999998</v>
      </c>
      <c r="AA1957" s="9">
        <v>1.7000000000000002</v>
      </c>
      <c r="AB1957">
        <v>2.125</v>
      </c>
      <c r="AC1957">
        <v>1.7000000000000002</v>
      </c>
    </row>
    <row r="1958" spans="1:29" x14ac:dyDescent="0.25">
      <c r="A1958" t="s">
        <v>1302</v>
      </c>
      <c r="B1958" t="s">
        <v>10</v>
      </c>
      <c r="C1958" t="s">
        <v>68</v>
      </c>
      <c r="D1958" t="s">
        <v>3616</v>
      </c>
      <c r="E1958" t="s">
        <v>3612</v>
      </c>
      <c r="F1958" t="str">
        <f>_xlfn.CONCAT(D1958:D1958,"-",E1958)</f>
        <v>Marrakech-Victoria</v>
      </c>
      <c r="G1958" s="1">
        <v>44697</v>
      </c>
      <c r="H1958" s="1">
        <v>44714</v>
      </c>
      <c r="I1958" s="8">
        <f>IF(H1958&lt;&gt;"",_xlfn.DAYS(H1958,G1958),"N/A")</f>
        <v>17</v>
      </c>
      <c r="J1958" s="1">
        <f>IF(H1958&lt;&gt;"",H1958,"N/A")</f>
        <v>44714</v>
      </c>
      <c r="K1958">
        <v>5</v>
      </c>
      <c r="L1958" t="s">
        <v>16</v>
      </c>
      <c r="M1958" t="str">
        <f>IF(L1958&lt;&gt;"",L1958,"N/A")</f>
        <v>Paid</v>
      </c>
      <c r="N1958" t="s">
        <v>12</v>
      </c>
      <c r="O1958" t="str">
        <f>IF(N1958&lt;&gt;"",N1958,"N/A")</f>
        <v>Invoiced</v>
      </c>
      <c r="P1958" t="s">
        <v>13</v>
      </c>
      <c r="Q1958" s="9">
        <v>30.043600000000001</v>
      </c>
      <c r="R1958" t="str">
        <f t="shared" si="30"/>
        <v>30+</v>
      </c>
      <c r="S1958">
        <v>600</v>
      </c>
      <c r="T1958" t="s">
        <v>14</v>
      </c>
      <c r="U1958">
        <f>IF(T1958="USD",S1958,S1958*0.055)</f>
        <v>600</v>
      </c>
      <c r="V1958">
        <v>300</v>
      </c>
      <c r="W1958" t="s">
        <v>14</v>
      </c>
      <c r="X1958">
        <f>IF(W1958="USD",V1958,V1958*0.054)</f>
        <v>300</v>
      </c>
      <c r="Y1958">
        <v>1</v>
      </c>
      <c r="Z1958">
        <v>2.5499999999999998</v>
      </c>
      <c r="AA1958" s="9">
        <v>1.7000000000000002</v>
      </c>
      <c r="AB1958">
        <v>2.125</v>
      </c>
      <c r="AC1958">
        <v>1.7000000000000002</v>
      </c>
    </row>
    <row r="1959" spans="1:29" x14ac:dyDescent="0.25">
      <c r="A1959" t="s">
        <v>1233</v>
      </c>
      <c r="B1959" t="s">
        <v>10</v>
      </c>
      <c r="C1959" t="s">
        <v>68</v>
      </c>
      <c r="D1959" t="s">
        <v>3615</v>
      </c>
      <c r="E1959" t="s">
        <v>3612</v>
      </c>
      <c r="F1959" t="str">
        <f>_xlfn.CONCAT(D1959:D1959,"-",E1959)</f>
        <v>Mombasa-Victoria</v>
      </c>
      <c r="G1959" s="1">
        <v>44670</v>
      </c>
      <c r="H1959" s="1">
        <v>44687</v>
      </c>
      <c r="I1959" s="8">
        <f>IF(H1959&lt;&gt;"",_xlfn.DAYS(H1959,G1959),"N/A")</f>
        <v>17</v>
      </c>
      <c r="J1959" s="1">
        <f>IF(H1959&lt;&gt;"",H1959,"N/A")</f>
        <v>44687</v>
      </c>
      <c r="K1959">
        <v>4</v>
      </c>
      <c r="M1959" t="str">
        <f>IF(L1959&lt;&gt;"",L1959,"N/A")</f>
        <v>N/A</v>
      </c>
      <c r="O1959" t="str">
        <f>IF(N1959&lt;&gt;"",N1959,"N/A")</f>
        <v>N/A</v>
      </c>
      <c r="P1959" t="s">
        <v>69</v>
      </c>
      <c r="Q1959" s="9">
        <v>30.0425</v>
      </c>
      <c r="R1959" t="str">
        <f t="shared" si="30"/>
        <v>30+</v>
      </c>
      <c r="S1959">
        <v>20</v>
      </c>
      <c r="T1959" t="s">
        <v>14</v>
      </c>
      <c r="U1959">
        <f>IF(T1959="USD",S1959,S1959*0.055)</f>
        <v>20</v>
      </c>
      <c r="V1959">
        <v>10</v>
      </c>
      <c r="W1959" t="s">
        <v>14</v>
      </c>
      <c r="X1959">
        <f>IF(W1959="USD",V1959,V1959*0.054)</f>
        <v>10</v>
      </c>
      <c r="Y1959">
        <v>1</v>
      </c>
      <c r="Z1959">
        <v>2.5499999999999998</v>
      </c>
      <c r="AA1959" s="9">
        <v>1.7000000000000002</v>
      </c>
      <c r="AB1959">
        <v>2.125</v>
      </c>
      <c r="AC1959">
        <v>1.7000000000000002</v>
      </c>
    </row>
    <row r="1960" spans="1:29" x14ac:dyDescent="0.25">
      <c r="A1960" t="s">
        <v>1250</v>
      </c>
      <c r="B1960" t="s">
        <v>10</v>
      </c>
      <c r="C1960" t="s">
        <v>68</v>
      </c>
      <c r="D1960" t="s">
        <v>3615</v>
      </c>
      <c r="E1960" t="s">
        <v>3613</v>
      </c>
      <c r="F1960" t="str">
        <f>_xlfn.CONCAT(D1960:D1960,"-",E1960)</f>
        <v>Mombasa-Sanaa</v>
      </c>
      <c r="G1960" s="1">
        <v>44670</v>
      </c>
      <c r="H1960" s="1">
        <v>44687</v>
      </c>
      <c r="I1960" s="8">
        <f>IF(H1960&lt;&gt;"",_xlfn.DAYS(H1960,G1960),"N/A")</f>
        <v>17</v>
      </c>
      <c r="J1960" s="1">
        <f>IF(H1960&lt;&gt;"",H1960,"N/A")</f>
        <v>44687</v>
      </c>
      <c r="K1960">
        <v>4</v>
      </c>
      <c r="M1960" t="str">
        <f>IF(L1960&lt;&gt;"",L1960,"N/A")</f>
        <v>N/A</v>
      </c>
      <c r="N1960" t="s">
        <v>16</v>
      </c>
      <c r="O1960" t="str">
        <f>IF(N1960&lt;&gt;"",N1960,"N/A")</f>
        <v>Paid</v>
      </c>
      <c r="P1960" t="s">
        <v>13</v>
      </c>
      <c r="Q1960" s="9">
        <v>30.0425</v>
      </c>
      <c r="R1960" t="str">
        <f t="shared" si="30"/>
        <v>30+</v>
      </c>
      <c r="S1960">
        <v>600</v>
      </c>
      <c r="T1960" t="s">
        <v>14</v>
      </c>
      <c r="U1960">
        <f>IF(T1960="USD",S1960,S1960*0.055)</f>
        <v>600</v>
      </c>
      <c r="V1960">
        <v>300</v>
      </c>
      <c r="W1960" t="s">
        <v>14</v>
      </c>
      <c r="X1960">
        <f>IF(W1960="USD",V1960,V1960*0.054)</f>
        <v>300</v>
      </c>
      <c r="Y1960">
        <v>1</v>
      </c>
      <c r="Z1960">
        <v>2.5499999999999998</v>
      </c>
      <c r="AA1960" s="9">
        <v>1.7000000000000002</v>
      </c>
      <c r="AB1960">
        <v>2.125</v>
      </c>
      <c r="AC1960">
        <v>1.7000000000000002</v>
      </c>
    </row>
    <row r="1961" spans="1:29" x14ac:dyDescent="0.25">
      <c r="A1961" t="s">
        <v>1331</v>
      </c>
      <c r="B1961" t="s">
        <v>10</v>
      </c>
      <c r="C1961" t="s">
        <v>68</v>
      </c>
      <c r="D1961" t="s">
        <v>3619</v>
      </c>
      <c r="E1961" t="s">
        <v>3612</v>
      </c>
      <c r="F1961" t="str">
        <f>_xlfn.CONCAT(D1961:D1961,"-",E1961)</f>
        <v>Addis Ababa-Victoria</v>
      </c>
      <c r="G1961" s="1">
        <v>44681</v>
      </c>
      <c r="H1961" s="1">
        <v>44698</v>
      </c>
      <c r="I1961" s="8">
        <f>IF(H1961&lt;&gt;"",_xlfn.DAYS(H1961,G1961),"N/A")</f>
        <v>17</v>
      </c>
      <c r="J1961" s="1">
        <f>IF(H1961&lt;&gt;"",H1961,"N/A")</f>
        <v>44698</v>
      </c>
      <c r="K1961">
        <v>4</v>
      </c>
      <c r="L1961" t="s">
        <v>16</v>
      </c>
      <c r="M1961" t="str">
        <f>IF(L1961&lt;&gt;"",L1961,"N/A")</f>
        <v>Paid</v>
      </c>
      <c r="N1961" t="s">
        <v>12</v>
      </c>
      <c r="O1961" t="str">
        <f>IF(N1961&lt;&gt;"",N1961,"N/A")</f>
        <v>Invoiced</v>
      </c>
      <c r="P1961" t="s">
        <v>13</v>
      </c>
      <c r="Q1961" s="9">
        <v>30.009</v>
      </c>
      <c r="R1961" t="str">
        <f t="shared" si="30"/>
        <v>30+</v>
      </c>
      <c r="S1961">
        <v>600</v>
      </c>
      <c r="T1961" t="s">
        <v>14</v>
      </c>
      <c r="U1961">
        <f>IF(T1961="USD",S1961,S1961*0.055)</f>
        <v>600</v>
      </c>
      <c r="V1961">
        <v>300</v>
      </c>
      <c r="W1961" t="s">
        <v>14</v>
      </c>
      <c r="X1961">
        <f>IF(W1961="USD",V1961,V1961*0.054)</f>
        <v>300</v>
      </c>
      <c r="Y1961">
        <v>1</v>
      </c>
      <c r="Z1961">
        <v>2.5499999999999998</v>
      </c>
      <c r="AA1961" s="9">
        <v>1.7000000000000002</v>
      </c>
      <c r="AB1961">
        <v>2.125</v>
      </c>
      <c r="AC1961">
        <v>1.7000000000000002</v>
      </c>
    </row>
    <row r="1962" spans="1:29" x14ac:dyDescent="0.25">
      <c r="A1962" t="s">
        <v>1453</v>
      </c>
      <c r="B1962" t="s">
        <v>10</v>
      </c>
      <c r="C1962" t="s">
        <v>56</v>
      </c>
      <c r="D1962" t="s">
        <v>3620</v>
      </c>
      <c r="E1962" t="s">
        <v>3614</v>
      </c>
      <c r="F1962" t="str">
        <f>_xlfn.CONCAT(D1962:D1962,"-",E1962)</f>
        <v>Zanzibar-Alger</v>
      </c>
      <c r="G1962" s="1">
        <v>44681</v>
      </c>
      <c r="H1962" s="1">
        <v>44698</v>
      </c>
      <c r="I1962" s="8">
        <f>IF(H1962&lt;&gt;"",_xlfn.DAYS(H1962,G1962),"N/A")</f>
        <v>17</v>
      </c>
      <c r="J1962" s="1">
        <f>IF(H1962&lt;&gt;"",H1962,"N/A")</f>
        <v>44698</v>
      </c>
      <c r="K1962">
        <v>4</v>
      </c>
      <c r="L1962" t="s">
        <v>16</v>
      </c>
      <c r="M1962" t="str">
        <f>IF(L1962&lt;&gt;"",L1962,"N/A")</f>
        <v>Paid</v>
      </c>
      <c r="N1962" t="s">
        <v>12</v>
      </c>
      <c r="O1962" t="str">
        <f>IF(N1962&lt;&gt;"",N1962,"N/A")</f>
        <v>Invoiced</v>
      </c>
      <c r="P1962" t="s">
        <v>13</v>
      </c>
      <c r="Q1962" s="9">
        <v>28.706</v>
      </c>
      <c r="R1962" t="str">
        <f t="shared" si="30"/>
        <v>20-30</v>
      </c>
      <c r="S1962">
        <v>600</v>
      </c>
      <c r="T1962" t="s">
        <v>14</v>
      </c>
      <c r="U1962">
        <f>IF(T1962="USD",S1962,S1962*0.055)</f>
        <v>600</v>
      </c>
      <c r="V1962">
        <v>300</v>
      </c>
      <c r="W1962" t="s">
        <v>14</v>
      </c>
      <c r="X1962">
        <f>IF(W1962="USD",V1962,V1962*0.054)</f>
        <v>300</v>
      </c>
      <c r="Y1962">
        <v>1</v>
      </c>
      <c r="Z1962">
        <v>2.5499999999999998</v>
      </c>
      <c r="AA1962" s="9">
        <v>1.7000000000000002</v>
      </c>
      <c r="AB1962">
        <v>2.125</v>
      </c>
      <c r="AC1962">
        <v>1.7000000000000002</v>
      </c>
    </row>
    <row r="1963" spans="1:29" x14ac:dyDescent="0.25">
      <c r="A1963" t="s">
        <v>1351</v>
      </c>
      <c r="B1963" t="s">
        <v>10</v>
      </c>
      <c r="C1963" t="s">
        <v>68</v>
      </c>
      <c r="D1963" t="s">
        <v>3619</v>
      </c>
      <c r="E1963" t="s">
        <v>3617</v>
      </c>
      <c r="F1963" t="str">
        <f>_xlfn.CONCAT(D1963:D1963,"-",E1963)</f>
        <v>Addis Ababa-Lagos</v>
      </c>
      <c r="G1963" s="1">
        <v>44678</v>
      </c>
      <c r="H1963" s="1">
        <v>44695</v>
      </c>
      <c r="I1963" s="8">
        <f>IF(H1963&lt;&gt;"",_xlfn.DAYS(H1963,G1963),"N/A")</f>
        <v>17</v>
      </c>
      <c r="J1963" s="1">
        <f>IF(H1963&lt;&gt;"",H1963,"N/A")</f>
        <v>44695</v>
      </c>
      <c r="K1963">
        <v>4</v>
      </c>
      <c r="L1963" t="s">
        <v>12</v>
      </c>
      <c r="M1963" t="str">
        <f>IF(L1963&lt;&gt;"",L1963,"N/A")</f>
        <v>Invoiced</v>
      </c>
      <c r="O1963" t="str">
        <f>IF(N1963&lt;&gt;"",N1963,"N/A")</f>
        <v>N/A</v>
      </c>
      <c r="P1963" t="s">
        <v>69</v>
      </c>
      <c r="Q1963" s="9">
        <v>28.004799999999999</v>
      </c>
      <c r="R1963" t="str">
        <f t="shared" si="30"/>
        <v>20-30</v>
      </c>
      <c r="S1963">
        <v>20</v>
      </c>
      <c r="T1963" t="s">
        <v>14</v>
      </c>
      <c r="U1963">
        <f>IF(T1963="USD",S1963,S1963*0.055)</f>
        <v>20</v>
      </c>
      <c r="V1963">
        <v>10</v>
      </c>
      <c r="W1963" t="s">
        <v>14</v>
      </c>
      <c r="X1963">
        <f>IF(W1963="USD",V1963,V1963*0.054)</f>
        <v>10</v>
      </c>
      <c r="Y1963">
        <v>1</v>
      </c>
      <c r="Z1963">
        <v>2.5499999999999998</v>
      </c>
      <c r="AA1963" s="9">
        <v>1.7000000000000002</v>
      </c>
      <c r="AB1963">
        <v>2.125</v>
      </c>
      <c r="AC1963">
        <v>1.7000000000000002</v>
      </c>
    </row>
    <row r="1964" spans="1:29" x14ac:dyDescent="0.25">
      <c r="A1964" t="s">
        <v>1341</v>
      </c>
      <c r="B1964" t="s">
        <v>10</v>
      </c>
      <c r="C1964" t="s">
        <v>68</v>
      </c>
      <c r="D1964" t="s">
        <v>3615</v>
      </c>
      <c r="E1964" t="s">
        <v>3618</v>
      </c>
      <c r="F1964" t="str">
        <f>_xlfn.CONCAT(D1964:D1964,"-",E1964)</f>
        <v>Mombasa-Tripoli</v>
      </c>
      <c r="G1964" s="1">
        <v>44678</v>
      </c>
      <c r="H1964" s="1">
        <v>44695</v>
      </c>
      <c r="I1964" s="8">
        <f>IF(H1964&lt;&gt;"",_xlfn.DAYS(H1964,G1964),"N/A")</f>
        <v>17</v>
      </c>
      <c r="J1964" s="1">
        <f>IF(H1964&lt;&gt;"",H1964,"N/A")</f>
        <v>44695</v>
      </c>
      <c r="K1964">
        <v>4</v>
      </c>
      <c r="L1964" t="s">
        <v>12</v>
      </c>
      <c r="M1964" t="str">
        <f>IF(L1964&lt;&gt;"",L1964,"N/A")</f>
        <v>Invoiced</v>
      </c>
      <c r="N1964" t="s">
        <v>12</v>
      </c>
      <c r="O1964" t="str">
        <f>IF(N1964&lt;&gt;"",N1964,"N/A")</f>
        <v>Invoiced</v>
      </c>
      <c r="P1964" t="s">
        <v>13</v>
      </c>
      <c r="Q1964" s="9">
        <v>28.004799999999999</v>
      </c>
      <c r="R1964" t="str">
        <f t="shared" si="30"/>
        <v>20-30</v>
      </c>
      <c r="S1964">
        <v>600</v>
      </c>
      <c r="T1964" t="s">
        <v>14</v>
      </c>
      <c r="U1964">
        <f>IF(T1964="USD",S1964,S1964*0.055)</f>
        <v>600</v>
      </c>
      <c r="V1964">
        <v>300</v>
      </c>
      <c r="W1964" t="s">
        <v>14</v>
      </c>
      <c r="X1964">
        <f>IF(W1964="USD",V1964,V1964*0.054)</f>
        <v>300</v>
      </c>
      <c r="Y1964">
        <v>1</v>
      </c>
      <c r="Z1964">
        <v>2.5499999999999998</v>
      </c>
      <c r="AA1964" s="9">
        <v>1.7000000000000002</v>
      </c>
      <c r="AB1964">
        <v>2.125</v>
      </c>
      <c r="AC1964">
        <v>1.7000000000000002</v>
      </c>
    </row>
    <row r="1965" spans="1:29" x14ac:dyDescent="0.25">
      <c r="A1965" t="s">
        <v>1441</v>
      </c>
      <c r="B1965" t="s">
        <v>10</v>
      </c>
      <c r="C1965" t="s">
        <v>56</v>
      </c>
      <c r="D1965" t="s">
        <v>3611</v>
      </c>
      <c r="E1965" t="s">
        <v>3618</v>
      </c>
      <c r="F1965" t="str">
        <f>_xlfn.CONCAT(D1965:D1965,"-",E1965)</f>
        <v>Mogadishu-Tripoli</v>
      </c>
      <c r="G1965" s="1">
        <v>44673</v>
      </c>
      <c r="H1965" s="1">
        <v>44690</v>
      </c>
      <c r="I1965" s="8">
        <f>IF(H1965&lt;&gt;"",_xlfn.DAYS(H1965,G1965),"N/A")</f>
        <v>17</v>
      </c>
      <c r="J1965" s="1">
        <f>IF(H1965&lt;&gt;"",H1965,"N/A")</f>
        <v>44690</v>
      </c>
      <c r="K1965">
        <v>4</v>
      </c>
      <c r="L1965" t="s">
        <v>16</v>
      </c>
      <c r="M1965" t="str">
        <f>IF(L1965&lt;&gt;"",L1965,"N/A")</f>
        <v>Paid</v>
      </c>
      <c r="N1965" t="s">
        <v>12</v>
      </c>
      <c r="O1965" t="str">
        <f>IF(N1965&lt;&gt;"",N1965,"N/A")</f>
        <v>Invoiced</v>
      </c>
      <c r="P1965" t="s">
        <v>13</v>
      </c>
      <c r="Q1965" s="9">
        <v>27.529</v>
      </c>
      <c r="R1965" t="str">
        <f t="shared" si="30"/>
        <v>20-30</v>
      </c>
      <c r="S1965">
        <v>600</v>
      </c>
      <c r="T1965" t="s">
        <v>14</v>
      </c>
      <c r="U1965">
        <f>IF(T1965="USD",S1965,S1965*0.055)</f>
        <v>600</v>
      </c>
      <c r="V1965">
        <v>300</v>
      </c>
      <c r="W1965" t="s">
        <v>14</v>
      </c>
      <c r="X1965">
        <f>IF(W1965="USD",V1965,V1965*0.054)</f>
        <v>300</v>
      </c>
      <c r="Y1965">
        <v>1</v>
      </c>
      <c r="Z1965">
        <v>2.5499999999999998</v>
      </c>
      <c r="AA1965" s="9">
        <v>1.7000000000000002</v>
      </c>
      <c r="AB1965">
        <v>2.125</v>
      </c>
      <c r="AC1965">
        <v>1.7000000000000002</v>
      </c>
    </row>
    <row r="1966" spans="1:29" x14ac:dyDescent="0.25">
      <c r="A1966" t="s">
        <v>1442</v>
      </c>
      <c r="B1966" t="s">
        <v>10</v>
      </c>
      <c r="C1966" t="s">
        <v>56</v>
      </c>
      <c r="D1966" t="s">
        <v>3616</v>
      </c>
      <c r="E1966" t="s">
        <v>3617</v>
      </c>
      <c r="F1966" t="str">
        <f>_xlfn.CONCAT(D1966:D1966,"-",E1966)</f>
        <v>Marrakech-Lagos</v>
      </c>
      <c r="G1966" s="1">
        <v>44673</v>
      </c>
      <c r="H1966" s="1">
        <v>44690</v>
      </c>
      <c r="I1966" s="8">
        <f>IF(H1966&lt;&gt;"",_xlfn.DAYS(H1966,G1966),"N/A")</f>
        <v>17</v>
      </c>
      <c r="J1966" s="1">
        <f>IF(H1966&lt;&gt;"",H1966,"N/A")</f>
        <v>44690</v>
      </c>
      <c r="K1966">
        <v>4</v>
      </c>
      <c r="L1966" t="s">
        <v>16</v>
      </c>
      <c r="M1966" t="str">
        <f>IF(L1966&lt;&gt;"",L1966,"N/A")</f>
        <v>Paid</v>
      </c>
      <c r="N1966" t="s">
        <v>12</v>
      </c>
      <c r="O1966" t="str">
        <f>IF(N1966&lt;&gt;"",N1966,"N/A")</f>
        <v>Invoiced</v>
      </c>
      <c r="P1966" t="s">
        <v>13</v>
      </c>
      <c r="Q1966" s="9">
        <v>27.398</v>
      </c>
      <c r="R1966" t="str">
        <f t="shared" si="30"/>
        <v>20-30</v>
      </c>
      <c r="S1966">
        <v>600</v>
      </c>
      <c r="T1966" t="s">
        <v>14</v>
      </c>
      <c r="U1966">
        <f>IF(T1966="USD",S1966,S1966*0.055)</f>
        <v>600</v>
      </c>
      <c r="V1966">
        <v>300</v>
      </c>
      <c r="W1966" t="s">
        <v>14</v>
      </c>
      <c r="X1966">
        <f>IF(W1966="USD",V1966,V1966*0.054)</f>
        <v>300</v>
      </c>
      <c r="Y1966">
        <v>1</v>
      </c>
      <c r="Z1966">
        <v>2.5499999999999998</v>
      </c>
      <c r="AA1966" s="9">
        <v>1.7000000000000002</v>
      </c>
      <c r="AB1966">
        <v>2.125</v>
      </c>
      <c r="AC1966">
        <v>1.7000000000000002</v>
      </c>
    </row>
    <row r="1967" spans="1:29" x14ac:dyDescent="0.25">
      <c r="A1967" t="s">
        <v>1133</v>
      </c>
      <c r="B1967" t="s">
        <v>10</v>
      </c>
      <c r="C1967" t="s">
        <v>56</v>
      </c>
      <c r="D1967" t="s">
        <v>3611</v>
      </c>
      <c r="E1967" t="s">
        <v>3613</v>
      </c>
      <c r="F1967" t="str">
        <f>_xlfn.CONCAT(D1967:D1967,"-",E1967)</f>
        <v>Mogadishu-Sanaa</v>
      </c>
      <c r="G1967" s="1">
        <v>44642</v>
      </c>
      <c r="H1967" s="1">
        <v>44659</v>
      </c>
      <c r="I1967" s="8">
        <f>IF(H1967&lt;&gt;"",_xlfn.DAYS(H1967,G1967),"N/A")</f>
        <v>17</v>
      </c>
      <c r="J1967" s="1">
        <f>IF(H1967&lt;&gt;"",H1967,"N/A")</f>
        <v>44659</v>
      </c>
      <c r="K1967">
        <v>3</v>
      </c>
      <c r="L1967" t="s">
        <v>16</v>
      </c>
      <c r="M1967" t="str">
        <f>IF(L1967&lt;&gt;"",L1967,"N/A")</f>
        <v>Paid</v>
      </c>
      <c r="N1967" t="s">
        <v>12</v>
      </c>
      <c r="O1967" t="str">
        <f>IF(N1967&lt;&gt;"",N1967,"N/A")</f>
        <v>Invoiced</v>
      </c>
      <c r="P1967" t="s">
        <v>13</v>
      </c>
      <c r="Q1967" s="9">
        <v>27.262</v>
      </c>
      <c r="R1967" t="str">
        <f t="shared" si="30"/>
        <v>20-30</v>
      </c>
      <c r="S1967">
        <v>600</v>
      </c>
      <c r="T1967" t="s">
        <v>14</v>
      </c>
      <c r="U1967">
        <f>IF(T1967="USD",S1967,S1967*0.055)</f>
        <v>600</v>
      </c>
      <c r="V1967">
        <v>300</v>
      </c>
      <c r="W1967" t="s">
        <v>14</v>
      </c>
      <c r="X1967">
        <f>IF(W1967="USD",V1967,V1967*0.054)</f>
        <v>300</v>
      </c>
      <c r="Y1967">
        <v>1</v>
      </c>
      <c r="Z1967">
        <v>2.5499999999999998</v>
      </c>
      <c r="AA1967" s="9">
        <v>1.7000000000000002</v>
      </c>
      <c r="AB1967">
        <v>2.125</v>
      </c>
      <c r="AC1967">
        <v>1.7000000000000002</v>
      </c>
    </row>
    <row r="1968" spans="1:29" x14ac:dyDescent="0.25">
      <c r="A1968" t="s">
        <v>3042</v>
      </c>
      <c r="B1968" t="s">
        <v>10</v>
      </c>
      <c r="C1968" t="s">
        <v>68</v>
      </c>
      <c r="D1968" t="s">
        <v>3615</v>
      </c>
      <c r="E1968" t="s">
        <v>3613</v>
      </c>
      <c r="F1968" t="str">
        <f>_xlfn.CONCAT(D1968:D1968,"-",E1968)</f>
        <v>Mombasa-Sanaa</v>
      </c>
      <c r="G1968" s="1">
        <v>44802</v>
      </c>
      <c r="H1968" s="1">
        <v>44819</v>
      </c>
      <c r="I1968" s="8">
        <f>IF(H1968&lt;&gt;"",_xlfn.DAYS(H1968,G1968),"N/A")</f>
        <v>17</v>
      </c>
      <c r="J1968" s="1">
        <f>IF(H1968&lt;&gt;"",H1968,"N/A")</f>
        <v>44819</v>
      </c>
      <c r="K1968">
        <v>8</v>
      </c>
      <c r="M1968" t="str">
        <f>IF(L1968&lt;&gt;"",L1968,"N/A")</f>
        <v>N/A</v>
      </c>
      <c r="O1968" t="str">
        <f>IF(N1968&lt;&gt;"",N1968,"N/A")</f>
        <v>N/A</v>
      </c>
      <c r="P1968" t="s">
        <v>13</v>
      </c>
      <c r="Q1968" s="9">
        <v>25.147690000000001</v>
      </c>
      <c r="R1968" t="str">
        <f t="shared" si="30"/>
        <v>20-30</v>
      </c>
      <c r="S1968">
        <v>600</v>
      </c>
      <c r="T1968" t="s">
        <v>14</v>
      </c>
      <c r="U1968">
        <f>IF(T1968="USD",S1968,S1968*0.055)</f>
        <v>600</v>
      </c>
      <c r="V1968">
        <v>300</v>
      </c>
      <c r="W1968" t="s">
        <v>14</v>
      </c>
      <c r="X1968">
        <f>IF(W1968="USD",V1968,V1968*0.054)</f>
        <v>300</v>
      </c>
      <c r="Y1968">
        <v>0</v>
      </c>
      <c r="Z1968">
        <v>2.5499999999999998</v>
      </c>
      <c r="AA1968" s="9">
        <v>1.7000000000000002</v>
      </c>
      <c r="AB1968">
        <v>2.125</v>
      </c>
      <c r="AC1968">
        <v>1.7000000000000002</v>
      </c>
    </row>
    <row r="1969" spans="1:28" x14ac:dyDescent="0.25">
      <c r="A1969" t="s">
        <v>361</v>
      </c>
      <c r="B1969" t="s">
        <v>10</v>
      </c>
      <c r="C1969" t="s">
        <v>68</v>
      </c>
      <c r="D1969" t="s">
        <v>3616</v>
      </c>
      <c r="E1969" t="s">
        <v>3617</v>
      </c>
      <c r="F1969" t="str">
        <f>_xlfn.CONCAT(D1969:D1969,"-",E1969)</f>
        <v>Marrakech-Lagos</v>
      </c>
      <c r="G1969" s="1">
        <v>44635</v>
      </c>
      <c r="H1969" s="1">
        <v>44660</v>
      </c>
      <c r="I1969" s="8">
        <f>IF(H1969&lt;&gt;"",_xlfn.DAYS(H1969,G1969),"N/A")</f>
        <v>25</v>
      </c>
      <c r="J1969" s="1">
        <f>IF(H1969&lt;&gt;"",H1969,"N/A")</f>
        <v>44660</v>
      </c>
      <c r="K1969">
        <v>3</v>
      </c>
      <c r="L1969" t="s">
        <v>16</v>
      </c>
      <c r="M1969" t="str">
        <f>IF(L1969&lt;&gt;"",L1969,"N/A")</f>
        <v>Paid</v>
      </c>
      <c r="N1969" t="s">
        <v>16</v>
      </c>
      <c r="O1969" t="str">
        <f>IF(N1969&lt;&gt;"",N1969,"N/A")</f>
        <v>Paid</v>
      </c>
      <c r="P1969" t="s">
        <v>13</v>
      </c>
      <c r="Q1969" s="9">
        <v>34.08</v>
      </c>
      <c r="R1969" t="str">
        <f t="shared" si="30"/>
        <v>30+</v>
      </c>
      <c r="S1969">
        <v>600</v>
      </c>
      <c r="T1969" t="s">
        <v>14</v>
      </c>
      <c r="U1969">
        <f>IF(T1969="USD",S1969,S1969*0.055)</f>
        <v>600</v>
      </c>
      <c r="V1969">
        <v>300</v>
      </c>
      <c r="W1969" t="s">
        <v>14</v>
      </c>
      <c r="X1969">
        <f>IF(W1969="USD",V1969,V1969*0.054)</f>
        <v>300</v>
      </c>
      <c r="Y1969">
        <v>1</v>
      </c>
      <c r="Z1969">
        <v>2.5</v>
      </c>
      <c r="AA1969" s="9">
        <v>3.75</v>
      </c>
      <c r="AB1969">
        <v>3.125</v>
      </c>
    </row>
    <row r="1970" spans="1:28" x14ac:dyDescent="0.25">
      <c r="A1970" t="s">
        <v>658</v>
      </c>
      <c r="B1970" t="s">
        <v>10</v>
      </c>
      <c r="C1970" t="s">
        <v>68</v>
      </c>
      <c r="D1970" t="s">
        <v>3615</v>
      </c>
      <c r="E1970" t="s">
        <v>3612</v>
      </c>
      <c r="F1970" t="str">
        <f>_xlfn.CONCAT(D1970:D1970,"-",E1970)</f>
        <v>Mombasa-Victoria</v>
      </c>
      <c r="G1970" s="1">
        <v>44783</v>
      </c>
      <c r="H1970" s="1">
        <v>44808</v>
      </c>
      <c r="I1970" s="8">
        <f>IF(H1970&lt;&gt;"",_xlfn.DAYS(H1970,G1970),"N/A")</f>
        <v>25</v>
      </c>
      <c r="J1970" s="1">
        <f>IF(H1970&lt;&gt;"",H1970,"N/A")</f>
        <v>44808</v>
      </c>
      <c r="K1970">
        <v>8</v>
      </c>
      <c r="L1970" t="s">
        <v>12</v>
      </c>
      <c r="M1970" t="str">
        <f>IF(L1970&lt;&gt;"",L1970,"N/A")</f>
        <v>Invoiced</v>
      </c>
      <c r="N1970" t="s">
        <v>583</v>
      </c>
      <c r="O1970" t="str">
        <f>IF(N1970&lt;&gt;"",N1970,"N/A")</f>
        <v>Approval Pending</v>
      </c>
      <c r="P1970" t="s">
        <v>13</v>
      </c>
      <c r="Q1970" s="9">
        <v>33.58</v>
      </c>
      <c r="R1970" t="str">
        <f t="shared" si="30"/>
        <v>30+</v>
      </c>
      <c r="S1970">
        <v>600</v>
      </c>
      <c r="T1970" t="s">
        <v>14</v>
      </c>
      <c r="U1970">
        <f>IF(T1970="USD",S1970,S1970*0.055)</f>
        <v>600</v>
      </c>
      <c r="V1970">
        <v>300</v>
      </c>
      <c r="W1970" t="s">
        <v>14</v>
      </c>
      <c r="X1970">
        <f>IF(W1970="USD",V1970,V1970*0.054)</f>
        <v>300</v>
      </c>
      <c r="Y1970">
        <v>1</v>
      </c>
      <c r="Z1970">
        <v>2.5</v>
      </c>
      <c r="AA1970" s="9">
        <v>3.75</v>
      </c>
      <c r="AB1970">
        <v>3.125</v>
      </c>
    </row>
    <row r="1971" spans="1:28" x14ac:dyDescent="0.25">
      <c r="A1971" t="s">
        <v>229</v>
      </c>
      <c r="B1971" t="s">
        <v>10</v>
      </c>
      <c r="C1971" t="s">
        <v>68</v>
      </c>
      <c r="D1971" t="s">
        <v>3616</v>
      </c>
      <c r="E1971" t="s">
        <v>3613</v>
      </c>
      <c r="F1971" t="str">
        <f>_xlfn.CONCAT(D1971:D1971,"-",E1971)</f>
        <v>Marrakech-Sanaa</v>
      </c>
      <c r="G1971" s="1">
        <v>44592</v>
      </c>
      <c r="H1971" s="1">
        <v>44617</v>
      </c>
      <c r="I1971" s="8">
        <f>IF(H1971&lt;&gt;"",_xlfn.DAYS(H1971,G1971),"N/A")</f>
        <v>25</v>
      </c>
      <c r="J1971" s="1">
        <f>IF(H1971&lt;&gt;"",H1971,"N/A")</f>
        <v>44617</v>
      </c>
      <c r="K1971">
        <v>1</v>
      </c>
      <c r="L1971" t="s">
        <v>16</v>
      </c>
      <c r="M1971" t="str">
        <f>IF(L1971&lt;&gt;"",L1971,"N/A")</f>
        <v>Paid</v>
      </c>
      <c r="O1971" t="str">
        <f>IF(N1971&lt;&gt;"",N1971,"N/A")</f>
        <v>N/A</v>
      </c>
      <c r="P1971" t="s">
        <v>69</v>
      </c>
      <c r="Q1971" s="9">
        <v>33.058</v>
      </c>
      <c r="R1971" t="str">
        <f t="shared" si="30"/>
        <v>30+</v>
      </c>
      <c r="S1971">
        <v>20</v>
      </c>
      <c r="T1971" t="s">
        <v>14</v>
      </c>
      <c r="U1971">
        <f>IF(T1971="USD",S1971,S1971*0.055)</f>
        <v>20</v>
      </c>
      <c r="V1971">
        <v>10</v>
      </c>
      <c r="W1971" t="s">
        <v>14</v>
      </c>
      <c r="X1971">
        <f>IF(W1971="USD",V1971,V1971*0.054)</f>
        <v>10</v>
      </c>
      <c r="Y1971">
        <v>1</v>
      </c>
      <c r="Z1971">
        <v>2.5</v>
      </c>
      <c r="AA1971" s="9">
        <v>3.75</v>
      </c>
      <c r="AB1971">
        <v>3.125</v>
      </c>
    </row>
    <row r="1972" spans="1:28" x14ac:dyDescent="0.25">
      <c r="A1972" t="s">
        <v>260</v>
      </c>
      <c r="B1972" t="s">
        <v>10</v>
      </c>
      <c r="C1972" t="s">
        <v>68</v>
      </c>
      <c r="D1972" t="s">
        <v>3611</v>
      </c>
      <c r="E1972" t="s">
        <v>3612</v>
      </c>
      <c r="F1972" t="str">
        <f>_xlfn.CONCAT(D1972:D1972,"-",E1972)</f>
        <v>Mogadishu-Victoria</v>
      </c>
      <c r="G1972" s="1">
        <v>44592</v>
      </c>
      <c r="H1972" s="1">
        <v>44617</v>
      </c>
      <c r="I1972" s="8">
        <f>IF(H1972&lt;&gt;"",_xlfn.DAYS(H1972,G1972),"N/A")</f>
        <v>25</v>
      </c>
      <c r="J1972" s="1">
        <f>IF(H1972&lt;&gt;"",H1972,"N/A")</f>
        <v>44617</v>
      </c>
      <c r="K1972">
        <v>1</v>
      </c>
      <c r="L1972" t="s">
        <v>16</v>
      </c>
      <c r="M1972" t="str">
        <f>IF(L1972&lt;&gt;"",L1972,"N/A")</f>
        <v>Paid</v>
      </c>
      <c r="N1972" t="s">
        <v>16</v>
      </c>
      <c r="O1972" t="str">
        <f>IF(N1972&lt;&gt;"",N1972,"N/A")</f>
        <v>Paid</v>
      </c>
      <c r="P1972" t="s">
        <v>13</v>
      </c>
      <c r="Q1972" s="9">
        <v>33.058</v>
      </c>
      <c r="R1972" t="str">
        <f t="shared" si="30"/>
        <v>30+</v>
      </c>
      <c r="S1972">
        <v>600</v>
      </c>
      <c r="T1972" t="s">
        <v>14</v>
      </c>
      <c r="U1972">
        <f>IF(T1972="USD",S1972,S1972*0.055)</f>
        <v>600</v>
      </c>
      <c r="V1972">
        <v>300</v>
      </c>
      <c r="W1972" t="s">
        <v>14</v>
      </c>
      <c r="X1972">
        <f>IF(W1972="USD",V1972,V1972*0.054)</f>
        <v>300</v>
      </c>
      <c r="Y1972">
        <v>1</v>
      </c>
      <c r="Z1972">
        <v>2.5</v>
      </c>
      <c r="AA1972" s="9">
        <v>3.75</v>
      </c>
      <c r="AB1972">
        <v>3.125</v>
      </c>
    </row>
    <row r="1973" spans="1:28" x14ac:dyDescent="0.25">
      <c r="A1973" t="s">
        <v>225</v>
      </c>
      <c r="B1973" t="s">
        <v>10</v>
      </c>
      <c r="C1973" t="s">
        <v>68</v>
      </c>
      <c r="D1973" t="s">
        <v>3611</v>
      </c>
      <c r="E1973" t="s">
        <v>3618</v>
      </c>
      <c r="F1973" t="str">
        <f>_xlfn.CONCAT(D1973:D1973,"-",E1973)</f>
        <v>Mogadishu-Tripoli</v>
      </c>
      <c r="G1973" s="1">
        <v>44588</v>
      </c>
      <c r="H1973" s="1">
        <v>44613</v>
      </c>
      <c r="I1973" s="8">
        <f>IF(H1973&lt;&gt;"",_xlfn.DAYS(H1973,G1973),"N/A")</f>
        <v>25</v>
      </c>
      <c r="J1973" s="1">
        <f>IF(H1973&lt;&gt;"",H1973,"N/A")</f>
        <v>44613</v>
      </c>
      <c r="K1973">
        <v>1</v>
      </c>
      <c r="L1973" t="s">
        <v>16</v>
      </c>
      <c r="M1973" t="str">
        <f>IF(L1973&lt;&gt;"",L1973,"N/A")</f>
        <v>Paid</v>
      </c>
      <c r="N1973" t="s">
        <v>16</v>
      </c>
      <c r="O1973" t="str">
        <f>IF(N1973&lt;&gt;"",N1973,"N/A")</f>
        <v>Paid</v>
      </c>
      <c r="P1973" t="s">
        <v>69</v>
      </c>
      <c r="Q1973" s="9">
        <v>32.228999999999999</v>
      </c>
      <c r="R1973" t="str">
        <f t="shared" si="30"/>
        <v>30+</v>
      </c>
      <c r="S1973">
        <v>20</v>
      </c>
      <c r="T1973" t="s">
        <v>14</v>
      </c>
      <c r="U1973">
        <f>IF(T1973="USD",S1973,S1973*0.055)</f>
        <v>20</v>
      </c>
      <c r="V1973">
        <v>10</v>
      </c>
      <c r="W1973" t="s">
        <v>14</v>
      </c>
      <c r="X1973">
        <f>IF(W1973="USD",V1973,V1973*0.054)</f>
        <v>10</v>
      </c>
      <c r="Y1973">
        <v>1</v>
      </c>
      <c r="Z1973">
        <v>2.5</v>
      </c>
      <c r="AA1973" s="9">
        <v>3.75</v>
      </c>
      <c r="AB1973">
        <v>3.125</v>
      </c>
    </row>
    <row r="1974" spans="1:28" x14ac:dyDescent="0.25">
      <c r="A1974" t="s">
        <v>256</v>
      </c>
      <c r="B1974" t="s">
        <v>10</v>
      </c>
      <c r="C1974" t="s">
        <v>68</v>
      </c>
      <c r="D1974" t="s">
        <v>3615</v>
      </c>
      <c r="E1974" t="s">
        <v>3612</v>
      </c>
      <c r="F1974" t="str">
        <f>_xlfn.CONCAT(D1974:D1974,"-",E1974)</f>
        <v>Mombasa-Victoria</v>
      </c>
      <c r="G1974" s="1">
        <v>44588</v>
      </c>
      <c r="H1974" s="1">
        <v>44613</v>
      </c>
      <c r="I1974" s="8">
        <f>IF(H1974&lt;&gt;"",_xlfn.DAYS(H1974,G1974),"N/A")</f>
        <v>25</v>
      </c>
      <c r="J1974" s="1">
        <f>IF(H1974&lt;&gt;"",H1974,"N/A")</f>
        <v>44613</v>
      </c>
      <c r="K1974">
        <v>1</v>
      </c>
      <c r="L1974" t="s">
        <v>16</v>
      </c>
      <c r="M1974" t="str">
        <f>IF(L1974&lt;&gt;"",L1974,"N/A")</f>
        <v>Paid</v>
      </c>
      <c r="N1974" t="s">
        <v>16</v>
      </c>
      <c r="O1974" t="str">
        <f>IF(N1974&lt;&gt;"",N1974,"N/A")</f>
        <v>Paid</v>
      </c>
      <c r="P1974" t="s">
        <v>13</v>
      </c>
      <c r="Q1974" s="9">
        <v>32.228999999999999</v>
      </c>
      <c r="R1974" t="str">
        <f t="shared" si="30"/>
        <v>30+</v>
      </c>
      <c r="S1974">
        <v>600</v>
      </c>
      <c r="T1974" t="s">
        <v>14</v>
      </c>
      <c r="U1974">
        <f>IF(T1974="USD",S1974,S1974*0.055)</f>
        <v>600</v>
      </c>
      <c r="V1974">
        <v>300</v>
      </c>
      <c r="W1974" t="s">
        <v>14</v>
      </c>
      <c r="X1974">
        <f>IF(W1974="USD",V1974,V1974*0.054)</f>
        <v>300</v>
      </c>
      <c r="Y1974">
        <v>1</v>
      </c>
      <c r="Z1974">
        <v>2.5</v>
      </c>
      <c r="AA1974" s="9">
        <v>3.75</v>
      </c>
      <c r="AB1974">
        <v>3.125</v>
      </c>
    </row>
    <row r="1975" spans="1:28" x14ac:dyDescent="0.25">
      <c r="A1975" t="s">
        <v>99</v>
      </c>
      <c r="B1975" t="s">
        <v>10</v>
      </c>
      <c r="C1975" t="s">
        <v>68</v>
      </c>
      <c r="D1975" t="s">
        <v>3620</v>
      </c>
      <c r="E1975" t="s">
        <v>3617</v>
      </c>
      <c r="F1975" t="str">
        <f>_xlfn.CONCAT(D1975:D1975,"-",E1975)</f>
        <v>Zanzibar-Lagos</v>
      </c>
      <c r="G1975" s="1">
        <v>44592</v>
      </c>
      <c r="H1975" s="1">
        <v>44617</v>
      </c>
      <c r="I1975" s="8">
        <f>IF(H1975&lt;&gt;"",_xlfn.DAYS(H1975,G1975),"N/A")</f>
        <v>25</v>
      </c>
      <c r="J1975" s="1">
        <f>IF(H1975&lt;&gt;"",H1975,"N/A")</f>
        <v>44617</v>
      </c>
      <c r="K1975">
        <v>1</v>
      </c>
      <c r="L1975" t="s">
        <v>16</v>
      </c>
      <c r="M1975" t="str">
        <f>IF(L1975&lt;&gt;"",L1975,"N/A")</f>
        <v>Paid</v>
      </c>
      <c r="N1975" t="s">
        <v>12</v>
      </c>
      <c r="O1975" t="str">
        <f>IF(N1975&lt;&gt;"",N1975,"N/A")</f>
        <v>Invoiced</v>
      </c>
      <c r="P1975" t="s">
        <v>69</v>
      </c>
      <c r="Q1975" s="9">
        <v>32.222999999999999</v>
      </c>
      <c r="R1975" t="str">
        <f t="shared" si="30"/>
        <v>30+</v>
      </c>
      <c r="S1975">
        <v>20</v>
      </c>
      <c r="T1975" t="s">
        <v>14</v>
      </c>
      <c r="U1975">
        <f>IF(T1975="USD",S1975,S1975*0.055)</f>
        <v>20</v>
      </c>
      <c r="V1975">
        <v>10</v>
      </c>
      <c r="W1975" t="s">
        <v>14</v>
      </c>
      <c r="X1975">
        <f>IF(W1975="USD",V1975,V1975*0.054)</f>
        <v>10</v>
      </c>
      <c r="Y1975">
        <v>1</v>
      </c>
      <c r="Z1975">
        <v>2.5</v>
      </c>
      <c r="AA1975" s="9">
        <v>3.75</v>
      </c>
      <c r="AB1975">
        <v>3.125</v>
      </c>
    </row>
    <row r="1976" spans="1:28" x14ac:dyDescent="0.25">
      <c r="A1976" t="s">
        <v>94</v>
      </c>
      <c r="B1976" t="s">
        <v>10</v>
      </c>
      <c r="C1976" t="s">
        <v>68</v>
      </c>
      <c r="D1976" t="s">
        <v>3620</v>
      </c>
      <c r="E1976" t="s">
        <v>3618</v>
      </c>
      <c r="F1976" t="str">
        <f>_xlfn.CONCAT(D1976:D1976,"-",E1976)</f>
        <v>Zanzibar-Tripoli</v>
      </c>
      <c r="G1976" s="1">
        <v>44592</v>
      </c>
      <c r="H1976" s="1">
        <v>44617</v>
      </c>
      <c r="I1976" s="8">
        <f>IF(H1976&lt;&gt;"",_xlfn.DAYS(H1976,G1976),"N/A")</f>
        <v>25</v>
      </c>
      <c r="J1976" s="1">
        <f>IF(H1976&lt;&gt;"",H1976,"N/A")</f>
        <v>44617</v>
      </c>
      <c r="K1976">
        <v>1</v>
      </c>
      <c r="L1976" t="s">
        <v>16</v>
      </c>
      <c r="M1976" t="str">
        <f>IF(L1976&lt;&gt;"",L1976,"N/A")</f>
        <v>Paid</v>
      </c>
      <c r="N1976" t="s">
        <v>16</v>
      </c>
      <c r="O1976" t="str">
        <f>IF(N1976&lt;&gt;"",N1976,"N/A")</f>
        <v>Paid</v>
      </c>
      <c r="P1976" t="s">
        <v>13</v>
      </c>
      <c r="Q1976" s="9">
        <v>32.222999999999999</v>
      </c>
      <c r="R1976" t="str">
        <f t="shared" si="30"/>
        <v>30+</v>
      </c>
      <c r="S1976">
        <v>600</v>
      </c>
      <c r="T1976" t="s">
        <v>14</v>
      </c>
      <c r="U1976">
        <f>IF(T1976="USD",S1976,S1976*0.055)</f>
        <v>600</v>
      </c>
      <c r="V1976">
        <v>300</v>
      </c>
      <c r="W1976" t="s">
        <v>14</v>
      </c>
      <c r="X1976">
        <f>IF(W1976="USD",V1976,V1976*0.054)</f>
        <v>300</v>
      </c>
      <c r="Y1976">
        <v>1</v>
      </c>
      <c r="Z1976">
        <v>2.5</v>
      </c>
      <c r="AA1976" s="9">
        <v>3.75</v>
      </c>
      <c r="AB1976">
        <v>3.125</v>
      </c>
    </row>
    <row r="1977" spans="1:28" x14ac:dyDescent="0.25">
      <c r="A1977" t="s">
        <v>208</v>
      </c>
      <c r="B1977" t="s">
        <v>10</v>
      </c>
      <c r="C1977" t="s">
        <v>68</v>
      </c>
      <c r="D1977" t="s">
        <v>3611</v>
      </c>
      <c r="E1977" t="s">
        <v>3612</v>
      </c>
      <c r="F1977" t="str">
        <f>_xlfn.CONCAT(D1977:D1977,"-",E1977)</f>
        <v>Mogadishu-Victoria</v>
      </c>
      <c r="G1977" s="1">
        <v>44602</v>
      </c>
      <c r="H1977" s="1">
        <v>44627</v>
      </c>
      <c r="I1977" s="8">
        <f>IF(H1977&lt;&gt;"",_xlfn.DAYS(H1977,G1977),"N/A")</f>
        <v>25</v>
      </c>
      <c r="J1977" s="1">
        <f>IF(H1977&lt;&gt;"",H1977,"N/A")</f>
        <v>44627</v>
      </c>
      <c r="K1977">
        <v>2</v>
      </c>
      <c r="L1977" t="s">
        <v>16</v>
      </c>
      <c r="M1977" t="str">
        <f>IF(L1977&lt;&gt;"",L1977,"N/A")</f>
        <v>Paid</v>
      </c>
      <c r="N1977" t="s">
        <v>12</v>
      </c>
      <c r="O1977" t="str">
        <f>IF(N1977&lt;&gt;"",N1977,"N/A")</f>
        <v>Invoiced</v>
      </c>
      <c r="P1977" t="s">
        <v>69</v>
      </c>
      <c r="Q1977" s="9">
        <v>32.119999999999997</v>
      </c>
      <c r="R1977" t="str">
        <f t="shared" si="30"/>
        <v>30+</v>
      </c>
      <c r="S1977">
        <v>20</v>
      </c>
      <c r="T1977" t="s">
        <v>14</v>
      </c>
      <c r="U1977">
        <f>IF(T1977="USD",S1977,S1977*0.055)</f>
        <v>20</v>
      </c>
      <c r="V1977">
        <v>10</v>
      </c>
      <c r="W1977" t="s">
        <v>14</v>
      </c>
      <c r="X1977">
        <f>IF(W1977="USD",V1977,V1977*0.054)</f>
        <v>10</v>
      </c>
      <c r="Y1977">
        <v>1</v>
      </c>
      <c r="Z1977">
        <v>2.5</v>
      </c>
      <c r="AA1977" s="9">
        <v>3.75</v>
      </c>
      <c r="AB1977">
        <v>3.125</v>
      </c>
    </row>
    <row r="1978" spans="1:28" x14ac:dyDescent="0.25">
      <c r="A1978" t="s">
        <v>398</v>
      </c>
      <c r="B1978" t="s">
        <v>10</v>
      </c>
      <c r="C1978" t="s">
        <v>68</v>
      </c>
      <c r="D1978" t="s">
        <v>3620</v>
      </c>
      <c r="E1978" t="s">
        <v>3612</v>
      </c>
      <c r="F1978" t="str">
        <f>_xlfn.CONCAT(D1978:D1978,"-",E1978)</f>
        <v>Zanzibar-Victoria</v>
      </c>
      <c r="G1978" s="1">
        <v>44626</v>
      </c>
      <c r="H1978" s="1">
        <v>44651</v>
      </c>
      <c r="I1978" s="8">
        <f>IF(H1978&lt;&gt;"",_xlfn.DAYS(H1978,G1978),"N/A")</f>
        <v>25</v>
      </c>
      <c r="J1978" s="1">
        <f>IF(H1978&lt;&gt;"",H1978,"N/A")</f>
        <v>44651</v>
      </c>
      <c r="K1978">
        <v>3</v>
      </c>
      <c r="L1978" t="s">
        <v>16</v>
      </c>
      <c r="M1978" t="str">
        <f>IF(L1978&lt;&gt;"",L1978,"N/A")</f>
        <v>Paid</v>
      </c>
      <c r="O1978" t="str">
        <f>IF(N1978&lt;&gt;"",N1978,"N/A")</f>
        <v>N/A</v>
      </c>
      <c r="P1978" t="s">
        <v>69</v>
      </c>
      <c r="Q1978" s="9">
        <v>32.119999999999997</v>
      </c>
      <c r="R1978" t="str">
        <f t="shared" si="30"/>
        <v>30+</v>
      </c>
      <c r="S1978">
        <v>20</v>
      </c>
      <c r="T1978" t="s">
        <v>14</v>
      </c>
      <c r="U1978">
        <f>IF(T1978="USD",S1978,S1978*0.055)</f>
        <v>20</v>
      </c>
      <c r="V1978">
        <v>10</v>
      </c>
      <c r="W1978" t="s">
        <v>14</v>
      </c>
      <c r="X1978">
        <f>IF(W1978="USD",V1978,V1978*0.054)</f>
        <v>10</v>
      </c>
      <c r="Y1978">
        <v>1</v>
      </c>
      <c r="Z1978">
        <v>2.5</v>
      </c>
      <c r="AA1978" s="9">
        <v>3.75</v>
      </c>
      <c r="AB1978">
        <v>3.125</v>
      </c>
    </row>
    <row r="1979" spans="1:28" x14ac:dyDescent="0.25">
      <c r="A1979" t="s">
        <v>151</v>
      </c>
      <c r="B1979" t="s">
        <v>10</v>
      </c>
      <c r="C1979" t="s">
        <v>68</v>
      </c>
      <c r="D1979" t="s">
        <v>3611</v>
      </c>
      <c r="E1979" t="s">
        <v>3612</v>
      </c>
      <c r="F1979" t="str">
        <f>_xlfn.CONCAT(D1979:D1979,"-",E1979)</f>
        <v>Mogadishu-Victoria</v>
      </c>
      <c r="G1979" s="1">
        <v>44602</v>
      </c>
      <c r="H1979" s="1">
        <v>44627</v>
      </c>
      <c r="I1979" s="8">
        <f>IF(H1979&lt;&gt;"",_xlfn.DAYS(H1979,G1979),"N/A")</f>
        <v>25</v>
      </c>
      <c r="J1979" s="1">
        <f>IF(H1979&lt;&gt;"",H1979,"N/A")</f>
        <v>44627</v>
      </c>
      <c r="K1979">
        <v>2</v>
      </c>
      <c r="L1979" t="s">
        <v>16</v>
      </c>
      <c r="M1979" t="str">
        <f>IF(L1979&lt;&gt;"",L1979,"N/A")</f>
        <v>Paid</v>
      </c>
      <c r="N1979" t="s">
        <v>12</v>
      </c>
      <c r="O1979" t="str">
        <f>IF(N1979&lt;&gt;"",N1979,"N/A")</f>
        <v>Invoiced</v>
      </c>
      <c r="P1979" t="s">
        <v>13</v>
      </c>
      <c r="Q1979" s="9">
        <v>32.119999999999997</v>
      </c>
      <c r="R1979" t="str">
        <f t="shared" si="30"/>
        <v>30+</v>
      </c>
      <c r="S1979">
        <v>600</v>
      </c>
      <c r="T1979" t="s">
        <v>14</v>
      </c>
      <c r="U1979">
        <f>IF(T1979="USD",S1979,S1979*0.055)</f>
        <v>600</v>
      </c>
      <c r="V1979">
        <v>300</v>
      </c>
      <c r="W1979" t="s">
        <v>14</v>
      </c>
      <c r="X1979">
        <f>IF(W1979="USD",V1979,V1979*0.054)</f>
        <v>300</v>
      </c>
      <c r="Y1979">
        <v>1</v>
      </c>
      <c r="Z1979">
        <v>2.5</v>
      </c>
      <c r="AA1979" s="9">
        <v>3.75</v>
      </c>
      <c r="AB1979">
        <v>3.125</v>
      </c>
    </row>
    <row r="1980" spans="1:28" x14ac:dyDescent="0.25">
      <c r="A1980" t="s">
        <v>370</v>
      </c>
      <c r="B1980" t="s">
        <v>10</v>
      </c>
      <c r="C1980" t="s">
        <v>68</v>
      </c>
      <c r="D1980" t="s">
        <v>3615</v>
      </c>
      <c r="E1980" t="s">
        <v>3617</v>
      </c>
      <c r="F1980" t="str">
        <f>_xlfn.CONCAT(D1980:D1980,"-",E1980)</f>
        <v>Mombasa-Lagos</v>
      </c>
      <c r="G1980" s="1">
        <v>44626</v>
      </c>
      <c r="H1980" s="1">
        <v>44651</v>
      </c>
      <c r="I1980" s="8">
        <f>IF(H1980&lt;&gt;"",_xlfn.DAYS(H1980,G1980),"N/A")</f>
        <v>25</v>
      </c>
      <c r="J1980" s="1">
        <f>IF(H1980&lt;&gt;"",H1980,"N/A")</f>
        <v>44651</v>
      </c>
      <c r="K1980">
        <v>3</v>
      </c>
      <c r="L1980" t="s">
        <v>16</v>
      </c>
      <c r="M1980" t="str">
        <f>IF(L1980&lt;&gt;"",L1980,"N/A")</f>
        <v>Paid</v>
      </c>
      <c r="N1980" t="s">
        <v>16</v>
      </c>
      <c r="O1980" t="str">
        <f>IF(N1980&lt;&gt;"",N1980,"N/A")</f>
        <v>Paid</v>
      </c>
      <c r="P1980" t="s">
        <v>13</v>
      </c>
      <c r="Q1980" s="9">
        <v>32.119999999999997</v>
      </c>
      <c r="R1980" t="str">
        <f t="shared" si="30"/>
        <v>30+</v>
      </c>
      <c r="S1980">
        <v>600</v>
      </c>
      <c r="T1980" t="s">
        <v>14</v>
      </c>
      <c r="U1980">
        <f>IF(T1980="USD",S1980,S1980*0.055)</f>
        <v>600</v>
      </c>
      <c r="V1980">
        <v>300</v>
      </c>
      <c r="W1980" t="s">
        <v>14</v>
      </c>
      <c r="X1980">
        <f>IF(W1980="USD",V1980,V1980*0.054)</f>
        <v>300</v>
      </c>
      <c r="Y1980">
        <v>1</v>
      </c>
      <c r="Z1980">
        <v>2.5</v>
      </c>
      <c r="AA1980" s="9">
        <v>3.75</v>
      </c>
      <c r="AB1980">
        <v>3.125</v>
      </c>
    </row>
    <row r="1981" spans="1:28" x14ac:dyDescent="0.25">
      <c r="A1981" t="s">
        <v>399</v>
      </c>
      <c r="B1981" t="s">
        <v>10</v>
      </c>
      <c r="C1981" t="s">
        <v>68</v>
      </c>
      <c r="D1981" t="s">
        <v>3620</v>
      </c>
      <c r="E1981" t="s">
        <v>3614</v>
      </c>
      <c r="F1981" t="str">
        <f>_xlfn.CONCAT(D1981:D1981,"-",E1981)</f>
        <v>Zanzibar-Alger</v>
      </c>
      <c r="G1981" s="1">
        <v>44626</v>
      </c>
      <c r="H1981" s="1">
        <v>44651</v>
      </c>
      <c r="I1981" s="8">
        <f>IF(H1981&lt;&gt;"",_xlfn.DAYS(H1981,G1981),"N/A")</f>
        <v>25</v>
      </c>
      <c r="J1981" s="1">
        <f>IF(H1981&lt;&gt;"",H1981,"N/A")</f>
        <v>44651</v>
      </c>
      <c r="K1981">
        <v>3</v>
      </c>
      <c r="L1981" t="s">
        <v>16</v>
      </c>
      <c r="M1981" t="str">
        <f>IF(L1981&lt;&gt;"",L1981,"N/A")</f>
        <v>Paid</v>
      </c>
      <c r="O1981" t="str">
        <f>IF(N1981&lt;&gt;"",N1981,"N/A")</f>
        <v>N/A</v>
      </c>
      <c r="P1981" t="s">
        <v>69</v>
      </c>
      <c r="Q1981" s="9">
        <v>32.08</v>
      </c>
      <c r="R1981" t="str">
        <f t="shared" si="30"/>
        <v>30+</v>
      </c>
      <c r="S1981">
        <v>20</v>
      </c>
      <c r="T1981" t="s">
        <v>14</v>
      </c>
      <c r="U1981">
        <f>IF(T1981="USD",S1981,S1981*0.055)</f>
        <v>20</v>
      </c>
      <c r="V1981">
        <v>10</v>
      </c>
      <c r="W1981" t="s">
        <v>14</v>
      </c>
      <c r="X1981">
        <f>IF(W1981="USD",V1981,V1981*0.054)</f>
        <v>10</v>
      </c>
      <c r="Y1981">
        <v>1</v>
      </c>
      <c r="Z1981">
        <v>2.5</v>
      </c>
      <c r="AA1981" s="9">
        <v>3.75</v>
      </c>
      <c r="AB1981">
        <v>3.125</v>
      </c>
    </row>
    <row r="1982" spans="1:28" x14ac:dyDescent="0.25">
      <c r="A1982" t="s">
        <v>371</v>
      </c>
      <c r="B1982" t="s">
        <v>10</v>
      </c>
      <c r="C1982" t="s">
        <v>68</v>
      </c>
      <c r="D1982" t="s">
        <v>3615</v>
      </c>
      <c r="E1982" t="s">
        <v>3612</v>
      </c>
      <c r="F1982" t="str">
        <f>_xlfn.CONCAT(D1982:D1982,"-",E1982)</f>
        <v>Mombasa-Victoria</v>
      </c>
      <c r="G1982" s="1">
        <v>44626</v>
      </c>
      <c r="H1982" s="1">
        <v>44651</v>
      </c>
      <c r="I1982" s="8">
        <f>IF(H1982&lt;&gt;"",_xlfn.DAYS(H1982,G1982),"N/A")</f>
        <v>25</v>
      </c>
      <c r="J1982" s="1">
        <f>IF(H1982&lt;&gt;"",H1982,"N/A")</f>
        <v>44651</v>
      </c>
      <c r="K1982">
        <v>3</v>
      </c>
      <c r="L1982" t="s">
        <v>16</v>
      </c>
      <c r="M1982" t="str">
        <f>IF(L1982&lt;&gt;"",L1982,"N/A")</f>
        <v>Paid</v>
      </c>
      <c r="N1982" t="s">
        <v>16</v>
      </c>
      <c r="O1982" t="str">
        <f>IF(N1982&lt;&gt;"",N1982,"N/A")</f>
        <v>Paid</v>
      </c>
      <c r="P1982" t="s">
        <v>13</v>
      </c>
      <c r="Q1982" s="9">
        <v>32.08</v>
      </c>
      <c r="R1982" t="str">
        <f t="shared" si="30"/>
        <v>30+</v>
      </c>
      <c r="S1982">
        <v>600</v>
      </c>
      <c r="T1982" t="s">
        <v>14</v>
      </c>
      <c r="U1982">
        <f>IF(T1982="USD",S1982,S1982*0.055)</f>
        <v>600</v>
      </c>
      <c r="V1982">
        <v>300</v>
      </c>
      <c r="W1982" t="s">
        <v>14</v>
      </c>
      <c r="X1982">
        <f>IF(W1982="USD",V1982,V1982*0.054)</f>
        <v>300</v>
      </c>
      <c r="Y1982">
        <v>1</v>
      </c>
      <c r="Z1982">
        <v>2.5</v>
      </c>
      <c r="AA1982" s="9">
        <v>3.75</v>
      </c>
      <c r="AB1982">
        <v>3.125</v>
      </c>
    </row>
    <row r="1983" spans="1:28" x14ac:dyDescent="0.25">
      <c r="A1983" t="s">
        <v>194</v>
      </c>
      <c r="B1983" t="s">
        <v>10</v>
      </c>
      <c r="C1983" t="s">
        <v>68</v>
      </c>
      <c r="D1983" t="s">
        <v>3619</v>
      </c>
      <c r="E1983" t="s">
        <v>3614</v>
      </c>
      <c r="F1983" t="str">
        <f>_xlfn.CONCAT(D1983:D1983,"-",E1983)</f>
        <v>Addis Ababa-Alger</v>
      </c>
      <c r="G1983" s="1">
        <v>44602</v>
      </c>
      <c r="H1983" s="1">
        <v>44627</v>
      </c>
      <c r="I1983" s="8">
        <f>IF(H1983&lt;&gt;"",_xlfn.DAYS(H1983,G1983),"N/A")</f>
        <v>25</v>
      </c>
      <c r="J1983" s="1">
        <f>IF(H1983&lt;&gt;"",H1983,"N/A")</f>
        <v>44627</v>
      </c>
      <c r="K1983">
        <v>2</v>
      </c>
      <c r="L1983" t="s">
        <v>16</v>
      </c>
      <c r="M1983" t="str">
        <f>IF(L1983&lt;&gt;"",L1983,"N/A")</f>
        <v>Paid</v>
      </c>
      <c r="N1983" t="s">
        <v>12</v>
      </c>
      <c r="O1983" t="str">
        <f>IF(N1983&lt;&gt;"",N1983,"N/A")</f>
        <v>Invoiced</v>
      </c>
      <c r="P1983" t="s">
        <v>69</v>
      </c>
      <c r="Q1983" s="9">
        <v>32.04</v>
      </c>
      <c r="R1983" t="str">
        <f t="shared" si="30"/>
        <v>30+</v>
      </c>
      <c r="S1983">
        <v>20</v>
      </c>
      <c r="T1983" t="s">
        <v>14</v>
      </c>
      <c r="U1983">
        <f>IF(T1983="USD",S1983,S1983*0.055)</f>
        <v>20</v>
      </c>
      <c r="V1983">
        <v>10</v>
      </c>
      <c r="W1983" t="s">
        <v>14</v>
      </c>
      <c r="X1983">
        <f>IF(W1983="USD",V1983,V1983*0.054)</f>
        <v>10</v>
      </c>
      <c r="Y1983">
        <v>1</v>
      </c>
      <c r="Z1983">
        <v>2.5</v>
      </c>
      <c r="AA1983" s="9">
        <v>3.75</v>
      </c>
      <c r="AB1983">
        <v>3.125</v>
      </c>
    </row>
    <row r="1984" spans="1:28" x14ac:dyDescent="0.25">
      <c r="A1984" t="s">
        <v>137</v>
      </c>
      <c r="B1984" t="s">
        <v>10</v>
      </c>
      <c r="C1984" t="s">
        <v>68</v>
      </c>
      <c r="D1984" t="s">
        <v>3615</v>
      </c>
      <c r="E1984" t="s">
        <v>3617</v>
      </c>
      <c r="F1984" t="str">
        <f>_xlfn.CONCAT(D1984:D1984,"-",E1984)</f>
        <v>Mombasa-Lagos</v>
      </c>
      <c r="G1984" s="1">
        <v>44602</v>
      </c>
      <c r="H1984" s="1">
        <v>44627</v>
      </c>
      <c r="I1984" s="8">
        <f>IF(H1984&lt;&gt;"",_xlfn.DAYS(H1984,G1984),"N/A")</f>
        <v>25</v>
      </c>
      <c r="J1984" s="1">
        <f>IF(H1984&lt;&gt;"",H1984,"N/A")</f>
        <v>44627</v>
      </c>
      <c r="K1984">
        <v>2</v>
      </c>
      <c r="L1984" t="s">
        <v>16</v>
      </c>
      <c r="M1984" t="str">
        <f>IF(L1984&lt;&gt;"",L1984,"N/A")</f>
        <v>Paid</v>
      </c>
      <c r="N1984" t="s">
        <v>12</v>
      </c>
      <c r="O1984" t="str">
        <f>IF(N1984&lt;&gt;"",N1984,"N/A")</f>
        <v>Invoiced</v>
      </c>
      <c r="P1984" t="s">
        <v>13</v>
      </c>
      <c r="Q1984" s="9">
        <v>32.04</v>
      </c>
      <c r="R1984" t="str">
        <f t="shared" si="30"/>
        <v>30+</v>
      </c>
      <c r="S1984">
        <v>600</v>
      </c>
      <c r="T1984" t="s">
        <v>14</v>
      </c>
      <c r="U1984">
        <f>IF(T1984="USD",S1984,S1984*0.055)</f>
        <v>600</v>
      </c>
      <c r="V1984">
        <v>300</v>
      </c>
      <c r="W1984" t="s">
        <v>14</v>
      </c>
      <c r="X1984">
        <f>IF(W1984="USD",V1984,V1984*0.054)</f>
        <v>300</v>
      </c>
      <c r="Y1984">
        <v>1</v>
      </c>
      <c r="Z1984">
        <v>2.5</v>
      </c>
      <c r="AA1984" s="9">
        <v>3.75</v>
      </c>
      <c r="AB1984">
        <v>3.125</v>
      </c>
    </row>
    <row r="1985" spans="1:28" x14ac:dyDescent="0.25">
      <c r="A1985" t="s">
        <v>15</v>
      </c>
      <c r="B1985" t="s">
        <v>10</v>
      </c>
      <c r="C1985" t="s">
        <v>11</v>
      </c>
      <c r="D1985" t="s">
        <v>3611</v>
      </c>
      <c r="E1985" t="s">
        <v>3613</v>
      </c>
      <c r="F1985" t="str">
        <f>_xlfn.CONCAT(D1985:D1985,"-",E1985)</f>
        <v>Mogadishu-Sanaa</v>
      </c>
      <c r="G1985" s="1">
        <v>44564</v>
      </c>
      <c r="H1985" s="1">
        <v>44589</v>
      </c>
      <c r="I1985" s="8">
        <f>IF(H1985&lt;&gt;"",_xlfn.DAYS(H1985,G1985),"N/A")</f>
        <v>25</v>
      </c>
      <c r="J1985" s="1">
        <f>IF(H1985&lt;&gt;"",H1985,"N/A")</f>
        <v>44589</v>
      </c>
      <c r="K1985">
        <v>1</v>
      </c>
      <c r="L1985" t="s">
        <v>16</v>
      </c>
      <c r="M1985" t="str">
        <f>IF(L1985&lt;&gt;"",L1985,"N/A")</f>
        <v>Paid</v>
      </c>
      <c r="N1985" t="s">
        <v>12</v>
      </c>
      <c r="O1985" t="str">
        <f>IF(N1985&lt;&gt;"",N1985,"N/A")</f>
        <v>Invoiced</v>
      </c>
      <c r="P1985" t="s">
        <v>13</v>
      </c>
      <c r="Q1985" s="9">
        <v>31.123999999999999</v>
      </c>
      <c r="R1985" t="str">
        <f t="shared" si="30"/>
        <v>30+</v>
      </c>
      <c r="S1985">
        <v>600</v>
      </c>
      <c r="T1985" t="s">
        <v>14</v>
      </c>
      <c r="U1985">
        <f>IF(T1985="USD",S1985,S1985*0.055)</f>
        <v>600</v>
      </c>
      <c r="V1985">
        <v>300</v>
      </c>
      <c r="W1985" t="s">
        <v>14</v>
      </c>
      <c r="X1985">
        <f>IF(W1985="USD",V1985,V1985*0.054)</f>
        <v>300</v>
      </c>
      <c r="Y1985">
        <v>0</v>
      </c>
      <c r="Z1985">
        <v>2.5</v>
      </c>
      <c r="AA1985" s="9">
        <v>3.75</v>
      </c>
      <c r="AB1985">
        <v>3.125</v>
      </c>
    </row>
    <row r="1986" spans="1:28" x14ac:dyDescent="0.25">
      <c r="A1986" t="s">
        <v>278</v>
      </c>
      <c r="B1986" t="s">
        <v>10</v>
      </c>
      <c r="C1986" t="s">
        <v>11</v>
      </c>
      <c r="D1986" t="s">
        <v>3619</v>
      </c>
      <c r="E1986" t="s">
        <v>3614</v>
      </c>
      <c r="F1986" t="str">
        <f>_xlfn.CONCAT(D1986:D1986,"-",E1986)</f>
        <v>Addis Ababa-Alger</v>
      </c>
      <c r="G1986" s="1">
        <v>44592</v>
      </c>
      <c r="H1986" s="1">
        <v>44617</v>
      </c>
      <c r="I1986" s="8">
        <f>IF(H1986&lt;&gt;"",_xlfn.DAYS(H1986,G1986),"N/A")</f>
        <v>25</v>
      </c>
      <c r="J1986" s="1">
        <f>IF(H1986&lt;&gt;"",H1986,"N/A")</f>
        <v>44617</v>
      </c>
      <c r="K1986">
        <v>1</v>
      </c>
      <c r="L1986" t="s">
        <v>16</v>
      </c>
      <c r="M1986" t="str">
        <f>IF(L1986&lt;&gt;"",L1986,"N/A")</f>
        <v>Paid</v>
      </c>
      <c r="N1986" t="s">
        <v>16</v>
      </c>
      <c r="O1986" t="str">
        <f>IF(N1986&lt;&gt;"",N1986,"N/A")</f>
        <v>Paid</v>
      </c>
      <c r="P1986" t="s">
        <v>69</v>
      </c>
      <c r="Q1986" s="9">
        <v>30.765000000000001</v>
      </c>
      <c r="R1986" t="str">
        <f t="shared" si="30"/>
        <v>30+</v>
      </c>
      <c r="S1986">
        <v>20</v>
      </c>
      <c r="T1986" t="s">
        <v>14</v>
      </c>
      <c r="U1986">
        <f>IF(T1986="USD",S1986,S1986*0.055)</f>
        <v>20</v>
      </c>
      <c r="V1986">
        <v>10</v>
      </c>
      <c r="W1986" t="s">
        <v>14</v>
      </c>
      <c r="X1986">
        <f>IF(W1986="USD",V1986,V1986*0.054)</f>
        <v>10</v>
      </c>
      <c r="Y1986">
        <v>1</v>
      </c>
      <c r="Z1986">
        <v>2.5</v>
      </c>
      <c r="AA1986" s="9">
        <v>3.75</v>
      </c>
      <c r="AB1986">
        <v>3.125</v>
      </c>
    </row>
    <row r="1987" spans="1:28" x14ac:dyDescent="0.25">
      <c r="A1987" t="s">
        <v>277</v>
      </c>
      <c r="B1987" t="s">
        <v>10</v>
      </c>
      <c r="C1987" t="s">
        <v>11</v>
      </c>
      <c r="D1987" t="s">
        <v>3619</v>
      </c>
      <c r="E1987" t="s">
        <v>3614</v>
      </c>
      <c r="F1987" t="str">
        <f>_xlfn.CONCAT(D1987:D1987,"-",E1987)</f>
        <v>Addis Ababa-Alger</v>
      </c>
      <c r="G1987" s="1">
        <v>44592</v>
      </c>
      <c r="H1987" s="1">
        <v>44617</v>
      </c>
      <c r="I1987" s="8">
        <f>IF(H1987&lt;&gt;"",_xlfn.DAYS(H1987,G1987),"N/A")</f>
        <v>25</v>
      </c>
      <c r="J1987" s="1">
        <f>IF(H1987&lt;&gt;"",H1987,"N/A")</f>
        <v>44617</v>
      </c>
      <c r="K1987">
        <v>1</v>
      </c>
      <c r="L1987" t="s">
        <v>16</v>
      </c>
      <c r="M1987" t="str">
        <f>IF(L1987&lt;&gt;"",L1987,"N/A")</f>
        <v>Paid</v>
      </c>
      <c r="N1987" t="s">
        <v>12</v>
      </c>
      <c r="O1987" t="str">
        <f>IF(N1987&lt;&gt;"",N1987,"N/A")</f>
        <v>Invoiced</v>
      </c>
      <c r="P1987" t="s">
        <v>13</v>
      </c>
      <c r="Q1987" s="9">
        <v>30.765000000000001</v>
      </c>
      <c r="R1987" t="str">
        <f t="shared" ref="R1987:R2050" si="31">IF(Q1987&lt;=10,"1-10",IF(Q1987&lt;=20,"10-20",IF(Q1987&lt;=30,"20-30",IF(Q1987&lt;=40,"30+"))))</f>
        <v>30+</v>
      </c>
      <c r="S1987">
        <v>600</v>
      </c>
      <c r="T1987" t="s">
        <v>14</v>
      </c>
      <c r="U1987">
        <f>IF(T1987="USD",S1987,S1987*0.055)</f>
        <v>600</v>
      </c>
      <c r="V1987">
        <v>300</v>
      </c>
      <c r="W1987" t="s">
        <v>14</v>
      </c>
      <c r="X1987">
        <f>IF(W1987="USD",V1987,V1987*0.054)</f>
        <v>300</v>
      </c>
      <c r="Y1987">
        <v>1</v>
      </c>
      <c r="Z1987">
        <v>2.5</v>
      </c>
      <c r="AA1987" s="9">
        <v>3.75</v>
      </c>
      <c r="AB1987">
        <v>3.125</v>
      </c>
    </row>
    <row r="1988" spans="1:28" x14ac:dyDescent="0.25">
      <c r="A1988" t="s">
        <v>201</v>
      </c>
      <c r="B1988" t="s">
        <v>10</v>
      </c>
      <c r="C1988" t="s">
        <v>68</v>
      </c>
      <c r="D1988" t="s">
        <v>3620</v>
      </c>
      <c r="E1988" t="s">
        <v>3612</v>
      </c>
      <c r="F1988" t="str">
        <f>_xlfn.CONCAT(D1988:D1988,"-",E1988)</f>
        <v>Zanzibar-Victoria</v>
      </c>
      <c r="G1988" s="1">
        <v>44605</v>
      </c>
      <c r="H1988" s="1">
        <v>44630</v>
      </c>
      <c r="I1988" s="8">
        <f>IF(H1988&lt;&gt;"",_xlfn.DAYS(H1988,G1988),"N/A")</f>
        <v>25</v>
      </c>
      <c r="J1988" s="1">
        <f>IF(H1988&lt;&gt;"",H1988,"N/A")</f>
        <v>44630</v>
      </c>
      <c r="K1988">
        <v>2</v>
      </c>
      <c r="L1988" t="s">
        <v>16</v>
      </c>
      <c r="M1988" t="str">
        <f>IF(L1988&lt;&gt;"",L1988,"N/A")</f>
        <v>Paid</v>
      </c>
      <c r="O1988" t="str">
        <f>IF(N1988&lt;&gt;"",N1988,"N/A")</f>
        <v>N/A</v>
      </c>
      <c r="P1988" t="s">
        <v>69</v>
      </c>
      <c r="Q1988" s="9">
        <v>30.14</v>
      </c>
      <c r="R1988" t="str">
        <f t="shared" si="31"/>
        <v>30+</v>
      </c>
      <c r="S1988">
        <v>20</v>
      </c>
      <c r="T1988" t="s">
        <v>14</v>
      </c>
      <c r="U1988">
        <f>IF(T1988="USD",S1988,S1988*0.055)</f>
        <v>20</v>
      </c>
      <c r="V1988">
        <v>10</v>
      </c>
      <c r="W1988" t="s">
        <v>14</v>
      </c>
      <c r="X1988">
        <f>IF(W1988="USD",V1988,V1988*0.054)</f>
        <v>10</v>
      </c>
      <c r="Y1988">
        <v>1</v>
      </c>
      <c r="Z1988">
        <v>2.5</v>
      </c>
      <c r="AA1988" s="9">
        <v>3.75</v>
      </c>
      <c r="AB1988">
        <v>3.125</v>
      </c>
    </row>
    <row r="1989" spans="1:28" x14ac:dyDescent="0.25">
      <c r="A1989" t="s">
        <v>144</v>
      </c>
      <c r="B1989" t="s">
        <v>10</v>
      </c>
      <c r="C1989" t="s">
        <v>68</v>
      </c>
      <c r="D1989" t="s">
        <v>3615</v>
      </c>
      <c r="E1989" t="s">
        <v>3614</v>
      </c>
      <c r="F1989" t="str">
        <f>_xlfn.CONCAT(D1989:D1989,"-",E1989)</f>
        <v>Mombasa-Alger</v>
      </c>
      <c r="G1989" s="1">
        <v>44605</v>
      </c>
      <c r="H1989" s="1">
        <v>44630</v>
      </c>
      <c r="I1989" s="8">
        <f>IF(H1989&lt;&gt;"",_xlfn.DAYS(H1989,G1989),"N/A")</f>
        <v>25</v>
      </c>
      <c r="J1989" s="1">
        <f>IF(H1989&lt;&gt;"",H1989,"N/A")</f>
        <v>44630</v>
      </c>
      <c r="K1989">
        <v>2</v>
      </c>
      <c r="L1989" t="s">
        <v>16</v>
      </c>
      <c r="M1989" t="str">
        <f>IF(L1989&lt;&gt;"",L1989,"N/A")</f>
        <v>Paid</v>
      </c>
      <c r="N1989" t="s">
        <v>12</v>
      </c>
      <c r="O1989" t="str">
        <f>IF(N1989&lt;&gt;"",N1989,"N/A")</f>
        <v>Invoiced</v>
      </c>
      <c r="P1989" t="s">
        <v>13</v>
      </c>
      <c r="Q1989" s="9">
        <v>30.14</v>
      </c>
      <c r="R1989" t="str">
        <f t="shared" si="31"/>
        <v>30+</v>
      </c>
      <c r="S1989">
        <v>600</v>
      </c>
      <c r="T1989" t="s">
        <v>14</v>
      </c>
      <c r="U1989">
        <f>IF(T1989="USD",S1989,S1989*0.055)</f>
        <v>600</v>
      </c>
      <c r="V1989">
        <v>300</v>
      </c>
      <c r="W1989" t="s">
        <v>14</v>
      </c>
      <c r="X1989">
        <f>IF(W1989="USD",V1989,V1989*0.054)</f>
        <v>300</v>
      </c>
      <c r="Y1989">
        <v>1</v>
      </c>
      <c r="Z1989">
        <v>2.5</v>
      </c>
      <c r="AA1989" s="9">
        <v>3.75</v>
      </c>
      <c r="AB1989">
        <v>3.125</v>
      </c>
    </row>
    <row r="1990" spans="1:28" x14ac:dyDescent="0.25">
      <c r="A1990" t="s">
        <v>161</v>
      </c>
      <c r="B1990" t="s">
        <v>10</v>
      </c>
      <c r="C1990" t="s">
        <v>68</v>
      </c>
      <c r="D1990" t="s">
        <v>3616</v>
      </c>
      <c r="E1990" t="s">
        <v>3618</v>
      </c>
      <c r="F1990" t="str">
        <f>_xlfn.CONCAT(D1990:D1990,"-",E1990)</f>
        <v>Marrakech-Tripoli</v>
      </c>
      <c r="G1990" s="1">
        <v>44574</v>
      </c>
      <c r="H1990" s="1">
        <v>44599</v>
      </c>
      <c r="I1990" s="8">
        <f>IF(H1990&lt;&gt;"",_xlfn.DAYS(H1990,G1990),"N/A")</f>
        <v>25</v>
      </c>
      <c r="J1990" s="1">
        <f>IF(H1990&lt;&gt;"",H1990,"N/A")</f>
        <v>44599</v>
      </c>
      <c r="K1990">
        <v>1</v>
      </c>
      <c r="L1990" t="s">
        <v>16</v>
      </c>
      <c r="M1990" t="str">
        <f>IF(L1990&lt;&gt;"",L1990,"N/A")</f>
        <v>Paid</v>
      </c>
      <c r="N1990" t="s">
        <v>12</v>
      </c>
      <c r="O1990" t="str">
        <f>IF(N1990&lt;&gt;"",N1990,"N/A")</f>
        <v>Invoiced</v>
      </c>
      <c r="P1990" t="s">
        <v>69</v>
      </c>
      <c r="Q1990" s="9">
        <v>30.12</v>
      </c>
      <c r="R1990" t="str">
        <f t="shared" si="31"/>
        <v>30+</v>
      </c>
      <c r="S1990">
        <v>20</v>
      </c>
      <c r="T1990" t="s">
        <v>14</v>
      </c>
      <c r="U1990">
        <f>IF(T1990="USD",S1990,S1990*0.055)</f>
        <v>20</v>
      </c>
      <c r="V1990">
        <v>10</v>
      </c>
      <c r="W1990" t="s">
        <v>14</v>
      </c>
      <c r="X1990">
        <f>IF(W1990="USD",V1990,V1990*0.054)</f>
        <v>10</v>
      </c>
      <c r="Y1990">
        <v>1</v>
      </c>
      <c r="Z1990">
        <v>2.5</v>
      </c>
      <c r="AA1990" s="9">
        <v>3.75</v>
      </c>
      <c r="AB1990">
        <v>3.125</v>
      </c>
    </row>
    <row r="1991" spans="1:28" x14ac:dyDescent="0.25">
      <c r="A1991" t="s">
        <v>104</v>
      </c>
      <c r="B1991" t="s">
        <v>10</v>
      </c>
      <c r="C1991" t="s">
        <v>68</v>
      </c>
      <c r="D1991" t="s">
        <v>3615</v>
      </c>
      <c r="E1991" t="s">
        <v>3612</v>
      </c>
      <c r="F1991" t="str">
        <f>_xlfn.CONCAT(D1991:D1991,"-",E1991)</f>
        <v>Mombasa-Victoria</v>
      </c>
      <c r="G1991" s="1">
        <v>44574</v>
      </c>
      <c r="H1991" s="1">
        <v>44599</v>
      </c>
      <c r="I1991" s="8">
        <f>IF(H1991&lt;&gt;"",_xlfn.DAYS(H1991,G1991),"N/A")</f>
        <v>25</v>
      </c>
      <c r="J1991" s="1">
        <f>IF(H1991&lt;&gt;"",H1991,"N/A")</f>
        <v>44599</v>
      </c>
      <c r="K1991">
        <v>1</v>
      </c>
      <c r="L1991" t="s">
        <v>16</v>
      </c>
      <c r="M1991" t="str">
        <f>IF(L1991&lt;&gt;"",L1991,"N/A")</f>
        <v>Paid</v>
      </c>
      <c r="N1991" t="s">
        <v>16</v>
      </c>
      <c r="O1991" t="str">
        <f>IF(N1991&lt;&gt;"",N1991,"N/A")</f>
        <v>Paid</v>
      </c>
      <c r="P1991" t="s">
        <v>13</v>
      </c>
      <c r="Q1991" s="9">
        <v>30.12</v>
      </c>
      <c r="R1991" t="str">
        <f t="shared" si="31"/>
        <v>30+</v>
      </c>
      <c r="S1991">
        <v>600</v>
      </c>
      <c r="T1991" t="s">
        <v>14</v>
      </c>
      <c r="U1991">
        <f>IF(T1991="USD",S1991,S1991*0.055)</f>
        <v>600</v>
      </c>
      <c r="V1991">
        <v>300</v>
      </c>
      <c r="W1991" t="s">
        <v>14</v>
      </c>
      <c r="X1991">
        <f>IF(W1991="USD",V1991,V1991*0.054)</f>
        <v>300</v>
      </c>
      <c r="Y1991">
        <v>1</v>
      </c>
      <c r="Z1991">
        <v>2.5</v>
      </c>
      <c r="AA1991" s="9">
        <v>3.75</v>
      </c>
      <c r="AB1991">
        <v>3.125</v>
      </c>
    </row>
    <row r="1992" spans="1:28" x14ac:dyDescent="0.25">
      <c r="A1992" t="s">
        <v>171</v>
      </c>
      <c r="B1992" t="s">
        <v>10</v>
      </c>
      <c r="C1992" t="s">
        <v>68</v>
      </c>
      <c r="D1992" t="s">
        <v>3615</v>
      </c>
      <c r="E1992" t="s">
        <v>3613</v>
      </c>
      <c r="F1992" t="str">
        <f>_xlfn.CONCAT(D1992:D1992,"-",E1992)</f>
        <v>Mombasa-Sanaa</v>
      </c>
      <c r="G1992" s="1">
        <v>44574</v>
      </c>
      <c r="H1992" s="1">
        <v>44599</v>
      </c>
      <c r="I1992" s="8">
        <f>IF(H1992&lt;&gt;"",_xlfn.DAYS(H1992,G1992),"N/A")</f>
        <v>25</v>
      </c>
      <c r="J1992" s="1">
        <f>IF(H1992&lt;&gt;"",H1992,"N/A")</f>
        <v>44599</v>
      </c>
      <c r="K1992">
        <v>1</v>
      </c>
      <c r="L1992" t="s">
        <v>16</v>
      </c>
      <c r="M1992" t="str">
        <f>IF(L1992&lt;&gt;"",L1992,"N/A")</f>
        <v>Paid</v>
      </c>
      <c r="N1992" t="s">
        <v>12</v>
      </c>
      <c r="O1992" t="str">
        <f>IF(N1992&lt;&gt;"",N1992,"N/A")</f>
        <v>Invoiced</v>
      </c>
      <c r="P1992" t="s">
        <v>69</v>
      </c>
      <c r="Q1992" s="9">
        <v>30.04</v>
      </c>
      <c r="R1992" t="str">
        <f t="shared" si="31"/>
        <v>30+</v>
      </c>
      <c r="S1992">
        <v>20</v>
      </c>
      <c r="T1992" t="s">
        <v>14</v>
      </c>
      <c r="U1992">
        <f>IF(T1992="USD",S1992,S1992*0.055)</f>
        <v>20</v>
      </c>
      <c r="V1992">
        <v>10</v>
      </c>
      <c r="W1992" t="s">
        <v>14</v>
      </c>
      <c r="X1992">
        <f>IF(W1992="USD",V1992,V1992*0.054)</f>
        <v>10</v>
      </c>
      <c r="Y1992">
        <v>1</v>
      </c>
      <c r="Z1992">
        <v>2.5</v>
      </c>
      <c r="AA1992" s="9">
        <v>3.75</v>
      </c>
      <c r="AB1992">
        <v>3.125</v>
      </c>
    </row>
    <row r="1993" spans="1:28" x14ac:dyDescent="0.25">
      <c r="A1993" t="s">
        <v>114</v>
      </c>
      <c r="B1993" t="s">
        <v>10</v>
      </c>
      <c r="C1993" t="s">
        <v>68</v>
      </c>
      <c r="D1993" t="s">
        <v>3619</v>
      </c>
      <c r="E1993" t="s">
        <v>3612</v>
      </c>
      <c r="F1993" t="str">
        <f>_xlfn.CONCAT(D1993:D1993,"-",E1993)</f>
        <v>Addis Ababa-Victoria</v>
      </c>
      <c r="G1993" s="1">
        <v>44574</v>
      </c>
      <c r="H1993" s="1">
        <v>44599</v>
      </c>
      <c r="I1993" s="8">
        <f>IF(H1993&lt;&gt;"",_xlfn.DAYS(H1993,G1993),"N/A")</f>
        <v>25</v>
      </c>
      <c r="J1993" s="1">
        <f>IF(H1993&lt;&gt;"",H1993,"N/A")</f>
        <v>44599</v>
      </c>
      <c r="K1993">
        <v>1</v>
      </c>
      <c r="L1993" t="s">
        <v>16</v>
      </c>
      <c r="M1993" t="str">
        <f>IF(L1993&lt;&gt;"",L1993,"N/A")</f>
        <v>Paid</v>
      </c>
      <c r="N1993" t="s">
        <v>16</v>
      </c>
      <c r="O1993" t="str">
        <f>IF(N1993&lt;&gt;"",N1993,"N/A")</f>
        <v>Paid</v>
      </c>
      <c r="P1993" t="s">
        <v>13</v>
      </c>
      <c r="Q1993" s="9">
        <v>30.04</v>
      </c>
      <c r="R1993" t="str">
        <f t="shared" si="31"/>
        <v>30+</v>
      </c>
      <c r="S1993">
        <v>600</v>
      </c>
      <c r="T1993" t="s">
        <v>14</v>
      </c>
      <c r="U1993">
        <f>IF(T1993="USD",S1993,S1993*0.055)</f>
        <v>600</v>
      </c>
      <c r="V1993">
        <v>300</v>
      </c>
      <c r="W1993" t="s">
        <v>14</v>
      </c>
      <c r="X1993">
        <f>IF(W1993="USD",V1993,V1993*0.054)</f>
        <v>300</v>
      </c>
      <c r="Y1993">
        <v>1</v>
      </c>
      <c r="Z1993">
        <v>2.5</v>
      </c>
      <c r="AA1993" s="9">
        <v>3.75</v>
      </c>
      <c r="AB1993">
        <v>3.125</v>
      </c>
    </row>
    <row r="1994" spans="1:28" x14ac:dyDescent="0.25">
      <c r="A1994" t="s">
        <v>74</v>
      </c>
      <c r="B1994" t="s">
        <v>10</v>
      </c>
      <c r="C1994" t="s">
        <v>68</v>
      </c>
      <c r="D1994" t="s">
        <v>3619</v>
      </c>
      <c r="E1994" t="s">
        <v>3613</v>
      </c>
      <c r="F1994" t="str">
        <f>_xlfn.CONCAT(D1994:D1994,"-",E1994)</f>
        <v>Addis Ababa-Sanaa</v>
      </c>
      <c r="G1994" s="1">
        <v>44606</v>
      </c>
      <c r="H1994" s="1">
        <v>44631</v>
      </c>
      <c r="I1994" s="8">
        <f>IF(H1994&lt;&gt;"",_xlfn.DAYS(H1994,G1994),"N/A")</f>
        <v>25</v>
      </c>
      <c r="J1994" s="1">
        <f>IF(H1994&lt;&gt;"",H1994,"N/A")</f>
        <v>44631</v>
      </c>
      <c r="K1994">
        <v>2</v>
      </c>
      <c r="L1994" t="s">
        <v>16</v>
      </c>
      <c r="M1994" t="str">
        <f>IF(L1994&lt;&gt;"",L1994,"N/A")</f>
        <v>Paid</v>
      </c>
      <c r="N1994" t="s">
        <v>12</v>
      </c>
      <c r="O1994" t="str">
        <f>IF(N1994&lt;&gt;"",N1994,"N/A")</f>
        <v>Invoiced</v>
      </c>
      <c r="P1994" t="s">
        <v>69</v>
      </c>
      <c r="Q1994" s="9">
        <v>30</v>
      </c>
      <c r="R1994" t="str">
        <f t="shared" si="31"/>
        <v>20-30</v>
      </c>
      <c r="S1994">
        <v>20</v>
      </c>
      <c r="T1994" t="s">
        <v>14</v>
      </c>
      <c r="U1994">
        <f>IF(T1994="USD",S1994,S1994*0.055)</f>
        <v>20</v>
      </c>
      <c r="V1994">
        <v>10</v>
      </c>
      <c r="W1994" t="s">
        <v>14</v>
      </c>
      <c r="X1994">
        <f>IF(W1994="USD",V1994,V1994*0.054)</f>
        <v>10</v>
      </c>
      <c r="Y1994">
        <v>1</v>
      </c>
      <c r="Z1994">
        <v>2.5</v>
      </c>
      <c r="AA1994" s="9">
        <v>3.75</v>
      </c>
      <c r="AB1994">
        <v>3.125</v>
      </c>
    </row>
    <row r="1995" spans="1:28" x14ac:dyDescent="0.25">
      <c r="A1995" t="s">
        <v>83</v>
      </c>
      <c r="B1995" t="s">
        <v>10</v>
      </c>
      <c r="C1995" t="s">
        <v>68</v>
      </c>
      <c r="D1995" t="s">
        <v>3619</v>
      </c>
      <c r="E1995" t="s">
        <v>3614</v>
      </c>
      <c r="F1995" t="str">
        <f>_xlfn.CONCAT(D1995:D1995,"-",E1995)</f>
        <v>Addis Ababa-Alger</v>
      </c>
      <c r="G1995" s="1">
        <v>44606</v>
      </c>
      <c r="H1995" s="1">
        <v>44631</v>
      </c>
      <c r="I1995" s="8">
        <f>IF(H1995&lt;&gt;"",_xlfn.DAYS(H1995,G1995),"N/A")</f>
        <v>25</v>
      </c>
      <c r="J1995" s="1">
        <f>IF(H1995&lt;&gt;"",H1995,"N/A")</f>
        <v>44631</v>
      </c>
      <c r="K1995">
        <v>2</v>
      </c>
      <c r="L1995" t="s">
        <v>16</v>
      </c>
      <c r="M1995" t="str">
        <f>IF(L1995&lt;&gt;"",L1995,"N/A")</f>
        <v>Paid</v>
      </c>
      <c r="N1995" t="s">
        <v>16</v>
      </c>
      <c r="O1995" t="str">
        <f>IF(N1995&lt;&gt;"",N1995,"N/A")</f>
        <v>Paid</v>
      </c>
      <c r="P1995" t="s">
        <v>13</v>
      </c>
      <c r="Q1995" s="9">
        <v>30</v>
      </c>
      <c r="R1995" t="str">
        <f t="shared" si="31"/>
        <v>20-30</v>
      </c>
      <c r="S1995">
        <v>600</v>
      </c>
      <c r="T1995" t="s">
        <v>14</v>
      </c>
      <c r="U1995">
        <f>IF(T1995="USD",S1995,S1995*0.055)</f>
        <v>600</v>
      </c>
      <c r="V1995">
        <v>300</v>
      </c>
      <c r="W1995" t="s">
        <v>14</v>
      </c>
      <c r="X1995">
        <f>IF(W1995="USD",V1995,V1995*0.054)</f>
        <v>300</v>
      </c>
      <c r="Y1995">
        <v>1</v>
      </c>
      <c r="Z1995">
        <v>2.5</v>
      </c>
      <c r="AA1995" s="9">
        <v>3.75</v>
      </c>
      <c r="AB1995">
        <v>3.125</v>
      </c>
    </row>
    <row r="1996" spans="1:28" x14ac:dyDescent="0.25">
      <c r="A1996" t="s">
        <v>53</v>
      </c>
      <c r="B1996" t="s">
        <v>10</v>
      </c>
      <c r="C1996" t="s">
        <v>11</v>
      </c>
      <c r="D1996" t="s">
        <v>3616</v>
      </c>
      <c r="E1996" t="s">
        <v>3613</v>
      </c>
      <c r="F1996" t="str">
        <f>_xlfn.CONCAT(D1996:D1996,"-",E1996)</f>
        <v>Marrakech-Sanaa</v>
      </c>
      <c r="G1996" s="1">
        <v>44658</v>
      </c>
      <c r="H1996" s="1">
        <v>44683</v>
      </c>
      <c r="I1996" s="8">
        <f>IF(H1996&lt;&gt;"",_xlfn.DAYS(H1996,G1996),"N/A")</f>
        <v>25</v>
      </c>
      <c r="J1996" s="1">
        <f>IF(H1996&lt;&gt;"",H1996,"N/A")</f>
        <v>44683</v>
      </c>
      <c r="K1996">
        <v>4</v>
      </c>
      <c r="L1996" t="s">
        <v>12</v>
      </c>
      <c r="M1996" t="str">
        <f>IF(L1996&lt;&gt;"",L1996,"N/A")</f>
        <v>Invoiced</v>
      </c>
      <c r="N1996" t="s">
        <v>12</v>
      </c>
      <c r="O1996" t="str">
        <f>IF(N1996&lt;&gt;"",N1996,"N/A")</f>
        <v>Invoiced</v>
      </c>
      <c r="P1996" t="s">
        <v>13</v>
      </c>
      <c r="Q1996" s="9">
        <v>29.864999999999998</v>
      </c>
      <c r="R1996" t="str">
        <f t="shared" si="31"/>
        <v>20-30</v>
      </c>
      <c r="S1996">
        <v>600</v>
      </c>
      <c r="T1996" t="s">
        <v>14</v>
      </c>
      <c r="U1996">
        <f>IF(T1996="USD",S1996,S1996*0.055)</f>
        <v>600</v>
      </c>
      <c r="V1996">
        <v>300</v>
      </c>
      <c r="W1996" t="s">
        <v>14</v>
      </c>
      <c r="X1996">
        <f>IF(W1996="USD",V1996,V1996*0.054)</f>
        <v>300</v>
      </c>
      <c r="Y1996">
        <v>1</v>
      </c>
      <c r="Z1996">
        <v>2.5</v>
      </c>
      <c r="AA1996" s="9">
        <v>3.75</v>
      </c>
      <c r="AB1996">
        <v>3.125</v>
      </c>
    </row>
    <row r="1997" spans="1:28" x14ac:dyDescent="0.25">
      <c r="A1997" t="s">
        <v>610</v>
      </c>
      <c r="B1997" t="s">
        <v>10</v>
      </c>
      <c r="C1997" t="s">
        <v>68</v>
      </c>
      <c r="D1997" t="s">
        <v>3619</v>
      </c>
      <c r="E1997" t="s">
        <v>3617</v>
      </c>
      <c r="F1997" t="str">
        <f>_xlfn.CONCAT(D1997:D1997,"-",E1997)</f>
        <v>Addis Ababa-Lagos</v>
      </c>
      <c r="G1997" s="1">
        <v>44774</v>
      </c>
      <c r="H1997" s="1">
        <v>44799</v>
      </c>
      <c r="I1997" s="8">
        <f>IF(H1997&lt;&gt;"",_xlfn.DAYS(H1997,G1997),"N/A")</f>
        <v>25</v>
      </c>
      <c r="J1997" s="1">
        <f>IF(H1997&lt;&gt;"",H1997,"N/A")</f>
        <v>44799</v>
      </c>
      <c r="K1997">
        <v>8</v>
      </c>
      <c r="L1997" t="s">
        <v>12</v>
      </c>
      <c r="M1997" t="str">
        <f>IF(L1997&lt;&gt;"",L1997,"N/A")</f>
        <v>Invoiced</v>
      </c>
      <c r="N1997" t="s">
        <v>12</v>
      </c>
      <c r="O1997" t="str">
        <f>IF(N1997&lt;&gt;"",N1997,"N/A")</f>
        <v>Invoiced</v>
      </c>
      <c r="P1997" t="s">
        <v>13</v>
      </c>
      <c r="Q1997" s="9">
        <v>29.7</v>
      </c>
      <c r="R1997" t="str">
        <f t="shared" si="31"/>
        <v>20-30</v>
      </c>
      <c r="S1997">
        <v>600</v>
      </c>
      <c r="T1997" t="s">
        <v>14</v>
      </c>
      <c r="U1997">
        <f>IF(T1997="USD",S1997,S1997*0.055)</f>
        <v>600</v>
      </c>
      <c r="V1997">
        <v>300</v>
      </c>
      <c r="W1997" t="s">
        <v>14</v>
      </c>
      <c r="X1997">
        <f>IF(W1997="USD",V1997,V1997*0.054)</f>
        <v>300</v>
      </c>
      <c r="Y1997">
        <v>1</v>
      </c>
      <c r="Z1997">
        <v>2.5</v>
      </c>
      <c r="AA1997" s="9">
        <v>3.75</v>
      </c>
      <c r="AB1997">
        <v>3.125</v>
      </c>
    </row>
    <row r="1998" spans="1:28" x14ac:dyDescent="0.25">
      <c r="A1998" t="s">
        <v>449</v>
      </c>
      <c r="B1998" t="s">
        <v>10</v>
      </c>
      <c r="C1998" t="s">
        <v>68</v>
      </c>
      <c r="D1998" t="s">
        <v>3611</v>
      </c>
      <c r="E1998" t="s">
        <v>3614</v>
      </c>
      <c r="F1998" t="str">
        <f>_xlfn.CONCAT(D1998:D1998,"-",E1998)</f>
        <v>Mogadishu-Alger</v>
      </c>
      <c r="G1998" s="1">
        <v>44643</v>
      </c>
      <c r="H1998" s="1">
        <v>44668</v>
      </c>
      <c r="I1998" s="8">
        <f>IF(H1998&lt;&gt;"",_xlfn.DAYS(H1998,G1998),"N/A")</f>
        <v>25</v>
      </c>
      <c r="J1998" s="1">
        <f>IF(H1998&lt;&gt;"",H1998,"N/A")</f>
        <v>44668</v>
      </c>
      <c r="K1998">
        <v>3</v>
      </c>
      <c r="L1998" t="s">
        <v>12</v>
      </c>
      <c r="M1998" t="str">
        <f>IF(L1998&lt;&gt;"",L1998,"N/A")</f>
        <v>Invoiced</v>
      </c>
      <c r="N1998" t="s">
        <v>12</v>
      </c>
      <c r="O1998" t="str">
        <f>IF(N1998&lt;&gt;"",N1998,"N/A")</f>
        <v>Invoiced</v>
      </c>
      <c r="P1998" t="s">
        <v>13</v>
      </c>
      <c r="Q1998" s="9">
        <v>29.69</v>
      </c>
      <c r="R1998" t="str">
        <f t="shared" si="31"/>
        <v>20-30</v>
      </c>
      <c r="S1998">
        <v>600</v>
      </c>
      <c r="T1998" t="s">
        <v>14</v>
      </c>
      <c r="U1998">
        <f>IF(T1998="USD",S1998,S1998*0.055)</f>
        <v>600</v>
      </c>
      <c r="V1998">
        <v>300</v>
      </c>
      <c r="W1998" t="s">
        <v>14</v>
      </c>
      <c r="X1998">
        <f>IF(W1998="USD",V1998,V1998*0.054)</f>
        <v>300</v>
      </c>
      <c r="Y1998">
        <v>1</v>
      </c>
      <c r="Z1998">
        <v>2.5</v>
      </c>
      <c r="AA1998" s="9">
        <v>3.75</v>
      </c>
      <c r="AB1998">
        <v>3.125</v>
      </c>
    </row>
    <row r="1999" spans="1:28" x14ac:dyDescent="0.25">
      <c r="A1999" t="s">
        <v>660</v>
      </c>
      <c r="B1999" t="s">
        <v>10</v>
      </c>
      <c r="C1999" t="s">
        <v>68</v>
      </c>
      <c r="D1999" t="s">
        <v>3619</v>
      </c>
      <c r="E1999" t="s">
        <v>3612</v>
      </c>
      <c r="F1999" t="str">
        <f>_xlfn.CONCAT(D1999:D1999,"-",E1999)</f>
        <v>Addis Ababa-Victoria</v>
      </c>
      <c r="G1999" s="1">
        <v>44785</v>
      </c>
      <c r="H1999" s="1">
        <v>44810</v>
      </c>
      <c r="I1999" s="8">
        <f>IF(H1999&lt;&gt;"",_xlfn.DAYS(H1999,G1999),"N/A")</f>
        <v>25</v>
      </c>
      <c r="J1999" s="1">
        <f>IF(H1999&lt;&gt;"",H1999,"N/A")</f>
        <v>44810</v>
      </c>
      <c r="K1999">
        <v>8</v>
      </c>
      <c r="L1999" t="s">
        <v>12</v>
      </c>
      <c r="M1999" t="str">
        <f>IF(L1999&lt;&gt;"",L1999,"N/A")</f>
        <v>Invoiced</v>
      </c>
      <c r="N1999" t="s">
        <v>583</v>
      </c>
      <c r="O1999" t="str">
        <f>IF(N1999&lt;&gt;"",N1999,"N/A")</f>
        <v>Approval Pending</v>
      </c>
      <c r="P1999" t="s">
        <v>13</v>
      </c>
      <c r="Q1999" s="9">
        <v>29.68</v>
      </c>
      <c r="R1999" t="str">
        <f t="shared" si="31"/>
        <v>20-30</v>
      </c>
      <c r="S1999">
        <v>600</v>
      </c>
      <c r="T1999" t="s">
        <v>14</v>
      </c>
      <c r="U1999">
        <f>IF(T1999="USD",S1999,S1999*0.055)</f>
        <v>600</v>
      </c>
      <c r="V1999">
        <v>300</v>
      </c>
      <c r="W1999" t="s">
        <v>14</v>
      </c>
      <c r="X1999">
        <f>IF(W1999="USD",V1999,V1999*0.054)</f>
        <v>300</v>
      </c>
      <c r="Y1999">
        <v>1</v>
      </c>
      <c r="Z1999">
        <v>2.5</v>
      </c>
      <c r="AA1999" s="9">
        <v>3.75</v>
      </c>
      <c r="AB1999">
        <v>3.125</v>
      </c>
    </row>
    <row r="2000" spans="1:28" x14ac:dyDescent="0.25">
      <c r="A2000" t="s">
        <v>623</v>
      </c>
      <c r="B2000" t="s">
        <v>10</v>
      </c>
      <c r="C2000" t="s">
        <v>68</v>
      </c>
      <c r="D2000" t="s">
        <v>3619</v>
      </c>
      <c r="E2000" t="s">
        <v>3612</v>
      </c>
      <c r="F2000" t="str">
        <f>_xlfn.CONCAT(D2000:D2000,"-",E2000)</f>
        <v>Addis Ababa-Victoria</v>
      </c>
      <c r="G2000" s="1">
        <v>44778</v>
      </c>
      <c r="H2000" s="1">
        <v>44803</v>
      </c>
      <c r="I2000" s="8">
        <f>IF(H2000&lt;&gt;"",_xlfn.DAYS(H2000,G2000),"N/A")</f>
        <v>25</v>
      </c>
      <c r="J2000" s="1">
        <f>IF(H2000&lt;&gt;"",H2000,"N/A")</f>
        <v>44803</v>
      </c>
      <c r="K2000">
        <v>8</v>
      </c>
      <c r="L2000" t="s">
        <v>12</v>
      </c>
      <c r="M2000" t="str">
        <f>IF(L2000&lt;&gt;"",L2000,"N/A")</f>
        <v>Invoiced</v>
      </c>
      <c r="N2000" t="s">
        <v>12</v>
      </c>
      <c r="O2000" t="str">
        <f>IF(N2000&lt;&gt;"",N2000,"N/A")</f>
        <v>Invoiced</v>
      </c>
      <c r="P2000" t="s">
        <v>13</v>
      </c>
      <c r="Q2000" s="9">
        <v>29.62</v>
      </c>
      <c r="R2000" t="str">
        <f t="shared" si="31"/>
        <v>20-30</v>
      </c>
      <c r="S2000">
        <v>600</v>
      </c>
      <c r="T2000" t="s">
        <v>14</v>
      </c>
      <c r="U2000">
        <f>IF(T2000="USD",S2000,S2000*0.055)</f>
        <v>600</v>
      </c>
      <c r="V2000">
        <v>300</v>
      </c>
      <c r="W2000" t="s">
        <v>14</v>
      </c>
      <c r="X2000">
        <f>IF(W2000="USD",V2000,V2000*0.054)</f>
        <v>300</v>
      </c>
      <c r="Y2000">
        <v>1</v>
      </c>
      <c r="Z2000">
        <v>2.5</v>
      </c>
      <c r="AA2000" s="9">
        <v>3.75</v>
      </c>
      <c r="AB2000">
        <v>3.125</v>
      </c>
    </row>
    <row r="2001" spans="1:28" x14ac:dyDescent="0.25">
      <c r="A2001" t="s">
        <v>654</v>
      </c>
      <c r="B2001" t="s">
        <v>10</v>
      </c>
      <c r="C2001" t="s">
        <v>68</v>
      </c>
      <c r="D2001" t="s">
        <v>3619</v>
      </c>
      <c r="E2001" t="s">
        <v>3617</v>
      </c>
      <c r="F2001" t="str">
        <f>_xlfn.CONCAT(D2001:D2001,"-",E2001)</f>
        <v>Addis Ababa-Lagos</v>
      </c>
      <c r="G2001" s="1">
        <v>44785</v>
      </c>
      <c r="H2001" s="1">
        <v>44810</v>
      </c>
      <c r="I2001" s="8">
        <f>IF(H2001&lt;&gt;"",_xlfn.DAYS(H2001,G2001),"N/A")</f>
        <v>25</v>
      </c>
      <c r="J2001" s="1">
        <f>IF(H2001&lt;&gt;"",H2001,"N/A")</f>
        <v>44810</v>
      </c>
      <c r="K2001">
        <v>8</v>
      </c>
      <c r="L2001" t="s">
        <v>12</v>
      </c>
      <c r="M2001" t="str">
        <f>IF(L2001&lt;&gt;"",L2001,"N/A")</f>
        <v>Invoiced</v>
      </c>
      <c r="N2001" t="s">
        <v>583</v>
      </c>
      <c r="O2001" t="str">
        <f>IF(N2001&lt;&gt;"",N2001,"N/A")</f>
        <v>Approval Pending</v>
      </c>
      <c r="P2001" t="s">
        <v>13</v>
      </c>
      <c r="Q2001" s="9">
        <v>29.6</v>
      </c>
      <c r="R2001" t="str">
        <f t="shared" si="31"/>
        <v>20-30</v>
      </c>
      <c r="S2001">
        <v>600</v>
      </c>
      <c r="T2001" t="s">
        <v>14</v>
      </c>
      <c r="U2001">
        <f>IF(T2001="USD",S2001,S2001*0.055)</f>
        <v>600</v>
      </c>
      <c r="V2001">
        <v>300</v>
      </c>
      <c r="W2001" t="s">
        <v>14</v>
      </c>
      <c r="X2001">
        <f>IF(W2001="USD",V2001,V2001*0.054)</f>
        <v>300</v>
      </c>
      <c r="Y2001">
        <v>1</v>
      </c>
      <c r="Z2001">
        <v>2.5</v>
      </c>
      <c r="AA2001" s="9">
        <v>3.75</v>
      </c>
      <c r="AB2001">
        <v>3.125</v>
      </c>
    </row>
    <row r="2002" spans="1:28" x14ac:dyDescent="0.25">
      <c r="A2002" t="s">
        <v>625</v>
      </c>
      <c r="B2002" t="s">
        <v>10</v>
      </c>
      <c r="C2002" t="s">
        <v>68</v>
      </c>
      <c r="D2002" t="s">
        <v>3616</v>
      </c>
      <c r="E2002" t="s">
        <v>3614</v>
      </c>
      <c r="F2002" t="str">
        <f>_xlfn.CONCAT(D2002:D2002,"-",E2002)</f>
        <v>Marrakech-Alger</v>
      </c>
      <c r="G2002" s="1">
        <v>44785</v>
      </c>
      <c r="H2002" s="1">
        <v>44810</v>
      </c>
      <c r="I2002" s="8">
        <f>IF(H2002&lt;&gt;"",_xlfn.DAYS(H2002,G2002),"N/A")</f>
        <v>25</v>
      </c>
      <c r="J2002" s="1">
        <f>IF(H2002&lt;&gt;"",H2002,"N/A")</f>
        <v>44810</v>
      </c>
      <c r="K2002">
        <v>8</v>
      </c>
      <c r="L2002" t="s">
        <v>12</v>
      </c>
      <c r="M2002" t="str">
        <f>IF(L2002&lt;&gt;"",L2002,"N/A")</f>
        <v>Invoiced</v>
      </c>
      <c r="N2002" t="s">
        <v>583</v>
      </c>
      <c r="O2002" t="str">
        <f>IF(N2002&lt;&gt;"",N2002,"N/A")</f>
        <v>Approval Pending</v>
      </c>
      <c r="P2002" t="s">
        <v>13</v>
      </c>
      <c r="Q2002" s="9">
        <v>29.58</v>
      </c>
      <c r="R2002" t="str">
        <f t="shared" si="31"/>
        <v>20-30</v>
      </c>
      <c r="S2002">
        <v>600</v>
      </c>
      <c r="T2002" t="s">
        <v>14</v>
      </c>
      <c r="U2002">
        <f>IF(T2002="USD",S2002,S2002*0.055)</f>
        <v>600</v>
      </c>
      <c r="V2002">
        <v>300</v>
      </c>
      <c r="W2002" t="s">
        <v>14</v>
      </c>
      <c r="X2002">
        <f>IF(W2002="USD",V2002,V2002*0.054)</f>
        <v>300</v>
      </c>
      <c r="Y2002">
        <v>1</v>
      </c>
      <c r="Z2002">
        <v>2.5</v>
      </c>
      <c r="AA2002" s="9">
        <v>3.75</v>
      </c>
      <c r="AB2002">
        <v>3.125</v>
      </c>
    </row>
    <row r="2003" spans="1:28" x14ac:dyDescent="0.25">
      <c r="A2003" t="s">
        <v>661</v>
      </c>
      <c r="B2003" t="s">
        <v>10</v>
      </c>
      <c r="C2003" t="s">
        <v>68</v>
      </c>
      <c r="D2003" t="s">
        <v>3619</v>
      </c>
      <c r="E2003" t="s">
        <v>3618</v>
      </c>
      <c r="F2003" t="str">
        <f>_xlfn.CONCAT(D2003:D2003,"-",E2003)</f>
        <v>Addis Ababa-Tripoli</v>
      </c>
      <c r="G2003" s="1">
        <v>44785</v>
      </c>
      <c r="H2003" s="1">
        <v>44810</v>
      </c>
      <c r="I2003" s="8">
        <f>IF(H2003&lt;&gt;"",_xlfn.DAYS(H2003,G2003),"N/A")</f>
        <v>25</v>
      </c>
      <c r="J2003" s="1">
        <f>IF(H2003&lt;&gt;"",H2003,"N/A")</f>
        <v>44810</v>
      </c>
      <c r="K2003">
        <v>8</v>
      </c>
      <c r="L2003" t="s">
        <v>12</v>
      </c>
      <c r="M2003" t="str">
        <f>IF(L2003&lt;&gt;"",L2003,"N/A")</f>
        <v>Invoiced</v>
      </c>
      <c r="N2003" t="s">
        <v>583</v>
      </c>
      <c r="O2003" t="str">
        <f>IF(N2003&lt;&gt;"",N2003,"N/A")</f>
        <v>Approval Pending</v>
      </c>
      <c r="P2003" t="s">
        <v>13</v>
      </c>
      <c r="Q2003" s="9">
        <v>29.58</v>
      </c>
      <c r="R2003" t="str">
        <f t="shared" si="31"/>
        <v>20-30</v>
      </c>
      <c r="S2003">
        <v>600</v>
      </c>
      <c r="T2003" t="s">
        <v>14</v>
      </c>
      <c r="U2003">
        <f>IF(T2003="USD",S2003,S2003*0.055)</f>
        <v>600</v>
      </c>
      <c r="V2003">
        <v>300</v>
      </c>
      <c r="W2003" t="s">
        <v>14</v>
      </c>
      <c r="X2003">
        <f>IF(W2003="USD",V2003,V2003*0.054)</f>
        <v>300</v>
      </c>
      <c r="Y2003">
        <v>1</v>
      </c>
      <c r="Z2003">
        <v>2.5</v>
      </c>
      <c r="AA2003" s="9">
        <v>3.75</v>
      </c>
      <c r="AB2003">
        <v>3.125</v>
      </c>
    </row>
    <row r="2004" spans="1:28" x14ac:dyDescent="0.25">
      <c r="A2004" t="s">
        <v>630</v>
      </c>
      <c r="B2004" t="s">
        <v>10</v>
      </c>
      <c r="C2004" t="s">
        <v>68</v>
      </c>
      <c r="D2004" t="s">
        <v>3619</v>
      </c>
      <c r="E2004" t="s">
        <v>3617</v>
      </c>
      <c r="F2004" t="str">
        <f>_xlfn.CONCAT(D2004:D2004,"-",E2004)</f>
        <v>Addis Ababa-Lagos</v>
      </c>
      <c r="G2004" s="1">
        <v>44785</v>
      </c>
      <c r="H2004" s="1">
        <v>44810</v>
      </c>
      <c r="I2004" s="8">
        <f>IF(H2004&lt;&gt;"",_xlfn.DAYS(H2004,G2004),"N/A")</f>
        <v>25</v>
      </c>
      <c r="J2004" s="1">
        <f>IF(H2004&lt;&gt;"",H2004,"N/A")</f>
        <v>44810</v>
      </c>
      <c r="K2004">
        <v>8</v>
      </c>
      <c r="L2004" t="s">
        <v>12</v>
      </c>
      <c r="M2004" t="str">
        <f>IF(L2004&lt;&gt;"",L2004,"N/A")</f>
        <v>Invoiced</v>
      </c>
      <c r="N2004" t="s">
        <v>583</v>
      </c>
      <c r="O2004" t="str">
        <f>IF(N2004&lt;&gt;"",N2004,"N/A")</f>
        <v>Approval Pending</v>
      </c>
      <c r="P2004" t="s">
        <v>13</v>
      </c>
      <c r="Q2004" s="9">
        <v>29.52</v>
      </c>
      <c r="R2004" t="str">
        <f t="shared" si="31"/>
        <v>20-30</v>
      </c>
      <c r="S2004">
        <v>600</v>
      </c>
      <c r="T2004" t="s">
        <v>14</v>
      </c>
      <c r="U2004">
        <f>IF(T2004="USD",S2004,S2004*0.055)</f>
        <v>600</v>
      </c>
      <c r="V2004">
        <v>300</v>
      </c>
      <c r="W2004" t="s">
        <v>14</v>
      </c>
      <c r="X2004">
        <f>IF(W2004="USD",V2004,V2004*0.054)</f>
        <v>300</v>
      </c>
      <c r="Y2004">
        <v>1</v>
      </c>
      <c r="Z2004">
        <v>2.5</v>
      </c>
      <c r="AA2004" s="9">
        <v>3.75</v>
      </c>
      <c r="AB2004">
        <v>3.125</v>
      </c>
    </row>
    <row r="2005" spans="1:28" x14ac:dyDescent="0.25">
      <c r="A2005" t="s">
        <v>637</v>
      </c>
      <c r="B2005" t="s">
        <v>10</v>
      </c>
      <c r="C2005" t="s">
        <v>68</v>
      </c>
      <c r="D2005" t="s">
        <v>3620</v>
      </c>
      <c r="E2005" t="s">
        <v>3614</v>
      </c>
      <c r="F2005" t="str">
        <f>_xlfn.CONCAT(D2005:D2005,"-",E2005)</f>
        <v>Zanzibar-Alger</v>
      </c>
      <c r="G2005" s="1">
        <v>44779</v>
      </c>
      <c r="H2005" s="1">
        <v>44804</v>
      </c>
      <c r="I2005" s="8">
        <f>IF(H2005&lt;&gt;"",_xlfn.DAYS(H2005,G2005),"N/A")</f>
        <v>25</v>
      </c>
      <c r="J2005" s="1">
        <f>IF(H2005&lt;&gt;"",H2005,"N/A")</f>
        <v>44804</v>
      </c>
      <c r="K2005">
        <v>8</v>
      </c>
      <c r="L2005" t="s">
        <v>12</v>
      </c>
      <c r="M2005" t="str">
        <f>IF(L2005&lt;&gt;"",L2005,"N/A")</f>
        <v>Invoiced</v>
      </c>
      <c r="N2005" t="s">
        <v>12</v>
      </c>
      <c r="O2005" t="str">
        <f>IF(N2005&lt;&gt;"",N2005,"N/A")</f>
        <v>Invoiced</v>
      </c>
      <c r="P2005" t="s">
        <v>13</v>
      </c>
      <c r="Q2005" s="9">
        <v>29.52</v>
      </c>
      <c r="R2005" t="str">
        <f t="shared" si="31"/>
        <v>20-30</v>
      </c>
      <c r="S2005">
        <v>600</v>
      </c>
      <c r="T2005" t="s">
        <v>14</v>
      </c>
      <c r="U2005">
        <f>IF(T2005="USD",S2005,S2005*0.055)</f>
        <v>600</v>
      </c>
      <c r="V2005">
        <v>300</v>
      </c>
      <c r="W2005" t="s">
        <v>14</v>
      </c>
      <c r="X2005">
        <f>IF(W2005="USD",V2005,V2005*0.054)</f>
        <v>300</v>
      </c>
      <c r="Y2005">
        <v>1</v>
      </c>
      <c r="Z2005">
        <v>2.5</v>
      </c>
      <c r="AA2005" s="9">
        <v>3.75</v>
      </c>
      <c r="AB2005">
        <v>3.125</v>
      </c>
    </row>
    <row r="2006" spans="1:28" x14ac:dyDescent="0.25">
      <c r="A2006" t="s">
        <v>624</v>
      </c>
      <c r="B2006" t="s">
        <v>10</v>
      </c>
      <c r="C2006" t="s">
        <v>68</v>
      </c>
      <c r="D2006" t="s">
        <v>3620</v>
      </c>
      <c r="E2006" t="s">
        <v>3618</v>
      </c>
      <c r="F2006" t="str">
        <f>_xlfn.CONCAT(D2006:D2006,"-",E2006)</f>
        <v>Zanzibar-Tripoli</v>
      </c>
      <c r="G2006" s="1">
        <v>44779</v>
      </c>
      <c r="H2006" s="1">
        <v>44804</v>
      </c>
      <c r="I2006" s="8">
        <f>IF(H2006&lt;&gt;"",_xlfn.DAYS(H2006,G2006),"N/A")</f>
        <v>25</v>
      </c>
      <c r="J2006" s="1">
        <f>IF(H2006&lt;&gt;"",H2006,"N/A")</f>
        <v>44804</v>
      </c>
      <c r="K2006">
        <v>8</v>
      </c>
      <c r="L2006" t="s">
        <v>12</v>
      </c>
      <c r="M2006" t="str">
        <f>IF(L2006&lt;&gt;"",L2006,"N/A")</f>
        <v>Invoiced</v>
      </c>
      <c r="N2006" t="s">
        <v>583</v>
      </c>
      <c r="O2006" t="str">
        <f>IF(N2006&lt;&gt;"",N2006,"N/A")</f>
        <v>Approval Pending</v>
      </c>
      <c r="P2006" t="s">
        <v>13</v>
      </c>
      <c r="Q2006" s="9">
        <v>29.46</v>
      </c>
      <c r="R2006" t="str">
        <f t="shared" si="31"/>
        <v>20-30</v>
      </c>
      <c r="S2006">
        <v>600</v>
      </c>
      <c r="T2006" t="s">
        <v>14</v>
      </c>
      <c r="U2006">
        <f>IF(T2006="USD",S2006,S2006*0.055)</f>
        <v>600</v>
      </c>
      <c r="V2006">
        <v>300</v>
      </c>
      <c r="W2006" t="s">
        <v>14</v>
      </c>
      <c r="X2006">
        <f>IF(W2006="USD",V2006,V2006*0.054)</f>
        <v>300</v>
      </c>
      <c r="Y2006">
        <v>1</v>
      </c>
      <c r="Z2006">
        <v>2.5</v>
      </c>
      <c r="AA2006" s="9">
        <v>3.75</v>
      </c>
      <c r="AB2006">
        <v>3.125</v>
      </c>
    </row>
    <row r="2007" spans="1:28" x14ac:dyDescent="0.25">
      <c r="A2007" t="s">
        <v>446</v>
      </c>
      <c r="B2007" t="s">
        <v>10</v>
      </c>
      <c r="C2007" t="s">
        <v>68</v>
      </c>
      <c r="D2007" t="s">
        <v>3616</v>
      </c>
      <c r="E2007" t="s">
        <v>3617</v>
      </c>
      <c r="F2007" t="str">
        <f>_xlfn.CONCAT(D2007:D2007,"-",E2007)</f>
        <v>Marrakech-Lagos</v>
      </c>
      <c r="G2007" s="1">
        <v>44628</v>
      </c>
      <c r="H2007" s="1">
        <v>44653</v>
      </c>
      <c r="I2007" s="8">
        <f>IF(H2007&lt;&gt;"",_xlfn.DAYS(H2007,G2007),"N/A")</f>
        <v>25</v>
      </c>
      <c r="J2007" s="1">
        <f>IF(H2007&lt;&gt;"",H2007,"N/A")</f>
        <v>44653</v>
      </c>
      <c r="K2007">
        <v>3</v>
      </c>
      <c r="L2007" t="s">
        <v>16</v>
      </c>
      <c r="M2007" t="str">
        <f>IF(L2007&lt;&gt;"",L2007,"N/A")</f>
        <v>Paid</v>
      </c>
      <c r="N2007" t="s">
        <v>16</v>
      </c>
      <c r="O2007" t="str">
        <f>IF(N2007&lt;&gt;"",N2007,"N/A")</f>
        <v>Paid</v>
      </c>
      <c r="P2007" t="s">
        <v>13</v>
      </c>
      <c r="Q2007" s="9">
        <v>29.265999999999998</v>
      </c>
      <c r="R2007" t="str">
        <f t="shared" si="31"/>
        <v>20-30</v>
      </c>
      <c r="S2007">
        <v>600</v>
      </c>
      <c r="T2007" t="s">
        <v>14</v>
      </c>
      <c r="U2007">
        <f>IF(T2007="USD",S2007,S2007*0.055)</f>
        <v>600</v>
      </c>
      <c r="V2007">
        <v>300</v>
      </c>
      <c r="W2007" t="s">
        <v>14</v>
      </c>
      <c r="X2007">
        <f>IF(W2007="USD",V2007,V2007*0.054)</f>
        <v>300</v>
      </c>
      <c r="Y2007">
        <v>1</v>
      </c>
      <c r="Z2007">
        <v>2.5</v>
      </c>
      <c r="AA2007" s="9">
        <v>3.75</v>
      </c>
      <c r="AB2007">
        <v>3.125</v>
      </c>
    </row>
    <row r="2008" spans="1:28" x14ac:dyDescent="0.25">
      <c r="A2008" t="s">
        <v>662</v>
      </c>
      <c r="B2008" t="s">
        <v>10</v>
      </c>
      <c r="C2008" t="s">
        <v>68</v>
      </c>
      <c r="D2008" t="s">
        <v>3616</v>
      </c>
      <c r="E2008" t="s">
        <v>3618</v>
      </c>
      <c r="F2008" t="str">
        <f>_xlfn.CONCAT(D2008:D2008,"-",E2008)</f>
        <v>Marrakech-Tripoli</v>
      </c>
      <c r="G2008" s="1">
        <v>44783</v>
      </c>
      <c r="H2008" s="1">
        <v>44808</v>
      </c>
      <c r="I2008" s="8">
        <f>IF(H2008&lt;&gt;"",_xlfn.DAYS(H2008,G2008),"N/A")</f>
        <v>25</v>
      </c>
      <c r="J2008" s="1">
        <f>IF(H2008&lt;&gt;"",H2008,"N/A")</f>
        <v>44808</v>
      </c>
      <c r="K2008">
        <v>8</v>
      </c>
      <c r="L2008" t="s">
        <v>12</v>
      </c>
      <c r="M2008" t="str">
        <f>IF(L2008&lt;&gt;"",L2008,"N/A")</f>
        <v>Invoiced</v>
      </c>
      <c r="N2008" t="s">
        <v>583</v>
      </c>
      <c r="O2008" t="str">
        <f>IF(N2008&lt;&gt;"",N2008,"N/A")</f>
        <v>Approval Pending</v>
      </c>
      <c r="P2008" t="s">
        <v>13</v>
      </c>
      <c r="Q2008" s="9">
        <v>29.2</v>
      </c>
      <c r="R2008" t="str">
        <f t="shared" si="31"/>
        <v>20-30</v>
      </c>
      <c r="S2008">
        <v>600</v>
      </c>
      <c r="T2008" t="s">
        <v>14</v>
      </c>
      <c r="U2008">
        <f>IF(T2008="USD",S2008,S2008*0.055)</f>
        <v>600</v>
      </c>
      <c r="V2008">
        <v>300</v>
      </c>
      <c r="W2008" t="s">
        <v>14</v>
      </c>
      <c r="X2008">
        <f>IF(W2008="USD",V2008,V2008*0.054)</f>
        <v>300</v>
      </c>
      <c r="Y2008">
        <v>1</v>
      </c>
      <c r="Z2008">
        <v>2.5</v>
      </c>
      <c r="AA2008" s="9">
        <v>3.75</v>
      </c>
      <c r="AB2008">
        <v>3.125</v>
      </c>
    </row>
    <row r="2009" spans="1:28" x14ac:dyDescent="0.25">
      <c r="A2009" t="s">
        <v>513</v>
      </c>
      <c r="B2009" t="s">
        <v>10</v>
      </c>
      <c r="C2009" t="s">
        <v>56</v>
      </c>
      <c r="D2009" t="s">
        <v>3619</v>
      </c>
      <c r="E2009" t="s">
        <v>3612</v>
      </c>
      <c r="F2009" t="str">
        <f>_xlfn.CONCAT(D2009:D2009,"-",E2009)</f>
        <v>Addis Ababa-Victoria</v>
      </c>
      <c r="G2009" s="1">
        <v>44743</v>
      </c>
      <c r="H2009" s="1">
        <v>44767</v>
      </c>
      <c r="I2009" s="8">
        <f>IF(H2009&lt;&gt;"",_xlfn.DAYS(H2009,G2009),"N/A")</f>
        <v>24</v>
      </c>
      <c r="J2009" s="1">
        <f>IF(H2009&lt;&gt;"",H2009,"N/A")</f>
        <v>44767</v>
      </c>
      <c r="K2009">
        <v>7</v>
      </c>
      <c r="L2009" t="s">
        <v>12</v>
      </c>
      <c r="M2009" t="str">
        <f>IF(L2009&lt;&gt;"",L2009,"N/A")</f>
        <v>Invoiced</v>
      </c>
      <c r="N2009" t="s">
        <v>12</v>
      </c>
      <c r="O2009" t="str">
        <f>IF(N2009&lt;&gt;"",N2009,"N/A")</f>
        <v>Invoiced</v>
      </c>
      <c r="P2009" t="s">
        <v>13</v>
      </c>
      <c r="Q2009" s="9">
        <v>34.954000000000001</v>
      </c>
      <c r="R2009" t="str">
        <f t="shared" si="31"/>
        <v>30+</v>
      </c>
      <c r="S2009">
        <v>600</v>
      </c>
      <c r="T2009" t="s">
        <v>14</v>
      </c>
      <c r="U2009">
        <f>IF(T2009="USD",S2009,S2009*0.055)</f>
        <v>600</v>
      </c>
      <c r="V2009">
        <v>300</v>
      </c>
      <c r="W2009" t="s">
        <v>14</v>
      </c>
      <c r="X2009">
        <f>IF(W2009="USD",V2009,V2009*0.054)</f>
        <v>300</v>
      </c>
      <c r="Y2009">
        <v>1</v>
      </c>
      <c r="Z2009">
        <v>2.4000000000000004</v>
      </c>
      <c r="AA2009" s="9">
        <v>3.5999999999999996</v>
      </c>
      <c r="AB2009">
        <v>3</v>
      </c>
    </row>
    <row r="2010" spans="1:28" x14ac:dyDescent="0.25">
      <c r="A2010" t="s">
        <v>659</v>
      </c>
      <c r="B2010" t="s">
        <v>10</v>
      </c>
      <c r="C2010" t="s">
        <v>68</v>
      </c>
      <c r="D2010" t="s">
        <v>3620</v>
      </c>
      <c r="E2010" t="s">
        <v>3613</v>
      </c>
      <c r="F2010" t="str">
        <f>_xlfn.CONCAT(D2010:D2010,"-",E2010)</f>
        <v>Zanzibar-Sanaa</v>
      </c>
      <c r="G2010" s="1">
        <v>44788</v>
      </c>
      <c r="H2010" s="1">
        <v>44812</v>
      </c>
      <c r="I2010" s="8">
        <f>IF(H2010&lt;&gt;"",_xlfn.DAYS(H2010,G2010),"N/A")</f>
        <v>24</v>
      </c>
      <c r="J2010" s="1">
        <f>IF(H2010&lt;&gt;"",H2010,"N/A")</f>
        <v>44812</v>
      </c>
      <c r="K2010">
        <v>8</v>
      </c>
      <c r="L2010" t="s">
        <v>12</v>
      </c>
      <c r="M2010" t="str">
        <f>IF(L2010&lt;&gt;"",L2010,"N/A")</f>
        <v>Invoiced</v>
      </c>
      <c r="N2010" t="s">
        <v>583</v>
      </c>
      <c r="O2010" t="str">
        <f>IF(N2010&lt;&gt;"",N2010,"N/A")</f>
        <v>Approval Pending</v>
      </c>
      <c r="P2010" t="s">
        <v>13</v>
      </c>
      <c r="Q2010" s="9">
        <v>33.54</v>
      </c>
      <c r="R2010" t="str">
        <f t="shared" si="31"/>
        <v>30+</v>
      </c>
      <c r="S2010">
        <v>600</v>
      </c>
      <c r="T2010" t="s">
        <v>14</v>
      </c>
      <c r="U2010">
        <f>IF(T2010="USD",S2010,S2010*0.055)</f>
        <v>600</v>
      </c>
      <c r="V2010">
        <v>300</v>
      </c>
      <c r="W2010" t="s">
        <v>14</v>
      </c>
      <c r="X2010">
        <f>IF(W2010="USD",V2010,V2010*0.054)</f>
        <v>300</v>
      </c>
      <c r="Y2010">
        <v>1</v>
      </c>
      <c r="Z2010">
        <v>2.4000000000000004</v>
      </c>
      <c r="AA2010" s="9">
        <v>3.5999999999999996</v>
      </c>
      <c r="AB2010">
        <v>3</v>
      </c>
    </row>
    <row r="2011" spans="1:28" x14ac:dyDescent="0.25">
      <c r="A2011" t="s">
        <v>644</v>
      </c>
      <c r="B2011" t="s">
        <v>10</v>
      </c>
      <c r="C2011" t="s">
        <v>68</v>
      </c>
      <c r="D2011" t="s">
        <v>3619</v>
      </c>
      <c r="E2011" t="s">
        <v>3612</v>
      </c>
      <c r="F2011" t="str">
        <f>_xlfn.CONCAT(D2011:D2011,"-",E2011)</f>
        <v>Addis Ababa-Victoria</v>
      </c>
      <c r="G2011" s="1">
        <v>44779</v>
      </c>
      <c r="H2011" s="1">
        <v>44803</v>
      </c>
      <c r="I2011" s="8">
        <f>IF(H2011&lt;&gt;"",_xlfn.DAYS(H2011,G2011),"N/A")</f>
        <v>24</v>
      </c>
      <c r="J2011" s="1">
        <f>IF(H2011&lt;&gt;"",H2011,"N/A")</f>
        <v>44803</v>
      </c>
      <c r="K2011">
        <v>8</v>
      </c>
      <c r="L2011" t="s">
        <v>12</v>
      </c>
      <c r="M2011" t="str">
        <f>IF(L2011&lt;&gt;"",L2011,"N/A")</f>
        <v>Invoiced</v>
      </c>
      <c r="N2011" t="s">
        <v>12</v>
      </c>
      <c r="O2011" t="str">
        <f>IF(N2011&lt;&gt;"",N2011,"N/A")</f>
        <v>Invoiced</v>
      </c>
      <c r="P2011" t="s">
        <v>13</v>
      </c>
      <c r="Q2011" s="9">
        <v>33.479999999999997</v>
      </c>
      <c r="R2011" t="str">
        <f t="shared" si="31"/>
        <v>30+</v>
      </c>
      <c r="S2011">
        <v>600</v>
      </c>
      <c r="T2011" t="s">
        <v>14</v>
      </c>
      <c r="U2011">
        <f>IF(T2011="USD",S2011,S2011*0.055)</f>
        <v>600</v>
      </c>
      <c r="V2011">
        <v>300</v>
      </c>
      <c r="W2011" t="s">
        <v>14</v>
      </c>
      <c r="X2011">
        <f>IF(W2011="USD",V2011,V2011*0.054)</f>
        <v>300</v>
      </c>
      <c r="Y2011">
        <v>1</v>
      </c>
      <c r="Z2011">
        <v>2.4000000000000004</v>
      </c>
      <c r="AA2011" s="9">
        <v>3.5999999999999996</v>
      </c>
      <c r="AB2011">
        <v>3</v>
      </c>
    </row>
    <row r="2012" spans="1:28" x14ac:dyDescent="0.25">
      <c r="A2012" t="s">
        <v>223</v>
      </c>
      <c r="B2012" t="s">
        <v>10</v>
      </c>
      <c r="C2012" t="s">
        <v>68</v>
      </c>
      <c r="D2012" t="s">
        <v>3619</v>
      </c>
      <c r="E2012" t="s">
        <v>3617</v>
      </c>
      <c r="F2012" t="str">
        <f>_xlfn.CONCAT(D2012:D2012,"-",E2012)</f>
        <v>Addis Ababa-Lagos</v>
      </c>
      <c r="G2012" s="1">
        <v>44582</v>
      </c>
      <c r="H2012" s="1">
        <v>44606</v>
      </c>
      <c r="I2012" s="8">
        <f>IF(H2012&lt;&gt;"",_xlfn.DAYS(H2012,G2012),"N/A")</f>
        <v>24</v>
      </c>
      <c r="J2012" s="1">
        <f>IF(H2012&lt;&gt;"",H2012,"N/A")</f>
        <v>44606</v>
      </c>
      <c r="K2012">
        <v>1</v>
      </c>
      <c r="L2012" t="s">
        <v>16</v>
      </c>
      <c r="M2012" t="str">
        <f>IF(L2012&lt;&gt;"",L2012,"N/A")</f>
        <v>Paid</v>
      </c>
      <c r="O2012" t="str">
        <f>IF(N2012&lt;&gt;"",N2012,"N/A")</f>
        <v>N/A</v>
      </c>
      <c r="P2012" t="s">
        <v>69</v>
      </c>
      <c r="Q2012" s="9">
        <v>32.915999999999997</v>
      </c>
      <c r="R2012" t="str">
        <f t="shared" si="31"/>
        <v>30+</v>
      </c>
      <c r="S2012">
        <v>20</v>
      </c>
      <c r="T2012" t="s">
        <v>14</v>
      </c>
      <c r="U2012">
        <f>IF(T2012="USD",S2012,S2012*0.055)</f>
        <v>20</v>
      </c>
      <c r="V2012">
        <v>10</v>
      </c>
      <c r="W2012" t="s">
        <v>14</v>
      </c>
      <c r="X2012">
        <f>IF(W2012="USD",V2012,V2012*0.054)</f>
        <v>10</v>
      </c>
      <c r="Y2012">
        <v>1</v>
      </c>
      <c r="Z2012">
        <v>2.4000000000000004</v>
      </c>
      <c r="AA2012" s="9">
        <v>3.5999999999999996</v>
      </c>
      <c r="AB2012">
        <v>3</v>
      </c>
    </row>
    <row r="2013" spans="1:28" x14ac:dyDescent="0.25">
      <c r="A2013" t="s">
        <v>254</v>
      </c>
      <c r="B2013" t="s">
        <v>10</v>
      </c>
      <c r="C2013" t="s">
        <v>68</v>
      </c>
      <c r="D2013" t="s">
        <v>3619</v>
      </c>
      <c r="E2013" t="s">
        <v>3618</v>
      </c>
      <c r="F2013" t="str">
        <f>_xlfn.CONCAT(D2013:D2013,"-",E2013)</f>
        <v>Addis Ababa-Tripoli</v>
      </c>
      <c r="G2013" s="1">
        <v>44582</v>
      </c>
      <c r="H2013" s="1">
        <v>44606</v>
      </c>
      <c r="I2013" s="8">
        <f>IF(H2013&lt;&gt;"",_xlfn.DAYS(H2013,G2013),"N/A")</f>
        <v>24</v>
      </c>
      <c r="J2013" s="1">
        <f>IF(H2013&lt;&gt;"",H2013,"N/A")</f>
        <v>44606</v>
      </c>
      <c r="K2013">
        <v>1</v>
      </c>
      <c r="L2013" t="s">
        <v>16</v>
      </c>
      <c r="M2013" t="str">
        <f>IF(L2013&lt;&gt;"",L2013,"N/A")</f>
        <v>Paid</v>
      </c>
      <c r="N2013" t="s">
        <v>16</v>
      </c>
      <c r="O2013" t="str">
        <f>IF(N2013&lt;&gt;"",N2013,"N/A")</f>
        <v>Paid</v>
      </c>
      <c r="P2013" t="s">
        <v>13</v>
      </c>
      <c r="Q2013" s="9">
        <v>32.915999999999997</v>
      </c>
      <c r="R2013" t="str">
        <f t="shared" si="31"/>
        <v>30+</v>
      </c>
      <c r="S2013">
        <v>600</v>
      </c>
      <c r="T2013" t="s">
        <v>14</v>
      </c>
      <c r="U2013">
        <f>IF(T2013="USD",S2013,S2013*0.055)</f>
        <v>600</v>
      </c>
      <c r="V2013">
        <v>300</v>
      </c>
      <c r="W2013" t="s">
        <v>14</v>
      </c>
      <c r="X2013">
        <f>IF(W2013="USD",V2013,V2013*0.054)</f>
        <v>300</v>
      </c>
      <c r="Y2013">
        <v>1</v>
      </c>
      <c r="Z2013">
        <v>2.4000000000000004</v>
      </c>
      <c r="AA2013" s="9">
        <v>3.5999999999999996</v>
      </c>
      <c r="AB2013">
        <v>3</v>
      </c>
    </row>
    <row r="2014" spans="1:28" x14ac:dyDescent="0.25">
      <c r="A2014" t="s">
        <v>226</v>
      </c>
      <c r="B2014" t="s">
        <v>10</v>
      </c>
      <c r="C2014" t="s">
        <v>68</v>
      </c>
      <c r="D2014" t="s">
        <v>3619</v>
      </c>
      <c r="E2014" t="s">
        <v>3618</v>
      </c>
      <c r="F2014" t="str">
        <f>_xlfn.CONCAT(D2014:D2014,"-",E2014)</f>
        <v>Addis Ababa-Tripoli</v>
      </c>
      <c r="G2014" s="1">
        <v>44590</v>
      </c>
      <c r="H2014" s="1">
        <v>44614</v>
      </c>
      <c r="I2014" s="8">
        <f>IF(H2014&lt;&gt;"",_xlfn.DAYS(H2014,G2014),"N/A")</f>
        <v>24</v>
      </c>
      <c r="J2014" s="1">
        <f>IF(H2014&lt;&gt;"",H2014,"N/A")</f>
        <v>44614</v>
      </c>
      <c r="K2014">
        <v>1</v>
      </c>
      <c r="L2014" t="s">
        <v>16</v>
      </c>
      <c r="M2014" t="str">
        <f>IF(L2014&lt;&gt;"",L2014,"N/A")</f>
        <v>Paid</v>
      </c>
      <c r="O2014" t="str">
        <f>IF(N2014&lt;&gt;"",N2014,"N/A")</f>
        <v>N/A</v>
      </c>
      <c r="P2014" t="s">
        <v>69</v>
      </c>
      <c r="Q2014" s="9">
        <v>32.664000000000001</v>
      </c>
      <c r="R2014" t="str">
        <f t="shared" si="31"/>
        <v>30+</v>
      </c>
      <c r="S2014">
        <v>20</v>
      </c>
      <c r="T2014" t="s">
        <v>14</v>
      </c>
      <c r="U2014">
        <f>IF(T2014="USD",S2014,S2014*0.055)</f>
        <v>20</v>
      </c>
      <c r="V2014">
        <v>10</v>
      </c>
      <c r="W2014" t="s">
        <v>14</v>
      </c>
      <c r="X2014">
        <f>IF(W2014="USD",V2014,V2014*0.054)</f>
        <v>10</v>
      </c>
      <c r="Y2014">
        <v>1</v>
      </c>
      <c r="Z2014">
        <v>2.4000000000000004</v>
      </c>
      <c r="AA2014" s="9">
        <v>3.5999999999999996</v>
      </c>
      <c r="AB2014">
        <v>3</v>
      </c>
    </row>
    <row r="2015" spans="1:28" x14ac:dyDescent="0.25">
      <c r="A2015" t="s">
        <v>257</v>
      </c>
      <c r="B2015" t="s">
        <v>10</v>
      </c>
      <c r="C2015" t="s">
        <v>68</v>
      </c>
      <c r="D2015" t="s">
        <v>3611</v>
      </c>
      <c r="E2015" t="s">
        <v>3612</v>
      </c>
      <c r="F2015" t="str">
        <f>_xlfn.CONCAT(D2015:D2015,"-",E2015)</f>
        <v>Mogadishu-Victoria</v>
      </c>
      <c r="G2015" s="1">
        <v>44590</v>
      </c>
      <c r="H2015" s="1">
        <v>44614</v>
      </c>
      <c r="I2015" s="8">
        <f>IF(H2015&lt;&gt;"",_xlfn.DAYS(H2015,G2015),"N/A")</f>
        <v>24</v>
      </c>
      <c r="J2015" s="1">
        <f>IF(H2015&lt;&gt;"",H2015,"N/A")</f>
        <v>44614</v>
      </c>
      <c r="K2015">
        <v>1</v>
      </c>
      <c r="L2015" t="s">
        <v>16</v>
      </c>
      <c r="M2015" t="str">
        <f>IF(L2015&lt;&gt;"",L2015,"N/A")</f>
        <v>Paid</v>
      </c>
      <c r="N2015" t="s">
        <v>16</v>
      </c>
      <c r="O2015" t="str">
        <f>IF(N2015&lt;&gt;"",N2015,"N/A")</f>
        <v>Paid</v>
      </c>
      <c r="P2015" t="s">
        <v>13</v>
      </c>
      <c r="Q2015" s="9">
        <v>32.664000000000001</v>
      </c>
      <c r="R2015" t="str">
        <f t="shared" si="31"/>
        <v>30+</v>
      </c>
      <c r="S2015">
        <v>600</v>
      </c>
      <c r="T2015" t="s">
        <v>14</v>
      </c>
      <c r="U2015">
        <f>IF(T2015="USD",S2015,S2015*0.055)</f>
        <v>600</v>
      </c>
      <c r="V2015">
        <v>300</v>
      </c>
      <c r="W2015" t="s">
        <v>14</v>
      </c>
      <c r="X2015">
        <f>IF(W2015="USD",V2015,V2015*0.054)</f>
        <v>300</v>
      </c>
      <c r="Y2015">
        <v>1</v>
      </c>
      <c r="Z2015">
        <v>2.4000000000000004</v>
      </c>
      <c r="AA2015" s="9">
        <v>3.5999999999999996</v>
      </c>
      <c r="AB2015">
        <v>3</v>
      </c>
    </row>
    <row r="2016" spans="1:28" x14ac:dyDescent="0.25">
      <c r="A2016" t="s">
        <v>162</v>
      </c>
      <c r="B2016" t="s">
        <v>10</v>
      </c>
      <c r="C2016" t="s">
        <v>68</v>
      </c>
      <c r="D2016" t="s">
        <v>3611</v>
      </c>
      <c r="E2016" t="s">
        <v>3614</v>
      </c>
      <c r="F2016" t="str">
        <f>_xlfn.CONCAT(D2016:D2016,"-",E2016)</f>
        <v>Mogadishu-Alger</v>
      </c>
      <c r="G2016" s="1">
        <v>44585</v>
      </c>
      <c r="H2016" s="1">
        <v>44609</v>
      </c>
      <c r="I2016" s="8">
        <f>IF(H2016&lt;&gt;"",_xlfn.DAYS(H2016,G2016),"N/A")</f>
        <v>24</v>
      </c>
      <c r="J2016" s="1">
        <f>IF(H2016&lt;&gt;"",H2016,"N/A")</f>
        <v>44609</v>
      </c>
      <c r="K2016">
        <v>1</v>
      </c>
      <c r="L2016" t="s">
        <v>16</v>
      </c>
      <c r="M2016" t="str">
        <f>IF(L2016&lt;&gt;"",L2016,"N/A")</f>
        <v>Paid</v>
      </c>
      <c r="O2016" t="str">
        <f>IF(N2016&lt;&gt;"",N2016,"N/A")</f>
        <v>N/A</v>
      </c>
      <c r="P2016" t="s">
        <v>69</v>
      </c>
      <c r="Q2016" s="9">
        <v>32.14</v>
      </c>
      <c r="R2016" t="str">
        <f t="shared" si="31"/>
        <v>30+</v>
      </c>
      <c r="S2016">
        <v>20</v>
      </c>
      <c r="T2016" t="s">
        <v>14</v>
      </c>
      <c r="U2016">
        <f>IF(T2016="USD",S2016,S2016*0.055)</f>
        <v>20</v>
      </c>
      <c r="V2016">
        <v>10</v>
      </c>
      <c r="W2016" t="s">
        <v>14</v>
      </c>
      <c r="X2016">
        <f>IF(W2016="USD",V2016,V2016*0.054)</f>
        <v>10</v>
      </c>
      <c r="Y2016">
        <v>1</v>
      </c>
      <c r="Z2016">
        <v>2.4000000000000004</v>
      </c>
      <c r="AA2016" s="9">
        <v>3.5999999999999996</v>
      </c>
      <c r="AB2016">
        <v>3</v>
      </c>
    </row>
    <row r="2017" spans="1:28" x14ac:dyDescent="0.25">
      <c r="A2017" t="s">
        <v>105</v>
      </c>
      <c r="B2017" t="s">
        <v>10</v>
      </c>
      <c r="C2017" t="s">
        <v>68</v>
      </c>
      <c r="D2017" t="s">
        <v>3615</v>
      </c>
      <c r="E2017" t="s">
        <v>3618</v>
      </c>
      <c r="F2017" t="str">
        <f>_xlfn.CONCAT(D2017:D2017,"-",E2017)</f>
        <v>Mombasa-Tripoli</v>
      </c>
      <c r="G2017" s="1">
        <v>44585</v>
      </c>
      <c r="H2017" s="1">
        <v>44609</v>
      </c>
      <c r="I2017" s="8">
        <f>IF(H2017&lt;&gt;"",_xlfn.DAYS(H2017,G2017),"N/A")</f>
        <v>24</v>
      </c>
      <c r="J2017" s="1">
        <f>IF(H2017&lt;&gt;"",H2017,"N/A")</f>
        <v>44609</v>
      </c>
      <c r="K2017">
        <v>1</v>
      </c>
      <c r="L2017" t="s">
        <v>16</v>
      </c>
      <c r="M2017" t="str">
        <f>IF(L2017&lt;&gt;"",L2017,"N/A")</f>
        <v>Paid</v>
      </c>
      <c r="N2017" t="s">
        <v>16</v>
      </c>
      <c r="O2017" t="str">
        <f>IF(N2017&lt;&gt;"",N2017,"N/A")</f>
        <v>Paid</v>
      </c>
      <c r="P2017" t="s">
        <v>13</v>
      </c>
      <c r="Q2017" s="9">
        <v>32.14</v>
      </c>
      <c r="R2017" t="str">
        <f t="shared" si="31"/>
        <v>30+</v>
      </c>
      <c r="S2017">
        <v>600</v>
      </c>
      <c r="T2017" t="s">
        <v>14</v>
      </c>
      <c r="U2017">
        <f>IF(T2017="USD",S2017,S2017*0.055)</f>
        <v>600</v>
      </c>
      <c r="V2017">
        <v>300</v>
      </c>
      <c r="W2017" t="s">
        <v>14</v>
      </c>
      <c r="X2017">
        <f>IF(W2017="USD",V2017,V2017*0.054)</f>
        <v>300</v>
      </c>
      <c r="Y2017">
        <v>1</v>
      </c>
      <c r="Z2017">
        <v>2.4000000000000004</v>
      </c>
      <c r="AA2017" s="9">
        <v>3.5999999999999996</v>
      </c>
      <c r="AB2017">
        <v>3</v>
      </c>
    </row>
    <row r="2018" spans="1:28" x14ac:dyDescent="0.25">
      <c r="A2018" t="s">
        <v>364</v>
      </c>
      <c r="B2018" t="s">
        <v>10</v>
      </c>
      <c r="C2018" t="s">
        <v>68</v>
      </c>
      <c r="D2018" t="s">
        <v>3615</v>
      </c>
      <c r="E2018" t="s">
        <v>3618</v>
      </c>
      <c r="F2018" t="str">
        <f>_xlfn.CONCAT(D2018:D2018,"-",E2018)</f>
        <v>Mombasa-Tripoli</v>
      </c>
      <c r="G2018" s="1">
        <v>44635</v>
      </c>
      <c r="H2018" s="1">
        <v>44659</v>
      </c>
      <c r="I2018" s="8">
        <f>IF(H2018&lt;&gt;"",_xlfn.DAYS(H2018,G2018),"N/A")</f>
        <v>24</v>
      </c>
      <c r="J2018" s="1">
        <f>IF(H2018&lt;&gt;"",H2018,"N/A")</f>
        <v>44659</v>
      </c>
      <c r="K2018">
        <v>3</v>
      </c>
      <c r="L2018" t="s">
        <v>16</v>
      </c>
      <c r="M2018" t="str">
        <f>IF(L2018&lt;&gt;"",L2018,"N/A")</f>
        <v>Paid</v>
      </c>
      <c r="N2018" t="s">
        <v>16</v>
      </c>
      <c r="O2018" t="str">
        <f>IF(N2018&lt;&gt;"",N2018,"N/A")</f>
        <v>Paid</v>
      </c>
      <c r="P2018" t="s">
        <v>13</v>
      </c>
      <c r="Q2018" s="9">
        <v>32.137999999999998</v>
      </c>
      <c r="R2018" t="str">
        <f t="shared" si="31"/>
        <v>30+</v>
      </c>
      <c r="S2018">
        <v>600</v>
      </c>
      <c r="T2018" t="s">
        <v>14</v>
      </c>
      <c r="U2018">
        <f>IF(T2018="USD",S2018,S2018*0.055)</f>
        <v>600</v>
      </c>
      <c r="V2018">
        <v>300</v>
      </c>
      <c r="W2018" t="s">
        <v>14</v>
      </c>
      <c r="X2018">
        <f>IF(W2018="USD",V2018,V2018*0.054)</f>
        <v>300</v>
      </c>
      <c r="Y2018">
        <v>1</v>
      </c>
      <c r="Z2018">
        <v>2.4000000000000004</v>
      </c>
      <c r="AA2018" s="9">
        <v>3.5999999999999996</v>
      </c>
      <c r="AB2018">
        <v>3</v>
      </c>
    </row>
    <row r="2019" spans="1:28" x14ac:dyDescent="0.25">
      <c r="A2019" t="s">
        <v>416</v>
      </c>
      <c r="B2019" t="s">
        <v>10</v>
      </c>
      <c r="C2019" t="s">
        <v>68</v>
      </c>
      <c r="D2019" t="s">
        <v>3615</v>
      </c>
      <c r="E2019" t="s">
        <v>3617</v>
      </c>
      <c r="F2019" t="str">
        <f>_xlfn.CONCAT(D2019:D2019,"-",E2019)</f>
        <v>Mombasa-Lagos</v>
      </c>
      <c r="G2019" s="1">
        <v>44629</v>
      </c>
      <c r="H2019" s="1">
        <v>44653</v>
      </c>
      <c r="I2019" s="8">
        <f>IF(H2019&lt;&gt;"",_xlfn.DAYS(H2019,G2019),"N/A")</f>
        <v>24</v>
      </c>
      <c r="J2019" s="1">
        <f>IF(H2019&lt;&gt;"",H2019,"N/A")</f>
        <v>44653</v>
      </c>
      <c r="K2019">
        <v>3</v>
      </c>
      <c r="L2019" t="s">
        <v>16</v>
      </c>
      <c r="M2019" t="str">
        <f>IF(L2019&lt;&gt;"",L2019,"N/A")</f>
        <v>Paid</v>
      </c>
      <c r="O2019" t="str">
        <f>IF(N2019&lt;&gt;"",N2019,"N/A")</f>
        <v>N/A</v>
      </c>
      <c r="P2019" t="s">
        <v>69</v>
      </c>
      <c r="Q2019" s="9">
        <v>32.119999999999997</v>
      </c>
      <c r="R2019" t="str">
        <f t="shared" si="31"/>
        <v>30+</v>
      </c>
      <c r="S2019">
        <v>20</v>
      </c>
      <c r="T2019" t="s">
        <v>14</v>
      </c>
      <c r="U2019">
        <f>IF(T2019="USD",S2019,S2019*0.055)</f>
        <v>20</v>
      </c>
      <c r="V2019">
        <v>10</v>
      </c>
      <c r="W2019" t="s">
        <v>14</v>
      </c>
      <c r="X2019">
        <f>IF(W2019="USD",V2019,V2019*0.054)</f>
        <v>10</v>
      </c>
      <c r="Y2019">
        <v>1</v>
      </c>
      <c r="Z2019">
        <v>2.4000000000000004</v>
      </c>
      <c r="AA2019" s="9">
        <v>3.5999999999999996</v>
      </c>
      <c r="AB2019">
        <v>3</v>
      </c>
    </row>
    <row r="2020" spans="1:28" x14ac:dyDescent="0.25">
      <c r="A2020" t="s">
        <v>388</v>
      </c>
      <c r="B2020" t="s">
        <v>10</v>
      </c>
      <c r="C2020" t="s">
        <v>68</v>
      </c>
      <c r="D2020" t="s">
        <v>3619</v>
      </c>
      <c r="E2020" t="s">
        <v>3613</v>
      </c>
      <c r="F2020" t="str">
        <f>_xlfn.CONCAT(D2020:D2020,"-",E2020)</f>
        <v>Addis Ababa-Sanaa</v>
      </c>
      <c r="G2020" s="1">
        <v>44629</v>
      </c>
      <c r="H2020" s="1">
        <v>44653</v>
      </c>
      <c r="I2020" s="8">
        <f>IF(H2020&lt;&gt;"",_xlfn.DAYS(H2020,G2020),"N/A")</f>
        <v>24</v>
      </c>
      <c r="J2020" s="1">
        <f>IF(H2020&lt;&gt;"",H2020,"N/A")</f>
        <v>44653</v>
      </c>
      <c r="K2020">
        <v>3</v>
      </c>
      <c r="L2020" t="s">
        <v>16</v>
      </c>
      <c r="M2020" t="str">
        <f>IF(L2020&lt;&gt;"",L2020,"N/A")</f>
        <v>Paid</v>
      </c>
      <c r="N2020" t="s">
        <v>16</v>
      </c>
      <c r="O2020" t="str">
        <f>IF(N2020&lt;&gt;"",N2020,"N/A")</f>
        <v>Paid</v>
      </c>
      <c r="P2020" t="s">
        <v>13</v>
      </c>
      <c r="Q2020" s="9">
        <v>32.119999999999997</v>
      </c>
      <c r="R2020" t="str">
        <f t="shared" si="31"/>
        <v>30+</v>
      </c>
      <c r="S2020">
        <v>600</v>
      </c>
      <c r="T2020" t="s">
        <v>14</v>
      </c>
      <c r="U2020">
        <f>IF(T2020="USD",S2020,S2020*0.055)</f>
        <v>600</v>
      </c>
      <c r="V2020">
        <v>300</v>
      </c>
      <c r="W2020" t="s">
        <v>14</v>
      </c>
      <c r="X2020">
        <f>IF(W2020="USD",V2020,V2020*0.054)</f>
        <v>300</v>
      </c>
      <c r="Y2020">
        <v>1</v>
      </c>
      <c r="Z2020">
        <v>2.4000000000000004</v>
      </c>
      <c r="AA2020" s="9">
        <v>3.5999999999999996</v>
      </c>
      <c r="AB2020">
        <v>3</v>
      </c>
    </row>
    <row r="2021" spans="1:28" x14ac:dyDescent="0.25">
      <c r="A2021" t="s">
        <v>431</v>
      </c>
      <c r="B2021" t="s">
        <v>10</v>
      </c>
      <c r="C2021" t="s">
        <v>68</v>
      </c>
      <c r="D2021" t="s">
        <v>3616</v>
      </c>
      <c r="E2021" t="s">
        <v>3618</v>
      </c>
      <c r="F2021" t="str">
        <f>_xlfn.CONCAT(D2021:D2021,"-",E2021)</f>
        <v>Marrakech-Tripoli</v>
      </c>
      <c r="G2021" s="1">
        <v>44629</v>
      </c>
      <c r="H2021" s="1">
        <v>44653</v>
      </c>
      <c r="I2021" s="8">
        <f>IF(H2021&lt;&gt;"",_xlfn.DAYS(H2021,G2021),"N/A")</f>
        <v>24</v>
      </c>
      <c r="J2021" s="1">
        <f>IF(H2021&lt;&gt;"",H2021,"N/A")</f>
        <v>44653</v>
      </c>
      <c r="K2021">
        <v>3</v>
      </c>
      <c r="L2021" t="s">
        <v>16</v>
      </c>
      <c r="M2021" t="str">
        <f>IF(L2021&lt;&gt;"",L2021,"N/A")</f>
        <v>Paid</v>
      </c>
      <c r="N2021" t="s">
        <v>16</v>
      </c>
      <c r="O2021" t="str">
        <f>IF(N2021&lt;&gt;"",N2021,"N/A")</f>
        <v>Paid</v>
      </c>
      <c r="P2021" t="s">
        <v>13</v>
      </c>
      <c r="Q2021" s="9">
        <v>30.151</v>
      </c>
      <c r="R2021" t="str">
        <f t="shared" si="31"/>
        <v>30+</v>
      </c>
      <c r="S2021">
        <v>600</v>
      </c>
      <c r="T2021" t="s">
        <v>14</v>
      </c>
      <c r="U2021">
        <f>IF(T2021="USD",S2021,S2021*0.055)</f>
        <v>600</v>
      </c>
      <c r="V2021">
        <v>300</v>
      </c>
      <c r="W2021" t="s">
        <v>14</v>
      </c>
      <c r="X2021">
        <f>IF(W2021="USD",V2021,V2021*0.054)</f>
        <v>300</v>
      </c>
      <c r="Y2021">
        <v>1</v>
      </c>
      <c r="Z2021">
        <v>2.4000000000000004</v>
      </c>
      <c r="AA2021" s="9">
        <v>3.5999999999999996</v>
      </c>
      <c r="AB2021">
        <v>3</v>
      </c>
    </row>
    <row r="2022" spans="1:28" x14ac:dyDescent="0.25">
      <c r="A2022" t="s">
        <v>165</v>
      </c>
      <c r="B2022" t="s">
        <v>10</v>
      </c>
      <c r="C2022" t="s">
        <v>68</v>
      </c>
      <c r="D2022" t="s">
        <v>3620</v>
      </c>
      <c r="E2022" t="s">
        <v>3618</v>
      </c>
      <c r="F2022" t="str">
        <f>_xlfn.CONCAT(D2022:D2022,"-",E2022)</f>
        <v>Zanzibar-Tripoli</v>
      </c>
      <c r="G2022" s="1">
        <v>44570</v>
      </c>
      <c r="H2022" s="1">
        <v>44594</v>
      </c>
      <c r="I2022" s="8">
        <f>IF(H2022&lt;&gt;"",_xlfn.DAYS(H2022,G2022),"N/A")</f>
        <v>24</v>
      </c>
      <c r="J2022" s="1">
        <f>IF(H2022&lt;&gt;"",H2022,"N/A")</f>
        <v>44594</v>
      </c>
      <c r="K2022">
        <v>1</v>
      </c>
      <c r="L2022" t="s">
        <v>16</v>
      </c>
      <c r="M2022" t="str">
        <f>IF(L2022&lt;&gt;"",L2022,"N/A")</f>
        <v>Paid</v>
      </c>
      <c r="N2022" t="s">
        <v>16</v>
      </c>
      <c r="O2022" t="str">
        <f>IF(N2022&lt;&gt;"",N2022,"N/A")</f>
        <v>Paid</v>
      </c>
      <c r="P2022" t="s">
        <v>69</v>
      </c>
      <c r="Q2022" s="9">
        <v>30.1</v>
      </c>
      <c r="R2022" t="str">
        <f t="shared" si="31"/>
        <v>30+</v>
      </c>
      <c r="S2022">
        <v>20</v>
      </c>
      <c r="T2022" t="s">
        <v>14</v>
      </c>
      <c r="U2022">
        <f>IF(T2022="USD",S2022,S2022*0.055)</f>
        <v>20</v>
      </c>
      <c r="V2022">
        <v>10</v>
      </c>
      <c r="W2022" t="s">
        <v>14</v>
      </c>
      <c r="X2022">
        <f>IF(W2022="USD",V2022,V2022*0.054)</f>
        <v>10</v>
      </c>
      <c r="Y2022">
        <v>1</v>
      </c>
      <c r="Z2022">
        <v>2.4000000000000004</v>
      </c>
      <c r="AA2022" s="9">
        <v>3.5999999999999996</v>
      </c>
      <c r="AB2022">
        <v>3</v>
      </c>
    </row>
    <row r="2023" spans="1:28" x14ac:dyDescent="0.25">
      <c r="A2023" t="s">
        <v>108</v>
      </c>
      <c r="B2023" t="s">
        <v>10</v>
      </c>
      <c r="C2023" t="s">
        <v>68</v>
      </c>
      <c r="D2023" t="s">
        <v>3615</v>
      </c>
      <c r="E2023" t="s">
        <v>3612</v>
      </c>
      <c r="F2023" t="str">
        <f>_xlfn.CONCAT(D2023:D2023,"-",E2023)</f>
        <v>Mombasa-Victoria</v>
      </c>
      <c r="G2023" s="1">
        <v>44570</v>
      </c>
      <c r="H2023" s="1">
        <v>44594</v>
      </c>
      <c r="I2023" s="8">
        <f>IF(H2023&lt;&gt;"",_xlfn.DAYS(H2023,G2023),"N/A")</f>
        <v>24</v>
      </c>
      <c r="J2023" s="1">
        <f>IF(H2023&lt;&gt;"",H2023,"N/A")</f>
        <v>44594</v>
      </c>
      <c r="K2023">
        <v>1</v>
      </c>
      <c r="L2023" t="s">
        <v>16</v>
      </c>
      <c r="M2023" t="str">
        <f>IF(L2023&lt;&gt;"",L2023,"N/A")</f>
        <v>Paid</v>
      </c>
      <c r="N2023" t="s">
        <v>16</v>
      </c>
      <c r="O2023" t="str">
        <f>IF(N2023&lt;&gt;"",N2023,"N/A")</f>
        <v>Paid</v>
      </c>
      <c r="P2023" t="s">
        <v>13</v>
      </c>
      <c r="Q2023" s="9">
        <v>30.1</v>
      </c>
      <c r="R2023" t="str">
        <f t="shared" si="31"/>
        <v>30+</v>
      </c>
      <c r="S2023">
        <v>600</v>
      </c>
      <c r="T2023" t="s">
        <v>14</v>
      </c>
      <c r="U2023">
        <f>IF(T2023="USD",S2023,S2023*0.055)</f>
        <v>600</v>
      </c>
      <c r="V2023">
        <v>300</v>
      </c>
      <c r="W2023" t="s">
        <v>14</v>
      </c>
      <c r="X2023">
        <f>IF(W2023="USD",V2023,V2023*0.054)</f>
        <v>300</v>
      </c>
      <c r="Y2023">
        <v>1</v>
      </c>
      <c r="Z2023">
        <v>2.4000000000000004</v>
      </c>
      <c r="AA2023" s="9">
        <v>3.5999999999999996</v>
      </c>
      <c r="AB2023">
        <v>3</v>
      </c>
    </row>
    <row r="2024" spans="1:28" x14ac:dyDescent="0.25">
      <c r="A2024" t="s">
        <v>174</v>
      </c>
      <c r="B2024" t="s">
        <v>10</v>
      </c>
      <c r="C2024" t="s">
        <v>68</v>
      </c>
      <c r="D2024" t="s">
        <v>3615</v>
      </c>
      <c r="E2024" t="s">
        <v>3613</v>
      </c>
      <c r="F2024" t="str">
        <f>_xlfn.CONCAT(D2024:D2024,"-",E2024)</f>
        <v>Mombasa-Sanaa</v>
      </c>
      <c r="G2024" s="1">
        <v>44570</v>
      </c>
      <c r="H2024" s="1">
        <v>44594</v>
      </c>
      <c r="I2024" s="8">
        <f>IF(H2024&lt;&gt;"",_xlfn.DAYS(H2024,G2024),"N/A")</f>
        <v>24</v>
      </c>
      <c r="J2024" s="1">
        <f>IF(H2024&lt;&gt;"",H2024,"N/A")</f>
        <v>44594</v>
      </c>
      <c r="K2024">
        <v>1</v>
      </c>
      <c r="L2024" t="s">
        <v>16</v>
      </c>
      <c r="M2024" t="str">
        <f>IF(L2024&lt;&gt;"",L2024,"N/A")</f>
        <v>Paid</v>
      </c>
      <c r="N2024" t="s">
        <v>16</v>
      </c>
      <c r="O2024" t="str">
        <f>IF(N2024&lt;&gt;"",N2024,"N/A")</f>
        <v>Paid</v>
      </c>
      <c r="P2024" t="s">
        <v>69</v>
      </c>
      <c r="Q2024" s="9">
        <v>30.08</v>
      </c>
      <c r="R2024" t="str">
        <f t="shared" si="31"/>
        <v>30+</v>
      </c>
      <c r="S2024">
        <v>20</v>
      </c>
      <c r="T2024" t="s">
        <v>14</v>
      </c>
      <c r="U2024">
        <f>IF(T2024="USD",S2024,S2024*0.055)</f>
        <v>20</v>
      </c>
      <c r="V2024">
        <v>10</v>
      </c>
      <c r="W2024" t="s">
        <v>14</v>
      </c>
      <c r="X2024">
        <f>IF(W2024="USD",V2024,V2024*0.054)</f>
        <v>10</v>
      </c>
      <c r="Y2024">
        <v>1</v>
      </c>
      <c r="Z2024">
        <v>2.4000000000000004</v>
      </c>
      <c r="AA2024" s="9">
        <v>3.5999999999999996</v>
      </c>
      <c r="AB2024">
        <v>3</v>
      </c>
    </row>
    <row r="2025" spans="1:28" x14ac:dyDescent="0.25">
      <c r="A2025" t="s">
        <v>117</v>
      </c>
      <c r="B2025" t="s">
        <v>10</v>
      </c>
      <c r="C2025" t="s">
        <v>68</v>
      </c>
      <c r="D2025" t="s">
        <v>3616</v>
      </c>
      <c r="E2025" t="s">
        <v>3618</v>
      </c>
      <c r="F2025" t="str">
        <f>_xlfn.CONCAT(D2025:D2025,"-",E2025)</f>
        <v>Marrakech-Tripoli</v>
      </c>
      <c r="G2025" s="1">
        <v>44570</v>
      </c>
      <c r="H2025" s="1">
        <v>44594</v>
      </c>
      <c r="I2025" s="8">
        <f>IF(H2025&lt;&gt;"",_xlfn.DAYS(H2025,G2025),"N/A")</f>
        <v>24</v>
      </c>
      <c r="J2025" s="1">
        <f>IF(H2025&lt;&gt;"",H2025,"N/A")</f>
        <v>44594</v>
      </c>
      <c r="K2025">
        <v>1</v>
      </c>
      <c r="L2025" t="s">
        <v>16</v>
      </c>
      <c r="M2025" t="str">
        <f>IF(L2025&lt;&gt;"",L2025,"N/A")</f>
        <v>Paid</v>
      </c>
      <c r="N2025" t="s">
        <v>16</v>
      </c>
      <c r="O2025" t="str">
        <f>IF(N2025&lt;&gt;"",N2025,"N/A")</f>
        <v>Paid</v>
      </c>
      <c r="P2025" t="s">
        <v>13</v>
      </c>
      <c r="Q2025" s="9">
        <v>30.08</v>
      </c>
      <c r="R2025" t="str">
        <f t="shared" si="31"/>
        <v>30+</v>
      </c>
      <c r="S2025">
        <v>600</v>
      </c>
      <c r="T2025" t="s">
        <v>14</v>
      </c>
      <c r="U2025">
        <f>IF(T2025="USD",S2025,S2025*0.055)</f>
        <v>600</v>
      </c>
      <c r="V2025">
        <v>300</v>
      </c>
      <c r="W2025" t="s">
        <v>14</v>
      </c>
      <c r="X2025">
        <f>IF(W2025="USD",V2025,V2025*0.054)</f>
        <v>300</v>
      </c>
      <c r="Y2025">
        <v>1</v>
      </c>
      <c r="Z2025">
        <v>2.4000000000000004</v>
      </c>
      <c r="AA2025" s="9">
        <v>3.5999999999999996</v>
      </c>
      <c r="AB2025">
        <v>3</v>
      </c>
    </row>
    <row r="2026" spans="1:28" x14ac:dyDescent="0.25">
      <c r="A2026" t="s">
        <v>170</v>
      </c>
      <c r="B2026" t="s">
        <v>10</v>
      </c>
      <c r="C2026" t="s">
        <v>68</v>
      </c>
      <c r="D2026" t="s">
        <v>3620</v>
      </c>
      <c r="E2026" t="s">
        <v>3618</v>
      </c>
      <c r="F2026" t="str">
        <f>_xlfn.CONCAT(D2026:D2026,"-",E2026)</f>
        <v>Zanzibar-Tripoli</v>
      </c>
      <c r="G2026" s="1">
        <v>44570</v>
      </c>
      <c r="H2026" s="1">
        <v>44594</v>
      </c>
      <c r="I2026" s="8">
        <f>IF(H2026&lt;&gt;"",_xlfn.DAYS(H2026,G2026),"N/A")</f>
        <v>24</v>
      </c>
      <c r="J2026" s="1">
        <f>IF(H2026&lt;&gt;"",H2026,"N/A")</f>
        <v>44594</v>
      </c>
      <c r="K2026">
        <v>1</v>
      </c>
      <c r="L2026" t="s">
        <v>16</v>
      </c>
      <c r="M2026" t="str">
        <f>IF(L2026&lt;&gt;"",L2026,"N/A")</f>
        <v>Paid</v>
      </c>
      <c r="N2026" t="s">
        <v>16</v>
      </c>
      <c r="O2026" t="str">
        <f>IF(N2026&lt;&gt;"",N2026,"N/A")</f>
        <v>Paid</v>
      </c>
      <c r="P2026" t="s">
        <v>69</v>
      </c>
      <c r="Q2026" s="9">
        <v>30.06</v>
      </c>
      <c r="R2026" t="str">
        <f t="shared" si="31"/>
        <v>30+</v>
      </c>
      <c r="S2026">
        <v>20</v>
      </c>
      <c r="T2026" t="s">
        <v>14</v>
      </c>
      <c r="U2026">
        <f>IF(T2026="USD",S2026,S2026*0.055)</f>
        <v>20</v>
      </c>
      <c r="V2026">
        <v>10</v>
      </c>
      <c r="W2026" t="s">
        <v>14</v>
      </c>
      <c r="X2026">
        <f>IF(W2026="USD",V2026,V2026*0.054)</f>
        <v>10</v>
      </c>
      <c r="Y2026">
        <v>1</v>
      </c>
      <c r="Z2026">
        <v>2.4000000000000004</v>
      </c>
      <c r="AA2026" s="9">
        <v>3.5999999999999996</v>
      </c>
      <c r="AB2026">
        <v>3</v>
      </c>
    </row>
    <row r="2027" spans="1:28" x14ac:dyDescent="0.25">
      <c r="A2027" t="s">
        <v>113</v>
      </c>
      <c r="B2027" t="s">
        <v>10</v>
      </c>
      <c r="C2027" t="s">
        <v>68</v>
      </c>
      <c r="D2027" t="s">
        <v>3620</v>
      </c>
      <c r="E2027" t="s">
        <v>3612</v>
      </c>
      <c r="F2027" t="str">
        <f>_xlfn.CONCAT(D2027:D2027,"-",E2027)</f>
        <v>Zanzibar-Victoria</v>
      </c>
      <c r="G2027" s="1">
        <v>44570</v>
      </c>
      <c r="H2027" s="1">
        <v>44594</v>
      </c>
      <c r="I2027" s="8">
        <f>IF(H2027&lt;&gt;"",_xlfn.DAYS(H2027,G2027),"N/A")</f>
        <v>24</v>
      </c>
      <c r="J2027" s="1">
        <f>IF(H2027&lt;&gt;"",H2027,"N/A")</f>
        <v>44594</v>
      </c>
      <c r="K2027">
        <v>1</v>
      </c>
      <c r="L2027" t="s">
        <v>16</v>
      </c>
      <c r="M2027" t="str">
        <f>IF(L2027&lt;&gt;"",L2027,"N/A")</f>
        <v>Paid</v>
      </c>
      <c r="N2027" t="s">
        <v>16</v>
      </c>
      <c r="O2027" t="str">
        <f>IF(N2027&lt;&gt;"",N2027,"N/A")</f>
        <v>Paid</v>
      </c>
      <c r="P2027" t="s">
        <v>13</v>
      </c>
      <c r="Q2027" s="9">
        <v>30.06</v>
      </c>
      <c r="R2027" t="str">
        <f t="shared" si="31"/>
        <v>30+</v>
      </c>
      <c r="S2027">
        <v>600</v>
      </c>
      <c r="T2027" t="s">
        <v>14</v>
      </c>
      <c r="U2027">
        <f>IF(T2027="USD",S2027,S2027*0.055)</f>
        <v>600</v>
      </c>
      <c r="V2027">
        <v>300</v>
      </c>
      <c r="W2027" t="s">
        <v>14</v>
      </c>
      <c r="X2027">
        <f>IF(W2027="USD",V2027,V2027*0.054)</f>
        <v>300</v>
      </c>
      <c r="Y2027">
        <v>1</v>
      </c>
      <c r="Z2027">
        <v>2.4000000000000004</v>
      </c>
      <c r="AA2027" s="9">
        <v>3.5999999999999996</v>
      </c>
      <c r="AB2027">
        <v>3</v>
      </c>
    </row>
    <row r="2028" spans="1:28" x14ac:dyDescent="0.25">
      <c r="A2028" t="s">
        <v>346</v>
      </c>
      <c r="B2028" t="s">
        <v>10</v>
      </c>
      <c r="C2028" t="s">
        <v>68</v>
      </c>
      <c r="D2028" t="s">
        <v>3620</v>
      </c>
      <c r="E2028" t="s">
        <v>3614</v>
      </c>
      <c r="F2028" t="str">
        <f>_xlfn.CONCAT(D2028:D2028,"-",E2028)</f>
        <v>Zanzibar-Alger</v>
      </c>
      <c r="G2028" s="1">
        <v>44624</v>
      </c>
      <c r="H2028" s="1">
        <v>44648</v>
      </c>
      <c r="I2028" s="8">
        <f>IF(H2028&lt;&gt;"",_xlfn.DAYS(H2028,G2028),"N/A")</f>
        <v>24</v>
      </c>
      <c r="J2028" s="1">
        <f>IF(H2028&lt;&gt;"",H2028,"N/A")</f>
        <v>44648</v>
      </c>
      <c r="K2028">
        <v>3</v>
      </c>
      <c r="L2028" t="s">
        <v>16</v>
      </c>
      <c r="M2028" t="str">
        <f>IF(L2028&lt;&gt;"",L2028,"N/A")</f>
        <v>Paid</v>
      </c>
      <c r="N2028" t="s">
        <v>16</v>
      </c>
      <c r="O2028" t="str">
        <f>IF(N2028&lt;&gt;"",N2028,"N/A")</f>
        <v>Paid</v>
      </c>
      <c r="P2028" t="s">
        <v>13</v>
      </c>
      <c r="Q2028" s="9">
        <v>29.998999999999999</v>
      </c>
      <c r="R2028" t="str">
        <f t="shared" si="31"/>
        <v>20-30</v>
      </c>
      <c r="S2028">
        <v>600</v>
      </c>
      <c r="T2028" t="s">
        <v>14</v>
      </c>
      <c r="U2028">
        <f>IF(T2028="USD",S2028,S2028*0.055)</f>
        <v>600</v>
      </c>
      <c r="V2028">
        <v>300</v>
      </c>
      <c r="W2028" t="s">
        <v>14</v>
      </c>
      <c r="X2028">
        <f>IF(W2028="USD",V2028,V2028*0.054)</f>
        <v>300</v>
      </c>
      <c r="Y2028">
        <v>1</v>
      </c>
      <c r="Z2028">
        <v>2.4000000000000004</v>
      </c>
      <c r="AA2028" s="9">
        <v>3.5999999999999996</v>
      </c>
      <c r="AB2028">
        <v>3</v>
      </c>
    </row>
    <row r="2029" spans="1:28" x14ac:dyDescent="0.25">
      <c r="A2029" t="s">
        <v>284</v>
      </c>
      <c r="B2029" t="s">
        <v>10</v>
      </c>
      <c r="C2029" t="s">
        <v>68</v>
      </c>
      <c r="D2029" t="s">
        <v>3620</v>
      </c>
      <c r="E2029" t="s">
        <v>3614</v>
      </c>
      <c r="F2029" t="str">
        <f>_xlfn.CONCAT(D2029:D2029,"-",E2029)</f>
        <v>Zanzibar-Alger</v>
      </c>
      <c r="G2029" s="1">
        <v>44611</v>
      </c>
      <c r="H2029" s="1">
        <v>44635</v>
      </c>
      <c r="I2029" s="8">
        <f>IF(H2029&lt;&gt;"",_xlfn.DAYS(H2029,G2029),"N/A")</f>
        <v>24</v>
      </c>
      <c r="J2029" s="1">
        <f>IF(H2029&lt;&gt;"",H2029,"N/A")</f>
        <v>44635</v>
      </c>
      <c r="K2029">
        <v>2</v>
      </c>
      <c r="L2029" t="s">
        <v>16</v>
      </c>
      <c r="M2029" t="str">
        <f>IF(L2029&lt;&gt;"",L2029,"N/A")</f>
        <v>Paid</v>
      </c>
      <c r="N2029" t="s">
        <v>12</v>
      </c>
      <c r="O2029" t="str">
        <f>IF(N2029&lt;&gt;"",N2029,"N/A")</f>
        <v>Invoiced</v>
      </c>
      <c r="P2029" t="s">
        <v>69</v>
      </c>
      <c r="Q2029" s="9">
        <v>29.994</v>
      </c>
      <c r="R2029" t="str">
        <f t="shared" si="31"/>
        <v>20-30</v>
      </c>
      <c r="S2029">
        <v>20</v>
      </c>
      <c r="T2029" t="s">
        <v>14</v>
      </c>
      <c r="U2029">
        <f>IF(T2029="USD",S2029,S2029*0.055)</f>
        <v>20</v>
      </c>
      <c r="V2029">
        <v>10</v>
      </c>
      <c r="W2029" t="s">
        <v>14</v>
      </c>
      <c r="X2029">
        <f>IF(W2029="USD",V2029,V2029*0.054)</f>
        <v>10</v>
      </c>
      <c r="Y2029">
        <v>1</v>
      </c>
      <c r="Z2029">
        <v>2.4000000000000004</v>
      </c>
      <c r="AA2029" s="9">
        <v>3.5999999999999996</v>
      </c>
      <c r="AB2029">
        <v>3</v>
      </c>
    </row>
    <row r="2030" spans="1:28" x14ac:dyDescent="0.25">
      <c r="A2030" t="s">
        <v>294</v>
      </c>
      <c r="B2030" t="s">
        <v>10</v>
      </c>
      <c r="C2030" t="s">
        <v>68</v>
      </c>
      <c r="D2030" t="s">
        <v>3619</v>
      </c>
      <c r="E2030" t="s">
        <v>3612</v>
      </c>
      <c r="F2030" t="str">
        <f>_xlfn.CONCAT(D2030:D2030,"-",E2030)</f>
        <v>Addis Ababa-Victoria</v>
      </c>
      <c r="G2030" s="1">
        <v>44611</v>
      </c>
      <c r="H2030" s="1">
        <v>44635</v>
      </c>
      <c r="I2030" s="8">
        <f>IF(H2030&lt;&gt;"",_xlfn.DAYS(H2030,G2030),"N/A")</f>
        <v>24</v>
      </c>
      <c r="J2030" s="1">
        <f>IF(H2030&lt;&gt;"",H2030,"N/A")</f>
        <v>44635</v>
      </c>
      <c r="K2030">
        <v>2</v>
      </c>
      <c r="L2030" t="s">
        <v>16</v>
      </c>
      <c r="M2030" t="str">
        <f>IF(L2030&lt;&gt;"",L2030,"N/A")</f>
        <v>Paid</v>
      </c>
      <c r="N2030" t="s">
        <v>16</v>
      </c>
      <c r="O2030" t="str">
        <f>IF(N2030&lt;&gt;"",N2030,"N/A")</f>
        <v>Paid</v>
      </c>
      <c r="P2030" t="s">
        <v>13</v>
      </c>
      <c r="Q2030" s="9">
        <v>29.994</v>
      </c>
      <c r="R2030" t="str">
        <f t="shared" si="31"/>
        <v>20-30</v>
      </c>
      <c r="S2030">
        <v>600</v>
      </c>
      <c r="T2030" t="s">
        <v>14</v>
      </c>
      <c r="U2030">
        <f>IF(T2030="USD",S2030,S2030*0.055)</f>
        <v>600</v>
      </c>
      <c r="V2030">
        <v>300</v>
      </c>
      <c r="W2030" t="s">
        <v>14</v>
      </c>
      <c r="X2030">
        <f>IF(W2030="USD",V2030,V2030*0.054)</f>
        <v>300</v>
      </c>
      <c r="Y2030">
        <v>1</v>
      </c>
      <c r="Z2030">
        <v>2.4000000000000004</v>
      </c>
      <c r="AA2030" s="9">
        <v>3.5999999999999996</v>
      </c>
      <c r="AB2030">
        <v>3</v>
      </c>
    </row>
    <row r="2031" spans="1:28" x14ac:dyDescent="0.25">
      <c r="A2031" t="s">
        <v>428</v>
      </c>
      <c r="B2031" t="s">
        <v>10</v>
      </c>
      <c r="C2031" t="s">
        <v>68</v>
      </c>
      <c r="D2031" t="s">
        <v>3619</v>
      </c>
      <c r="E2031" t="s">
        <v>3614</v>
      </c>
      <c r="F2031" t="str">
        <f>_xlfn.CONCAT(D2031:D2031,"-",E2031)</f>
        <v>Addis Ababa-Alger</v>
      </c>
      <c r="G2031" s="1">
        <v>44624</v>
      </c>
      <c r="H2031" s="1">
        <v>44648</v>
      </c>
      <c r="I2031" s="8">
        <f>IF(H2031&lt;&gt;"",_xlfn.DAYS(H2031,G2031),"N/A")</f>
        <v>24</v>
      </c>
      <c r="J2031" s="1">
        <f>IF(H2031&lt;&gt;"",H2031,"N/A")</f>
        <v>44648</v>
      </c>
      <c r="K2031">
        <v>3</v>
      </c>
      <c r="L2031" t="s">
        <v>16</v>
      </c>
      <c r="M2031" t="str">
        <f>IF(L2031&lt;&gt;"",L2031,"N/A")</f>
        <v>Paid</v>
      </c>
      <c r="N2031" t="s">
        <v>16</v>
      </c>
      <c r="O2031" t="str">
        <f>IF(N2031&lt;&gt;"",N2031,"N/A")</f>
        <v>Paid</v>
      </c>
      <c r="P2031" t="s">
        <v>13</v>
      </c>
      <c r="Q2031" s="9">
        <v>29.881</v>
      </c>
      <c r="R2031" t="str">
        <f t="shared" si="31"/>
        <v>20-30</v>
      </c>
      <c r="S2031">
        <v>600</v>
      </c>
      <c r="T2031" t="s">
        <v>14</v>
      </c>
      <c r="U2031">
        <f>IF(T2031="USD",S2031,S2031*0.055)</f>
        <v>600</v>
      </c>
      <c r="V2031">
        <v>300</v>
      </c>
      <c r="W2031" t="s">
        <v>14</v>
      </c>
      <c r="X2031">
        <f>IF(W2031="USD",V2031,V2031*0.054)</f>
        <v>300</v>
      </c>
      <c r="Y2031">
        <v>1</v>
      </c>
      <c r="Z2031">
        <v>2.4000000000000004</v>
      </c>
      <c r="AA2031" s="9">
        <v>3.5999999999999996</v>
      </c>
      <c r="AB2031">
        <v>3</v>
      </c>
    </row>
    <row r="2032" spans="1:28" x14ac:dyDescent="0.25">
      <c r="A2032" t="s">
        <v>655</v>
      </c>
      <c r="B2032" t="s">
        <v>10</v>
      </c>
      <c r="C2032" t="s">
        <v>68</v>
      </c>
      <c r="D2032" t="s">
        <v>3615</v>
      </c>
      <c r="E2032" t="s">
        <v>3617</v>
      </c>
      <c r="F2032" t="str">
        <f>_xlfn.CONCAT(D2032:D2032,"-",E2032)</f>
        <v>Mombasa-Lagos</v>
      </c>
      <c r="G2032" s="1">
        <v>44781</v>
      </c>
      <c r="H2032" s="1">
        <v>44805</v>
      </c>
      <c r="I2032" s="8">
        <f>IF(H2032&lt;&gt;"",_xlfn.DAYS(H2032,G2032),"N/A")</f>
        <v>24</v>
      </c>
      <c r="J2032" s="1">
        <f>IF(H2032&lt;&gt;"",H2032,"N/A")</f>
        <v>44805</v>
      </c>
      <c r="K2032">
        <v>8</v>
      </c>
      <c r="L2032" t="s">
        <v>12</v>
      </c>
      <c r="M2032" t="str">
        <f>IF(L2032&lt;&gt;"",L2032,"N/A")</f>
        <v>Invoiced</v>
      </c>
      <c r="N2032" t="s">
        <v>583</v>
      </c>
      <c r="O2032" t="str">
        <f>IF(N2032&lt;&gt;"",N2032,"N/A")</f>
        <v>Approval Pending</v>
      </c>
      <c r="P2032" t="s">
        <v>13</v>
      </c>
      <c r="Q2032" s="9">
        <v>29.52</v>
      </c>
      <c r="R2032" t="str">
        <f t="shared" si="31"/>
        <v>20-30</v>
      </c>
      <c r="S2032">
        <v>600</v>
      </c>
      <c r="T2032" t="s">
        <v>14</v>
      </c>
      <c r="U2032">
        <f>IF(T2032="USD",S2032,S2032*0.055)</f>
        <v>600</v>
      </c>
      <c r="V2032">
        <v>300</v>
      </c>
      <c r="W2032" t="s">
        <v>14</v>
      </c>
      <c r="X2032">
        <f>IF(W2032="USD",V2032,V2032*0.054)</f>
        <v>300</v>
      </c>
      <c r="Y2032">
        <v>1</v>
      </c>
      <c r="Z2032">
        <v>2.4000000000000004</v>
      </c>
      <c r="AA2032" s="9">
        <v>3.5999999999999996</v>
      </c>
      <c r="AB2032">
        <v>3</v>
      </c>
    </row>
    <row r="2033" spans="1:29" x14ac:dyDescent="0.25">
      <c r="A2033" t="s">
        <v>645</v>
      </c>
      <c r="B2033" t="s">
        <v>10</v>
      </c>
      <c r="C2033" t="s">
        <v>68</v>
      </c>
      <c r="D2033" t="s">
        <v>3616</v>
      </c>
      <c r="E2033" t="s">
        <v>3614</v>
      </c>
      <c r="F2033" t="str">
        <f>_xlfn.CONCAT(D2033:D2033,"-",E2033)</f>
        <v>Marrakech-Alger</v>
      </c>
      <c r="G2033" s="1">
        <v>44781</v>
      </c>
      <c r="H2033" s="1">
        <v>44805</v>
      </c>
      <c r="I2033" s="8">
        <f>IF(H2033&lt;&gt;"",_xlfn.DAYS(H2033,G2033),"N/A")</f>
        <v>24</v>
      </c>
      <c r="J2033" s="1">
        <f>IF(H2033&lt;&gt;"",H2033,"N/A")</f>
        <v>44805</v>
      </c>
      <c r="K2033">
        <v>8</v>
      </c>
      <c r="L2033" t="s">
        <v>12</v>
      </c>
      <c r="M2033" t="str">
        <f>IF(L2033&lt;&gt;"",L2033,"N/A")</f>
        <v>Invoiced</v>
      </c>
      <c r="N2033" t="s">
        <v>583</v>
      </c>
      <c r="O2033" t="str">
        <f>IF(N2033&lt;&gt;"",N2033,"N/A")</f>
        <v>Approval Pending</v>
      </c>
      <c r="P2033" t="s">
        <v>13</v>
      </c>
      <c r="Q2033" s="9">
        <v>29.5</v>
      </c>
      <c r="R2033" t="str">
        <f t="shared" si="31"/>
        <v>20-30</v>
      </c>
      <c r="S2033">
        <v>600</v>
      </c>
      <c r="T2033" t="s">
        <v>14</v>
      </c>
      <c r="U2033">
        <f>IF(T2033="USD",S2033,S2033*0.055)</f>
        <v>600</v>
      </c>
      <c r="V2033">
        <v>300</v>
      </c>
      <c r="W2033" t="s">
        <v>14</v>
      </c>
      <c r="X2033">
        <f>IF(W2033="USD",V2033,V2033*0.054)</f>
        <v>300</v>
      </c>
      <c r="Y2033">
        <v>1</v>
      </c>
      <c r="Z2033">
        <v>2.4000000000000004</v>
      </c>
      <c r="AA2033" s="9">
        <v>3.5999999999999996</v>
      </c>
      <c r="AB2033">
        <v>3</v>
      </c>
    </row>
    <row r="2034" spans="1:29" x14ac:dyDescent="0.25">
      <c r="A2034" t="s">
        <v>649</v>
      </c>
      <c r="B2034" t="s">
        <v>10</v>
      </c>
      <c r="C2034" t="s">
        <v>68</v>
      </c>
      <c r="D2034" t="s">
        <v>3619</v>
      </c>
      <c r="E2034" t="s">
        <v>3614</v>
      </c>
      <c r="F2034" t="str">
        <f>_xlfn.CONCAT(D2034:D2034,"-",E2034)</f>
        <v>Addis Ababa-Alger</v>
      </c>
      <c r="G2034" s="1">
        <v>44781</v>
      </c>
      <c r="H2034" s="1">
        <v>44805</v>
      </c>
      <c r="I2034" s="8">
        <f>IF(H2034&lt;&gt;"",_xlfn.DAYS(H2034,G2034),"N/A")</f>
        <v>24</v>
      </c>
      <c r="J2034" s="1">
        <f>IF(H2034&lt;&gt;"",H2034,"N/A")</f>
        <v>44805</v>
      </c>
      <c r="K2034">
        <v>8</v>
      </c>
      <c r="L2034" t="s">
        <v>12</v>
      </c>
      <c r="M2034" t="str">
        <f>IF(L2034&lt;&gt;"",L2034,"N/A")</f>
        <v>Invoiced</v>
      </c>
      <c r="N2034" t="s">
        <v>583</v>
      </c>
      <c r="O2034" t="str">
        <f>IF(N2034&lt;&gt;"",N2034,"N/A")</f>
        <v>Approval Pending</v>
      </c>
      <c r="P2034" t="s">
        <v>13</v>
      </c>
      <c r="Q2034" s="9">
        <v>29.5</v>
      </c>
      <c r="R2034" t="str">
        <f t="shared" si="31"/>
        <v>20-30</v>
      </c>
      <c r="S2034">
        <v>600</v>
      </c>
      <c r="T2034" t="s">
        <v>14</v>
      </c>
      <c r="U2034">
        <f>IF(T2034="USD",S2034,S2034*0.055)</f>
        <v>600</v>
      </c>
      <c r="V2034">
        <v>300</v>
      </c>
      <c r="W2034" t="s">
        <v>14</v>
      </c>
      <c r="X2034">
        <f>IF(W2034="USD",V2034,V2034*0.054)</f>
        <v>300</v>
      </c>
      <c r="Y2034">
        <v>1</v>
      </c>
      <c r="Z2034">
        <v>2.4000000000000004</v>
      </c>
      <c r="AA2034" s="9">
        <v>3.5999999999999996</v>
      </c>
      <c r="AB2034">
        <v>3</v>
      </c>
    </row>
    <row r="2035" spans="1:29" x14ac:dyDescent="0.25">
      <c r="A2035" t="s">
        <v>617</v>
      </c>
      <c r="B2035" t="s">
        <v>10</v>
      </c>
      <c r="C2035" t="s">
        <v>68</v>
      </c>
      <c r="D2035" t="s">
        <v>3615</v>
      </c>
      <c r="E2035" t="s">
        <v>3617</v>
      </c>
      <c r="F2035" t="str">
        <f>_xlfn.CONCAT(D2035:D2035,"-",E2035)</f>
        <v>Mombasa-Lagos</v>
      </c>
      <c r="G2035" s="1">
        <v>44790</v>
      </c>
      <c r="H2035" s="1">
        <v>44814</v>
      </c>
      <c r="I2035" s="8">
        <f>IF(H2035&lt;&gt;"",_xlfn.DAYS(H2035,G2035),"N/A")</f>
        <v>24</v>
      </c>
      <c r="J2035" s="1">
        <f>IF(H2035&lt;&gt;"",H2035,"N/A")</f>
        <v>44814</v>
      </c>
      <c r="K2035">
        <v>8</v>
      </c>
      <c r="L2035" t="s">
        <v>12</v>
      </c>
      <c r="M2035" t="str">
        <f>IF(L2035&lt;&gt;"",L2035,"N/A")</f>
        <v>Invoiced</v>
      </c>
      <c r="N2035" t="s">
        <v>583</v>
      </c>
      <c r="O2035" t="str">
        <f>IF(N2035&lt;&gt;"",N2035,"N/A")</f>
        <v>Approval Pending</v>
      </c>
      <c r="P2035" t="s">
        <v>13</v>
      </c>
      <c r="Q2035" s="9">
        <v>29.38</v>
      </c>
      <c r="R2035" t="str">
        <f t="shared" si="31"/>
        <v>20-30</v>
      </c>
      <c r="S2035">
        <v>600</v>
      </c>
      <c r="T2035" t="s">
        <v>14</v>
      </c>
      <c r="U2035">
        <f>IF(T2035="USD",S2035,S2035*0.055)</f>
        <v>600</v>
      </c>
      <c r="V2035">
        <v>300</v>
      </c>
      <c r="W2035" t="s">
        <v>14</v>
      </c>
      <c r="X2035">
        <f>IF(W2035="USD",V2035,V2035*0.054)</f>
        <v>300</v>
      </c>
      <c r="Y2035">
        <v>1</v>
      </c>
      <c r="Z2035">
        <v>2.4000000000000004</v>
      </c>
      <c r="AA2035" s="9">
        <v>3.5999999999999996</v>
      </c>
      <c r="AB2035">
        <v>3</v>
      </c>
    </row>
    <row r="2036" spans="1:29" x14ac:dyDescent="0.25">
      <c r="A2036" t="s">
        <v>440</v>
      </c>
      <c r="B2036" t="s">
        <v>10</v>
      </c>
      <c r="C2036" t="s">
        <v>68</v>
      </c>
      <c r="D2036" t="s">
        <v>3611</v>
      </c>
      <c r="E2036" t="s">
        <v>3614</v>
      </c>
      <c r="F2036" t="str">
        <f>_xlfn.CONCAT(D2036:D2036,"-",E2036)</f>
        <v>Mogadishu-Alger</v>
      </c>
      <c r="G2036" s="1">
        <v>44628</v>
      </c>
      <c r="H2036" s="1">
        <v>44652</v>
      </c>
      <c r="I2036" s="8">
        <f>IF(H2036&lt;&gt;"",_xlfn.DAYS(H2036,G2036),"N/A")</f>
        <v>24</v>
      </c>
      <c r="J2036" s="1">
        <f>IF(H2036&lt;&gt;"",H2036,"N/A")</f>
        <v>44652</v>
      </c>
      <c r="K2036">
        <v>3</v>
      </c>
      <c r="L2036" t="s">
        <v>16</v>
      </c>
      <c r="M2036" t="str">
        <f>IF(L2036&lt;&gt;"",L2036,"N/A")</f>
        <v>Paid</v>
      </c>
      <c r="N2036" t="s">
        <v>16</v>
      </c>
      <c r="O2036" t="str">
        <f>IF(N2036&lt;&gt;"",N2036,"N/A")</f>
        <v>Paid</v>
      </c>
      <c r="P2036" t="s">
        <v>13</v>
      </c>
      <c r="Q2036" s="9">
        <v>28.852</v>
      </c>
      <c r="R2036" t="str">
        <f t="shared" si="31"/>
        <v>20-30</v>
      </c>
      <c r="S2036">
        <v>600</v>
      </c>
      <c r="T2036" t="s">
        <v>14</v>
      </c>
      <c r="U2036">
        <f>IF(T2036="USD",S2036,S2036*0.055)</f>
        <v>600</v>
      </c>
      <c r="V2036">
        <v>300</v>
      </c>
      <c r="W2036" t="s">
        <v>14</v>
      </c>
      <c r="X2036">
        <f>IF(W2036="USD",V2036,V2036*0.054)</f>
        <v>300</v>
      </c>
      <c r="Y2036">
        <v>1</v>
      </c>
      <c r="Z2036">
        <v>2.4000000000000004</v>
      </c>
      <c r="AA2036" s="9">
        <v>3.5999999999999996</v>
      </c>
      <c r="AB2036">
        <v>3</v>
      </c>
    </row>
    <row r="2037" spans="1:29" x14ac:dyDescent="0.25">
      <c r="A2037" t="s">
        <v>362</v>
      </c>
      <c r="B2037" t="s">
        <v>10</v>
      </c>
      <c r="C2037" t="s">
        <v>68</v>
      </c>
      <c r="D2037" t="s">
        <v>3611</v>
      </c>
      <c r="E2037" t="s">
        <v>3617</v>
      </c>
      <c r="F2037" t="str">
        <f>_xlfn.CONCAT(D2037:D2037,"-",E2037)</f>
        <v>Mogadishu-Lagos</v>
      </c>
      <c r="G2037" s="1">
        <v>44635</v>
      </c>
      <c r="H2037" s="1">
        <v>44659</v>
      </c>
      <c r="I2037" s="8">
        <f>IF(H2037&lt;&gt;"",_xlfn.DAYS(H2037,G2037),"N/A")</f>
        <v>24</v>
      </c>
      <c r="J2037" s="1">
        <f>IF(H2037&lt;&gt;"",H2037,"N/A")</f>
        <v>44659</v>
      </c>
      <c r="K2037">
        <v>3</v>
      </c>
      <c r="L2037" t="s">
        <v>16</v>
      </c>
      <c r="M2037" t="str">
        <f>IF(L2037&lt;&gt;"",L2037,"N/A")</f>
        <v>Paid</v>
      </c>
      <c r="N2037" t="s">
        <v>16</v>
      </c>
      <c r="O2037" t="str">
        <f>IF(N2037&lt;&gt;"",N2037,"N/A")</f>
        <v>Paid</v>
      </c>
      <c r="P2037" t="s">
        <v>13</v>
      </c>
      <c r="Q2037" s="9">
        <v>28.158999999999999</v>
      </c>
      <c r="R2037" t="str">
        <f t="shared" si="31"/>
        <v>20-30</v>
      </c>
      <c r="S2037">
        <v>600</v>
      </c>
      <c r="T2037" t="s">
        <v>14</v>
      </c>
      <c r="U2037">
        <f>IF(T2037="USD",S2037,S2037*0.055)</f>
        <v>600</v>
      </c>
      <c r="V2037">
        <v>300</v>
      </c>
      <c r="W2037" t="s">
        <v>14</v>
      </c>
      <c r="X2037">
        <f>IF(W2037="USD",V2037,V2037*0.054)</f>
        <v>300</v>
      </c>
      <c r="Y2037">
        <v>1</v>
      </c>
      <c r="Z2037">
        <v>2.4000000000000004</v>
      </c>
      <c r="AA2037" s="9">
        <v>3.5999999999999996</v>
      </c>
      <c r="AB2037">
        <v>3</v>
      </c>
    </row>
    <row r="2038" spans="1:29" x14ac:dyDescent="0.25">
      <c r="A2038" t="s">
        <v>748</v>
      </c>
      <c r="B2038" t="s">
        <v>10</v>
      </c>
      <c r="C2038" t="s">
        <v>68</v>
      </c>
      <c r="D2038" t="s">
        <v>3619</v>
      </c>
      <c r="E2038" t="s">
        <v>3618</v>
      </c>
      <c r="F2038" t="str">
        <f>_xlfn.CONCAT(D2038:D2038,"-",E2038)</f>
        <v>Addis Ababa-Tripoli</v>
      </c>
      <c r="G2038" s="1">
        <v>44783</v>
      </c>
      <c r="H2038" s="1">
        <v>44799</v>
      </c>
      <c r="I2038" s="8">
        <f>IF(H2038&lt;&gt;"",_xlfn.DAYS(H2038,G2038),"N/A")</f>
        <v>16</v>
      </c>
      <c r="J2038" s="1">
        <f>IF(H2038&lt;&gt;"",H2038,"N/A")</f>
        <v>44799</v>
      </c>
      <c r="K2038">
        <v>8</v>
      </c>
      <c r="L2038" t="s">
        <v>12</v>
      </c>
      <c r="M2038" t="str">
        <f>IF(L2038&lt;&gt;"",L2038,"N/A")</f>
        <v>Invoiced</v>
      </c>
      <c r="N2038" t="s">
        <v>583</v>
      </c>
      <c r="O2038" t="str">
        <f>IF(N2038&lt;&gt;"",N2038,"N/A")</f>
        <v>Approval Pending</v>
      </c>
      <c r="P2038" t="s">
        <v>13</v>
      </c>
      <c r="Q2038" s="9">
        <v>35.5</v>
      </c>
      <c r="R2038" t="str">
        <f t="shared" si="31"/>
        <v>30+</v>
      </c>
      <c r="S2038">
        <v>600</v>
      </c>
      <c r="T2038" t="s">
        <v>14</v>
      </c>
      <c r="U2038">
        <f>IF(T2038="USD",S2038,S2038*0.055)</f>
        <v>600</v>
      </c>
      <c r="V2038">
        <v>300</v>
      </c>
      <c r="W2038" t="s">
        <v>14</v>
      </c>
      <c r="X2038">
        <f>IF(W2038="USD",V2038,V2038*0.054)</f>
        <v>300</v>
      </c>
      <c r="Y2038">
        <v>1</v>
      </c>
      <c r="Z2038">
        <v>2.4</v>
      </c>
      <c r="AA2038" s="9">
        <v>1.6</v>
      </c>
      <c r="AB2038">
        <v>2</v>
      </c>
      <c r="AC2038">
        <v>1.6</v>
      </c>
    </row>
    <row r="2039" spans="1:29" x14ac:dyDescent="0.25">
      <c r="A2039" t="s">
        <v>725</v>
      </c>
      <c r="B2039" t="s">
        <v>10</v>
      </c>
      <c r="C2039" t="s">
        <v>68</v>
      </c>
      <c r="D2039" t="s">
        <v>3616</v>
      </c>
      <c r="E2039" t="s">
        <v>3614</v>
      </c>
      <c r="F2039" t="str">
        <f>_xlfn.CONCAT(D2039:D2039,"-",E2039)</f>
        <v>Marrakech-Alger</v>
      </c>
      <c r="G2039" s="1">
        <v>44790</v>
      </c>
      <c r="H2039" s="1">
        <v>44806</v>
      </c>
      <c r="I2039" s="8">
        <f>IF(H2039&lt;&gt;"",_xlfn.DAYS(H2039,G2039),"N/A")</f>
        <v>16</v>
      </c>
      <c r="J2039" s="1">
        <f>IF(H2039&lt;&gt;"",H2039,"N/A")</f>
        <v>44806</v>
      </c>
      <c r="K2039">
        <v>8</v>
      </c>
      <c r="L2039" t="s">
        <v>12</v>
      </c>
      <c r="M2039" t="str">
        <f>IF(L2039&lt;&gt;"",L2039,"N/A")</f>
        <v>Invoiced</v>
      </c>
      <c r="N2039" t="s">
        <v>583</v>
      </c>
      <c r="O2039" t="str">
        <f>IF(N2039&lt;&gt;"",N2039,"N/A")</f>
        <v>Approval Pending</v>
      </c>
      <c r="P2039" t="s">
        <v>13</v>
      </c>
      <c r="Q2039" s="9">
        <v>35.479999999999997</v>
      </c>
      <c r="R2039" t="str">
        <f t="shared" si="31"/>
        <v>30+</v>
      </c>
      <c r="S2039">
        <v>600</v>
      </c>
      <c r="T2039" t="s">
        <v>14</v>
      </c>
      <c r="U2039">
        <f>IF(T2039="USD",S2039,S2039*0.055)</f>
        <v>600</v>
      </c>
      <c r="V2039">
        <v>300</v>
      </c>
      <c r="W2039" t="s">
        <v>14</v>
      </c>
      <c r="X2039">
        <f>IF(W2039="USD",V2039,V2039*0.054)</f>
        <v>300</v>
      </c>
      <c r="Y2039">
        <v>1</v>
      </c>
      <c r="Z2039">
        <v>2.4</v>
      </c>
      <c r="AA2039" s="9">
        <v>1.6</v>
      </c>
      <c r="AB2039">
        <v>2</v>
      </c>
      <c r="AC2039">
        <v>1.6</v>
      </c>
    </row>
    <row r="2040" spans="1:29" x14ac:dyDescent="0.25">
      <c r="A2040" t="s">
        <v>3513</v>
      </c>
      <c r="B2040" t="s">
        <v>10</v>
      </c>
      <c r="C2040" t="s">
        <v>56</v>
      </c>
      <c r="D2040" t="s">
        <v>3620</v>
      </c>
      <c r="E2040" t="s">
        <v>3617</v>
      </c>
      <c r="F2040" t="str">
        <f>_xlfn.CONCAT(D2040:D2040,"-",E2040)</f>
        <v>Zanzibar-Lagos</v>
      </c>
      <c r="G2040" s="1">
        <v>44782</v>
      </c>
      <c r="H2040" s="1">
        <v>44798</v>
      </c>
      <c r="I2040" s="8">
        <f>IF(H2040&lt;&gt;"",_xlfn.DAYS(H2040,G2040),"N/A")</f>
        <v>16</v>
      </c>
      <c r="J2040" s="1">
        <f>IF(H2040&lt;&gt;"",H2040,"N/A")</f>
        <v>44798</v>
      </c>
      <c r="K2040">
        <v>8</v>
      </c>
      <c r="M2040" t="str">
        <f>IF(L2040&lt;&gt;"",L2040,"N/A")</f>
        <v>N/A</v>
      </c>
      <c r="N2040" t="s">
        <v>12</v>
      </c>
      <c r="O2040" t="str">
        <f>IF(N2040&lt;&gt;"",N2040,"N/A")</f>
        <v>Invoiced</v>
      </c>
      <c r="P2040" t="s">
        <v>13</v>
      </c>
      <c r="Q2040" s="9">
        <v>35.369999999999997</v>
      </c>
      <c r="R2040" t="str">
        <f t="shared" si="31"/>
        <v>30+</v>
      </c>
      <c r="S2040">
        <v>600</v>
      </c>
      <c r="T2040" t="s">
        <v>14</v>
      </c>
      <c r="U2040">
        <f>IF(T2040="USD",S2040,S2040*0.055)</f>
        <v>600</v>
      </c>
      <c r="V2040">
        <v>300</v>
      </c>
      <c r="W2040" t="s">
        <v>14</v>
      </c>
      <c r="X2040">
        <f>IF(W2040="USD",V2040,V2040*0.054)</f>
        <v>300</v>
      </c>
      <c r="Y2040">
        <v>1</v>
      </c>
      <c r="Z2040">
        <v>2.4</v>
      </c>
      <c r="AA2040" s="9">
        <v>1.6</v>
      </c>
      <c r="AB2040">
        <v>2</v>
      </c>
      <c r="AC2040">
        <v>1.6</v>
      </c>
    </row>
    <row r="2041" spans="1:29" x14ac:dyDescent="0.25">
      <c r="A2041" t="s">
        <v>736</v>
      </c>
      <c r="B2041" t="s">
        <v>10</v>
      </c>
      <c r="C2041" t="s">
        <v>68</v>
      </c>
      <c r="D2041" t="s">
        <v>3616</v>
      </c>
      <c r="E2041" t="s">
        <v>3612</v>
      </c>
      <c r="F2041" t="str">
        <f>_xlfn.CONCAT(D2041:D2041,"-",E2041)</f>
        <v>Marrakech-Victoria</v>
      </c>
      <c r="G2041" s="1">
        <v>44797</v>
      </c>
      <c r="H2041" s="1">
        <v>44813</v>
      </c>
      <c r="I2041" s="8">
        <f>IF(H2041&lt;&gt;"",_xlfn.DAYS(H2041,G2041),"N/A")</f>
        <v>16</v>
      </c>
      <c r="J2041" s="1">
        <f>IF(H2041&lt;&gt;"",H2041,"N/A")</f>
        <v>44813</v>
      </c>
      <c r="K2041">
        <v>8</v>
      </c>
      <c r="L2041" t="s">
        <v>12</v>
      </c>
      <c r="M2041" t="str">
        <f>IF(L2041&lt;&gt;"",L2041,"N/A")</f>
        <v>Invoiced</v>
      </c>
      <c r="O2041" t="str">
        <f>IF(N2041&lt;&gt;"",N2041,"N/A")</f>
        <v>N/A</v>
      </c>
      <c r="P2041" t="s">
        <v>69</v>
      </c>
      <c r="Q2041" s="9">
        <v>35.36</v>
      </c>
      <c r="R2041" t="str">
        <f t="shared" si="31"/>
        <v>30+</v>
      </c>
      <c r="S2041">
        <v>20</v>
      </c>
      <c r="T2041" t="s">
        <v>14</v>
      </c>
      <c r="U2041">
        <f>IF(T2041="USD",S2041,S2041*0.055)</f>
        <v>20</v>
      </c>
      <c r="V2041">
        <v>10</v>
      </c>
      <c r="W2041" t="s">
        <v>14</v>
      </c>
      <c r="X2041">
        <f>IF(W2041="USD",V2041,V2041*0.054)</f>
        <v>10</v>
      </c>
      <c r="Y2041">
        <v>1</v>
      </c>
      <c r="Z2041">
        <v>2.4</v>
      </c>
      <c r="AA2041" s="9">
        <v>1.6</v>
      </c>
      <c r="AB2041">
        <v>2</v>
      </c>
      <c r="AC2041">
        <v>1.6</v>
      </c>
    </row>
    <row r="2042" spans="1:29" x14ac:dyDescent="0.25">
      <c r="A2042" t="s">
        <v>729</v>
      </c>
      <c r="B2042" t="s">
        <v>10</v>
      </c>
      <c r="C2042" t="s">
        <v>68</v>
      </c>
      <c r="D2042" t="s">
        <v>3616</v>
      </c>
      <c r="E2042" t="s">
        <v>3618</v>
      </c>
      <c r="F2042" t="str">
        <f>_xlfn.CONCAT(D2042:D2042,"-",E2042)</f>
        <v>Marrakech-Tripoli</v>
      </c>
      <c r="G2042" s="1">
        <v>44797</v>
      </c>
      <c r="H2042" s="1">
        <v>44813</v>
      </c>
      <c r="I2042" s="8">
        <f>IF(H2042&lt;&gt;"",_xlfn.DAYS(H2042,G2042),"N/A")</f>
        <v>16</v>
      </c>
      <c r="J2042" s="1">
        <f>IF(H2042&lt;&gt;"",H2042,"N/A")</f>
        <v>44813</v>
      </c>
      <c r="K2042">
        <v>8</v>
      </c>
      <c r="L2042" t="s">
        <v>12</v>
      </c>
      <c r="M2042" t="str">
        <f>IF(L2042&lt;&gt;"",L2042,"N/A")</f>
        <v>Invoiced</v>
      </c>
      <c r="N2042" t="s">
        <v>583</v>
      </c>
      <c r="O2042" t="str">
        <f>IF(N2042&lt;&gt;"",N2042,"N/A")</f>
        <v>Approval Pending</v>
      </c>
      <c r="P2042" t="s">
        <v>13</v>
      </c>
      <c r="Q2042" s="9">
        <v>35.36</v>
      </c>
      <c r="R2042" t="str">
        <f t="shared" si="31"/>
        <v>30+</v>
      </c>
      <c r="S2042">
        <v>600</v>
      </c>
      <c r="T2042" t="s">
        <v>14</v>
      </c>
      <c r="U2042">
        <f>IF(T2042="USD",S2042,S2042*0.055)</f>
        <v>600</v>
      </c>
      <c r="V2042">
        <v>300</v>
      </c>
      <c r="W2042" t="s">
        <v>14</v>
      </c>
      <c r="X2042">
        <f>IF(W2042="USD",V2042,V2042*0.054)</f>
        <v>300</v>
      </c>
      <c r="Y2042">
        <v>1</v>
      </c>
      <c r="Z2042">
        <v>2.4</v>
      </c>
      <c r="AA2042" s="9">
        <v>1.6</v>
      </c>
      <c r="AB2042">
        <v>2</v>
      </c>
      <c r="AC2042">
        <v>1.6</v>
      </c>
    </row>
    <row r="2043" spans="1:29" x14ac:dyDescent="0.25">
      <c r="A2043" t="s">
        <v>3452</v>
      </c>
      <c r="B2043" t="s">
        <v>10</v>
      </c>
      <c r="C2043" t="s">
        <v>56</v>
      </c>
      <c r="D2043" t="s">
        <v>3620</v>
      </c>
      <c r="E2043" t="s">
        <v>3617</v>
      </c>
      <c r="F2043" t="str">
        <f>_xlfn.CONCAT(D2043:D2043,"-",E2043)</f>
        <v>Zanzibar-Lagos</v>
      </c>
      <c r="G2043" s="1">
        <v>44718</v>
      </c>
      <c r="H2043" s="1">
        <v>44734</v>
      </c>
      <c r="I2043" s="8">
        <f>IF(H2043&lt;&gt;"",_xlfn.DAYS(H2043,G2043),"N/A")</f>
        <v>16</v>
      </c>
      <c r="J2043" s="1">
        <f>IF(H2043&lt;&gt;"",H2043,"N/A")</f>
        <v>44734</v>
      </c>
      <c r="K2043">
        <v>6</v>
      </c>
      <c r="L2043" t="s">
        <v>16</v>
      </c>
      <c r="M2043" t="str">
        <f>IF(L2043&lt;&gt;"",L2043,"N/A")</f>
        <v>Paid</v>
      </c>
      <c r="N2043" t="s">
        <v>12</v>
      </c>
      <c r="O2043" t="str">
        <f>IF(N2043&lt;&gt;"",N2043,"N/A")</f>
        <v>Invoiced</v>
      </c>
      <c r="P2043" t="s">
        <v>13</v>
      </c>
      <c r="Q2043" s="9">
        <v>35.137</v>
      </c>
      <c r="R2043" t="str">
        <f t="shared" si="31"/>
        <v>30+</v>
      </c>
      <c r="S2043">
        <v>600</v>
      </c>
      <c r="T2043" t="s">
        <v>14</v>
      </c>
      <c r="U2043">
        <f>IF(T2043="USD",S2043,S2043*0.055)</f>
        <v>600</v>
      </c>
      <c r="V2043">
        <v>300</v>
      </c>
      <c r="W2043" t="s">
        <v>14</v>
      </c>
      <c r="X2043">
        <f>IF(W2043="USD",V2043,V2043*0.054)</f>
        <v>300</v>
      </c>
      <c r="Y2043">
        <v>1</v>
      </c>
      <c r="Z2043">
        <v>2.4</v>
      </c>
      <c r="AA2043" s="9">
        <v>1.6</v>
      </c>
      <c r="AB2043">
        <v>2</v>
      </c>
      <c r="AC2043">
        <v>1.6</v>
      </c>
    </row>
    <row r="2044" spans="1:29" x14ac:dyDescent="0.25">
      <c r="A2044" t="s">
        <v>1068</v>
      </c>
      <c r="B2044" t="s">
        <v>10</v>
      </c>
      <c r="C2044" t="s">
        <v>56</v>
      </c>
      <c r="D2044" t="s">
        <v>3616</v>
      </c>
      <c r="E2044" t="s">
        <v>3613</v>
      </c>
      <c r="F2044" t="str">
        <f>_xlfn.CONCAT(D2044:D2044,"-",E2044)</f>
        <v>Marrakech-Sanaa</v>
      </c>
      <c r="G2044" s="1">
        <v>44629</v>
      </c>
      <c r="H2044" s="1">
        <v>44645</v>
      </c>
      <c r="I2044" s="8">
        <f>IF(H2044&lt;&gt;"",_xlfn.DAYS(H2044,G2044),"N/A")</f>
        <v>16</v>
      </c>
      <c r="J2044" s="1">
        <f>IF(H2044&lt;&gt;"",H2044,"N/A")</f>
        <v>44645</v>
      </c>
      <c r="K2044">
        <v>3</v>
      </c>
      <c r="L2044" t="s">
        <v>16</v>
      </c>
      <c r="M2044" t="str">
        <f>IF(L2044&lt;&gt;"",L2044,"N/A")</f>
        <v>Paid</v>
      </c>
      <c r="N2044" t="s">
        <v>12</v>
      </c>
      <c r="O2044" t="str">
        <f>IF(N2044&lt;&gt;"",N2044,"N/A")</f>
        <v>Invoiced</v>
      </c>
      <c r="P2044" t="s">
        <v>13</v>
      </c>
      <c r="Q2044" s="9">
        <v>35.130000000000003</v>
      </c>
      <c r="R2044" t="str">
        <f t="shared" si="31"/>
        <v>30+</v>
      </c>
      <c r="S2044">
        <v>600</v>
      </c>
      <c r="T2044" t="s">
        <v>14</v>
      </c>
      <c r="U2044">
        <f>IF(T2044="USD",S2044,S2044*0.055)</f>
        <v>600</v>
      </c>
      <c r="V2044">
        <v>300</v>
      </c>
      <c r="W2044" t="s">
        <v>14</v>
      </c>
      <c r="X2044">
        <f>IF(W2044="USD",V2044,V2044*0.054)</f>
        <v>300</v>
      </c>
      <c r="Y2044">
        <v>1</v>
      </c>
      <c r="Z2044">
        <v>2.4</v>
      </c>
      <c r="AA2044" s="9">
        <v>1.6</v>
      </c>
      <c r="AB2044">
        <v>2</v>
      </c>
      <c r="AC2044">
        <v>1.6</v>
      </c>
    </row>
    <row r="2045" spans="1:29" x14ac:dyDescent="0.25">
      <c r="A2045" t="s">
        <v>1069</v>
      </c>
      <c r="B2045" t="s">
        <v>10</v>
      </c>
      <c r="C2045" t="s">
        <v>56</v>
      </c>
      <c r="D2045" t="s">
        <v>3620</v>
      </c>
      <c r="E2045" t="s">
        <v>3618</v>
      </c>
      <c r="F2045" t="str">
        <f>_xlfn.CONCAT(D2045:D2045,"-",E2045)</f>
        <v>Zanzibar-Tripoli</v>
      </c>
      <c r="G2045" s="1">
        <v>44629</v>
      </c>
      <c r="H2045" s="1">
        <v>44645</v>
      </c>
      <c r="I2045" s="8">
        <f>IF(H2045&lt;&gt;"",_xlfn.DAYS(H2045,G2045),"N/A")</f>
        <v>16</v>
      </c>
      <c r="J2045" s="1">
        <f>IF(H2045&lt;&gt;"",H2045,"N/A")</f>
        <v>44645</v>
      </c>
      <c r="K2045">
        <v>3</v>
      </c>
      <c r="L2045" t="s">
        <v>16</v>
      </c>
      <c r="M2045" t="str">
        <f>IF(L2045&lt;&gt;"",L2045,"N/A")</f>
        <v>Paid</v>
      </c>
      <c r="N2045" t="s">
        <v>12</v>
      </c>
      <c r="O2045" t="str">
        <f>IF(N2045&lt;&gt;"",N2045,"N/A")</f>
        <v>Invoiced</v>
      </c>
      <c r="P2045" t="s">
        <v>13</v>
      </c>
      <c r="Q2045" s="9">
        <v>35.091999999999999</v>
      </c>
      <c r="R2045" t="str">
        <f t="shared" si="31"/>
        <v>30+</v>
      </c>
      <c r="S2045">
        <v>600</v>
      </c>
      <c r="T2045" t="s">
        <v>14</v>
      </c>
      <c r="U2045">
        <f>IF(T2045="USD",S2045,S2045*0.055)</f>
        <v>600</v>
      </c>
      <c r="V2045">
        <v>300</v>
      </c>
      <c r="W2045" t="s">
        <v>14</v>
      </c>
      <c r="X2045">
        <f>IF(W2045="USD",V2045,V2045*0.054)</f>
        <v>300</v>
      </c>
      <c r="Y2045">
        <v>1</v>
      </c>
      <c r="Z2045">
        <v>2.4</v>
      </c>
      <c r="AA2045" s="9">
        <v>1.6</v>
      </c>
      <c r="AB2045">
        <v>2</v>
      </c>
      <c r="AC2045">
        <v>1.6</v>
      </c>
    </row>
    <row r="2046" spans="1:29" x14ac:dyDescent="0.25">
      <c r="A2046" t="s">
        <v>2311</v>
      </c>
      <c r="B2046" t="s">
        <v>10</v>
      </c>
      <c r="C2046" t="s">
        <v>56</v>
      </c>
      <c r="D2046" t="s">
        <v>3616</v>
      </c>
      <c r="E2046" t="s">
        <v>3614</v>
      </c>
      <c r="F2046" t="str">
        <f>_xlfn.CONCAT(D2046:D2046,"-",E2046)</f>
        <v>Marrakech-Alger</v>
      </c>
      <c r="G2046" s="1">
        <v>44573</v>
      </c>
      <c r="H2046" s="1">
        <v>44589</v>
      </c>
      <c r="I2046" s="8">
        <f>IF(H2046&lt;&gt;"",_xlfn.DAYS(H2046,G2046),"N/A")</f>
        <v>16</v>
      </c>
      <c r="J2046" s="1">
        <f>IF(H2046&lt;&gt;"",H2046,"N/A")</f>
        <v>44589</v>
      </c>
      <c r="K2046">
        <v>1</v>
      </c>
      <c r="L2046" t="s">
        <v>16</v>
      </c>
      <c r="M2046" t="str">
        <f>IF(L2046&lt;&gt;"",L2046,"N/A")</f>
        <v>Paid</v>
      </c>
      <c r="N2046" t="s">
        <v>16</v>
      </c>
      <c r="O2046" t="str">
        <f>IF(N2046&lt;&gt;"",N2046,"N/A")</f>
        <v>Paid</v>
      </c>
      <c r="P2046" t="s">
        <v>13</v>
      </c>
      <c r="Q2046" s="9">
        <v>35</v>
      </c>
      <c r="R2046" t="str">
        <f t="shared" si="31"/>
        <v>30+</v>
      </c>
      <c r="S2046">
        <v>600</v>
      </c>
      <c r="T2046" t="s">
        <v>14</v>
      </c>
      <c r="U2046">
        <f>IF(T2046="USD",S2046,S2046*0.055)</f>
        <v>600</v>
      </c>
      <c r="V2046">
        <v>300</v>
      </c>
      <c r="W2046" t="s">
        <v>14</v>
      </c>
      <c r="X2046">
        <f>IF(W2046="USD",V2046,V2046*0.054)</f>
        <v>300</v>
      </c>
      <c r="Y2046">
        <v>0</v>
      </c>
      <c r="Z2046">
        <v>2.4</v>
      </c>
      <c r="AA2046" s="9">
        <v>1.6</v>
      </c>
      <c r="AB2046">
        <v>2</v>
      </c>
      <c r="AC2046">
        <v>1.6</v>
      </c>
    </row>
    <row r="2047" spans="1:29" x14ac:dyDescent="0.25">
      <c r="A2047" t="s">
        <v>2362</v>
      </c>
      <c r="B2047" t="s">
        <v>10</v>
      </c>
      <c r="C2047" t="s">
        <v>56</v>
      </c>
      <c r="D2047" t="s">
        <v>3619</v>
      </c>
      <c r="E2047" t="s">
        <v>3617</v>
      </c>
      <c r="F2047" t="str">
        <f>_xlfn.CONCAT(D2047:D2047,"-",E2047)</f>
        <v>Addis Ababa-Lagos</v>
      </c>
      <c r="G2047" s="1">
        <v>44634</v>
      </c>
      <c r="H2047" s="1">
        <v>44650</v>
      </c>
      <c r="I2047" s="8">
        <f>IF(H2047&lt;&gt;"",_xlfn.DAYS(H2047,G2047),"N/A")</f>
        <v>16</v>
      </c>
      <c r="J2047" s="1">
        <f>IF(H2047&lt;&gt;"",H2047,"N/A")</f>
        <v>44650</v>
      </c>
      <c r="K2047">
        <v>3</v>
      </c>
      <c r="L2047" t="s">
        <v>16</v>
      </c>
      <c r="M2047" t="str">
        <f>IF(L2047&lt;&gt;"",L2047,"N/A")</f>
        <v>Paid</v>
      </c>
      <c r="N2047" t="s">
        <v>12</v>
      </c>
      <c r="O2047" t="str">
        <f>IF(N2047&lt;&gt;"",N2047,"N/A")</f>
        <v>Invoiced</v>
      </c>
      <c r="P2047" t="s">
        <v>13</v>
      </c>
      <c r="Q2047" s="9">
        <v>35</v>
      </c>
      <c r="R2047" t="str">
        <f t="shared" si="31"/>
        <v>30+</v>
      </c>
      <c r="S2047">
        <v>600</v>
      </c>
      <c r="T2047" t="s">
        <v>14</v>
      </c>
      <c r="U2047">
        <f>IF(T2047="USD",S2047,S2047*0.055)</f>
        <v>600</v>
      </c>
      <c r="V2047">
        <v>300</v>
      </c>
      <c r="W2047" t="s">
        <v>14</v>
      </c>
      <c r="X2047">
        <f>IF(W2047="USD",V2047,V2047*0.054)</f>
        <v>300</v>
      </c>
      <c r="Y2047">
        <v>0</v>
      </c>
      <c r="Z2047">
        <v>2.4</v>
      </c>
      <c r="AA2047" s="9">
        <v>1.6</v>
      </c>
      <c r="AB2047">
        <v>2</v>
      </c>
      <c r="AC2047">
        <v>1.6</v>
      </c>
    </row>
    <row r="2048" spans="1:29" x14ac:dyDescent="0.25">
      <c r="A2048" t="s">
        <v>2458</v>
      </c>
      <c r="B2048" t="s">
        <v>10</v>
      </c>
      <c r="C2048" t="s">
        <v>56</v>
      </c>
      <c r="D2048" t="s">
        <v>3615</v>
      </c>
      <c r="E2048" t="s">
        <v>3617</v>
      </c>
      <c r="F2048" t="str">
        <f>_xlfn.CONCAT(D2048:D2048,"-",E2048)</f>
        <v>Mombasa-Lagos</v>
      </c>
      <c r="G2048" s="1">
        <v>44708</v>
      </c>
      <c r="H2048" s="1">
        <v>44724</v>
      </c>
      <c r="I2048" s="8">
        <f>IF(H2048&lt;&gt;"",_xlfn.DAYS(H2048,G2048),"N/A")</f>
        <v>16</v>
      </c>
      <c r="J2048" s="1">
        <f>IF(H2048&lt;&gt;"",H2048,"N/A")</f>
        <v>44724</v>
      </c>
      <c r="K2048">
        <v>5</v>
      </c>
      <c r="L2048" t="s">
        <v>12</v>
      </c>
      <c r="M2048" t="str">
        <f>IF(L2048&lt;&gt;"",L2048,"N/A")</f>
        <v>Invoiced</v>
      </c>
      <c r="N2048" t="s">
        <v>12</v>
      </c>
      <c r="O2048" t="str">
        <f>IF(N2048&lt;&gt;"",N2048,"N/A")</f>
        <v>Invoiced</v>
      </c>
      <c r="P2048" t="s">
        <v>13</v>
      </c>
      <c r="Q2048" s="9">
        <v>35</v>
      </c>
      <c r="R2048" t="str">
        <f t="shared" si="31"/>
        <v>30+</v>
      </c>
      <c r="S2048">
        <v>600</v>
      </c>
      <c r="T2048" t="s">
        <v>14</v>
      </c>
      <c r="U2048">
        <f>IF(T2048="USD",S2048,S2048*0.055)</f>
        <v>600</v>
      </c>
      <c r="V2048">
        <v>300</v>
      </c>
      <c r="W2048" t="s">
        <v>14</v>
      </c>
      <c r="X2048">
        <f>IF(W2048="USD",V2048,V2048*0.054)</f>
        <v>300</v>
      </c>
      <c r="Y2048">
        <v>0</v>
      </c>
      <c r="Z2048">
        <v>2.4</v>
      </c>
      <c r="AA2048" s="9">
        <v>1.6</v>
      </c>
      <c r="AB2048">
        <v>2</v>
      </c>
      <c r="AC2048">
        <v>1.6</v>
      </c>
    </row>
    <row r="2049" spans="1:29" x14ac:dyDescent="0.25">
      <c r="A2049" t="s">
        <v>2461</v>
      </c>
      <c r="B2049" t="s">
        <v>10</v>
      </c>
      <c r="C2049" t="s">
        <v>56</v>
      </c>
      <c r="D2049" t="s">
        <v>3615</v>
      </c>
      <c r="E2049" t="s">
        <v>3612</v>
      </c>
      <c r="F2049" t="str">
        <f>_xlfn.CONCAT(D2049:D2049,"-",E2049)</f>
        <v>Mombasa-Victoria</v>
      </c>
      <c r="G2049" s="1">
        <v>44708</v>
      </c>
      <c r="H2049" s="1">
        <v>44724</v>
      </c>
      <c r="I2049" s="8">
        <f>IF(H2049&lt;&gt;"",_xlfn.DAYS(H2049,G2049),"N/A")</f>
        <v>16</v>
      </c>
      <c r="J2049" s="1">
        <f>IF(H2049&lt;&gt;"",H2049,"N/A")</f>
        <v>44724</v>
      </c>
      <c r="K2049">
        <v>5</v>
      </c>
      <c r="L2049" t="s">
        <v>12</v>
      </c>
      <c r="M2049" t="str">
        <f>IF(L2049&lt;&gt;"",L2049,"N/A")</f>
        <v>Invoiced</v>
      </c>
      <c r="N2049" t="s">
        <v>12</v>
      </c>
      <c r="O2049" t="str">
        <f>IF(N2049&lt;&gt;"",N2049,"N/A")</f>
        <v>Invoiced</v>
      </c>
      <c r="P2049" t="s">
        <v>13</v>
      </c>
      <c r="Q2049" s="9">
        <v>35</v>
      </c>
      <c r="R2049" t="str">
        <f t="shared" si="31"/>
        <v>30+</v>
      </c>
      <c r="S2049">
        <v>600</v>
      </c>
      <c r="T2049" t="s">
        <v>14</v>
      </c>
      <c r="U2049">
        <f>IF(T2049="USD",S2049,S2049*0.055)</f>
        <v>600</v>
      </c>
      <c r="V2049">
        <v>300</v>
      </c>
      <c r="W2049" t="s">
        <v>14</v>
      </c>
      <c r="X2049">
        <f>IF(W2049="USD",V2049,V2049*0.054)</f>
        <v>300</v>
      </c>
      <c r="Y2049">
        <v>1</v>
      </c>
      <c r="Z2049">
        <v>2.4</v>
      </c>
      <c r="AA2049" s="9">
        <v>1.6</v>
      </c>
      <c r="AB2049">
        <v>2</v>
      </c>
      <c r="AC2049">
        <v>1.6</v>
      </c>
    </row>
    <row r="2050" spans="1:29" x14ac:dyDescent="0.25">
      <c r="A2050" t="s">
        <v>951</v>
      </c>
      <c r="B2050" t="s">
        <v>10</v>
      </c>
      <c r="C2050" t="s">
        <v>68</v>
      </c>
      <c r="D2050" t="s">
        <v>3616</v>
      </c>
      <c r="E2050" t="s">
        <v>3613</v>
      </c>
      <c r="F2050" t="str">
        <f>_xlfn.CONCAT(D2050:D2050,"-",E2050)</f>
        <v>Marrakech-Sanaa</v>
      </c>
      <c r="G2050" s="1">
        <v>44564</v>
      </c>
      <c r="H2050" s="1">
        <v>44580</v>
      </c>
      <c r="I2050" s="8">
        <f>IF(H2050&lt;&gt;"",_xlfn.DAYS(H2050,G2050),"N/A")</f>
        <v>16</v>
      </c>
      <c r="J2050" s="1">
        <f>IF(H2050&lt;&gt;"",H2050,"N/A")</f>
        <v>44580</v>
      </c>
      <c r="K2050">
        <v>1</v>
      </c>
      <c r="L2050" t="s">
        <v>16</v>
      </c>
      <c r="M2050" t="str">
        <f>IF(L2050&lt;&gt;"",L2050,"N/A")</f>
        <v>Paid</v>
      </c>
      <c r="N2050" t="s">
        <v>12</v>
      </c>
      <c r="O2050" t="str">
        <f>IF(N2050&lt;&gt;"",N2050,"N/A")</f>
        <v>Invoiced</v>
      </c>
      <c r="P2050" t="s">
        <v>69</v>
      </c>
      <c r="Q2050" s="9">
        <v>33.672400000000003</v>
      </c>
      <c r="R2050" t="str">
        <f t="shared" si="31"/>
        <v>30+</v>
      </c>
      <c r="S2050">
        <v>20</v>
      </c>
      <c r="T2050" t="s">
        <v>14</v>
      </c>
      <c r="U2050">
        <f>IF(T2050="USD",S2050,S2050*0.055)</f>
        <v>20</v>
      </c>
      <c r="V2050">
        <v>10</v>
      </c>
      <c r="W2050" t="s">
        <v>14</v>
      </c>
      <c r="X2050">
        <f>IF(W2050="USD",V2050,V2050*0.054)</f>
        <v>10</v>
      </c>
      <c r="Y2050">
        <v>1</v>
      </c>
      <c r="Z2050">
        <v>2.4</v>
      </c>
      <c r="AA2050" s="9">
        <v>1.6</v>
      </c>
      <c r="AB2050">
        <v>2</v>
      </c>
      <c r="AC2050">
        <v>1.6</v>
      </c>
    </row>
    <row r="2051" spans="1:29" x14ac:dyDescent="0.25">
      <c r="A2051" t="s">
        <v>960</v>
      </c>
      <c r="B2051" t="s">
        <v>10</v>
      </c>
      <c r="C2051" t="s">
        <v>68</v>
      </c>
      <c r="D2051" t="s">
        <v>3619</v>
      </c>
      <c r="E2051" t="s">
        <v>3612</v>
      </c>
      <c r="F2051" t="str">
        <f>_xlfn.CONCAT(D2051:D2051,"-",E2051)</f>
        <v>Addis Ababa-Victoria</v>
      </c>
      <c r="G2051" s="1">
        <v>44564</v>
      </c>
      <c r="H2051" s="1">
        <v>44580</v>
      </c>
      <c r="I2051" s="8">
        <f>IF(H2051&lt;&gt;"",_xlfn.DAYS(H2051,G2051),"N/A")</f>
        <v>16</v>
      </c>
      <c r="J2051" s="1">
        <f>IF(H2051&lt;&gt;"",H2051,"N/A")</f>
        <v>44580</v>
      </c>
      <c r="K2051">
        <v>1</v>
      </c>
      <c r="L2051" t="s">
        <v>16</v>
      </c>
      <c r="M2051" t="str">
        <f>IF(L2051&lt;&gt;"",L2051,"N/A")</f>
        <v>Paid</v>
      </c>
      <c r="N2051" t="s">
        <v>16</v>
      </c>
      <c r="O2051" t="str">
        <f>IF(N2051&lt;&gt;"",N2051,"N/A")</f>
        <v>Paid</v>
      </c>
      <c r="P2051" t="s">
        <v>13</v>
      </c>
      <c r="Q2051" s="9">
        <v>33.672400000000003</v>
      </c>
      <c r="R2051" t="str">
        <f t="shared" ref="R2051:R2114" si="32">IF(Q2051&lt;=10,"1-10",IF(Q2051&lt;=20,"10-20",IF(Q2051&lt;=30,"20-30",IF(Q2051&lt;=40,"30+"))))</f>
        <v>30+</v>
      </c>
      <c r="S2051">
        <v>600</v>
      </c>
      <c r="T2051" t="s">
        <v>14</v>
      </c>
      <c r="U2051">
        <f>IF(T2051="USD",S2051,S2051*0.055)</f>
        <v>600</v>
      </c>
      <c r="V2051">
        <v>300</v>
      </c>
      <c r="W2051" t="s">
        <v>14</v>
      </c>
      <c r="X2051">
        <f>IF(W2051="USD",V2051,V2051*0.054)</f>
        <v>300</v>
      </c>
      <c r="Y2051">
        <v>1</v>
      </c>
      <c r="Z2051">
        <v>2.4</v>
      </c>
      <c r="AA2051" s="9">
        <v>1.6</v>
      </c>
      <c r="AB2051">
        <v>2</v>
      </c>
      <c r="AC2051">
        <v>1.6</v>
      </c>
    </row>
    <row r="2052" spans="1:29" x14ac:dyDescent="0.25">
      <c r="A2052" t="s">
        <v>2670</v>
      </c>
      <c r="B2052" t="s">
        <v>10</v>
      </c>
      <c r="C2052" t="s">
        <v>68</v>
      </c>
      <c r="D2052" t="s">
        <v>3615</v>
      </c>
      <c r="E2052" t="s">
        <v>3617</v>
      </c>
      <c r="F2052" t="str">
        <f>_xlfn.CONCAT(D2052:D2052,"-",E2052)</f>
        <v>Mombasa-Lagos</v>
      </c>
      <c r="G2052" s="1">
        <v>44566</v>
      </c>
      <c r="H2052" s="1">
        <v>44582</v>
      </c>
      <c r="I2052" s="8">
        <f>IF(H2052&lt;&gt;"",_xlfn.DAYS(H2052,G2052),"N/A")</f>
        <v>16</v>
      </c>
      <c r="J2052" s="1">
        <f>IF(H2052&lt;&gt;"",H2052,"N/A")</f>
        <v>44582</v>
      </c>
      <c r="K2052">
        <v>1</v>
      </c>
      <c r="L2052" t="s">
        <v>16</v>
      </c>
      <c r="M2052" t="str">
        <f>IF(L2052&lt;&gt;"",L2052,"N/A")</f>
        <v>Paid</v>
      </c>
      <c r="N2052" t="s">
        <v>16</v>
      </c>
      <c r="O2052" t="str">
        <f>IF(N2052&lt;&gt;"",N2052,"N/A")</f>
        <v>Paid</v>
      </c>
      <c r="P2052" t="s">
        <v>13</v>
      </c>
      <c r="Q2052" s="9">
        <v>33.066000000000003</v>
      </c>
      <c r="R2052" t="str">
        <f t="shared" si="32"/>
        <v>30+</v>
      </c>
      <c r="S2052">
        <v>600</v>
      </c>
      <c r="T2052" t="s">
        <v>14</v>
      </c>
      <c r="U2052">
        <f>IF(T2052="USD",S2052,S2052*0.055)</f>
        <v>600</v>
      </c>
      <c r="V2052">
        <v>300</v>
      </c>
      <c r="W2052" t="s">
        <v>14</v>
      </c>
      <c r="X2052">
        <f>IF(W2052="USD",V2052,V2052*0.054)</f>
        <v>300</v>
      </c>
      <c r="Y2052">
        <v>1</v>
      </c>
      <c r="Z2052">
        <v>2.4</v>
      </c>
      <c r="AA2052" s="9">
        <v>1.6</v>
      </c>
      <c r="AB2052">
        <v>2</v>
      </c>
      <c r="AC2052">
        <v>1.6</v>
      </c>
    </row>
    <row r="2053" spans="1:29" x14ac:dyDescent="0.25">
      <c r="A2053" t="s">
        <v>3075</v>
      </c>
      <c r="B2053" t="s">
        <v>10</v>
      </c>
      <c r="C2053" t="s">
        <v>68</v>
      </c>
      <c r="D2053" t="s">
        <v>3619</v>
      </c>
      <c r="E2053" t="s">
        <v>3617</v>
      </c>
      <c r="F2053" t="str">
        <f>_xlfn.CONCAT(D2053:D2053,"-",E2053)</f>
        <v>Addis Ababa-Lagos</v>
      </c>
      <c r="G2053" s="1">
        <v>44782</v>
      </c>
      <c r="H2053" s="1">
        <v>44798</v>
      </c>
      <c r="I2053" s="8">
        <f>IF(H2053&lt;&gt;"",_xlfn.DAYS(H2053,G2053),"N/A")</f>
        <v>16</v>
      </c>
      <c r="J2053" s="1">
        <f>IF(H2053&lt;&gt;"",H2053,"N/A")</f>
        <v>44798</v>
      </c>
      <c r="K2053">
        <v>8</v>
      </c>
      <c r="M2053" t="str">
        <f>IF(L2053&lt;&gt;"",L2053,"N/A")</f>
        <v>N/A</v>
      </c>
      <c r="N2053" t="s">
        <v>12</v>
      </c>
      <c r="O2053" t="str">
        <f>IF(N2053&lt;&gt;"",N2053,"N/A")</f>
        <v>Invoiced</v>
      </c>
      <c r="P2053" t="s">
        <v>13</v>
      </c>
      <c r="Q2053" s="9">
        <v>32.367600000000003</v>
      </c>
      <c r="R2053" t="str">
        <f t="shared" si="32"/>
        <v>30+</v>
      </c>
      <c r="S2053">
        <v>600</v>
      </c>
      <c r="T2053" t="s">
        <v>14</v>
      </c>
      <c r="U2053">
        <f>IF(T2053="USD",S2053,S2053*0.055)</f>
        <v>600</v>
      </c>
      <c r="V2053">
        <v>300</v>
      </c>
      <c r="W2053" t="s">
        <v>14</v>
      </c>
      <c r="X2053">
        <f>IF(W2053="USD",V2053,V2053*0.054)</f>
        <v>300</v>
      </c>
      <c r="Y2053">
        <v>0</v>
      </c>
      <c r="Z2053">
        <v>2.4</v>
      </c>
      <c r="AA2053" s="9">
        <v>1.6</v>
      </c>
      <c r="AB2053">
        <v>2</v>
      </c>
      <c r="AC2053">
        <v>1.6</v>
      </c>
    </row>
    <row r="2054" spans="1:29" x14ac:dyDescent="0.25">
      <c r="A2054" t="s">
        <v>1364</v>
      </c>
      <c r="B2054" t="s">
        <v>10</v>
      </c>
      <c r="C2054" t="s">
        <v>68</v>
      </c>
      <c r="D2054" t="s">
        <v>3615</v>
      </c>
      <c r="E2054" t="s">
        <v>3617</v>
      </c>
      <c r="F2054" t="str">
        <f>_xlfn.CONCAT(D2054:D2054,"-",E2054)</f>
        <v>Mombasa-Lagos</v>
      </c>
      <c r="G2054" s="1">
        <v>44733</v>
      </c>
      <c r="H2054" s="1">
        <v>44749</v>
      </c>
      <c r="I2054" s="8">
        <f>IF(H2054&lt;&gt;"",_xlfn.DAYS(H2054,G2054),"N/A")</f>
        <v>16</v>
      </c>
      <c r="J2054" s="1">
        <f>IF(H2054&lt;&gt;"",H2054,"N/A")</f>
        <v>44749</v>
      </c>
      <c r="K2054">
        <v>6</v>
      </c>
      <c r="L2054" t="s">
        <v>12</v>
      </c>
      <c r="M2054" t="str">
        <f>IF(L2054&lt;&gt;"",L2054,"N/A")</f>
        <v>Invoiced</v>
      </c>
      <c r="O2054" t="str">
        <f>IF(N2054&lt;&gt;"",N2054,"N/A")</f>
        <v>N/A</v>
      </c>
      <c r="P2054" t="s">
        <v>69</v>
      </c>
      <c r="Q2054" s="9">
        <v>32.077199999999998</v>
      </c>
      <c r="R2054" t="str">
        <f t="shared" si="32"/>
        <v>30+</v>
      </c>
      <c r="S2054">
        <v>20</v>
      </c>
      <c r="T2054" t="s">
        <v>14</v>
      </c>
      <c r="U2054">
        <f>IF(T2054="USD",S2054,S2054*0.055)</f>
        <v>20</v>
      </c>
      <c r="V2054">
        <v>10</v>
      </c>
      <c r="W2054" t="s">
        <v>14</v>
      </c>
      <c r="X2054">
        <f>IF(W2054="USD",V2054,V2054*0.054)</f>
        <v>10</v>
      </c>
      <c r="Y2054">
        <v>1</v>
      </c>
      <c r="Z2054">
        <v>2.4</v>
      </c>
      <c r="AA2054" s="9">
        <v>1.6</v>
      </c>
      <c r="AB2054">
        <v>2</v>
      </c>
      <c r="AC2054">
        <v>1.6</v>
      </c>
    </row>
    <row r="2055" spans="1:29" x14ac:dyDescent="0.25">
      <c r="A2055" t="s">
        <v>1373</v>
      </c>
      <c r="B2055" t="s">
        <v>10</v>
      </c>
      <c r="C2055" t="s">
        <v>68</v>
      </c>
      <c r="D2055" t="s">
        <v>3619</v>
      </c>
      <c r="E2055" t="s">
        <v>3614</v>
      </c>
      <c r="F2055" t="str">
        <f>_xlfn.CONCAT(D2055:D2055,"-",E2055)</f>
        <v>Addis Ababa-Alger</v>
      </c>
      <c r="G2055" s="1">
        <v>44733</v>
      </c>
      <c r="H2055" s="1">
        <v>44749</v>
      </c>
      <c r="I2055" s="8">
        <f>IF(H2055&lt;&gt;"",_xlfn.DAYS(H2055,G2055),"N/A")</f>
        <v>16</v>
      </c>
      <c r="J2055" s="1">
        <f>IF(H2055&lt;&gt;"",H2055,"N/A")</f>
        <v>44749</v>
      </c>
      <c r="K2055">
        <v>6</v>
      </c>
      <c r="L2055" t="s">
        <v>12</v>
      </c>
      <c r="M2055" t="str">
        <f>IF(L2055&lt;&gt;"",L2055,"N/A")</f>
        <v>Invoiced</v>
      </c>
      <c r="N2055" t="s">
        <v>12</v>
      </c>
      <c r="O2055" t="str">
        <f>IF(N2055&lt;&gt;"",N2055,"N/A")</f>
        <v>Invoiced</v>
      </c>
      <c r="P2055" t="s">
        <v>13</v>
      </c>
      <c r="Q2055" s="9">
        <v>32.077199999999998</v>
      </c>
      <c r="R2055" t="str">
        <f t="shared" si="32"/>
        <v>30+</v>
      </c>
      <c r="S2055">
        <v>600</v>
      </c>
      <c r="T2055" t="s">
        <v>14</v>
      </c>
      <c r="U2055">
        <f>IF(T2055="USD",S2055,S2055*0.055)</f>
        <v>600</v>
      </c>
      <c r="V2055">
        <v>300</v>
      </c>
      <c r="W2055" t="s">
        <v>14</v>
      </c>
      <c r="X2055">
        <f>IF(W2055="USD",V2055,V2055*0.054)</f>
        <v>300</v>
      </c>
      <c r="Y2055">
        <v>1</v>
      </c>
      <c r="Z2055">
        <v>2.4</v>
      </c>
      <c r="AA2055" s="9">
        <v>1.6</v>
      </c>
      <c r="AB2055">
        <v>2</v>
      </c>
      <c r="AC2055">
        <v>1.6</v>
      </c>
    </row>
    <row r="2056" spans="1:29" x14ac:dyDescent="0.25">
      <c r="A2056" t="s">
        <v>1284</v>
      </c>
      <c r="B2056" t="s">
        <v>10</v>
      </c>
      <c r="C2056" t="s">
        <v>68</v>
      </c>
      <c r="D2056" t="s">
        <v>3619</v>
      </c>
      <c r="E2056" t="s">
        <v>3613</v>
      </c>
      <c r="F2056" t="str">
        <f>_xlfn.CONCAT(D2056:D2056,"-",E2056)</f>
        <v>Addis Ababa-Sanaa</v>
      </c>
      <c r="G2056" s="1">
        <v>44691</v>
      </c>
      <c r="H2056" s="1">
        <v>44707</v>
      </c>
      <c r="I2056" s="8">
        <f>IF(H2056&lt;&gt;"",_xlfn.DAYS(H2056,G2056),"N/A")</f>
        <v>16</v>
      </c>
      <c r="J2056" s="1">
        <f>IF(H2056&lt;&gt;"",H2056,"N/A")</f>
        <v>44707</v>
      </c>
      <c r="K2056">
        <v>5</v>
      </c>
      <c r="L2056" t="s">
        <v>16</v>
      </c>
      <c r="M2056" t="str">
        <f>IF(L2056&lt;&gt;"",L2056,"N/A")</f>
        <v>Paid</v>
      </c>
      <c r="O2056" t="str">
        <f>IF(N2056&lt;&gt;"",N2056,"N/A")</f>
        <v>N/A</v>
      </c>
      <c r="P2056" t="s">
        <v>69</v>
      </c>
      <c r="Q2056" s="9">
        <v>32.0578</v>
      </c>
      <c r="R2056" t="str">
        <f t="shared" si="32"/>
        <v>30+</v>
      </c>
      <c r="S2056">
        <v>20</v>
      </c>
      <c r="T2056" t="s">
        <v>14</v>
      </c>
      <c r="U2056">
        <f>IF(T2056="USD",S2056,S2056*0.055)</f>
        <v>20</v>
      </c>
      <c r="V2056">
        <v>10</v>
      </c>
      <c r="W2056" t="s">
        <v>14</v>
      </c>
      <c r="X2056">
        <f>IF(W2056="USD",V2056,V2056*0.054)</f>
        <v>10</v>
      </c>
      <c r="Y2056">
        <v>1</v>
      </c>
      <c r="Z2056">
        <v>2.4</v>
      </c>
      <c r="AA2056" s="9">
        <v>1.6</v>
      </c>
      <c r="AB2056">
        <v>2</v>
      </c>
      <c r="AC2056">
        <v>1.6</v>
      </c>
    </row>
    <row r="2057" spans="1:29" x14ac:dyDescent="0.25">
      <c r="A2057" t="s">
        <v>1297</v>
      </c>
      <c r="B2057" t="s">
        <v>10</v>
      </c>
      <c r="C2057" t="s">
        <v>68</v>
      </c>
      <c r="D2057" t="s">
        <v>3615</v>
      </c>
      <c r="E2057" t="s">
        <v>3614</v>
      </c>
      <c r="F2057" t="str">
        <f>_xlfn.CONCAT(D2057:D2057,"-",E2057)</f>
        <v>Mombasa-Alger</v>
      </c>
      <c r="G2057" s="1">
        <v>44691</v>
      </c>
      <c r="H2057" s="1">
        <v>44707</v>
      </c>
      <c r="I2057" s="8">
        <f>IF(H2057&lt;&gt;"",_xlfn.DAYS(H2057,G2057),"N/A")</f>
        <v>16</v>
      </c>
      <c r="J2057" s="1">
        <f>IF(H2057&lt;&gt;"",H2057,"N/A")</f>
        <v>44707</v>
      </c>
      <c r="K2057">
        <v>5</v>
      </c>
      <c r="L2057" t="s">
        <v>16</v>
      </c>
      <c r="M2057" t="str">
        <f>IF(L2057&lt;&gt;"",L2057,"N/A")</f>
        <v>Paid</v>
      </c>
      <c r="N2057" t="s">
        <v>12</v>
      </c>
      <c r="O2057" t="str">
        <f>IF(N2057&lt;&gt;"",N2057,"N/A")</f>
        <v>Invoiced</v>
      </c>
      <c r="P2057" t="s">
        <v>13</v>
      </c>
      <c r="Q2057" s="9">
        <v>32.0578</v>
      </c>
      <c r="R2057" t="str">
        <f t="shared" si="32"/>
        <v>30+</v>
      </c>
      <c r="S2057">
        <v>600</v>
      </c>
      <c r="T2057" t="s">
        <v>14</v>
      </c>
      <c r="U2057">
        <f>IF(T2057="USD",S2057,S2057*0.055)</f>
        <v>600</v>
      </c>
      <c r="V2057">
        <v>300</v>
      </c>
      <c r="W2057" t="s">
        <v>14</v>
      </c>
      <c r="X2057">
        <f>IF(W2057="USD",V2057,V2057*0.054)</f>
        <v>300</v>
      </c>
      <c r="Y2057">
        <v>1</v>
      </c>
      <c r="Z2057">
        <v>2.4</v>
      </c>
      <c r="AA2057" s="9">
        <v>1.6</v>
      </c>
      <c r="AB2057">
        <v>2</v>
      </c>
      <c r="AC2057">
        <v>1.6</v>
      </c>
    </row>
    <row r="2058" spans="1:29" x14ac:dyDescent="0.25">
      <c r="A2058" t="s">
        <v>1856</v>
      </c>
      <c r="B2058" t="s">
        <v>10</v>
      </c>
      <c r="C2058" t="s">
        <v>68</v>
      </c>
      <c r="D2058" t="s">
        <v>3619</v>
      </c>
      <c r="E2058" t="s">
        <v>3614</v>
      </c>
      <c r="F2058" t="str">
        <f>_xlfn.CONCAT(D2058:D2058,"-",E2058)</f>
        <v>Addis Ababa-Alger</v>
      </c>
      <c r="G2058" s="1">
        <v>44741</v>
      </c>
      <c r="H2058" s="1">
        <v>44757</v>
      </c>
      <c r="I2058" s="8">
        <f>IF(H2058&lt;&gt;"",_xlfn.DAYS(H2058,G2058),"N/A")</f>
        <v>16</v>
      </c>
      <c r="J2058" s="1">
        <f>IF(H2058&lt;&gt;"",H2058,"N/A")</f>
        <v>44757</v>
      </c>
      <c r="K2058">
        <v>6</v>
      </c>
      <c r="L2058" t="s">
        <v>12</v>
      </c>
      <c r="M2058" t="str">
        <f>IF(L2058&lt;&gt;"",L2058,"N/A")</f>
        <v>Invoiced</v>
      </c>
      <c r="N2058" t="s">
        <v>12</v>
      </c>
      <c r="O2058" t="str">
        <f>IF(N2058&lt;&gt;"",N2058,"N/A")</f>
        <v>Invoiced</v>
      </c>
      <c r="P2058" t="s">
        <v>13</v>
      </c>
      <c r="Q2058" s="9">
        <v>30.408000000000001</v>
      </c>
      <c r="R2058" t="str">
        <f t="shared" si="32"/>
        <v>30+</v>
      </c>
      <c r="S2058">
        <v>600</v>
      </c>
      <c r="T2058" t="s">
        <v>14</v>
      </c>
      <c r="U2058">
        <f>IF(T2058="USD",S2058,S2058*0.055)</f>
        <v>600</v>
      </c>
      <c r="V2058">
        <v>300</v>
      </c>
      <c r="W2058" t="s">
        <v>14</v>
      </c>
      <c r="X2058">
        <f>IF(W2058="USD",V2058,V2058*0.054)</f>
        <v>300</v>
      </c>
      <c r="Y2058">
        <v>1</v>
      </c>
      <c r="Z2058">
        <v>2.4</v>
      </c>
      <c r="AA2058" s="9">
        <v>1.6</v>
      </c>
      <c r="AB2058">
        <v>2</v>
      </c>
      <c r="AC2058">
        <v>1.6</v>
      </c>
    </row>
    <row r="2059" spans="1:29" x14ac:dyDescent="0.25">
      <c r="A2059" t="s">
        <v>1222</v>
      </c>
      <c r="B2059" t="s">
        <v>10</v>
      </c>
      <c r="C2059" t="s">
        <v>68</v>
      </c>
      <c r="D2059" t="s">
        <v>3615</v>
      </c>
      <c r="E2059" t="s">
        <v>3618</v>
      </c>
      <c r="F2059" t="str">
        <f>_xlfn.CONCAT(D2059:D2059,"-",E2059)</f>
        <v>Mombasa-Tripoli</v>
      </c>
      <c r="G2059" s="1">
        <v>44671</v>
      </c>
      <c r="H2059" s="1">
        <v>44687</v>
      </c>
      <c r="I2059" s="8">
        <f>IF(H2059&lt;&gt;"",_xlfn.DAYS(H2059,G2059),"N/A")</f>
        <v>16</v>
      </c>
      <c r="J2059" s="1">
        <f>IF(H2059&lt;&gt;"",H2059,"N/A")</f>
        <v>44687</v>
      </c>
      <c r="K2059">
        <v>4</v>
      </c>
      <c r="M2059" t="str">
        <f>IF(L2059&lt;&gt;"",L2059,"N/A")</f>
        <v>N/A</v>
      </c>
      <c r="O2059" t="str">
        <f>IF(N2059&lt;&gt;"",N2059,"N/A")</f>
        <v>N/A</v>
      </c>
      <c r="P2059" t="s">
        <v>69</v>
      </c>
      <c r="Q2059" s="9">
        <v>30.099900000000002</v>
      </c>
      <c r="R2059" t="str">
        <f t="shared" si="32"/>
        <v>30+</v>
      </c>
      <c r="S2059">
        <v>20</v>
      </c>
      <c r="T2059" t="s">
        <v>14</v>
      </c>
      <c r="U2059">
        <f>IF(T2059="USD",S2059,S2059*0.055)</f>
        <v>20</v>
      </c>
      <c r="V2059">
        <v>10</v>
      </c>
      <c r="W2059" t="s">
        <v>14</v>
      </c>
      <c r="X2059">
        <f>IF(W2059="USD",V2059,V2059*0.054)</f>
        <v>10</v>
      </c>
      <c r="Y2059">
        <v>1</v>
      </c>
      <c r="Z2059">
        <v>2.4</v>
      </c>
      <c r="AA2059" s="9">
        <v>1.6</v>
      </c>
      <c r="AB2059">
        <v>2</v>
      </c>
      <c r="AC2059">
        <v>1.6</v>
      </c>
    </row>
    <row r="2060" spans="1:29" x14ac:dyDescent="0.25">
      <c r="A2060" t="s">
        <v>1239</v>
      </c>
      <c r="B2060" t="s">
        <v>10</v>
      </c>
      <c r="C2060" t="s">
        <v>68</v>
      </c>
      <c r="D2060" t="s">
        <v>3616</v>
      </c>
      <c r="E2060" t="s">
        <v>3614</v>
      </c>
      <c r="F2060" t="str">
        <f>_xlfn.CONCAT(D2060:D2060,"-",E2060)</f>
        <v>Marrakech-Alger</v>
      </c>
      <c r="G2060" s="1">
        <v>44671</v>
      </c>
      <c r="H2060" s="1">
        <v>44687</v>
      </c>
      <c r="I2060" s="8">
        <f>IF(H2060&lt;&gt;"",_xlfn.DAYS(H2060,G2060),"N/A")</f>
        <v>16</v>
      </c>
      <c r="J2060" s="1">
        <f>IF(H2060&lt;&gt;"",H2060,"N/A")</f>
        <v>44687</v>
      </c>
      <c r="K2060">
        <v>4</v>
      </c>
      <c r="M2060" t="str">
        <f>IF(L2060&lt;&gt;"",L2060,"N/A")</f>
        <v>N/A</v>
      </c>
      <c r="N2060" t="s">
        <v>16</v>
      </c>
      <c r="O2060" t="str">
        <f>IF(N2060&lt;&gt;"",N2060,"N/A")</f>
        <v>Paid</v>
      </c>
      <c r="P2060" t="s">
        <v>13</v>
      </c>
      <c r="Q2060" s="9">
        <v>30.099900000000002</v>
      </c>
      <c r="R2060" t="str">
        <f t="shared" si="32"/>
        <v>30+</v>
      </c>
      <c r="S2060">
        <v>600</v>
      </c>
      <c r="T2060" t="s">
        <v>14</v>
      </c>
      <c r="U2060">
        <f>IF(T2060="USD",S2060,S2060*0.055)</f>
        <v>600</v>
      </c>
      <c r="V2060">
        <v>300</v>
      </c>
      <c r="W2060" t="s">
        <v>14</v>
      </c>
      <c r="X2060">
        <f>IF(W2060="USD",V2060,V2060*0.054)</f>
        <v>300</v>
      </c>
      <c r="Y2060">
        <v>1</v>
      </c>
      <c r="Z2060">
        <v>2.4</v>
      </c>
      <c r="AA2060" s="9">
        <v>1.6</v>
      </c>
      <c r="AB2060">
        <v>2</v>
      </c>
      <c r="AC2060">
        <v>1.6</v>
      </c>
    </row>
    <row r="2061" spans="1:29" x14ac:dyDescent="0.25">
      <c r="A2061" t="s">
        <v>1278</v>
      </c>
      <c r="B2061" t="s">
        <v>10</v>
      </c>
      <c r="C2061" t="s">
        <v>68</v>
      </c>
      <c r="D2061" t="s">
        <v>3619</v>
      </c>
      <c r="E2061" t="s">
        <v>3614</v>
      </c>
      <c r="F2061" t="str">
        <f>_xlfn.CONCAT(D2061:D2061,"-",E2061)</f>
        <v>Addis Ababa-Alger</v>
      </c>
      <c r="G2061" s="1">
        <v>44692</v>
      </c>
      <c r="H2061" s="1">
        <v>44708</v>
      </c>
      <c r="I2061" s="8">
        <f>IF(H2061&lt;&gt;"",_xlfn.DAYS(H2061,G2061),"N/A")</f>
        <v>16</v>
      </c>
      <c r="J2061" s="1">
        <f>IF(H2061&lt;&gt;"",H2061,"N/A")</f>
        <v>44708</v>
      </c>
      <c r="K2061">
        <v>5</v>
      </c>
      <c r="L2061" t="s">
        <v>16</v>
      </c>
      <c r="M2061" t="str">
        <f>IF(L2061&lt;&gt;"",L2061,"N/A")</f>
        <v>Paid</v>
      </c>
      <c r="O2061" t="str">
        <f>IF(N2061&lt;&gt;"",N2061,"N/A")</f>
        <v>N/A</v>
      </c>
      <c r="P2061" t="s">
        <v>69</v>
      </c>
      <c r="Q2061" s="9">
        <v>30.051200000000001</v>
      </c>
      <c r="R2061" t="str">
        <f t="shared" si="32"/>
        <v>30+</v>
      </c>
      <c r="S2061">
        <v>20</v>
      </c>
      <c r="T2061" t="s">
        <v>14</v>
      </c>
      <c r="U2061">
        <f>IF(T2061="USD",S2061,S2061*0.055)</f>
        <v>20</v>
      </c>
      <c r="V2061">
        <v>10</v>
      </c>
      <c r="W2061" t="s">
        <v>14</v>
      </c>
      <c r="X2061">
        <f>IF(W2061="USD",V2061,V2061*0.054)</f>
        <v>10</v>
      </c>
      <c r="Y2061">
        <v>1</v>
      </c>
      <c r="Z2061">
        <v>2.4</v>
      </c>
      <c r="AA2061" s="9">
        <v>1.6</v>
      </c>
      <c r="AB2061">
        <v>2</v>
      </c>
      <c r="AC2061">
        <v>1.6</v>
      </c>
    </row>
    <row r="2062" spans="1:29" x14ac:dyDescent="0.25">
      <c r="A2062" t="s">
        <v>1291</v>
      </c>
      <c r="B2062" t="s">
        <v>10</v>
      </c>
      <c r="C2062" t="s">
        <v>68</v>
      </c>
      <c r="D2062" t="s">
        <v>3615</v>
      </c>
      <c r="E2062" t="s">
        <v>3613</v>
      </c>
      <c r="F2062" t="str">
        <f>_xlfn.CONCAT(D2062:D2062,"-",E2062)</f>
        <v>Mombasa-Sanaa</v>
      </c>
      <c r="G2062" s="1">
        <v>44692</v>
      </c>
      <c r="H2062" s="1">
        <v>44708</v>
      </c>
      <c r="I2062" s="8">
        <f>IF(H2062&lt;&gt;"",_xlfn.DAYS(H2062,G2062),"N/A")</f>
        <v>16</v>
      </c>
      <c r="J2062" s="1">
        <f>IF(H2062&lt;&gt;"",H2062,"N/A")</f>
        <v>44708</v>
      </c>
      <c r="K2062">
        <v>5</v>
      </c>
      <c r="L2062" t="s">
        <v>16</v>
      </c>
      <c r="M2062" t="str">
        <f>IF(L2062&lt;&gt;"",L2062,"N/A")</f>
        <v>Paid</v>
      </c>
      <c r="N2062" t="s">
        <v>12</v>
      </c>
      <c r="O2062" t="str">
        <f>IF(N2062&lt;&gt;"",N2062,"N/A")</f>
        <v>Invoiced</v>
      </c>
      <c r="P2062" t="s">
        <v>13</v>
      </c>
      <c r="Q2062" s="9">
        <v>30.051200000000001</v>
      </c>
      <c r="R2062" t="str">
        <f t="shared" si="32"/>
        <v>30+</v>
      </c>
      <c r="S2062">
        <v>600</v>
      </c>
      <c r="T2062" t="s">
        <v>14</v>
      </c>
      <c r="U2062">
        <f>IF(T2062="USD",S2062,S2062*0.055)</f>
        <v>600</v>
      </c>
      <c r="V2062">
        <v>300</v>
      </c>
      <c r="W2062" t="s">
        <v>14</v>
      </c>
      <c r="X2062">
        <f>IF(W2062="USD",V2062,V2062*0.054)</f>
        <v>300</v>
      </c>
      <c r="Y2062">
        <v>1</v>
      </c>
      <c r="Z2062">
        <v>2.4</v>
      </c>
      <c r="AA2062" s="9">
        <v>1.6</v>
      </c>
      <c r="AB2062">
        <v>2</v>
      </c>
      <c r="AC2062">
        <v>1.6</v>
      </c>
    </row>
    <row r="2063" spans="1:29" x14ac:dyDescent="0.25">
      <c r="A2063" t="s">
        <v>1822</v>
      </c>
      <c r="B2063" t="s">
        <v>10</v>
      </c>
      <c r="C2063" t="s">
        <v>68</v>
      </c>
      <c r="D2063" t="s">
        <v>3615</v>
      </c>
      <c r="E2063" t="s">
        <v>3612</v>
      </c>
      <c r="F2063" t="str">
        <f>_xlfn.CONCAT(D2063:D2063,"-",E2063)</f>
        <v>Mombasa-Victoria</v>
      </c>
      <c r="G2063" s="1">
        <v>44753</v>
      </c>
      <c r="H2063" s="1">
        <v>44769</v>
      </c>
      <c r="I2063" s="8">
        <f>IF(H2063&lt;&gt;"",_xlfn.DAYS(H2063,G2063),"N/A")</f>
        <v>16</v>
      </c>
      <c r="J2063" s="1">
        <f>IF(H2063&lt;&gt;"",H2063,"N/A")</f>
        <v>44769</v>
      </c>
      <c r="K2063">
        <v>7</v>
      </c>
      <c r="L2063" t="s">
        <v>12</v>
      </c>
      <c r="M2063" t="str">
        <f>IF(L2063&lt;&gt;"",L2063,"N/A")</f>
        <v>Invoiced</v>
      </c>
      <c r="N2063" t="s">
        <v>12</v>
      </c>
      <c r="O2063" t="str">
        <f>IF(N2063&lt;&gt;"",N2063,"N/A")</f>
        <v>Invoiced</v>
      </c>
      <c r="P2063" t="s">
        <v>13</v>
      </c>
      <c r="Q2063" s="9">
        <v>30.0106</v>
      </c>
      <c r="R2063" t="str">
        <f t="shared" si="32"/>
        <v>30+</v>
      </c>
      <c r="S2063">
        <v>600</v>
      </c>
      <c r="T2063" t="s">
        <v>14</v>
      </c>
      <c r="U2063">
        <f>IF(T2063="USD",S2063,S2063*0.055)</f>
        <v>600</v>
      </c>
      <c r="V2063">
        <v>300</v>
      </c>
      <c r="W2063" t="s">
        <v>14</v>
      </c>
      <c r="X2063">
        <f>IF(W2063="USD",V2063,V2063*0.054)</f>
        <v>300</v>
      </c>
      <c r="Y2063">
        <v>1</v>
      </c>
      <c r="Z2063">
        <v>2.4</v>
      </c>
      <c r="AA2063" s="9">
        <v>1.6</v>
      </c>
      <c r="AB2063">
        <v>2</v>
      </c>
      <c r="AC2063">
        <v>1.6</v>
      </c>
    </row>
    <row r="2064" spans="1:29" x14ac:dyDescent="0.25">
      <c r="A2064" t="s">
        <v>2555</v>
      </c>
      <c r="B2064" t="s">
        <v>10</v>
      </c>
      <c r="C2064" t="s">
        <v>56</v>
      </c>
      <c r="D2064" t="s">
        <v>3616</v>
      </c>
      <c r="E2064" t="s">
        <v>3614</v>
      </c>
      <c r="F2064" t="str">
        <f>_xlfn.CONCAT(D2064:D2064,"-",E2064)</f>
        <v>Marrakech-Alger</v>
      </c>
      <c r="G2064" s="1">
        <v>44770</v>
      </c>
      <c r="H2064" s="1">
        <v>44786</v>
      </c>
      <c r="I2064" s="8">
        <f>IF(H2064&lt;&gt;"",_xlfn.DAYS(H2064,G2064),"N/A")</f>
        <v>16</v>
      </c>
      <c r="J2064" s="1">
        <f>IF(H2064&lt;&gt;"",H2064,"N/A")</f>
        <v>44786</v>
      </c>
      <c r="K2064">
        <v>7</v>
      </c>
      <c r="L2064" t="s">
        <v>12</v>
      </c>
      <c r="M2064" t="str">
        <f>IF(L2064&lt;&gt;"",L2064,"N/A")</f>
        <v>Invoiced</v>
      </c>
      <c r="N2064" t="s">
        <v>836</v>
      </c>
      <c r="O2064" t="str">
        <f>IF(N2064&lt;&gt;"",N2064,"N/A")</f>
        <v>Draft</v>
      </c>
      <c r="P2064" t="s">
        <v>13</v>
      </c>
      <c r="Q2064" s="9">
        <v>30</v>
      </c>
      <c r="R2064" t="str">
        <f t="shared" si="32"/>
        <v>20-30</v>
      </c>
      <c r="S2064">
        <v>600</v>
      </c>
      <c r="T2064" t="s">
        <v>14</v>
      </c>
      <c r="U2064">
        <f>IF(T2064="USD",S2064,S2064*0.055)</f>
        <v>600</v>
      </c>
      <c r="V2064">
        <v>300</v>
      </c>
      <c r="W2064" t="s">
        <v>14</v>
      </c>
      <c r="X2064">
        <f>IF(W2064="USD",V2064,V2064*0.054)</f>
        <v>300</v>
      </c>
      <c r="Y2064">
        <v>0</v>
      </c>
      <c r="Z2064">
        <v>2.4</v>
      </c>
      <c r="AA2064" s="9">
        <v>1.6</v>
      </c>
      <c r="AB2064">
        <v>2</v>
      </c>
      <c r="AC2064">
        <v>1.6</v>
      </c>
    </row>
    <row r="2065" spans="1:29" x14ac:dyDescent="0.25">
      <c r="A2065" t="s">
        <v>2556</v>
      </c>
      <c r="B2065" t="s">
        <v>10</v>
      </c>
      <c r="C2065" t="s">
        <v>56</v>
      </c>
      <c r="D2065" t="s">
        <v>3615</v>
      </c>
      <c r="E2065" t="s">
        <v>3613</v>
      </c>
      <c r="F2065" t="str">
        <f>_xlfn.CONCAT(D2065:D2065,"-",E2065)</f>
        <v>Mombasa-Sanaa</v>
      </c>
      <c r="G2065" s="1">
        <v>44770</v>
      </c>
      <c r="H2065" s="1">
        <v>44786</v>
      </c>
      <c r="I2065" s="8">
        <f>IF(H2065&lt;&gt;"",_xlfn.DAYS(H2065,G2065),"N/A")</f>
        <v>16</v>
      </c>
      <c r="J2065" s="1">
        <f>IF(H2065&lt;&gt;"",H2065,"N/A")</f>
        <v>44786</v>
      </c>
      <c r="K2065">
        <v>7</v>
      </c>
      <c r="L2065" t="s">
        <v>12</v>
      </c>
      <c r="M2065" t="str">
        <f>IF(L2065&lt;&gt;"",L2065,"N/A")</f>
        <v>Invoiced</v>
      </c>
      <c r="N2065" t="s">
        <v>836</v>
      </c>
      <c r="O2065" t="str">
        <f>IF(N2065&lt;&gt;"",N2065,"N/A")</f>
        <v>Draft</v>
      </c>
      <c r="P2065" t="s">
        <v>13</v>
      </c>
      <c r="Q2065" s="9">
        <v>30</v>
      </c>
      <c r="R2065" t="str">
        <f t="shared" si="32"/>
        <v>20-30</v>
      </c>
      <c r="S2065">
        <v>600</v>
      </c>
      <c r="T2065" t="s">
        <v>14</v>
      </c>
      <c r="U2065">
        <f>IF(T2065="USD",S2065,S2065*0.055)</f>
        <v>600</v>
      </c>
      <c r="V2065">
        <v>300</v>
      </c>
      <c r="W2065" t="s">
        <v>14</v>
      </c>
      <c r="X2065">
        <f>IF(W2065="USD",V2065,V2065*0.054)</f>
        <v>300</v>
      </c>
      <c r="Y2065">
        <v>0</v>
      </c>
      <c r="Z2065">
        <v>2.4</v>
      </c>
      <c r="AA2065" s="9">
        <v>1.6</v>
      </c>
      <c r="AB2065">
        <v>2</v>
      </c>
      <c r="AC2065">
        <v>1.6</v>
      </c>
    </row>
    <row r="2066" spans="1:29" x14ac:dyDescent="0.25">
      <c r="A2066" t="s">
        <v>2561</v>
      </c>
      <c r="B2066" t="s">
        <v>10</v>
      </c>
      <c r="C2066" t="s">
        <v>56</v>
      </c>
      <c r="D2066" t="s">
        <v>3615</v>
      </c>
      <c r="E2066" t="s">
        <v>3612</v>
      </c>
      <c r="F2066" t="str">
        <f>_xlfn.CONCAT(D2066:D2066,"-",E2066)</f>
        <v>Mombasa-Victoria</v>
      </c>
      <c r="G2066" s="1">
        <v>44771</v>
      </c>
      <c r="H2066" s="1">
        <v>44787</v>
      </c>
      <c r="I2066" s="8">
        <f>IF(H2066&lt;&gt;"",_xlfn.DAYS(H2066,G2066),"N/A")</f>
        <v>16</v>
      </c>
      <c r="J2066" s="1">
        <f>IF(H2066&lt;&gt;"",H2066,"N/A")</f>
        <v>44787</v>
      </c>
      <c r="K2066">
        <v>7</v>
      </c>
      <c r="L2066" t="s">
        <v>12</v>
      </c>
      <c r="M2066" t="str">
        <f>IF(L2066&lt;&gt;"",L2066,"N/A")</f>
        <v>Invoiced</v>
      </c>
      <c r="N2066" t="s">
        <v>836</v>
      </c>
      <c r="O2066" t="str">
        <f>IF(N2066&lt;&gt;"",N2066,"N/A")</f>
        <v>Draft</v>
      </c>
      <c r="P2066" t="s">
        <v>13</v>
      </c>
      <c r="Q2066" s="9">
        <v>30</v>
      </c>
      <c r="R2066" t="str">
        <f t="shared" si="32"/>
        <v>20-30</v>
      </c>
      <c r="S2066">
        <v>600</v>
      </c>
      <c r="T2066" t="s">
        <v>14</v>
      </c>
      <c r="U2066">
        <f>IF(T2066="USD",S2066,S2066*0.055)</f>
        <v>600</v>
      </c>
      <c r="V2066">
        <v>300</v>
      </c>
      <c r="W2066" t="s">
        <v>14</v>
      </c>
      <c r="X2066">
        <f>IF(W2066="USD",V2066,V2066*0.054)</f>
        <v>300</v>
      </c>
      <c r="Y2066">
        <v>0</v>
      </c>
      <c r="Z2066">
        <v>2.4</v>
      </c>
      <c r="AA2066" s="9">
        <v>1.6</v>
      </c>
      <c r="AB2066">
        <v>2</v>
      </c>
      <c r="AC2066">
        <v>1.6</v>
      </c>
    </row>
    <row r="2067" spans="1:29" x14ac:dyDescent="0.25">
      <c r="A2067" t="s">
        <v>1286</v>
      </c>
      <c r="B2067" t="s">
        <v>10</v>
      </c>
      <c r="C2067" t="s">
        <v>68</v>
      </c>
      <c r="D2067" t="s">
        <v>3611</v>
      </c>
      <c r="E2067" t="s">
        <v>3614</v>
      </c>
      <c r="F2067" t="str">
        <f>_xlfn.CONCAT(D2067:D2067,"-",E2067)</f>
        <v>Mogadishu-Alger</v>
      </c>
      <c r="G2067" s="1">
        <v>44693</v>
      </c>
      <c r="H2067" s="1">
        <v>44709</v>
      </c>
      <c r="I2067" s="8">
        <f>IF(H2067&lt;&gt;"",_xlfn.DAYS(H2067,G2067),"N/A")</f>
        <v>16</v>
      </c>
      <c r="J2067" s="1">
        <f>IF(H2067&lt;&gt;"",H2067,"N/A")</f>
        <v>44709</v>
      </c>
      <c r="K2067">
        <v>5</v>
      </c>
      <c r="L2067" t="s">
        <v>16</v>
      </c>
      <c r="M2067" t="str">
        <f>IF(L2067&lt;&gt;"",L2067,"N/A")</f>
        <v>Paid</v>
      </c>
      <c r="O2067" t="str">
        <f>IF(N2067&lt;&gt;"",N2067,"N/A")</f>
        <v>N/A</v>
      </c>
      <c r="P2067" t="s">
        <v>69</v>
      </c>
      <c r="Q2067" s="9">
        <v>29.986899999999999</v>
      </c>
      <c r="R2067" t="str">
        <f t="shared" si="32"/>
        <v>20-30</v>
      </c>
      <c r="S2067">
        <v>20</v>
      </c>
      <c r="T2067" t="s">
        <v>14</v>
      </c>
      <c r="U2067">
        <f>IF(T2067="USD",S2067,S2067*0.055)</f>
        <v>20</v>
      </c>
      <c r="V2067">
        <v>10</v>
      </c>
      <c r="W2067" t="s">
        <v>14</v>
      </c>
      <c r="X2067">
        <f>IF(W2067="USD",V2067,V2067*0.054)</f>
        <v>10</v>
      </c>
      <c r="Y2067">
        <v>1</v>
      </c>
      <c r="Z2067">
        <v>2.4</v>
      </c>
      <c r="AA2067" s="9">
        <v>1.6</v>
      </c>
      <c r="AB2067">
        <v>2</v>
      </c>
      <c r="AC2067">
        <v>1.6</v>
      </c>
    </row>
    <row r="2068" spans="1:29" x14ac:dyDescent="0.25">
      <c r="A2068" t="s">
        <v>1299</v>
      </c>
      <c r="B2068" t="s">
        <v>10</v>
      </c>
      <c r="C2068" t="s">
        <v>68</v>
      </c>
      <c r="D2068" t="s">
        <v>3611</v>
      </c>
      <c r="E2068" t="s">
        <v>3617</v>
      </c>
      <c r="F2068" t="str">
        <f>_xlfn.CONCAT(D2068:D2068,"-",E2068)</f>
        <v>Mogadishu-Lagos</v>
      </c>
      <c r="G2068" s="1">
        <v>44693</v>
      </c>
      <c r="H2068" s="1">
        <v>44709</v>
      </c>
      <c r="I2068" s="8">
        <f>IF(H2068&lt;&gt;"",_xlfn.DAYS(H2068,G2068),"N/A")</f>
        <v>16</v>
      </c>
      <c r="J2068" s="1">
        <f>IF(H2068&lt;&gt;"",H2068,"N/A")</f>
        <v>44709</v>
      </c>
      <c r="K2068">
        <v>5</v>
      </c>
      <c r="L2068" t="s">
        <v>16</v>
      </c>
      <c r="M2068" t="str">
        <f>IF(L2068&lt;&gt;"",L2068,"N/A")</f>
        <v>Paid</v>
      </c>
      <c r="N2068" t="s">
        <v>12</v>
      </c>
      <c r="O2068" t="str">
        <f>IF(N2068&lt;&gt;"",N2068,"N/A")</f>
        <v>Invoiced</v>
      </c>
      <c r="P2068" t="s">
        <v>13</v>
      </c>
      <c r="Q2068" s="9">
        <v>29.986899999999999</v>
      </c>
      <c r="R2068" t="str">
        <f t="shared" si="32"/>
        <v>20-30</v>
      </c>
      <c r="S2068">
        <v>600</v>
      </c>
      <c r="T2068" t="s">
        <v>14</v>
      </c>
      <c r="U2068">
        <f>IF(T2068="USD",S2068,S2068*0.055)</f>
        <v>600</v>
      </c>
      <c r="V2068">
        <v>300</v>
      </c>
      <c r="W2068" t="s">
        <v>14</v>
      </c>
      <c r="X2068">
        <f>IF(W2068="USD",V2068,V2068*0.054)</f>
        <v>300</v>
      </c>
      <c r="Y2068">
        <v>1</v>
      </c>
      <c r="Z2068">
        <v>2.4</v>
      </c>
      <c r="AA2068" s="9">
        <v>1.6</v>
      </c>
      <c r="AB2068">
        <v>2</v>
      </c>
      <c r="AC2068">
        <v>1.6</v>
      </c>
    </row>
    <row r="2069" spans="1:29" x14ac:dyDescent="0.25">
      <c r="A2069" t="s">
        <v>1454</v>
      </c>
      <c r="B2069" t="s">
        <v>10</v>
      </c>
      <c r="C2069" t="s">
        <v>56</v>
      </c>
      <c r="D2069" t="s">
        <v>3616</v>
      </c>
      <c r="E2069" t="s">
        <v>3614</v>
      </c>
      <c r="F2069" t="str">
        <f>_xlfn.CONCAT(D2069:D2069,"-",E2069)</f>
        <v>Marrakech-Alger</v>
      </c>
      <c r="G2069" s="1">
        <v>44681</v>
      </c>
      <c r="H2069" s="1">
        <v>44697</v>
      </c>
      <c r="I2069" s="8">
        <f>IF(H2069&lt;&gt;"",_xlfn.DAYS(H2069,G2069),"N/A")</f>
        <v>16</v>
      </c>
      <c r="J2069" s="1">
        <f>IF(H2069&lt;&gt;"",H2069,"N/A")</f>
        <v>44697</v>
      </c>
      <c r="K2069">
        <v>4</v>
      </c>
      <c r="L2069" t="s">
        <v>16</v>
      </c>
      <c r="M2069" t="str">
        <f>IF(L2069&lt;&gt;"",L2069,"N/A")</f>
        <v>Paid</v>
      </c>
      <c r="N2069" t="s">
        <v>12</v>
      </c>
      <c r="O2069" t="str">
        <f>IF(N2069&lt;&gt;"",N2069,"N/A")</f>
        <v>Invoiced</v>
      </c>
      <c r="P2069" t="s">
        <v>13</v>
      </c>
      <c r="Q2069" s="9">
        <v>28.786000000000001</v>
      </c>
      <c r="R2069" t="str">
        <f t="shared" si="32"/>
        <v>20-30</v>
      </c>
      <c r="S2069">
        <v>600</v>
      </c>
      <c r="T2069" t="s">
        <v>14</v>
      </c>
      <c r="U2069">
        <f>IF(T2069="USD",S2069,S2069*0.055)</f>
        <v>600</v>
      </c>
      <c r="V2069">
        <v>300</v>
      </c>
      <c r="W2069" t="s">
        <v>14</v>
      </c>
      <c r="X2069">
        <f>IF(W2069="USD",V2069,V2069*0.054)</f>
        <v>300</v>
      </c>
      <c r="Y2069">
        <v>1</v>
      </c>
      <c r="Z2069">
        <v>2.4</v>
      </c>
      <c r="AA2069" s="9">
        <v>1.6</v>
      </c>
      <c r="AB2069">
        <v>2</v>
      </c>
      <c r="AC2069">
        <v>1.6</v>
      </c>
    </row>
    <row r="2070" spans="1:29" x14ac:dyDescent="0.25">
      <c r="A2070" t="s">
        <v>1231</v>
      </c>
      <c r="B2070" t="s">
        <v>10</v>
      </c>
      <c r="C2070" t="s">
        <v>68</v>
      </c>
      <c r="D2070" t="s">
        <v>3615</v>
      </c>
      <c r="E2070" t="s">
        <v>3612</v>
      </c>
      <c r="F2070" t="str">
        <f>_xlfn.CONCAT(D2070:D2070,"-",E2070)</f>
        <v>Mombasa-Victoria</v>
      </c>
      <c r="G2070" s="1">
        <v>44671</v>
      </c>
      <c r="H2070" s="1">
        <v>44687</v>
      </c>
      <c r="I2070" s="8">
        <f>IF(H2070&lt;&gt;"",_xlfn.DAYS(H2070,G2070),"N/A")</f>
        <v>16</v>
      </c>
      <c r="J2070" s="1">
        <f>IF(H2070&lt;&gt;"",H2070,"N/A")</f>
        <v>44687</v>
      </c>
      <c r="K2070">
        <v>4</v>
      </c>
      <c r="M2070" t="str">
        <f>IF(L2070&lt;&gt;"",L2070,"N/A")</f>
        <v>N/A</v>
      </c>
      <c r="O2070" t="str">
        <f>IF(N2070&lt;&gt;"",N2070,"N/A")</f>
        <v>N/A</v>
      </c>
      <c r="P2070" t="s">
        <v>69</v>
      </c>
      <c r="Q2070" s="9">
        <v>28.166599999999999</v>
      </c>
      <c r="R2070" t="str">
        <f t="shared" si="32"/>
        <v>20-30</v>
      </c>
      <c r="S2070">
        <v>20</v>
      </c>
      <c r="T2070" t="s">
        <v>14</v>
      </c>
      <c r="U2070">
        <f>IF(T2070="USD",S2070,S2070*0.055)</f>
        <v>20</v>
      </c>
      <c r="V2070">
        <v>10</v>
      </c>
      <c r="W2070" t="s">
        <v>14</v>
      </c>
      <c r="X2070">
        <f>IF(W2070="USD",V2070,V2070*0.054)</f>
        <v>10</v>
      </c>
      <c r="Y2070">
        <v>1</v>
      </c>
      <c r="Z2070">
        <v>2.4</v>
      </c>
      <c r="AA2070" s="9">
        <v>1.6</v>
      </c>
      <c r="AB2070">
        <v>2</v>
      </c>
      <c r="AC2070">
        <v>1.6</v>
      </c>
    </row>
    <row r="2071" spans="1:29" x14ac:dyDescent="0.25">
      <c r="A2071" t="s">
        <v>1248</v>
      </c>
      <c r="B2071" t="s">
        <v>10</v>
      </c>
      <c r="C2071" t="s">
        <v>68</v>
      </c>
      <c r="D2071" t="s">
        <v>3616</v>
      </c>
      <c r="E2071" t="s">
        <v>3618</v>
      </c>
      <c r="F2071" t="str">
        <f>_xlfn.CONCAT(D2071:D2071,"-",E2071)</f>
        <v>Marrakech-Tripoli</v>
      </c>
      <c r="G2071" s="1">
        <v>44671</v>
      </c>
      <c r="H2071" s="1">
        <v>44687</v>
      </c>
      <c r="I2071" s="8">
        <f>IF(H2071&lt;&gt;"",_xlfn.DAYS(H2071,G2071),"N/A")</f>
        <v>16</v>
      </c>
      <c r="J2071" s="1">
        <f>IF(H2071&lt;&gt;"",H2071,"N/A")</f>
        <v>44687</v>
      </c>
      <c r="K2071">
        <v>4</v>
      </c>
      <c r="M2071" t="str">
        <f>IF(L2071&lt;&gt;"",L2071,"N/A")</f>
        <v>N/A</v>
      </c>
      <c r="N2071" t="s">
        <v>16</v>
      </c>
      <c r="O2071" t="str">
        <f>IF(N2071&lt;&gt;"",N2071,"N/A")</f>
        <v>Paid</v>
      </c>
      <c r="P2071" t="s">
        <v>13</v>
      </c>
      <c r="Q2071" s="9">
        <v>28.166599999999999</v>
      </c>
      <c r="R2071" t="str">
        <f t="shared" si="32"/>
        <v>20-30</v>
      </c>
      <c r="S2071">
        <v>600</v>
      </c>
      <c r="T2071" t="s">
        <v>14</v>
      </c>
      <c r="U2071">
        <f>IF(T2071="USD",S2071,S2071*0.055)</f>
        <v>600</v>
      </c>
      <c r="V2071">
        <v>300</v>
      </c>
      <c r="W2071" t="s">
        <v>14</v>
      </c>
      <c r="X2071">
        <f>IF(W2071="USD",V2071,V2071*0.054)</f>
        <v>300</v>
      </c>
      <c r="Y2071">
        <v>1</v>
      </c>
      <c r="Z2071">
        <v>2.4</v>
      </c>
      <c r="AA2071" s="9">
        <v>1.6</v>
      </c>
      <c r="AB2071">
        <v>2</v>
      </c>
      <c r="AC2071">
        <v>1.6</v>
      </c>
    </row>
    <row r="2072" spans="1:29" x14ac:dyDescent="0.25">
      <c r="A2072" t="s">
        <v>1141</v>
      </c>
      <c r="B2072" t="s">
        <v>10</v>
      </c>
      <c r="C2072" t="s">
        <v>56</v>
      </c>
      <c r="D2072" t="s">
        <v>3611</v>
      </c>
      <c r="E2072" t="s">
        <v>3614</v>
      </c>
      <c r="F2072" t="str">
        <f>_xlfn.CONCAT(D2072:D2072,"-",E2072)</f>
        <v>Mogadishu-Alger</v>
      </c>
      <c r="G2072" s="1">
        <v>44648</v>
      </c>
      <c r="H2072" s="1">
        <v>44664</v>
      </c>
      <c r="I2072" s="8">
        <f>IF(H2072&lt;&gt;"",_xlfn.DAYS(H2072,G2072),"N/A")</f>
        <v>16</v>
      </c>
      <c r="J2072" s="1">
        <f>IF(H2072&lt;&gt;"",H2072,"N/A")</f>
        <v>44664</v>
      </c>
      <c r="K2072">
        <v>3</v>
      </c>
      <c r="L2072" t="s">
        <v>16</v>
      </c>
      <c r="M2072" t="str">
        <f>IF(L2072&lt;&gt;"",L2072,"N/A")</f>
        <v>Paid</v>
      </c>
      <c r="N2072" t="s">
        <v>12</v>
      </c>
      <c r="O2072" t="str">
        <f>IF(N2072&lt;&gt;"",N2072,"N/A")</f>
        <v>Invoiced</v>
      </c>
      <c r="P2072" t="s">
        <v>13</v>
      </c>
      <c r="Q2072" s="9">
        <v>27.518999999999998</v>
      </c>
      <c r="R2072" t="str">
        <f t="shared" si="32"/>
        <v>20-30</v>
      </c>
      <c r="S2072">
        <v>600</v>
      </c>
      <c r="T2072" t="s">
        <v>14</v>
      </c>
      <c r="U2072">
        <f>IF(T2072="USD",S2072,S2072*0.055)</f>
        <v>600</v>
      </c>
      <c r="V2072">
        <v>300</v>
      </c>
      <c r="W2072" t="s">
        <v>14</v>
      </c>
      <c r="X2072">
        <f>IF(W2072="USD",V2072,V2072*0.054)</f>
        <v>300</v>
      </c>
      <c r="Y2072">
        <v>1</v>
      </c>
      <c r="Z2072">
        <v>2.4</v>
      </c>
      <c r="AA2072" s="9">
        <v>1.6</v>
      </c>
      <c r="AB2072">
        <v>2</v>
      </c>
      <c r="AC2072">
        <v>1.6</v>
      </c>
    </row>
    <row r="2073" spans="1:29" x14ac:dyDescent="0.25">
      <c r="A2073" t="s">
        <v>98</v>
      </c>
      <c r="B2073" t="s">
        <v>10</v>
      </c>
      <c r="C2073" t="s">
        <v>68</v>
      </c>
      <c r="D2073" t="s">
        <v>3616</v>
      </c>
      <c r="E2073" t="s">
        <v>3614</v>
      </c>
      <c r="F2073" t="str">
        <f>_xlfn.CONCAT(D2073:D2073,"-",E2073)</f>
        <v>Marrakech-Alger</v>
      </c>
      <c r="G2073" s="1">
        <v>44578</v>
      </c>
      <c r="H2073" s="1">
        <v>44601</v>
      </c>
      <c r="I2073" s="8">
        <f>IF(H2073&lt;&gt;"",_xlfn.DAYS(H2073,G2073),"N/A")</f>
        <v>23</v>
      </c>
      <c r="J2073" s="1">
        <f>IF(H2073&lt;&gt;"",H2073,"N/A")</f>
        <v>44601</v>
      </c>
      <c r="K2073">
        <v>1</v>
      </c>
      <c r="L2073" t="s">
        <v>16</v>
      </c>
      <c r="M2073" t="str">
        <f>IF(L2073&lt;&gt;"",L2073,"N/A")</f>
        <v>Paid</v>
      </c>
      <c r="N2073" t="s">
        <v>12</v>
      </c>
      <c r="O2073" t="str">
        <f>IF(N2073&lt;&gt;"",N2073,"N/A")</f>
        <v>Invoiced</v>
      </c>
      <c r="P2073" t="s">
        <v>69</v>
      </c>
      <c r="Q2073" s="9">
        <v>34.195</v>
      </c>
      <c r="R2073" t="str">
        <f t="shared" si="32"/>
        <v>30+</v>
      </c>
      <c r="S2073">
        <v>20</v>
      </c>
      <c r="T2073" t="s">
        <v>14</v>
      </c>
      <c r="U2073">
        <f>IF(T2073="USD",S2073,S2073*0.055)</f>
        <v>20</v>
      </c>
      <c r="V2073">
        <v>10</v>
      </c>
      <c r="W2073" t="s">
        <v>14</v>
      </c>
      <c r="X2073">
        <f>IF(W2073="USD",V2073,V2073*0.054)</f>
        <v>10</v>
      </c>
      <c r="Y2073">
        <v>1</v>
      </c>
      <c r="Z2073">
        <v>2.3000000000000003</v>
      </c>
      <c r="AA2073" s="9">
        <v>3.4499999999999997</v>
      </c>
      <c r="AB2073">
        <v>2.875</v>
      </c>
    </row>
    <row r="2074" spans="1:29" x14ac:dyDescent="0.25">
      <c r="A2074" t="s">
        <v>93</v>
      </c>
      <c r="B2074" t="s">
        <v>10</v>
      </c>
      <c r="C2074" t="s">
        <v>68</v>
      </c>
      <c r="D2074" t="s">
        <v>3611</v>
      </c>
      <c r="E2074" t="s">
        <v>3617</v>
      </c>
      <c r="F2074" t="str">
        <f>_xlfn.CONCAT(D2074:D2074,"-",E2074)</f>
        <v>Mogadishu-Lagos</v>
      </c>
      <c r="G2074" s="1">
        <v>44578</v>
      </c>
      <c r="H2074" s="1">
        <v>44601</v>
      </c>
      <c r="I2074" s="8">
        <f>IF(H2074&lt;&gt;"",_xlfn.DAYS(H2074,G2074),"N/A")</f>
        <v>23</v>
      </c>
      <c r="J2074" s="1">
        <f>IF(H2074&lt;&gt;"",H2074,"N/A")</f>
        <v>44601</v>
      </c>
      <c r="K2074">
        <v>1</v>
      </c>
      <c r="L2074" t="s">
        <v>16</v>
      </c>
      <c r="M2074" t="str">
        <f>IF(L2074&lt;&gt;"",L2074,"N/A")</f>
        <v>Paid</v>
      </c>
      <c r="N2074" t="s">
        <v>16</v>
      </c>
      <c r="O2074" t="str">
        <f>IF(N2074&lt;&gt;"",N2074,"N/A")</f>
        <v>Paid</v>
      </c>
      <c r="P2074" t="s">
        <v>13</v>
      </c>
      <c r="Q2074" s="9">
        <v>34.195</v>
      </c>
      <c r="R2074" t="str">
        <f t="shared" si="32"/>
        <v>30+</v>
      </c>
      <c r="S2074">
        <v>600</v>
      </c>
      <c r="T2074" t="s">
        <v>14</v>
      </c>
      <c r="U2074">
        <f>IF(T2074="USD",S2074,S2074*0.055)</f>
        <v>600</v>
      </c>
      <c r="V2074">
        <v>300</v>
      </c>
      <c r="W2074" t="s">
        <v>14</v>
      </c>
      <c r="X2074">
        <f>IF(W2074="USD",V2074,V2074*0.054)</f>
        <v>300</v>
      </c>
      <c r="Y2074">
        <v>1</v>
      </c>
      <c r="Z2074">
        <v>2.3000000000000003</v>
      </c>
      <c r="AA2074" s="9">
        <v>3.4499999999999997</v>
      </c>
      <c r="AB2074">
        <v>2.875</v>
      </c>
    </row>
    <row r="2075" spans="1:29" x14ac:dyDescent="0.25">
      <c r="A2075" t="s">
        <v>95</v>
      </c>
      <c r="B2075" t="s">
        <v>10</v>
      </c>
      <c r="C2075" t="s">
        <v>68</v>
      </c>
      <c r="D2075" t="s">
        <v>3611</v>
      </c>
      <c r="E2075" t="s">
        <v>3614</v>
      </c>
      <c r="F2075" t="str">
        <f>_xlfn.CONCAT(D2075:D2075,"-",E2075)</f>
        <v>Mogadishu-Alger</v>
      </c>
      <c r="G2075" s="1">
        <v>44578</v>
      </c>
      <c r="H2075" s="1">
        <v>44601</v>
      </c>
      <c r="I2075" s="8">
        <f>IF(H2075&lt;&gt;"",_xlfn.DAYS(H2075,G2075),"N/A")</f>
        <v>23</v>
      </c>
      <c r="J2075" s="1">
        <f>IF(H2075&lt;&gt;"",H2075,"N/A")</f>
        <v>44601</v>
      </c>
      <c r="K2075">
        <v>1</v>
      </c>
      <c r="L2075" t="s">
        <v>16</v>
      </c>
      <c r="M2075" t="str">
        <f>IF(L2075&lt;&gt;"",L2075,"N/A")</f>
        <v>Paid</v>
      </c>
      <c r="N2075" t="s">
        <v>12</v>
      </c>
      <c r="O2075" t="str">
        <f>IF(N2075&lt;&gt;"",N2075,"N/A")</f>
        <v>Invoiced</v>
      </c>
      <c r="P2075" t="s">
        <v>69</v>
      </c>
      <c r="Q2075" s="9">
        <v>34.128</v>
      </c>
      <c r="R2075" t="str">
        <f t="shared" si="32"/>
        <v>30+</v>
      </c>
      <c r="S2075">
        <v>20</v>
      </c>
      <c r="T2075" t="s">
        <v>14</v>
      </c>
      <c r="U2075">
        <f>IF(T2075="USD",S2075,S2075*0.055)</f>
        <v>20</v>
      </c>
      <c r="V2075">
        <v>10</v>
      </c>
      <c r="W2075" t="s">
        <v>14</v>
      </c>
      <c r="X2075">
        <f>IF(W2075="USD",V2075,V2075*0.054)</f>
        <v>10</v>
      </c>
      <c r="Y2075">
        <v>1</v>
      </c>
      <c r="Z2075">
        <v>2.3000000000000003</v>
      </c>
      <c r="AA2075" s="9">
        <v>3.4499999999999997</v>
      </c>
      <c r="AB2075">
        <v>2.875</v>
      </c>
    </row>
    <row r="2076" spans="1:29" x14ac:dyDescent="0.25">
      <c r="A2076" t="s">
        <v>91</v>
      </c>
      <c r="B2076" t="s">
        <v>10</v>
      </c>
      <c r="C2076" t="s">
        <v>68</v>
      </c>
      <c r="D2076" t="s">
        <v>3619</v>
      </c>
      <c r="E2076" t="s">
        <v>3617</v>
      </c>
      <c r="F2076" t="str">
        <f>_xlfn.CONCAT(D2076:D2076,"-",E2076)</f>
        <v>Addis Ababa-Lagos</v>
      </c>
      <c r="G2076" s="1">
        <v>44578</v>
      </c>
      <c r="H2076" s="1">
        <v>44601</v>
      </c>
      <c r="I2076" s="8">
        <f>IF(H2076&lt;&gt;"",_xlfn.DAYS(H2076,G2076),"N/A")</f>
        <v>23</v>
      </c>
      <c r="J2076" s="1">
        <f>IF(H2076&lt;&gt;"",H2076,"N/A")</f>
        <v>44601</v>
      </c>
      <c r="K2076">
        <v>1</v>
      </c>
      <c r="L2076" t="s">
        <v>16</v>
      </c>
      <c r="M2076" t="str">
        <f>IF(L2076&lt;&gt;"",L2076,"N/A")</f>
        <v>Paid</v>
      </c>
      <c r="N2076" t="s">
        <v>16</v>
      </c>
      <c r="O2076" t="str">
        <f>IF(N2076&lt;&gt;"",N2076,"N/A")</f>
        <v>Paid</v>
      </c>
      <c r="P2076" t="s">
        <v>13</v>
      </c>
      <c r="Q2076" s="9">
        <v>34.128</v>
      </c>
      <c r="R2076" t="str">
        <f t="shared" si="32"/>
        <v>30+</v>
      </c>
      <c r="S2076">
        <v>600</v>
      </c>
      <c r="T2076" t="s">
        <v>14</v>
      </c>
      <c r="U2076">
        <f>IF(T2076="USD",S2076,S2076*0.055)</f>
        <v>600</v>
      </c>
      <c r="V2076">
        <v>300</v>
      </c>
      <c r="W2076" t="s">
        <v>14</v>
      </c>
      <c r="X2076">
        <f>IF(W2076="USD",V2076,V2076*0.054)</f>
        <v>300</v>
      </c>
      <c r="Y2076">
        <v>1</v>
      </c>
      <c r="Z2076">
        <v>2.3000000000000003</v>
      </c>
      <c r="AA2076" s="9">
        <v>3.4499999999999997</v>
      </c>
      <c r="AB2076">
        <v>2.875</v>
      </c>
    </row>
    <row r="2077" spans="1:29" x14ac:dyDescent="0.25">
      <c r="A2077" t="s">
        <v>97</v>
      </c>
      <c r="B2077" t="s">
        <v>10</v>
      </c>
      <c r="C2077" t="s">
        <v>68</v>
      </c>
      <c r="D2077" t="s">
        <v>3620</v>
      </c>
      <c r="E2077" t="s">
        <v>3617</v>
      </c>
      <c r="F2077" t="str">
        <f>_xlfn.CONCAT(D2077:D2077,"-",E2077)</f>
        <v>Zanzibar-Lagos</v>
      </c>
      <c r="G2077" s="1">
        <v>44578</v>
      </c>
      <c r="H2077" s="1">
        <v>44601</v>
      </c>
      <c r="I2077" s="8">
        <f>IF(H2077&lt;&gt;"",_xlfn.DAYS(H2077,G2077),"N/A")</f>
        <v>23</v>
      </c>
      <c r="J2077" s="1">
        <f>IF(H2077&lt;&gt;"",H2077,"N/A")</f>
        <v>44601</v>
      </c>
      <c r="K2077">
        <v>1</v>
      </c>
      <c r="L2077" t="s">
        <v>16</v>
      </c>
      <c r="M2077" t="str">
        <f>IF(L2077&lt;&gt;"",L2077,"N/A")</f>
        <v>Paid</v>
      </c>
      <c r="N2077" t="s">
        <v>12</v>
      </c>
      <c r="O2077" t="str">
        <f>IF(N2077&lt;&gt;"",N2077,"N/A")</f>
        <v>Invoiced</v>
      </c>
      <c r="P2077" t="s">
        <v>69</v>
      </c>
      <c r="Q2077" s="9">
        <v>34.069000000000003</v>
      </c>
      <c r="R2077" t="str">
        <f t="shared" si="32"/>
        <v>30+</v>
      </c>
      <c r="S2077">
        <v>20</v>
      </c>
      <c r="T2077" t="s">
        <v>14</v>
      </c>
      <c r="U2077">
        <f>IF(T2077="USD",S2077,S2077*0.055)</f>
        <v>20</v>
      </c>
      <c r="V2077">
        <v>10</v>
      </c>
      <c r="W2077" t="s">
        <v>14</v>
      </c>
      <c r="X2077">
        <f>IF(W2077="USD",V2077,V2077*0.054)</f>
        <v>10</v>
      </c>
      <c r="Y2077">
        <v>1</v>
      </c>
      <c r="Z2077">
        <v>2.3000000000000003</v>
      </c>
      <c r="AA2077" s="9">
        <v>3.4499999999999997</v>
      </c>
      <c r="AB2077">
        <v>2.875</v>
      </c>
    </row>
    <row r="2078" spans="1:29" x14ac:dyDescent="0.25">
      <c r="A2078" t="s">
        <v>92</v>
      </c>
      <c r="B2078" t="s">
        <v>10</v>
      </c>
      <c r="C2078" t="s">
        <v>68</v>
      </c>
      <c r="D2078" t="s">
        <v>3611</v>
      </c>
      <c r="E2078" t="s">
        <v>3617</v>
      </c>
      <c r="F2078" t="str">
        <f>_xlfn.CONCAT(D2078:D2078,"-",E2078)</f>
        <v>Mogadishu-Lagos</v>
      </c>
      <c r="G2078" s="1">
        <v>44578</v>
      </c>
      <c r="H2078" s="1">
        <v>44601</v>
      </c>
      <c r="I2078" s="8">
        <f>IF(H2078&lt;&gt;"",_xlfn.DAYS(H2078,G2078),"N/A")</f>
        <v>23</v>
      </c>
      <c r="J2078" s="1">
        <f>IF(H2078&lt;&gt;"",H2078,"N/A")</f>
        <v>44601</v>
      </c>
      <c r="K2078">
        <v>1</v>
      </c>
      <c r="L2078" t="s">
        <v>16</v>
      </c>
      <c r="M2078" t="str">
        <f>IF(L2078&lt;&gt;"",L2078,"N/A")</f>
        <v>Paid</v>
      </c>
      <c r="N2078" t="s">
        <v>16</v>
      </c>
      <c r="O2078" t="str">
        <f>IF(N2078&lt;&gt;"",N2078,"N/A")</f>
        <v>Paid</v>
      </c>
      <c r="P2078" t="s">
        <v>13</v>
      </c>
      <c r="Q2078" s="9">
        <v>34.069000000000003</v>
      </c>
      <c r="R2078" t="str">
        <f t="shared" si="32"/>
        <v>30+</v>
      </c>
      <c r="S2078">
        <v>600</v>
      </c>
      <c r="T2078" t="s">
        <v>14</v>
      </c>
      <c r="U2078">
        <f>IF(T2078="USD",S2078,S2078*0.055)</f>
        <v>600</v>
      </c>
      <c r="V2078">
        <v>300</v>
      </c>
      <c r="W2078" t="s">
        <v>14</v>
      </c>
      <c r="X2078">
        <f>IF(W2078="USD",V2078,V2078*0.054)</f>
        <v>300</v>
      </c>
      <c r="Y2078">
        <v>1</v>
      </c>
      <c r="Z2078">
        <v>2.3000000000000003</v>
      </c>
      <c r="AA2078" s="9">
        <v>3.4499999999999997</v>
      </c>
      <c r="AB2078">
        <v>2.875</v>
      </c>
    </row>
    <row r="2079" spans="1:29" x14ac:dyDescent="0.25">
      <c r="A2079" t="s">
        <v>78</v>
      </c>
      <c r="B2079" t="s">
        <v>10</v>
      </c>
      <c r="C2079" t="s">
        <v>68</v>
      </c>
      <c r="D2079" t="s">
        <v>3615</v>
      </c>
      <c r="E2079" t="s">
        <v>3614</v>
      </c>
      <c r="F2079" t="str">
        <f>_xlfn.CONCAT(D2079:D2079,"-",E2079)</f>
        <v>Mombasa-Alger</v>
      </c>
      <c r="G2079" s="1">
        <v>44607</v>
      </c>
      <c r="H2079" s="1">
        <v>44630</v>
      </c>
      <c r="I2079" s="8">
        <f>IF(H2079&lt;&gt;"",_xlfn.DAYS(H2079,G2079),"N/A")</f>
        <v>23</v>
      </c>
      <c r="J2079" s="1">
        <f>IF(H2079&lt;&gt;"",H2079,"N/A")</f>
        <v>44630</v>
      </c>
      <c r="K2079">
        <v>2</v>
      </c>
      <c r="L2079" t="s">
        <v>16</v>
      </c>
      <c r="M2079" t="str">
        <f>IF(L2079&lt;&gt;"",L2079,"N/A")</f>
        <v>Paid</v>
      </c>
      <c r="O2079" t="str">
        <f>IF(N2079&lt;&gt;"",N2079,"N/A")</f>
        <v>N/A</v>
      </c>
      <c r="P2079" t="s">
        <v>69</v>
      </c>
      <c r="Q2079" s="9">
        <v>33.993000000000002</v>
      </c>
      <c r="R2079" t="str">
        <f t="shared" si="32"/>
        <v>30+</v>
      </c>
      <c r="S2079">
        <v>20</v>
      </c>
      <c r="T2079" t="s">
        <v>14</v>
      </c>
      <c r="U2079">
        <f>IF(T2079="USD",S2079,S2079*0.055)</f>
        <v>20</v>
      </c>
      <c r="V2079">
        <v>10</v>
      </c>
      <c r="W2079" t="s">
        <v>14</v>
      </c>
      <c r="X2079">
        <f>IF(W2079="USD",V2079,V2079*0.054)</f>
        <v>10</v>
      </c>
      <c r="Y2079">
        <v>1</v>
      </c>
      <c r="Z2079">
        <v>2.3000000000000003</v>
      </c>
      <c r="AA2079" s="9">
        <v>3.4499999999999997</v>
      </c>
      <c r="AB2079">
        <v>2.875</v>
      </c>
    </row>
    <row r="2080" spans="1:29" x14ac:dyDescent="0.25">
      <c r="A2080" t="s">
        <v>87</v>
      </c>
      <c r="B2080" t="s">
        <v>10</v>
      </c>
      <c r="C2080" t="s">
        <v>68</v>
      </c>
      <c r="D2080" t="s">
        <v>3611</v>
      </c>
      <c r="E2080" t="s">
        <v>3617</v>
      </c>
      <c r="F2080" t="str">
        <f>_xlfn.CONCAT(D2080:D2080,"-",E2080)</f>
        <v>Mogadishu-Lagos</v>
      </c>
      <c r="G2080" s="1">
        <v>44607</v>
      </c>
      <c r="H2080" s="1">
        <v>44630</v>
      </c>
      <c r="I2080" s="8">
        <f>IF(H2080&lt;&gt;"",_xlfn.DAYS(H2080,G2080),"N/A")</f>
        <v>23</v>
      </c>
      <c r="J2080" s="1">
        <f>IF(H2080&lt;&gt;"",H2080,"N/A")</f>
        <v>44630</v>
      </c>
      <c r="K2080">
        <v>2</v>
      </c>
      <c r="L2080" t="s">
        <v>16</v>
      </c>
      <c r="M2080" t="str">
        <f>IF(L2080&lt;&gt;"",L2080,"N/A")</f>
        <v>Paid</v>
      </c>
      <c r="N2080" t="s">
        <v>16</v>
      </c>
      <c r="O2080" t="str">
        <f>IF(N2080&lt;&gt;"",N2080,"N/A")</f>
        <v>Paid</v>
      </c>
      <c r="P2080" t="s">
        <v>13</v>
      </c>
      <c r="Q2080" s="9">
        <v>33.993000000000002</v>
      </c>
      <c r="R2080" t="str">
        <f t="shared" si="32"/>
        <v>30+</v>
      </c>
      <c r="S2080">
        <v>600</v>
      </c>
      <c r="T2080" t="s">
        <v>14</v>
      </c>
      <c r="U2080">
        <f>IF(T2080="USD",S2080,S2080*0.055)</f>
        <v>600</v>
      </c>
      <c r="V2080">
        <v>300</v>
      </c>
      <c r="W2080" t="s">
        <v>14</v>
      </c>
      <c r="X2080">
        <f>IF(W2080="USD",V2080,V2080*0.054)</f>
        <v>300</v>
      </c>
      <c r="Y2080">
        <v>1</v>
      </c>
      <c r="Z2080">
        <v>2.3000000000000003</v>
      </c>
      <c r="AA2080" s="9">
        <v>3.4499999999999997</v>
      </c>
      <c r="AB2080">
        <v>2.875</v>
      </c>
    </row>
    <row r="2081" spans="1:29" x14ac:dyDescent="0.25">
      <c r="A2081" t="s">
        <v>218</v>
      </c>
      <c r="B2081" t="s">
        <v>10</v>
      </c>
      <c r="C2081" t="s">
        <v>68</v>
      </c>
      <c r="D2081" t="s">
        <v>3619</v>
      </c>
      <c r="E2081" t="s">
        <v>3614</v>
      </c>
      <c r="F2081" t="str">
        <f>_xlfn.CONCAT(D2081:D2081,"-",E2081)</f>
        <v>Addis Ababa-Alger</v>
      </c>
      <c r="G2081" s="1">
        <v>44584</v>
      </c>
      <c r="H2081" s="1">
        <v>44607</v>
      </c>
      <c r="I2081" s="8">
        <f>IF(H2081&lt;&gt;"",_xlfn.DAYS(H2081,G2081),"N/A")</f>
        <v>23</v>
      </c>
      <c r="J2081" s="1">
        <f>IF(H2081&lt;&gt;"",H2081,"N/A")</f>
        <v>44607</v>
      </c>
      <c r="K2081">
        <v>1</v>
      </c>
      <c r="L2081" t="s">
        <v>16</v>
      </c>
      <c r="M2081" t="str">
        <f>IF(L2081&lt;&gt;"",L2081,"N/A")</f>
        <v>Paid</v>
      </c>
      <c r="O2081" t="str">
        <f>IF(N2081&lt;&gt;"",N2081,"N/A")</f>
        <v>N/A</v>
      </c>
      <c r="P2081" t="s">
        <v>69</v>
      </c>
      <c r="Q2081" s="9">
        <v>33.195999999999998</v>
      </c>
      <c r="R2081" t="str">
        <f t="shared" si="32"/>
        <v>30+</v>
      </c>
      <c r="S2081">
        <v>20</v>
      </c>
      <c r="T2081" t="s">
        <v>14</v>
      </c>
      <c r="U2081">
        <f>IF(T2081="USD",S2081,S2081*0.055)</f>
        <v>20</v>
      </c>
      <c r="V2081">
        <v>10</v>
      </c>
      <c r="W2081" t="s">
        <v>14</v>
      </c>
      <c r="X2081">
        <f>IF(W2081="USD",V2081,V2081*0.054)</f>
        <v>10</v>
      </c>
      <c r="Y2081">
        <v>1</v>
      </c>
      <c r="Z2081">
        <v>2.3000000000000003</v>
      </c>
      <c r="AA2081" s="9">
        <v>3.4499999999999997</v>
      </c>
      <c r="AB2081">
        <v>2.875</v>
      </c>
    </row>
    <row r="2082" spans="1:29" x14ac:dyDescent="0.25">
      <c r="A2082" t="s">
        <v>249</v>
      </c>
      <c r="B2082" t="s">
        <v>10</v>
      </c>
      <c r="C2082" t="s">
        <v>68</v>
      </c>
      <c r="D2082" t="s">
        <v>3616</v>
      </c>
      <c r="E2082" t="s">
        <v>3613</v>
      </c>
      <c r="F2082" t="str">
        <f>_xlfn.CONCAT(D2082:D2082,"-",E2082)</f>
        <v>Marrakech-Sanaa</v>
      </c>
      <c r="G2082" s="1">
        <v>44584</v>
      </c>
      <c r="H2082" s="1">
        <v>44607</v>
      </c>
      <c r="I2082" s="8">
        <f>IF(H2082&lt;&gt;"",_xlfn.DAYS(H2082,G2082),"N/A")</f>
        <v>23</v>
      </c>
      <c r="J2082" s="1">
        <f>IF(H2082&lt;&gt;"",H2082,"N/A")</f>
        <v>44607</v>
      </c>
      <c r="K2082">
        <v>1</v>
      </c>
      <c r="L2082" t="s">
        <v>16</v>
      </c>
      <c r="M2082" t="str">
        <f>IF(L2082&lt;&gt;"",L2082,"N/A")</f>
        <v>Paid</v>
      </c>
      <c r="N2082" t="s">
        <v>12</v>
      </c>
      <c r="O2082" t="str">
        <f>IF(N2082&lt;&gt;"",N2082,"N/A")</f>
        <v>Invoiced</v>
      </c>
      <c r="P2082" t="s">
        <v>13</v>
      </c>
      <c r="Q2082" s="9">
        <v>33.195999999999998</v>
      </c>
      <c r="R2082" t="str">
        <f t="shared" si="32"/>
        <v>30+</v>
      </c>
      <c r="S2082">
        <v>600</v>
      </c>
      <c r="T2082" t="s">
        <v>14</v>
      </c>
      <c r="U2082">
        <f>IF(T2082="USD",S2082,S2082*0.055)</f>
        <v>600</v>
      </c>
      <c r="V2082">
        <v>300</v>
      </c>
      <c r="W2082" t="s">
        <v>14</v>
      </c>
      <c r="X2082">
        <f>IF(W2082="USD",V2082,V2082*0.054)</f>
        <v>300</v>
      </c>
      <c r="Y2082">
        <v>1</v>
      </c>
      <c r="Z2082">
        <v>2.3000000000000003</v>
      </c>
      <c r="AA2082" s="9">
        <v>3.4499999999999997</v>
      </c>
      <c r="AB2082">
        <v>2.875</v>
      </c>
    </row>
    <row r="2083" spans="1:29" x14ac:dyDescent="0.25">
      <c r="A2083" t="s">
        <v>227</v>
      </c>
      <c r="B2083" t="s">
        <v>10</v>
      </c>
      <c r="C2083" t="s">
        <v>68</v>
      </c>
      <c r="D2083" t="s">
        <v>3616</v>
      </c>
      <c r="E2083" t="s">
        <v>3618</v>
      </c>
      <c r="F2083" t="str">
        <f>_xlfn.CONCAT(D2083:D2083,"-",E2083)</f>
        <v>Marrakech-Tripoli</v>
      </c>
      <c r="G2083" s="1">
        <v>44590</v>
      </c>
      <c r="H2083" s="1">
        <v>44613</v>
      </c>
      <c r="I2083" s="8">
        <f>IF(H2083&lt;&gt;"",_xlfn.DAYS(H2083,G2083),"N/A")</f>
        <v>23</v>
      </c>
      <c r="J2083" s="1">
        <f>IF(H2083&lt;&gt;"",H2083,"N/A")</f>
        <v>44613</v>
      </c>
      <c r="K2083">
        <v>1</v>
      </c>
      <c r="L2083" t="s">
        <v>16</v>
      </c>
      <c r="M2083" t="str">
        <f>IF(L2083&lt;&gt;"",L2083,"N/A")</f>
        <v>Paid</v>
      </c>
      <c r="O2083" t="str">
        <f>IF(N2083&lt;&gt;"",N2083,"N/A")</f>
        <v>N/A</v>
      </c>
      <c r="P2083" t="s">
        <v>69</v>
      </c>
      <c r="Q2083" s="9">
        <v>30.2</v>
      </c>
      <c r="R2083" t="str">
        <f t="shared" si="32"/>
        <v>30+</v>
      </c>
      <c r="S2083">
        <v>20</v>
      </c>
      <c r="T2083" t="s">
        <v>14</v>
      </c>
      <c r="U2083">
        <f>IF(T2083="USD",S2083,S2083*0.055)</f>
        <v>20</v>
      </c>
      <c r="V2083">
        <v>10</v>
      </c>
      <c r="W2083" t="s">
        <v>14</v>
      </c>
      <c r="X2083">
        <f>IF(W2083="USD",V2083,V2083*0.054)</f>
        <v>10</v>
      </c>
      <c r="Y2083">
        <v>1</v>
      </c>
      <c r="Z2083">
        <v>2.3000000000000003</v>
      </c>
      <c r="AA2083" s="9">
        <v>3.4499999999999997</v>
      </c>
      <c r="AB2083">
        <v>2.875</v>
      </c>
    </row>
    <row r="2084" spans="1:29" x14ac:dyDescent="0.25">
      <c r="A2084" t="s">
        <v>258</v>
      </c>
      <c r="B2084" t="s">
        <v>10</v>
      </c>
      <c r="C2084" t="s">
        <v>68</v>
      </c>
      <c r="D2084" t="s">
        <v>3611</v>
      </c>
      <c r="E2084" t="s">
        <v>3618</v>
      </c>
      <c r="F2084" t="str">
        <f>_xlfn.CONCAT(D2084:D2084,"-",E2084)</f>
        <v>Mogadishu-Tripoli</v>
      </c>
      <c r="G2084" s="1">
        <v>44590</v>
      </c>
      <c r="H2084" s="1">
        <v>44613</v>
      </c>
      <c r="I2084" s="8">
        <f>IF(H2084&lt;&gt;"",_xlfn.DAYS(H2084,G2084),"N/A")</f>
        <v>23</v>
      </c>
      <c r="J2084" s="1">
        <f>IF(H2084&lt;&gt;"",H2084,"N/A")</f>
        <v>44613</v>
      </c>
      <c r="K2084">
        <v>1</v>
      </c>
      <c r="L2084" t="s">
        <v>16</v>
      </c>
      <c r="M2084" t="str">
        <f>IF(L2084&lt;&gt;"",L2084,"N/A")</f>
        <v>Paid</v>
      </c>
      <c r="N2084" t="s">
        <v>16</v>
      </c>
      <c r="O2084" t="str">
        <f>IF(N2084&lt;&gt;"",N2084,"N/A")</f>
        <v>Paid</v>
      </c>
      <c r="P2084" t="s">
        <v>13</v>
      </c>
      <c r="Q2084" s="9">
        <v>30.2</v>
      </c>
      <c r="R2084" t="str">
        <f t="shared" si="32"/>
        <v>30+</v>
      </c>
      <c r="S2084">
        <v>600</v>
      </c>
      <c r="T2084" t="s">
        <v>14</v>
      </c>
      <c r="U2084">
        <f>IF(T2084="USD",S2084,S2084*0.055)</f>
        <v>600</v>
      </c>
      <c r="V2084">
        <v>300</v>
      </c>
      <c r="W2084" t="s">
        <v>14</v>
      </c>
      <c r="X2084">
        <f>IF(W2084="USD",V2084,V2084*0.054)</f>
        <v>300</v>
      </c>
      <c r="Y2084">
        <v>1</v>
      </c>
      <c r="Z2084">
        <v>2.3000000000000003</v>
      </c>
      <c r="AA2084" s="9">
        <v>3.4499999999999997</v>
      </c>
      <c r="AB2084">
        <v>2.875</v>
      </c>
    </row>
    <row r="2085" spans="1:29" x14ac:dyDescent="0.25">
      <c r="A2085" t="s">
        <v>196</v>
      </c>
      <c r="B2085" t="s">
        <v>10</v>
      </c>
      <c r="C2085" t="s">
        <v>68</v>
      </c>
      <c r="D2085" t="s">
        <v>3611</v>
      </c>
      <c r="E2085" t="s">
        <v>3613</v>
      </c>
      <c r="F2085" t="str">
        <f>_xlfn.CONCAT(D2085:D2085,"-",E2085)</f>
        <v>Mogadishu-Sanaa</v>
      </c>
      <c r="G2085" s="1">
        <v>44601</v>
      </c>
      <c r="H2085" s="1">
        <v>44624</v>
      </c>
      <c r="I2085" s="8">
        <f>IF(H2085&lt;&gt;"",_xlfn.DAYS(H2085,G2085),"N/A")</f>
        <v>23</v>
      </c>
      <c r="J2085" s="1">
        <f>IF(H2085&lt;&gt;"",H2085,"N/A")</f>
        <v>44624</v>
      </c>
      <c r="K2085">
        <v>2</v>
      </c>
      <c r="L2085" t="s">
        <v>16</v>
      </c>
      <c r="M2085" t="str">
        <f>IF(L2085&lt;&gt;"",L2085,"N/A")</f>
        <v>Paid</v>
      </c>
      <c r="N2085" t="s">
        <v>16</v>
      </c>
      <c r="O2085" t="str">
        <f>IF(N2085&lt;&gt;"",N2085,"N/A")</f>
        <v>Paid</v>
      </c>
      <c r="P2085" t="s">
        <v>69</v>
      </c>
      <c r="Q2085" s="9">
        <v>30.14</v>
      </c>
      <c r="R2085" t="str">
        <f t="shared" si="32"/>
        <v>30+</v>
      </c>
      <c r="S2085">
        <v>20</v>
      </c>
      <c r="T2085" t="s">
        <v>14</v>
      </c>
      <c r="U2085">
        <f>IF(T2085="USD",S2085,S2085*0.055)</f>
        <v>20</v>
      </c>
      <c r="V2085">
        <v>10</v>
      </c>
      <c r="W2085" t="s">
        <v>14</v>
      </c>
      <c r="X2085">
        <f>IF(W2085="USD",V2085,V2085*0.054)</f>
        <v>10</v>
      </c>
      <c r="Y2085">
        <v>1</v>
      </c>
      <c r="Z2085">
        <v>2.3000000000000003</v>
      </c>
      <c r="AA2085" s="9">
        <v>3.4499999999999997</v>
      </c>
      <c r="AB2085">
        <v>2.875</v>
      </c>
    </row>
    <row r="2086" spans="1:29" x14ac:dyDescent="0.25">
      <c r="A2086" t="s">
        <v>139</v>
      </c>
      <c r="B2086" t="s">
        <v>10</v>
      </c>
      <c r="C2086" t="s">
        <v>68</v>
      </c>
      <c r="D2086" t="s">
        <v>3615</v>
      </c>
      <c r="E2086" t="s">
        <v>3613</v>
      </c>
      <c r="F2086" t="str">
        <f>_xlfn.CONCAT(D2086:D2086,"-",E2086)</f>
        <v>Mombasa-Sanaa</v>
      </c>
      <c r="G2086" s="1">
        <v>44601</v>
      </c>
      <c r="H2086" s="1">
        <v>44624</v>
      </c>
      <c r="I2086" s="8">
        <f>IF(H2086&lt;&gt;"",_xlfn.DAYS(H2086,G2086),"N/A")</f>
        <v>23</v>
      </c>
      <c r="J2086" s="1">
        <f>IF(H2086&lt;&gt;"",H2086,"N/A")</f>
        <v>44624</v>
      </c>
      <c r="K2086">
        <v>2</v>
      </c>
      <c r="L2086" t="s">
        <v>16</v>
      </c>
      <c r="M2086" t="str">
        <f>IF(L2086&lt;&gt;"",L2086,"N/A")</f>
        <v>Paid</v>
      </c>
      <c r="N2086" t="s">
        <v>12</v>
      </c>
      <c r="O2086" t="str">
        <f>IF(N2086&lt;&gt;"",N2086,"N/A")</f>
        <v>Invoiced</v>
      </c>
      <c r="P2086" t="s">
        <v>13</v>
      </c>
      <c r="Q2086" s="9">
        <v>30.14</v>
      </c>
      <c r="R2086" t="str">
        <f t="shared" si="32"/>
        <v>30+</v>
      </c>
      <c r="S2086">
        <v>600</v>
      </c>
      <c r="T2086" t="s">
        <v>14</v>
      </c>
      <c r="U2086">
        <f>IF(T2086="USD",S2086,S2086*0.055)</f>
        <v>600</v>
      </c>
      <c r="V2086">
        <v>300</v>
      </c>
      <c r="W2086" t="s">
        <v>14</v>
      </c>
      <c r="X2086">
        <f>IF(W2086="USD",V2086,V2086*0.054)</f>
        <v>300</v>
      </c>
      <c r="Y2086">
        <v>1</v>
      </c>
      <c r="Z2086">
        <v>2.3000000000000003</v>
      </c>
      <c r="AA2086" s="9">
        <v>3.4499999999999997</v>
      </c>
      <c r="AB2086">
        <v>2.875</v>
      </c>
    </row>
    <row r="2087" spans="1:29" x14ac:dyDescent="0.25">
      <c r="A2087" t="s">
        <v>436</v>
      </c>
      <c r="B2087" t="s">
        <v>10</v>
      </c>
      <c r="C2087" t="s">
        <v>68</v>
      </c>
      <c r="D2087" t="s">
        <v>3615</v>
      </c>
      <c r="E2087" t="s">
        <v>3614</v>
      </c>
      <c r="F2087" t="str">
        <f>_xlfn.CONCAT(D2087:D2087,"-",E2087)</f>
        <v>Mombasa-Alger</v>
      </c>
      <c r="G2087" s="1">
        <v>44629</v>
      </c>
      <c r="H2087" s="1">
        <v>44652</v>
      </c>
      <c r="I2087" s="8">
        <f>IF(H2087&lt;&gt;"",_xlfn.DAYS(H2087,G2087),"N/A")</f>
        <v>23</v>
      </c>
      <c r="J2087" s="1">
        <f>IF(H2087&lt;&gt;"",H2087,"N/A")</f>
        <v>44652</v>
      </c>
      <c r="K2087">
        <v>3</v>
      </c>
      <c r="L2087" t="s">
        <v>16</v>
      </c>
      <c r="M2087" t="str">
        <f>IF(L2087&lt;&gt;"",L2087,"N/A")</f>
        <v>Paid</v>
      </c>
      <c r="N2087" t="s">
        <v>16</v>
      </c>
      <c r="O2087" t="str">
        <f>IF(N2087&lt;&gt;"",N2087,"N/A")</f>
        <v>Paid</v>
      </c>
      <c r="P2087" t="s">
        <v>13</v>
      </c>
      <c r="Q2087" s="9">
        <v>30.103000000000002</v>
      </c>
      <c r="R2087" t="str">
        <f t="shared" si="32"/>
        <v>30+</v>
      </c>
      <c r="S2087">
        <v>600</v>
      </c>
      <c r="T2087" t="s">
        <v>14</v>
      </c>
      <c r="U2087">
        <f>IF(T2087="USD",S2087,S2087*0.055)</f>
        <v>600</v>
      </c>
      <c r="V2087">
        <v>300</v>
      </c>
      <c r="W2087" t="s">
        <v>14</v>
      </c>
      <c r="X2087">
        <f>IF(W2087="USD",V2087,V2087*0.054)</f>
        <v>300</v>
      </c>
      <c r="Y2087">
        <v>1</v>
      </c>
      <c r="Z2087">
        <v>2.3000000000000003</v>
      </c>
      <c r="AA2087" s="9">
        <v>3.4499999999999997</v>
      </c>
      <c r="AB2087">
        <v>2.875</v>
      </c>
    </row>
    <row r="2088" spans="1:29" x14ac:dyDescent="0.25">
      <c r="A2088" t="s">
        <v>288</v>
      </c>
      <c r="B2088" t="s">
        <v>10</v>
      </c>
      <c r="C2088" t="s">
        <v>68</v>
      </c>
      <c r="D2088" t="s">
        <v>3620</v>
      </c>
      <c r="E2088" t="s">
        <v>3618</v>
      </c>
      <c r="F2088" t="str">
        <f>_xlfn.CONCAT(D2088:D2088,"-",E2088)</f>
        <v>Zanzibar-Tripoli</v>
      </c>
      <c r="G2088" s="1">
        <v>44613</v>
      </c>
      <c r="H2088" s="1">
        <v>44636</v>
      </c>
      <c r="I2088" s="8">
        <f>IF(H2088&lt;&gt;"",_xlfn.DAYS(H2088,G2088),"N/A")</f>
        <v>23</v>
      </c>
      <c r="J2088" s="1">
        <f>IF(H2088&lt;&gt;"",H2088,"N/A")</f>
        <v>44636</v>
      </c>
      <c r="K2088">
        <v>2</v>
      </c>
      <c r="L2088" t="s">
        <v>16</v>
      </c>
      <c r="M2088" t="str">
        <f>IF(L2088&lt;&gt;"",L2088,"N/A")</f>
        <v>Paid</v>
      </c>
      <c r="N2088" t="s">
        <v>12</v>
      </c>
      <c r="O2088" t="str">
        <f>IF(N2088&lt;&gt;"",N2088,"N/A")</f>
        <v>Invoiced</v>
      </c>
      <c r="P2088" t="s">
        <v>69</v>
      </c>
      <c r="Q2088" s="9">
        <v>30.1</v>
      </c>
      <c r="R2088" t="str">
        <f t="shared" si="32"/>
        <v>30+</v>
      </c>
      <c r="S2088">
        <v>20</v>
      </c>
      <c r="T2088" t="s">
        <v>14</v>
      </c>
      <c r="U2088">
        <f>IF(T2088="USD",S2088,S2088*0.055)</f>
        <v>20</v>
      </c>
      <c r="V2088">
        <v>10</v>
      </c>
      <c r="W2088" t="s">
        <v>14</v>
      </c>
      <c r="X2088">
        <f>IF(W2088="USD",V2088,V2088*0.054)</f>
        <v>10</v>
      </c>
      <c r="Y2088">
        <v>1</v>
      </c>
      <c r="Z2088">
        <v>2.3000000000000003</v>
      </c>
      <c r="AA2088" s="9">
        <v>3.4499999999999997</v>
      </c>
      <c r="AB2088">
        <v>2.875</v>
      </c>
    </row>
    <row r="2089" spans="1:29" x14ac:dyDescent="0.25">
      <c r="A2089" t="s">
        <v>298</v>
      </c>
      <c r="B2089" t="s">
        <v>10</v>
      </c>
      <c r="C2089" t="s">
        <v>68</v>
      </c>
      <c r="D2089" t="s">
        <v>3616</v>
      </c>
      <c r="E2089" t="s">
        <v>3613</v>
      </c>
      <c r="F2089" t="str">
        <f>_xlfn.CONCAT(D2089:D2089,"-",E2089)</f>
        <v>Marrakech-Sanaa</v>
      </c>
      <c r="G2089" s="1">
        <v>44613</v>
      </c>
      <c r="H2089" s="1">
        <v>44636</v>
      </c>
      <c r="I2089" s="8">
        <f>IF(H2089&lt;&gt;"",_xlfn.DAYS(H2089,G2089),"N/A")</f>
        <v>23</v>
      </c>
      <c r="J2089" s="1">
        <f>IF(H2089&lt;&gt;"",H2089,"N/A")</f>
        <v>44636</v>
      </c>
      <c r="K2089">
        <v>2</v>
      </c>
      <c r="L2089" t="s">
        <v>16</v>
      </c>
      <c r="M2089" t="str">
        <f>IF(L2089&lt;&gt;"",L2089,"N/A")</f>
        <v>Paid</v>
      </c>
      <c r="N2089" t="s">
        <v>16</v>
      </c>
      <c r="O2089" t="str">
        <f>IF(N2089&lt;&gt;"",N2089,"N/A")</f>
        <v>Paid</v>
      </c>
      <c r="P2089" t="s">
        <v>13</v>
      </c>
      <c r="Q2089" s="9">
        <v>30.1</v>
      </c>
      <c r="R2089" t="str">
        <f t="shared" si="32"/>
        <v>30+</v>
      </c>
      <c r="S2089">
        <v>600</v>
      </c>
      <c r="T2089" t="s">
        <v>14</v>
      </c>
      <c r="U2089">
        <f>IF(T2089="USD",S2089,S2089*0.055)</f>
        <v>600</v>
      </c>
      <c r="V2089">
        <v>300</v>
      </c>
      <c r="W2089" t="s">
        <v>14</v>
      </c>
      <c r="X2089">
        <f>IF(W2089="USD",V2089,V2089*0.054)</f>
        <v>300</v>
      </c>
      <c r="Y2089">
        <v>1</v>
      </c>
      <c r="Z2089">
        <v>2.3000000000000003</v>
      </c>
      <c r="AA2089" s="9">
        <v>3.4499999999999997</v>
      </c>
      <c r="AB2089">
        <v>2.875</v>
      </c>
    </row>
    <row r="2090" spans="1:29" x14ac:dyDescent="0.25">
      <c r="A2090" t="s">
        <v>443</v>
      </c>
      <c r="B2090" t="s">
        <v>10</v>
      </c>
      <c r="C2090" t="s">
        <v>68</v>
      </c>
      <c r="D2090" t="s">
        <v>3611</v>
      </c>
      <c r="E2090" t="s">
        <v>3614</v>
      </c>
      <c r="F2090" t="str">
        <f>_xlfn.CONCAT(D2090:D2090,"-",E2090)</f>
        <v>Mogadishu-Alger</v>
      </c>
      <c r="G2090" s="1">
        <v>44628</v>
      </c>
      <c r="H2090" s="1">
        <v>44651</v>
      </c>
      <c r="I2090" s="8">
        <f>IF(H2090&lt;&gt;"",_xlfn.DAYS(H2090,G2090),"N/A")</f>
        <v>23</v>
      </c>
      <c r="J2090" s="1">
        <f>IF(H2090&lt;&gt;"",H2090,"N/A")</f>
        <v>44651</v>
      </c>
      <c r="K2090">
        <v>3</v>
      </c>
      <c r="L2090" t="s">
        <v>16</v>
      </c>
      <c r="M2090" t="str">
        <f>IF(L2090&lt;&gt;"",L2090,"N/A")</f>
        <v>Paid</v>
      </c>
      <c r="N2090" t="s">
        <v>16</v>
      </c>
      <c r="O2090" t="str">
        <f>IF(N2090&lt;&gt;"",N2090,"N/A")</f>
        <v>Paid</v>
      </c>
      <c r="P2090" t="s">
        <v>13</v>
      </c>
      <c r="Q2090" s="9">
        <v>30.007000000000001</v>
      </c>
      <c r="R2090" t="str">
        <f t="shared" si="32"/>
        <v>30+</v>
      </c>
      <c r="S2090">
        <v>600</v>
      </c>
      <c r="T2090" t="s">
        <v>14</v>
      </c>
      <c r="U2090">
        <f>IF(T2090="USD",S2090,S2090*0.055)</f>
        <v>600</v>
      </c>
      <c r="V2090">
        <v>300</v>
      </c>
      <c r="W2090" t="s">
        <v>14</v>
      </c>
      <c r="X2090">
        <f>IF(W2090="USD",V2090,V2090*0.054)</f>
        <v>300</v>
      </c>
      <c r="Y2090">
        <v>1</v>
      </c>
      <c r="Z2090">
        <v>2.3000000000000003</v>
      </c>
      <c r="AA2090" s="9">
        <v>3.4499999999999997</v>
      </c>
      <c r="AB2090">
        <v>2.875</v>
      </c>
    </row>
    <row r="2091" spans="1:29" x14ac:dyDescent="0.25">
      <c r="A2091" t="s">
        <v>54</v>
      </c>
      <c r="B2091" t="s">
        <v>10</v>
      </c>
      <c r="C2091" t="s">
        <v>11</v>
      </c>
      <c r="D2091" t="s">
        <v>3611</v>
      </c>
      <c r="E2091" t="s">
        <v>3613</v>
      </c>
      <c r="F2091" t="str">
        <f>_xlfn.CONCAT(D2091:D2091,"-",E2091)</f>
        <v>Mogadishu-Sanaa</v>
      </c>
      <c r="G2091" s="1">
        <v>44660</v>
      </c>
      <c r="H2091" s="1">
        <v>44683</v>
      </c>
      <c r="I2091" s="8">
        <f>IF(H2091&lt;&gt;"",_xlfn.DAYS(H2091,G2091),"N/A")</f>
        <v>23</v>
      </c>
      <c r="J2091" s="1">
        <f>IF(H2091&lt;&gt;"",H2091,"N/A")</f>
        <v>44683</v>
      </c>
      <c r="K2091">
        <v>4</v>
      </c>
      <c r="L2091" t="s">
        <v>12</v>
      </c>
      <c r="M2091" t="str">
        <f>IF(L2091&lt;&gt;"",L2091,"N/A")</f>
        <v>Invoiced</v>
      </c>
      <c r="N2091" t="s">
        <v>12</v>
      </c>
      <c r="O2091" t="str">
        <f>IF(N2091&lt;&gt;"",N2091,"N/A")</f>
        <v>Invoiced</v>
      </c>
      <c r="P2091" t="s">
        <v>13</v>
      </c>
      <c r="Q2091" s="9">
        <v>29.864999999999998</v>
      </c>
      <c r="R2091" t="str">
        <f t="shared" si="32"/>
        <v>20-30</v>
      </c>
      <c r="S2091">
        <v>600</v>
      </c>
      <c r="T2091" t="s">
        <v>14</v>
      </c>
      <c r="U2091">
        <f>IF(T2091="USD",S2091,S2091*0.055)</f>
        <v>600</v>
      </c>
      <c r="V2091">
        <v>300</v>
      </c>
      <c r="W2091" t="s">
        <v>14</v>
      </c>
      <c r="X2091">
        <f>IF(W2091="USD",V2091,V2091*0.054)</f>
        <v>300</v>
      </c>
      <c r="Y2091">
        <v>1</v>
      </c>
      <c r="Z2091">
        <v>2.3000000000000003</v>
      </c>
      <c r="AA2091" s="9">
        <v>3.4499999999999997</v>
      </c>
      <c r="AB2091">
        <v>2.875</v>
      </c>
    </row>
    <row r="2092" spans="1:29" x14ac:dyDescent="0.25">
      <c r="A2092" t="s">
        <v>672</v>
      </c>
      <c r="B2092" t="s">
        <v>10</v>
      </c>
      <c r="C2092" t="s">
        <v>68</v>
      </c>
      <c r="D2092" t="s">
        <v>3620</v>
      </c>
      <c r="E2092" t="s">
        <v>3613</v>
      </c>
      <c r="F2092" t="str">
        <f>_xlfn.CONCAT(D2092:D2092,"-",E2092)</f>
        <v>Zanzibar-Sanaa</v>
      </c>
      <c r="G2092" s="1">
        <v>44791</v>
      </c>
      <c r="H2092" s="1">
        <v>44814</v>
      </c>
      <c r="I2092" s="8">
        <f>IF(H2092&lt;&gt;"",_xlfn.DAYS(H2092,G2092),"N/A")</f>
        <v>23</v>
      </c>
      <c r="J2092" s="1">
        <f>IF(H2092&lt;&gt;"",H2092,"N/A")</f>
        <v>44814</v>
      </c>
      <c r="K2092">
        <v>8</v>
      </c>
      <c r="L2092" t="s">
        <v>12</v>
      </c>
      <c r="M2092" t="str">
        <f>IF(L2092&lt;&gt;"",L2092,"N/A")</f>
        <v>Invoiced</v>
      </c>
      <c r="N2092" t="s">
        <v>583</v>
      </c>
      <c r="O2092" t="str">
        <f>IF(N2092&lt;&gt;"",N2092,"N/A")</f>
        <v>Approval Pending</v>
      </c>
      <c r="P2092" t="s">
        <v>13</v>
      </c>
      <c r="Q2092" s="9">
        <v>29.58</v>
      </c>
      <c r="R2092" t="str">
        <f t="shared" si="32"/>
        <v>20-30</v>
      </c>
      <c r="S2092">
        <v>600</v>
      </c>
      <c r="T2092" t="s">
        <v>14</v>
      </c>
      <c r="U2092">
        <f>IF(T2092="USD",S2092,S2092*0.055)</f>
        <v>600</v>
      </c>
      <c r="V2092">
        <v>300</v>
      </c>
      <c r="W2092" t="s">
        <v>14</v>
      </c>
      <c r="X2092">
        <f>IF(W2092="USD",V2092,V2092*0.054)</f>
        <v>300</v>
      </c>
      <c r="Y2092">
        <v>1</v>
      </c>
      <c r="Z2092">
        <v>2.3000000000000003</v>
      </c>
      <c r="AA2092" s="9">
        <v>3.4499999999999997</v>
      </c>
      <c r="AB2092">
        <v>2.875</v>
      </c>
    </row>
    <row r="2093" spans="1:29" x14ac:dyDescent="0.25">
      <c r="A2093" t="s">
        <v>3421</v>
      </c>
      <c r="B2093" t="s">
        <v>10</v>
      </c>
      <c r="C2093" t="s">
        <v>56</v>
      </c>
      <c r="D2093" t="s">
        <v>3616</v>
      </c>
      <c r="E2093" t="s">
        <v>3617</v>
      </c>
      <c r="F2093" t="str">
        <f>_xlfn.CONCAT(D2093:D2093,"-",E2093)</f>
        <v>Marrakech-Lagos</v>
      </c>
      <c r="G2093" s="1">
        <v>44719</v>
      </c>
      <c r="H2093" s="1">
        <v>44734</v>
      </c>
      <c r="I2093" s="8">
        <f>IF(H2093&lt;&gt;"",_xlfn.DAYS(H2093,G2093),"N/A")</f>
        <v>15</v>
      </c>
      <c r="J2093" s="1">
        <f>IF(H2093&lt;&gt;"",H2093,"N/A")</f>
        <v>44734</v>
      </c>
      <c r="K2093">
        <v>6</v>
      </c>
      <c r="L2093" t="s">
        <v>16</v>
      </c>
      <c r="M2093" t="str">
        <f>IF(L2093&lt;&gt;"",L2093,"N/A")</f>
        <v>Paid</v>
      </c>
      <c r="N2093" t="s">
        <v>12</v>
      </c>
      <c r="O2093" t="str">
        <f>IF(N2093&lt;&gt;"",N2093,"N/A")</f>
        <v>Invoiced</v>
      </c>
      <c r="P2093" t="s">
        <v>13</v>
      </c>
      <c r="Q2093" s="9">
        <v>35.686999999999998</v>
      </c>
      <c r="R2093" t="str">
        <f t="shared" si="32"/>
        <v>30+</v>
      </c>
      <c r="S2093">
        <v>600</v>
      </c>
      <c r="T2093" t="s">
        <v>14</v>
      </c>
      <c r="U2093">
        <f>IF(T2093="USD",S2093,S2093*0.055)</f>
        <v>600</v>
      </c>
      <c r="V2093">
        <v>300</v>
      </c>
      <c r="W2093" t="s">
        <v>14</v>
      </c>
      <c r="X2093">
        <f>IF(W2093="USD",V2093,V2093*0.054)</f>
        <v>300</v>
      </c>
      <c r="Y2093">
        <v>1</v>
      </c>
      <c r="Z2093">
        <v>2.25</v>
      </c>
      <c r="AA2093" s="9">
        <v>1.5</v>
      </c>
      <c r="AB2093">
        <v>1.875</v>
      </c>
      <c r="AC2093">
        <v>1.5</v>
      </c>
    </row>
    <row r="2094" spans="1:29" x14ac:dyDescent="0.25">
      <c r="A2094" t="s">
        <v>759</v>
      </c>
      <c r="B2094" t="s">
        <v>10</v>
      </c>
      <c r="C2094" t="s">
        <v>68</v>
      </c>
      <c r="D2094" t="s">
        <v>3611</v>
      </c>
      <c r="E2094" t="s">
        <v>3614</v>
      </c>
      <c r="F2094" t="str">
        <f>_xlfn.CONCAT(D2094:D2094,"-",E2094)</f>
        <v>Mogadishu-Alger</v>
      </c>
      <c r="G2094" s="1">
        <v>44783</v>
      </c>
      <c r="H2094" s="1">
        <v>44798</v>
      </c>
      <c r="I2094" s="8">
        <f>IF(H2094&lt;&gt;"",_xlfn.DAYS(H2094,G2094),"N/A")</f>
        <v>15</v>
      </c>
      <c r="J2094" s="1">
        <f>IF(H2094&lt;&gt;"",H2094,"N/A")</f>
        <v>44798</v>
      </c>
      <c r="K2094">
        <v>8</v>
      </c>
      <c r="L2094" t="s">
        <v>12</v>
      </c>
      <c r="M2094" t="str">
        <f>IF(L2094&lt;&gt;"",L2094,"N/A")</f>
        <v>Invoiced</v>
      </c>
      <c r="N2094" t="s">
        <v>12</v>
      </c>
      <c r="O2094" t="str">
        <f>IF(N2094&lt;&gt;"",N2094,"N/A")</f>
        <v>Invoiced</v>
      </c>
      <c r="P2094" t="s">
        <v>13</v>
      </c>
      <c r="Q2094" s="9">
        <v>35.6</v>
      </c>
      <c r="R2094" t="str">
        <f t="shared" si="32"/>
        <v>30+</v>
      </c>
      <c r="S2094">
        <v>600</v>
      </c>
      <c r="T2094" t="s">
        <v>14</v>
      </c>
      <c r="U2094">
        <f>IF(T2094="USD",S2094,S2094*0.055)</f>
        <v>600</v>
      </c>
      <c r="V2094">
        <v>300</v>
      </c>
      <c r="W2094" t="s">
        <v>14</v>
      </c>
      <c r="X2094">
        <f>IF(W2094="USD",V2094,V2094*0.054)</f>
        <v>300</v>
      </c>
      <c r="Y2094">
        <v>1</v>
      </c>
      <c r="Z2094">
        <v>2.25</v>
      </c>
      <c r="AA2094" s="9">
        <v>1.5</v>
      </c>
      <c r="AB2094">
        <v>1.875</v>
      </c>
      <c r="AC2094">
        <v>1.5</v>
      </c>
    </row>
    <row r="2095" spans="1:29" x14ac:dyDescent="0.25">
      <c r="A2095" t="s">
        <v>3416</v>
      </c>
      <c r="B2095" t="s">
        <v>10</v>
      </c>
      <c r="C2095" t="s">
        <v>56</v>
      </c>
      <c r="D2095" t="s">
        <v>3619</v>
      </c>
      <c r="E2095" t="s">
        <v>3618</v>
      </c>
      <c r="F2095" t="str">
        <f>_xlfn.CONCAT(D2095:D2095,"-",E2095)</f>
        <v>Addis Ababa-Tripoli</v>
      </c>
      <c r="G2095" s="1">
        <v>44719</v>
      </c>
      <c r="H2095" s="1">
        <v>44734</v>
      </c>
      <c r="I2095" s="8">
        <f>IF(H2095&lt;&gt;"",_xlfn.DAYS(H2095,G2095),"N/A")</f>
        <v>15</v>
      </c>
      <c r="J2095" s="1">
        <f>IF(H2095&lt;&gt;"",H2095,"N/A")</f>
        <v>44734</v>
      </c>
      <c r="K2095">
        <v>6</v>
      </c>
      <c r="L2095" t="s">
        <v>16</v>
      </c>
      <c r="M2095" t="str">
        <f>IF(L2095&lt;&gt;"",L2095,"N/A")</f>
        <v>Paid</v>
      </c>
      <c r="N2095" t="s">
        <v>12</v>
      </c>
      <c r="O2095" t="str">
        <f>IF(N2095&lt;&gt;"",N2095,"N/A")</f>
        <v>Invoiced</v>
      </c>
      <c r="P2095" t="s">
        <v>13</v>
      </c>
      <c r="Q2095" s="9">
        <v>35.557000000000002</v>
      </c>
      <c r="R2095" t="str">
        <f t="shared" si="32"/>
        <v>30+</v>
      </c>
      <c r="S2095">
        <v>600</v>
      </c>
      <c r="T2095" t="s">
        <v>14</v>
      </c>
      <c r="U2095">
        <f>IF(T2095="USD",S2095,S2095*0.055)</f>
        <v>600</v>
      </c>
      <c r="V2095">
        <v>300</v>
      </c>
      <c r="W2095" t="s">
        <v>14</v>
      </c>
      <c r="X2095">
        <f>IF(W2095="USD",V2095,V2095*0.054)</f>
        <v>300</v>
      </c>
      <c r="Y2095">
        <v>1</v>
      </c>
      <c r="Z2095">
        <v>2.25</v>
      </c>
      <c r="AA2095" s="9">
        <v>1.5</v>
      </c>
      <c r="AB2095">
        <v>1.875</v>
      </c>
      <c r="AC2095">
        <v>1.5</v>
      </c>
    </row>
    <row r="2096" spans="1:29" x14ac:dyDescent="0.25">
      <c r="A2096" t="s">
        <v>723</v>
      </c>
      <c r="B2096" t="s">
        <v>10</v>
      </c>
      <c r="C2096" t="s">
        <v>68</v>
      </c>
      <c r="D2096" t="s">
        <v>3615</v>
      </c>
      <c r="E2096" t="s">
        <v>3612</v>
      </c>
      <c r="F2096" t="str">
        <f>_xlfn.CONCAT(D2096:D2096,"-",E2096)</f>
        <v>Mombasa-Victoria</v>
      </c>
      <c r="G2096" s="1">
        <v>44788</v>
      </c>
      <c r="H2096" s="1">
        <v>44803</v>
      </c>
      <c r="I2096" s="8">
        <f>IF(H2096&lt;&gt;"",_xlfn.DAYS(H2096,G2096),"N/A")</f>
        <v>15</v>
      </c>
      <c r="J2096" s="1">
        <f>IF(H2096&lt;&gt;"",H2096,"N/A")</f>
        <v>44803</v>
      </c>
      <c r="K2096">
        <v>8</v>
      </c>
      <c r="L2096" t="s">
        <v>12</v>
      </c>
      <c r="M2096" t="str">
        <f>IF(L2096&lt;&gt;"",L2096,"N/A")</f>
        <v>Invoiced</v>
      </c>
      <c r="N2096" t="s">
        <v>583</v>
      </c>
      <c r="O2096" t="str">
        <f>IF(N2096&lt;&gt;"",N2096,"N/A")</f>
        <v>Approval Pending</v>
      </c>
      <c r="P2096" t="s">
        <v>13</v>
      </c>
      <c r="Q2096" s="9">
        <v>35.54</v>
      </c>
      <c r="R2096" t="str">
        <f t="shared" si="32"/>
        <v>30+</v>
      </c>
      <c r="S2096">
        <v>600</v>
      </c>
      <c r="T2096" t="s">
        <v>14</v>
      </c>
      <c r="U2096">
        <f>IF(T2096="USD",S2096,S2096*0.055)</f>
        <v>600</v>
      </c>
      <c r="V2096">
        <v>300</v>
      </c>
      <c r="W2096" t="s">
        <v>14</v>
      </c>
      <c r="X2096">
        <f>IF(W2096="USD",V2096,V2096*0.054)</f>
        <v>300</v>
      </c>
      <c r="Y2096">
        <v>1</v>
      </c>
      <c r="Z2096">
        <v>2.25</v>
      </c>
      <c r="AA2096" s="9">
        <v>1.5</v>
      </c>
      <c r="AB2096">
        <v>1.875</v>
      </c>
      <c r="AC2096">
        <v>1.5</v>
      </c>
    </row>
    <row r="2097" spans="1:29" x14ac:dyDescent="0.25">
      <c r="A2097" t="s">
        <v>744</v>
      </c>
      <c r="B2097" t="s">
        <v>10</v>
      </c>
      <c r="C2097" t="s">
        <v>68</v>
      </c>
      <c r="D2097" t="s">
        <v>3616</v>
      </c>
      <c r="E2097" t="s">
        <v>3612</v>
      </c>
      <c r="F2097" t="str">
        <f>_xlfn.CONCAT(D2097:D2097,"-",E2097)</f>
        <v>Marrakech-Victoria</v>
      </c>
      <c r="G2097" s="1">
        <v>44783</v>
      </c>
      <c r="H2097" s="1">
        <v>44798</v>
      </c>
      <c r="I2097" s="8">
        <f>IF(H2097&lt;&gt;"",_xlfn.DAYS(H2097,G2097),"N/A")</f>
        <v>15</v>
      </c>
      <c r="J2097" s="1">
        <f>IF(H2097&lt;&gt;"",H2097,"N/A")</f>
        <v>44798</v>
      </c>
      <c r="K2097">
        <v>8</v>
      </c>
      <c r="L2097" t="s">
        <v>12</v>
      </c>
      <c r="M2097" t="str">
        <f>IF(L2097&lt;&gt;"",L2097,"N/A")</f>
        <v>Invoiced</v>
      </c>
      <c r="N2097" t="s">
        <v>12</v>
      </c>
      <c r="O2097" t="str">
        <f>IF(N2097&lt;&gt;"",N2097,"N/A")</f>
        <v>Invoiced</v>
      </c>
      <c r="P2097" t="s">
        <v>13</v>
      </c>
      <c r="Q2097" s="9">
        <v>35.520000000000003</v>
      </c>
      <c r="R2097" t="str">
        <f t="shared" si="32"/>
        <v>30+</v>
      </c>
      <c r="S2097">
        <v>600</v>
      </c>
      <c r="T2097" t="s">
        <v>14</v>
      </c>
      <c r="U2097">
        <f>IF(T2097="USD",S2097,S2097*0.055)</f>
        <v>600</v>
      </c>
      <c r="V2097">
        <v>300</v>
      </c>
      <c r="W2097" t="s">
        <v>14</v>
      </c>
      <c r="X2097">
        <f>IF(W2097="USD",V2097,V2097*0.054)</f>
        <v>300</v>
      </c>
      <c r="Y2097">
        <v>1</v>
      </c>
      <c r="Z2097">
        <v>2.25</v>
      </c>
      <c r="AA2097" s="9">
        <v>1.5</v>
      </c>
      <c r="AB2097">
        <v>1.875</v>
      </c>
      <c r="AC2097">
        <v>1.5</v>
      </c>
    </row>
    <row r="2098" spans="1:29" x14ac:dyDescent="0.25">
      <c r="A2098" t="s">
        <v>761</v>
      </c>
      <c r="B2098" t="s">
        <v>10</v>
      </c>
      <c r="C2098" t="s">
        <v>68</v>
      </c>
      <c r="D2098" t="s">
        <v>3615</v>
      </c>
      <c r="E2098" t="s">
        <v>3612</v>
      </c>
      <c r="F2098" t="str">
        <f>_xlfn.CONCAT(D2098:D2098,"-",E2098)</f>
        <v>Mombasa-Victoria</v>
      </c>
      <c r="G2098" s="1">
        <v>44783</v>
      </c>
      <c r="H2098" s="1">
        <v>44798</v>
      </c>
      <c r="I2098" s="8">
        <f>IF(H2098&lt;&gt;"",_xlfn.DAYS(H2098,G2098),"N/A")</f>
        <v>15</v>
      </c>
      <c r="J2098" s="1">
        <f>IF(H2098&lt;&gt;"",H2098,"N/A")</f>
        <v>44798</v>
      </c>
      <c r="K2098">
        <v>8</v>
      </c>
      <c r="L2098" t="s">
        <v>12</v>
      </c>
      <c r="M2098" t="str">
        <f>IF(L2098&lt;&gt;"",L2098,"N/A")</f>
        <v>Invoiced</v>
      </c>
      <c r="N2098" t="s">
        <v>12</v>
      </c>
      <c r="O2098" t="str">
        <f>IF(N2098&lt;&gt;"",N2098,"N/A")</f>
        <v>Invoiced</v>
      </c>
      <c r="P2098" t="s">
        <v>13</v>
      </c>
      <c r="Q2098" s="9">
        <v>35.520000000000003</v>
      </c>
      <c r="R2098" t="str">
        <f t="shared" si="32"/>
        <v>30+</v>
      </c>
      <c r="S2098">
        <v>600</v>
      </c>
      <c r="T2098" t="s">
        <v>14</v>
      </c>
      <c r="U2098">
        <f>IF(T2098="USD",S2098,S2098*0.055)</f>
        <v>600</v>
      </c>
      <c r="V2098">
        <v>300</v>
      </c>
      <c r="W2098" t="s">
        <v>14</v>
      </c>
      <c r="X2098">
        <f>IF(W2098="USD",V2098,V2098*0.054)</f>
        <v>300</v>
      </c>
      <c r="Y2098">
        <v>1</v>
      </c>
      <c r="Z2098">
        <v>2.25</v>
      </c>
      <c r="AA2098" s="9">
        <v>1.5</v>
      </c>
      <c r="AB2098">
        <v>1.875</v>
      </c>
      <c r="AC2098">
        <v>1.5</v>
      </c>
    </row>
    <row r="2099" spans="1:29" x14ac:dyDescent="0.25">
      <c r="A2099" t="s">
        <v>763</v>
      </c>
      <c r="B2099" t="s">
        <v>10</v>
      </c>
      <c r="C2099" t="s">
        <v>68</v>
      </c>
      <c r="D2099" t="s">
        <v>3611</v>
      </c>
      <c r="E2099" t="s">
        <v>3612</v>
      </c>
      <c r="F2099" t="str">
        <f>_xlfn.CONCAT(D2099:D2099,"-",E2099)</f>
        <v>Mogadishu-Victoria</v>
      </c>
      <c r="G2099" s="1">
        <v>44783</v>
      </c>
      <c r="H2099" s="1">
        <v>44798</v>
      </c>
      <c r="I2099" s="8">
        <f>IF(H2099&lt;&gt;"",_xlfn.DAYS(H2099,G2099),"N/A")</f>
        <v>15</v>
      </c>
      <c r="J2099" s="1">
        <f>IF(H2099&lt;&gt;"",H2099,"N/A")</f>
        <v>44798</v>
      </c>
      <c r="K2099">
        <v>8</v>
      </c>
      <c r="L2099" t="s">
        <v>12</v>
      </c>
      <c r="M2099" t="str">
        <f>IF(L2099&lt;&gt;"",L2099,"N/A")</f>
        <v>Invoiced</v>
      </c>
      <c r="N2099" t="s">
        <v>12</v>
      </c>
      <c r="O2099" t="str">
        <f>IF(N2099&lt;&gt;"",N2099,"N/A")</f>
        <v>Invoiced</v>
      </c>
      <c r="P2099" t="s">
        <v>13</v>
      </c>
      <c r="Q2099" s="9">
        <v>35.520000000000003</v>
      </c>
      <c r="R2099" t="str">
        <f t="shared" si="32"/>
        <v>30+</v>
      </c>
      <c r="S2099">
        <v>600</v>
      </c>
      <c r="T2099" t="s">
        <v>14</v>
      </c>
      <c r="U2099">
        <f>IF(T2099="USD",S2099,S2099*0.055)</f>
        <v>600</v>
      </c>
      <c r="V2099">
        <v>300</v>
      </c>
      <c r="W2099" t="s">
        <v>14</v>
      </c>
      <c r="X2099">
        <f>IF(W2099="USD",V2099,V2099*0.054)</f>
        <v>300</v>
      </c>
      <c r="Y2099">
        <v>1</v>
      </c>
      <c r="Z2099">
        <v>2.25</v>
      </c>
      <c r="AA2099" s="9">
        <v>1.5</v>
      </c>
      <c r="AB2099">
        <v>1.875</v>
      </c>
      <c r="AC2099">
        <v>1.5</v>
      </c>
    </row>
    <row r="2100" spans="1:29" x14ac:dyDescent="0.25">
      <c r="A2100" t="s">
        <v>3447</v>
      </c>
      <c r="B2100" t="s">
        <v>10</v>
      </c>
      <c r="C2100" t="s">
        <v>56</v>
      </c>
      <c r="D2100" t="s">
        <v>3611</v>
      </c>
      <c r="E2100" t="s">
        <v>3618</v>
      </c>
      <c r="F2100" t="str">
        <f>_xlfn.CONCAT(D2100:D2100,"-",E2100)</f>
        <v>Mogadishu-Tripoli</v>
      </c>
      <c r="G2100" s="1">
        <v>44713</v>
      </c>
      <c r="H2100" s="1">
        <v>44728</v>
      </c>
      <c r="I2100" s="8">
        <f>IF(H2100&lt;&gt;"",_xlfn.DAYS(H2100,G2100),"N/A")</f>
        <v>15</v>
      </c>
      <c r="J2100" s="1">
        <f>IF(H2100&lt;&gt;"",H2100,"N/A")</f>
        <v>44728</v>
      </c>
      <c r="K2100">
        <v>6</v>
      </c>
      <c r="L2100" t="s">
        <v>16</v>
      </c>
      <c r="M2100" t="str">
        <f>IF(L2100&lt;&gt;"",L2100,"N/A")</f>
        <v>Paid</v>
      </c>
      <c r="N2100" t="s">
        <v>12</v>
      </c>
      <c r="O2100" t="str">
        <f>IF(N2100&lt;&gt;"",N2100,"N/A")</f>
        <v>Invoiced</v>
      </c>
      <c r="P2100" t="s">
        <v>13</v>
      </c>
      <c r="Q2100" s="9">
        <v>35.506999999999998</v>
      </c>
      <c r="R2100" t="str">
        <f t="shared" si="32"/>
        <v>30+</v>
      </c>
      <c r="S2100">
        <v>600</v>
      </c>
      <c r="T2100" t="s">
        <v>14</v>
      </c>
      <c r="U2100">
        <f>IF(T2100="USD",S2100,S2100*0.055)</f>
        <v>600</v>
      </c>
      <c r="V2100">
        <v>300</v>
      </c>
      <c r="W2100" t="s">
        <v>14</v>
      </c>
      <c r="X2100">
        <f>IF(W2100="USD",V2100,V2100*0.054)</f>
        <v>300</v>
      </c>
      <c r="Y2100">
        <v>1</v>
      </c>
      <c r="Z2100">
        <v>2.25</v>
      </c>
      <c r="AA2100" s="9">
        <v>1.5</v>
      </c>
      <c r="AB2100">
        <v>1.875</v>
      </c>
      <c r="AC2100">
        <v>1.5</v>
      </c>
    </row>
    <row r="2101" spans="1:29" x14ac:dyDescent="0.25">
      <c r="A2101" t="s">
        <v>3479</v>
      </c>
      <c r="B2101" t="s">
        <v>10</v>
      </c>
      <c r="C2101" t="s">
        <v>56</v>
      </c>
      <c r="D2101" t="s">
        <v>3619</v>
      </c>
      <c r="E2101" t="s">
        <v>3614</v>
      </c>
      <c r="F2101" t="str">
        <f>_xlfn.CONCAT(D2101:D2101,"-",E2101)</f>
        <v>Addis Ababa-Alger</v>
      </c>
      <c r="G2101" s="1">
        <v>44749</v>
      </c>
      <c r="H2101" s="1">
        <v>44764</v>
      </c>
      <c r="I2101" s="8">
        <f>IF(H2101&lt;&gt;"",_xlfn.DAYS(H2101,G2101),"N/A")</f>
        <v>15</v>
      </c>
      <c r="J2101" s="1">
        <f>IF(H2101&lt;&gt;"",H2101,"N/A")</f>
        <v>44764</v>
      </c>
      <c r="K2101">
        <v>7</v>
      </c>
      <c r="M2101" t="str">
        <f>IF(L2101&lt;&gt;"",L2101,"N/A")</f>
        <v>N/A</v>
      </c>
      <c r="N2101" t="s">
        <v>12</v>
      </c>
      <c r="O2101" t="str">
        <f>IF(N2101&lt;&gt;"",N2101,"N/A")</f>
        <v>Invoiced</v>
      </c>
      <c r="P2101" t="s">
        <v>13</v>
      </c>
      <c r="Q2101" s="9">
        <v>35.49</v>
      </c>
      <c r="R2101" t="str">
        <f t="shared" si="32"/>
        <v>30+</v>
      </c>
      <c r="S2101">
        <v>600</v>
      </c>
      <c r="T2101" t="s">
        <v>14</v>
      </c>
      <c r="U2101">
        <f>IF(T2101="USD",S2101,S2101*0.055)</f>
        <v>600</v>
      </c>
      <c r="V2101">
        <v>300</v>
      </c>
      <c r="W2101" t="s">
        <v>14</v>
      </c>
      <c r="X2101">
        <f>IF(W2101="USD",V2101,V2101*0.054)</f>
        <v>300</v>
      </c>
      <c r="Y2101">
        <v>1</v>
      </c>
      <c r="Z2101">
        <v>2.25</v>
      </c>
      <c r="AA2101" s="9">
        <v>1.5</v>
      </c>
      <c r="AB2101">
        <v>1.875</v>
      </c>
      <c r="AC2101">
        <v>1.5</v>
      </c>
    </row>
    <row r="2102" spans="1:29" x14ac:dyDescent="0.25">
      <c r="A2102" t="s">
        <v>3419</v>
      </c>
      <c r="B2102" t="s">
        <v>10</v>
      </c>
      <c r="C2102" t="s">
        <v>56</v>
      </c>
      <c r="D2102" t="s">
        <v>3620</v>
      </c>
      <c r="E2102" t="s">
        <v>3614</v>
      </c>
      <c r="F2102" t="str">
        <f>_xlfn.CONCAT(D2102:D2102,"-",E2102)</f>
        <v>Zanzibar-Alger</v>
      </c>
      <c r="G2102" s="1">
        <v>44719</v>
      </c>
      <c r="H2102" s="1">
        <v>44734</v>
      </c>
      <c r="I2102" s="8">
        <f>IF(H2102&lt;&gt;"",_xlfn.DAYS(H2102,G2102),"N/A")</f>
        <v>15</v>
      </c>
      <c r="J2102" s="1">
        <f>IF(H2102&lt;&gt;"",H2102,"N/A")</f>
        <v>44734</v>
      </c>
      <c r="K2102">
        <v>6</v>
      </c>
      <c r="L2102" t="s">
        <v>16</v>
      </c>
      <c r="M2102" t="str">
        <f>IF(L2102&lt;&gt;"",L2102,"N/A")</f>
        <v>Paid</v>
      </c>
      <c r="N2102" t="s">
        <v>12</v>
      </c>
      <c r="O2102" t="str">
        <f>IF(N2102&lt;&gt;"",N2102,"N/A")</f>
        <v>Invoiced</v>
      </c>
      <c r="P2102" t="s">
        <v>13</v>
      </c>
      <c r="Q2102" s="9">
        <v>35.488</v>
      </c>
      <c r="R2102" t="str">
        <f t="shared" si="32"/>
        <v>30+</v>
      </c>
      <c r="S2102">
        <v>600</v>
      </c>
      <c r="T2102" t="s">
        <v>14</v>
      </c>
      <c r="U2102">
        <f>IF(T2102="USD",S2102,S2102*0.055)</f>
        <v>600</v>
      </c>
      <c r="V2102">
        <v>300</v>
      </c>
      <c r="W2102" t="s">
        <v>14</v>
      </c>
      <c r="X2102">
        <f>IF(W2102="USD",V2102,V2102*0.054)</f>
        <v>300</v>
      </c>
      <c r="Y2102">
        <v>1</v>
      </c>
      <c r="Z2102">
        <v>2.25</v>
      </c>
      <c r="AA2102" s="9">
        <v>1.5</v>
      </c>
      <c r="AB2102">
        <v>1.875</v>
      </c>
      <c r="AC2102">
        <v>1.5</v>
      </c>
    </row>
    <row r="2103" spans="1:29" x14ac:dyDescent="0.25">
      <c r="A2103" t="s">
        <v>722</v>
      </c>
      <c r="B2103" t="s">
        <v>10</v>
      </c>
      <c r="C2103" t="s">
        <v>68</v>
      </c>
      <c r="D2103" t="s">
        <v>3619</v>
      </c>
      <c r="E2103" t="s">
        <v>3618</v>
      </c>
      <c r="F2103" t="str">
        <f>_xlfn.CONCAT(D2103:D2103,"-",E2103)</f>
        <v>Addis Ababa-Tripoli</v>
      </c>
      <c r="G2103" s="1">
        <v>44800</v>
      </c>
      <c r="H2103" s="1">
        <v>44815</v>
      </c>
      <c r="I2103" s="8">
        <f>IF(H2103&lt;&gt;"",_xlfn.DAYS(H2103,G2103),"N/A")</f>
        <v>15</v>
      </c>
      <c r="J2103" s="1">
        <f>IF(H2103&lt;&gt;"",H2103,"N/A")</f>
        <v>44815</v>
      </c>
      <c r="K2103">
        <v>8</v>
      </c>
      <c r="M2103" t="str">
        <f>IF(L2103&lt;&gt;"",L2103,"N/A")</f>
        <v>N/A</v>
      </c>
      <c r="O2103" t="str">
        <f>IF(N2103&lt;&gt;"",N2103,"N/A")</f>
        <v>N/A</v>
      </c>
      <c r="P2103" t="s">
        <v>69</v>
      </c>
      <c r="Q2103" s="9">
        <v>35.479999999999997</v>
      </c>
      <c r="R2103" t="str">
        <f t="shared" si="32"/>
        <v>30+</v>
      </c>
      <c r="S2103">
        <v>20</v>
      </c>
      <c r="T2103" t="s">
        <v>14</v>
      </c>
      <c r="U2103">
        <f>IF(T2103="USD",S2103,S2103*0.055)</f>
        <v>20</v>
      </c>
      <c r="V2103">
        <v>10</v>
      </c>
      <c r="W2103" t="s">
        <v>14</v>
      </c>
      <c r="X2103">
        <f>IF(W2103="USD",V2103,V2103*0.054)</f>
        <v>10</v>
      </c>
      <c r="Y2103">
        <v>1</v>
      </c>
      <c r="Z2103">
        <v>2.25</v>
      </c>
      <c r="AA2103" s="9">
        <v>1.5</v>
      </c>
      <c r="AB2103">
        <v>1.875</v>
      </c>
      <c r="AC2103">
        <v>1.5</v>
      </c>
    </row>
    <row r="2104" spans="1:29" x14ac:dyDescent="0.25">
      <c r="A2104" t="s">
        <v>3394</v>
      </c>
      <c r="B2104" t="s">
        <v>10</v>
      </c>
      <c r="C2104" t="s">
        <v>56</v>
      </c>
      <c r="D2104" t="s">
        <v>3616</v>
      </c>
      <c r="E2104" t="s">
        <v>3618</v>
      </c>
      <c r="F2104" t="str">
        <f>_xlfn.CONCAT(D2104:D2104,"-",E2104)</f>
        <v>Marrakech-Tripoli</v>
      </c>
      <c r="G2104" s="1">
        <v>44678</v>
      </c>
      <c r="H2104" s="1">
        <v>44693</v>
      </c>
      <c r="I2104" s="8">
        <f>IF(H2104&lt;&gt;"",_xlfn.DAYS(H2104,G2104),"N/A")</f>
        <v>15</v>
      </c>
      <c r="J2104" s="1">
        <f>IF(H2104&lt;&gt;"",H2104,"N/A")</f>
        <v>44693</v>
      </c>
      <c r="K2104">
        <v>4</v>
      </c>
      <c r="L2104" t="s">
        <v>16</v>
      </c>
      <c r="M2104" t="str">
        <f>IF(L2104&lt;&gt;"",L2104,"N/A")</f>
        <v>Paid</v>
      </c>
      <c r="N2104" t="s">
        <v>12</v>
      </c>
      <c r="O2104" t="str">
        <f>IF(N2104&lt;&gt;"",N2104,"N/A")</f>
        <v>Invoiced</v>
      </c>
      <c r="P2104" t="s">
        <v>13</v>
      </c>
      <c r="Q2104" s="9">
        <v>35.475999999999999</v>
      </c>
      <c r="R2104" t="str">
        <f t="shared" si="32"/>
        <v>30+</v>
      </c>
      <c r="S2104">
        <v>600</v>
      </c>
      <c r="T2104" t="s">
        <v>14</v>
      </c>
      <c r="U2104">
        <f>IF(T2104="USD",S2104,S2104*0.055)</f>
        <v>600</v>
      </c>
      <c r="V2104">
        <v>300</v>
      </c>
      <c r="W2104" t="s">
        <v>14</v>
      </c>
      <c r="X2104">
        <f>IF(W2104="USD",V2104,V2104*0.054)</f>
        <v>300</v>
      </c>
      <c r="Y2104">
        <v>1</v>
      </c>
      <c r="Z2104">
        <v>2.25</v>
      </c>
      <c r="AA2104" s="9">
        <v>1.5</v>
      </c>
      <c r="AB2104">
        <v>1.875</v>
      </c>
      <c r="AC2104">
        <v>1.5</v>
      </c>
    </row>
    <row r="2105" spans="1:29" x14ac:dyDescent="0.25">
      <c r="A2105" t="s">
        <v>3457</v>
      </c>
      <c r="B2105" t="s">
        <v>10</v>
      </c>
      <c r="C2105" t="s">
        <v>56</v>
      </c>
      <c r="D2105" t="s">
        <v>3611</v>
      </c>
      <c r="E2105" t="s">
        <v>3617</v>
      </c>
      <c r="F2105" t="str">
        <f>_xlfn.CONCAT(D2105:D2105,"-",E2105)</f>
        <v>Mogadishu-Lagos</v>
      </c>
      <c r="G2105" s="1">
        <v>44740</v>
      </c>
      <c r="H2105" s="1">
        <v>44755</v>
      </c>
      <c r="I2105" s="8">
        <f>IF(H2105&lt;&gt;"",_xlfn.DAYS(H2105,G2105),"N/A")</f>
        <v>15</v>
      </c>
      <c r="J2105" s="1">
        <f>IF(H2105&lt;&gt;"",H2105,"N/A")</f>
        <v>44755</v>
      </c>
      <c r="K2105">
        <v>6</v>
      </c>
      <c r="L2105" t="s">
        <v>16</v>
      </c>
      <c r="M2105" t="str">
        <f>IF(L2105&lt;&gt;"",L2105,"N/A")</f>
        <v>Paid</v>
      </c>
      <c r="N2105" t="s">
        <v>12</v>
      </c>
      <c r="O2105" t="str">
        <f>IF(N2105&lt;&gt;"",N2105,"N/A")</f>
        <v>Invoiced</v>
      </c>
      <c r="P2105" t="s">
        <v>13</v>
      </c>
      <c r="Q2105" s="9">
        <v>35.46</v>
      </c>
      <c r="R2105" t="str">
        <f t="shared" si="32"/>
        <v>30+</v>
      </c>
      <c r="S2105">
        <v>600</v>
      </c>
      <c r="T2105" t="s">
        <v>14</v>
      </c>
      <c r="U2105">
        <f>IF(T2105="USD",S2105,S2105*0.055)</f>
        <v>600</v>
      </c>
      <c r="V2105">
        <v>300</v>
      </c>
      <c r="W2105" t="s">
        <v>14</v>
      </c>
      <c r="X2105">
        <f>IF(W2105="USD",V2105,V2105*0.054)</f>
        <v>300</v>
      </c>
      <c r="Y2105">
        <v>1</v>
      </c>
      <c r="Z2105">
        <v>2.25</v>
      </c>
      <c r="AA2105" s="9">
        <v>1.5</v>
      </c>
      <c r="AB2105">
        <v>1.875</v>
      </c>
      <c r="AC2105">
        <v>1.5</v>
      </c>
    </row>
    <row r="2106" spans="1:29" x14ac:dyDescent="0.25">
      <c r="A2106" t="s">
        <v>3418</v>
      </c>
      <c r="B2106" t="s">
        <v>10</v>
      </c>
      <c r="C2106" t="s">
        <v>56</v>
      </c>
      <c r="D2106" t="s">
        <v>3616</v>
      </c>
      <c r="E2106" t="s">
        <v>3613</v>
      </c>
      <c r="F2106" t="str">
        <f>_xlfn.CONCAT(D2106:D2106,"-",E2106)</f>
        <v>Marrakech-Sanaa</v>
      </c>
      <c r="G2106" s="1">
        <v>44719</v>
      </c>
      <c r="H2106" s="1">
        <v>44734</v>
      </c>
      <c r="I2106" s="8">
        <f>IF(H2106&lt;&gt;"",_xlfn.DAYS(H2106,G2106),"N/A")</f>
        <v>15</v>
      </c>
      <c r="J2106" s="1">
        <f>IF(H2106&lt;&gt;"",H2106,"N/A")</f>
        <v>44734</v>
      </c>
      <c r="K2106">
        <v>6</v>
      </c>
      <c r="L2106" t="s">
        <v>16</v>
      </c>
      <c r="M2106" t="str">
        <f>IF(L2106&lt;&gt;"",L2106,"N/A")</f>
        <v>Paid</v>
      </c>
      <c r="N2106" t="s">
        <v>12</v>
      </c>
      <c r="O2106" t="str">
        <f>IF(N2106&lt;&gt;"",N2106,"N/A")</f>
        <v>Invoiced</v>
      </c>
      <c r="P2106" t="s">
        <v>13</v>
      </c>
      <c r="Q2106" s="9">
        <v>35.457999999999998</v>
      </c>
      <c r="R2106" t="str">
        <f t="shared" si="32"/>
        <v>30+</v>
      </c>
      <c r="S2106">
        <v>600</v>
      </c>
      <c r="T2106" t="s">
        <v>14</v>
      </c>
      <c r="U2106">
        <f>IF(T2106="USD",S2106,S2106*0.055)</f>
        <v>600</v>
      </c>
      <c r="V2106">
        <v>300</v>
      </c>
      <c r="W2106" t="s">
        <v>14</v>
      </c>
      <c r="X2106">
        <f>IF(W2106="USD",V2106,V2106*0.054)</f>
        <v>300</v>
      </c>
      <c r="Y2106">
        <v>1</v>
      </c>
      <c r="Z2106">
        <v>2.25</v>
      </c>
      <c r="AA2106" s="9">
        <v>1.5</v>
      </c>
      <c r="AB2106">
        <v>1.875</v>
      </c>
      <c r="AC2106">
        <v>1.5</v>
      </c>
    </row>
    <row r="2107" spans="1:29" x14ac:dyDescent="0.25">
      <c r="A2107" t="s">
        <v>754</v>
      </c>
      <c r="B2107" t="s">
        <v>10</v>
      </c>
      <c r="C2107" t="s">
        <v>68</v>
      </c>
      <c r="D2107" t="s">
        <v>3620</v>
      </c>
      <c r="E2107" t="s">
        <v>3618</v>
      </c>
      <c r="F2107" t="str">
        <f>_xlfn.CONCAT(D2107:D2107,"-",E2107)</f>
        <v>Zanzibar-Tripoli</v>
      </c>
      <c r="G2107" s="1">
        <v>44789</v>
      </c>
      <c r="H2107" s="1">
        <v>44804</v>
      </c>
      <c r="I2107" s="8">
        <f>IF(H2107&lt;&gt;"",_xlfn.DAYS(H2107,G2107),"N/A")</f>
        <v>15</v>
      </c>
      <c r="J2107" s="1">
        <f>IF(H2107&lt;&gt;"",H2107,"N/A")</f>
        <v>44804</v>
      </c>
      <c r="K2107">
        <v>8</v>
      </c>
      <c r="L2107" t="s">
        <v>12</v>
      </c>
      <c r="M2107" t="str">
        <f>IF(L2107&lt;&gt;"",L2107,"N/A")</f>
        <v>Invoiced</v>
      </c>
      <c r="N2107" t="s">
        <v>583</v>
      </c>
      <c r="O2107" t="str">
        <f>IF(N2107&lt;&gt;"",N2107,"N/A")</f>
        <v>Approval Pending</v>
      </c>
      <c r="P2107" t="s">
        <v>13</v>
      </c>
      <c r="Q2107" s="9">
        <v>35.4</v>
      </c>
      <c r="R2107" t="str">
        <f t="shared" si="32"/>
        <v>30+</v>
      </c>
      <c r="S2107">
        <v>600</v>
      </c>
      <c r="T2107" t="s">
        <v>14</v>
      </c>
      <c r="U2107">
        <f>IF(T2107="USD",S2107,S2107*0.055)</f>
        <v>600</v>
      </c>
      <c r="V2107">
        <v>300</v>
      </c>
      <c r="W2107" t="s">
        <v>14</v>
      </c>
      <c r="X2107">
        <f>IF(W2107="USD",V2107,V2107*0.054)</f>
        <v>300</v>
      </c>
      <c r="Y2107">
        <v>1</v>
      </c>
      <c r="Z2107">
        <v>2.25</v>
      </c>
      <c r="AA2107" s="9">
        <v>1.5</v>
      </c>
      <c r="AB2107">
        <v>1.875</v>
      </c>
      <c r="AC2107">
        <v>1.5</v>
      </c>
    </row>
    <row r="2108" spans="1:29" x14ac:dyDescent="0.25">
      <c r="A2108" t="s">
        <v>3483</v>
      </c>
      <c r="B2108" t="s">
        <v>10</v>
      </c>
      <c r="C2108" t="s">
        <v>56</v>
      </c>
      <c r="D2108" t="s">
        <v>3620</v>
      </c>
      <c r="E2108" t="s">
        <v>3618</v>
      </c>
      <c r="F2108" t="str">
        <f>_xlfn.CONCAT(D2108:D2108,"-",E2108)</f>
        <v>Zanzibar-Tripoli</v>
      </c>
      <c r="G2108" s="1">
        <v>44749</v>
      </c>
      <c r="H2108" s="1">
        <v>44764</v>
      </c>
      <c r="I2108" s="8">
        <f>IF(H2108&lt;&gt;"",_xlfn.DAYS(H2108,G2108),"N/A")</f>
        <v>15</v>
      </c>
      <c r="J2108" s="1">
        <f>IF(H2108&lt;&gt;"",H2108,"N/A")</f>
        <v>44764</v>
      </c>
      <c r="K2108">
        <v>7</v>
      </c>
      <c r="M2108" t="str">
        <f>IF(L2108&lt;&gt;"",L2108,"N/A")</f>
        <v>N/A</v>
      </c>
      <c r="N2108" t="s">
        <v>12</v>
      </c>
      <c r="O2108" t="str">
        <f>IF(N2108&lt;&gt;"",N2108,"N/A")</f>
        <v>Invoiced</v>
      </c>
      <c r="P2108" t="s">
        <v>13</v>
      </c>
      <c r="Q2108" s="9">
        <v>35.296999999999997</v>
      </c>
      <c r="R2108" t="str">
        <f t="shared" si="32"/>
        <v>30+</v>
      </c>
      <c r="S2108">
        <v>600</v>
      </c>
      <c r="T2108" t="s">
        <v>14</v>
      </c>
      <c r="U2108">
        <f>IF(T2108="USD",S2108,S2108*0.055)</f>
        <v>600</v>
      </c>
      <c r="V2108">
        <v>300</v>
      </c>
      <c r="W2108" t="s">
        <v>14</v>
      </c>
      <c r="X2108">
        <f>IF(W2108="USD",V2108,V2108*0.054)</f>
        <v>300</v>
      </c>
      <c r="Y2108">
        <v>1</v>
      </c>
      <c r="Z2108">
        <v>2.25</v>
      </c>
      <c r="AA2108" s="9">
        <v>1.5</v>
      </c>
      <c r="AB2108">
        <v>1.875</v>
      </c>
      <c r="AC2108">
        <v>1.5</v>
      </c>
    </row>
    <row r="2109" spans="1:29" x14ac:dyDescent="0.25">
      <c r="A2109" t="s">
        <v>3420</v>
      </c>
      <c r="B2109" t="s">
        <v>10</v>
      </c>
      <c r="C2109" t="s">
        <v>56</v>
      </c>
      <c r="D2109" t="s">
        <v>3611</v>
      </c>
      <c r="E2109" t="s">
        <v>3617</v>
      </c>
      <c r="F2109" t="str">
        <f>_xlfn.CONCAT(D2109:D2109,"-",E2109)</f>
        <v>Mogadishu-Lagos</v>
      </c>
      <c r="G2109" s="1">
        <v>44719</v>
      </c>
      <c r="H2109" s="1">
        <v>44734</v>
      </c>
      <c r="I2109" s="8">
        <f>IF(H2109&lt;&gt;"",_xlfn.DAYS(H2109,G2109),"N/A")</f>
        <v>15</v>
      </c>
      <c r="J2109" s="1">
        <f>IF(H2109&lt;&gt;"",H2109,"N/A")</f>
        <v>44734</v>
      </c>
      <c r="K2109">
        <v>6</v>
      </c>
      <c r="L2109" t="s">
        <v>16</v>
      </c>
      <c r="M2109" t="str">
        <f>IF(L2109&lt;&gt;"",L2109,"N/A")</f>
        <v>Paid</v>
      </c>
      <c r="N2109" t="s">
        <v>12</v>
      </c>
      <c r="O2109" t="str">
        <f>IF(N2109&lt;&gt;"",N2109,"N/A")</f>
        <v>Invoiced</v>
      </c>
      <c r="P2109" t="s">
        <v>13</v>
      </c>
      <c r="Q2109" s="9">
        <v>35.276000000000003</v>
      </c>
      <c r="R2109" t="str">
        <f t="shared" si="32"/>
        <v>30+</v>
      </c>
      <c r="S2109">
        <v>600</v>
      </c>
      <c r="T2109" t="s">
        <v>14</v>
      </c>
      <c r="U2109">
        <f>IF(T2109="USD",S2109,S2109*0.055)</f>
        <v>600</v>
      </c>
      <c r="V2109">
        <v>300</v>
      </c>
      <c r="W2109" t="s">
        <v>14</v>
      </c>
      <c r="X2109">
        <f>IF(W2109="USD",V2109,V2109*0.054)</f>
        <v>300</v>
      </c>
      <c r="Y2109">
        <v>1</v>
      </c>
      <c r="Z2109">
        <v>2.25</v>
      </c>
      <c r="AA2109" s="9">
        <v>1.5</v>
      </c>
      <c r="AB2109">
        <v>1.875</v>
      </c>
      <c r="AC2109">
        <v>1.5</v>
      </c>
    </row>
    <row r="2110" spans="1:29" x14ac:dyDescent="0.25">
      <c r="A2110" t="s">
        <v>3478</v>
      </c>
      <c r="B2110" t="s">
        <v>10</v>
      </c>
      <c r="C2110" t="s">
        <v>56</v>
      </c>
      <c r="D2110" t="s">
        <v>3611</v>
      </c>
      <c r="E2110" t="s">
        <v>3612</v>
      </c>
      <c r="F2110" t="str">
        <f>_xlfn.CONCAT(D2110:D2110,"-",E2110)</f>
        <v>Mogadishu-Victoria</v>
      </c>
      <c r="G2110" s="1">
        <v>44749</v>
      </c>
      <c r="H2110" s="1">
        <v>44764</v>
      </c>
      <c r="I2110" s="8">
        <f>IF(H2110&lt;&gt;"",_xlfn.DAYS(H2110,G2110),"N/A")</f>
        <v>15</v>
      </c>
      <c r="J2110" s="1">
        <f>IF(H2110&lt;&gt;"",H2110,"N/A")</f>
        <v>44764</v>
      </c>
      <c r="K2110">
        <v>7</v>
      </c>
      <c r="M2110" t="str">
        <f>IF(L2110&lt;&gt;"",L2110,"N/A")</f>
        <v>N/A</v>
      </c>
      <c r="N2110" t="s">
        <v>12</v>
      </c>
      <c r="O2110" t="str">
        <f>IF(N2110&lt;&gt;"",N2110,"N/A")</f>
        <v>Invoiced</v>
      </c>
      <c r="P2110" t="s">
        <v>13</v>
      </c>
      <c r="Q2110" s="9">
        <v>35.207999999999998</v>
      </c>
      <c r="R2110" t="str">
        <f t="shared" si="32"/>
        <v>30+</v>
      </c>
      <c r="S2110">
        <v>600</v>
      </c>
      <c r="T2110" t="s">
        <v>14</v>
      </c>
      <c r="U2110">
        <f>IF(T2110="USD",S2110,S2110*0.055)</f>
        <v>600</v>
      </c>
      <c r="V2110">
        <v>300</v>
      </c>
      <c r="W2110" t="s">
        <v>14</v>
      </c>
      <c r="X2110">
        <f>IF(W2110="USD",V2110,V2110*0.054)</f>
        <v>300</v>
      </c>
      <c r="Y2110">
        <v>1</v>
      </c>
      <c r="Z2110">
        <v>2.25</v>
      </c>
      <c r="AA2110" s="9">
        <v>1.5</v>
      </c>
      <c r="AB2110">
        <v>1.875</v>
      </c>
      <c r="AC2110">
        <v>1.5</v>
      </c>
    </row>
    <row r="2111" spans="1:29" x14ac:dyDescent="0.25">
      <c r="A2111" t="s">
        <v>3425</v>
      </c>
      <c r="B2111" t="s">
        <v>10</v>
      </c>
      <c r="C2111" t="s">
        <v>56</v>
      </c>
      <c r="D2111" t="s">
        <v>3615</v>
      </c>
      <c r="E2111" t="s">
        <v>3617</v>
      </c>
      <c r="F2111" t="str">
        <f>_xlfn.CONCAT(D2111:D2111,"-",E2111)</f>
        <v>Mombasa-Lagos</v>
      </c>
      <c r="G2111" s="1">
        <v>44719</v>
      </c>
      <c r="H2111" s="1">
        <v>44734</v>
      </c>
      <c r="I2111" s="8">
        <f>IF(H2111&lt;&gt;"",_xlfn.DAYS(H2111,G2111),"N/A")</f>
        <v>15</v>
      </c>
      <c r="J2111" s="1">
        <f>IF(H2111&lt;&gt;"",H2111,"N/A")</f>
        <v>44734</v>
      </c>
      <c r="K2111">
        <v>6</v>
      </c>
      <c r="L2111" t="s">
        <v>16</v>
      </c>
      <c r="M2111" t="str">
        <f>IF(L2111&lt;&gt;"",L2111,"N/A")</f>
        <v>Paid</v>
      </c>
      <c r="N2111" t="s">
        <v>12</v>
      </c>
      <c r="O2111" t="str">
        <f>IF(N2111&lt;&gt;"",N2111,"N/A")</f>
        <v>Invoiced</v>
      </c>
      <c r="P2111" t="s">
        <v>13</v>
      </c>
      <c r="Q2111" s="9">
        <v>35.170999999999999</v>
      </c>
      <c r="R2111" t="str">
        <f t="shared" si="32"/>
        <v>30+</v>
      </c>
      <c r="S2111">
        <v>600</v>
      </c>
      <c r="T2111" t="s">
        <v>14</v>
      </c>
      <c r="U2111">
        <f>IF(T2111="USD",S2111,S2111*0.055)</f>
        <v>600</v>
      </c>
      <c r="V2111">
        <v>300</v>
      </c>
      <c r="W2111" t="s">
        <v>14</v>
      </c>
      <c r="X2111">
        <f>IF(W2111="USD",V2111,V2111*0.054)</f>
        <v>300</v>
      </c>
      <c r="Y2111">
        <v>1</v>
      </c>
      <c r="Z2111">
        <v>2.25</v>
      </c>
      <c r="AA2111" s="9">
        <v>1.5</v>
      </c>
      <c r="AB2111">
        <v>1.875</v>
      </c>
      <c r="AC2111">
        <v>1.5</v>
      </c>
    </row>
    <row r="2112" spans="1:29" x14ac:dyDescent="0.25">
      <c r="A2112" t="s">
        <v>3451</v>
      </c>
      <c r="B2112" t="s">
        <v>10</v>
      </c>
      <c r="C2112" t="s">
        <v>56</v>
      </c>
      <c r="D2112" t="s">
        <v>3611</v>
      </c>
      <c r="E2112" t="s">
        <v>3614</v>
      </c>
      <c r="F2112" t="str">
        <f>_xlfn.CONCAT(D2112:D2112,"-",E2112)</f>
        <v>Mogadishu-Alger</v>
      </c>
      <c r="G2112" s="1">
        <v>44719</v>
      </c>
      <c r="H2112" s="1">
        <v>44734</v>
      </c>
      <c r="I2112" s="8">
        <f>IF(H2112&lt;&gt;"",_xlfn.DAYS(H2112,G2112),"N/A")</f>
        <v>15</v>
      </c>
      <c r="J2112" s="1">
        <f>IF(H2112&lt;&gt;"",H2112,"N/A")</f>
        <v>44734</v>
      </c>
      <c r="K2112">
        <v>6</v>
      </c>
      <c r="L2112" t="s">
        <v>16</v>
      </c>
      <c r="M2112" t="str">
        <f>IF(L2112&lt;&gt;"",L2112,"N/A")</f>
        <v>Paid</v>
      </c>
      <c r="N2112" t="s">
        <v>12</v>
      </c>
      <c r="O2112" t="str">
        <f>IF(N2112&lt;&gt;"",N2112,"N/A")</f>
        <v>Invoiced</v>
      </c>
      <c r="P2112" t="s">
        <v>13</v>
      </c>
      <c r="Q2112" s="9">
        <v>35.151000000000003</v>
      </c>
      <c r="R2112" t="str">
        <f t="shared" si="32"/>
        <v>30+</v>
      </c>
      <c r="S2112">
        <v>600</v>
      </c>
      <c r="T2112" t="s">
        <v>14</v>
      </c>
      <c r="U2112">
        <f>IF(T2112="USD",S2112,S2112*0.055)</f>
        <v>600</v>
      </c>
      <c r="V2112">
        <v>300</v>
      </c>
      <c r="W2112" t="s">
        <v>14</v>
      </c>
      <c r="X2112">
        <f>IF(W2112="USD",V2112,V2112*0.054)</f>
        <v>300</v>
      </c>
      <c r="Y2112">
        <v>1</v>
      </c>
      <c r="Z2112">
        <v>2.25</v>
      </c>
      <c r="AA2112" s="9">
        <v>1.5</v>
      </c>
      <c r="AB2112">
        <v>1.875</v>
      </c>
      <c r="AC2112">
        <v>1.5</v>
      </c>
    </row>
    <row r="2113" spans="1:29" x14ac:dyDescent="0.25">
      <c r="A2113" t="s">
        <v>1065</v>
      </c>
      <c r="B2113" t="s">
        <v>10</v>
      </c>
      <c r="C2113" t="s">
        <v>56</v>
      </c>
      <c r="D2113" t="s">
        <v>3619</v>
      </c>
      <c r="E2113" t="s">
        <v>3618</v>
      </c>
      <c r="F2113" t="str">
        <f>_xlfn.CONCAT(D2113:D2113,"-",E2113)</f>
        <v>Addis Ababa-Tripoli</v>
      </c>
      <c r="G2113" s="1">
        <v>44630</v>
      </c>
      <c r="H2113" s="1">
        <v>44645</v>
      </c>
      <c r="I2113" s="8">
        <f>IF(H2113&lt;&gt;"",_xlfn.DAYS(H2113,G2113),"N/A")</f>
        <v>15</v>
      </c>
      <c r="J2113" s="1">
        <f>IF(H2113&lt;&gt;"",H2113,"N/A")</f>
        <v>44645</v>
      </c>
      <c r="K2113">
        <v>3</v>
      </c>
      <c r="L2113" t="s">
        <v>16</v>
      </c>
      <c r="M2113" t="str">
        <f>IF(L2113&lt;&gt;"",L2113,"N/A")</f>
        <v>Paid</v>
      </c>
      <c r="N2113" t="s">
        <v>12</v>
      </c>
      <c r="O2113" t="str">
        <f>IF(N2113&lt;&gt;"",N2113,"N/A")</f>
        <v>Invoiced</v>
      </c>
      <c r="P2113" t="s">
        <v>13</v>
      </c>
      <c r="Q2113" s="9">
        <v>35.143999999999998</v>
      </c>
      <c r="R2113" t="str">
        <f t="shared" si="32"/>
        <v>30+</v>
      </c>
      <c r="S2113">
        <v>600</v>
      </c>
      <c r="T2113" t="s">
        <v>14</v>
      </c>
      <c r="U2113">
        <f>IF(T2113="USD",S2113,S2113*0.055)</f>
        <v>600</v>
      </c>
      <c r="V2113">
        <v>300</v>
      </c>
      <c r="W2113" t="s">
        <v>14</v>
      </c>
      <c r="X2113">
        <f>IF(W2113="USD",V2113,V2113*0.054)</f>
        <v>300</v>
      </c>
      <c r="Y2113">
        <v>1</v>
      </c>
      <c r="Z2113">
        <v>2.25</v>
      </c>
      <c r="AA2113" s="9">
        <v>1.5</v>
      </c>
      <c r="AB2113">
        <v>1.875</v>
      </c>
      <c r="AC2113">
        <v>1.5</v>
      </c>
    </row>
    <row r="2114" spans="1:29" x14ac:dyDescent="0.25">
      <c r="A2114" t="s">
        <v>1445</v>
      </c>
      <c r="B2114" t="s">
        <v>10</v>
      </c>
      <c r="C2114" t="s">
        <v>56</v>
      </c>
      <c r="D2114" t="s">
        <v>3611</v>
      </c>
      <c r="E2114" t="s">
        <v>3613</v>
      </c>
      <c r="F2114" t="str">
        <f>_xlfn.CONCAT(D2114:D2114,"-",E2114)</f>
        <v>Mogadishu-Sanaa</v>
      </c>
      <c r="G2114" s="1">
        <v>44675</v>
      </c>
      <c r="H2114" s="1">
        <v>44690</v>
      </c>
      <c r="I2114" s="8">
        <f>IF(H2114&lt;&gt;"",_xlfn.DAYS(H2114,G2114),"N/A")</f>
        <v>15</v>
      </c>
      <c r="J2114" s="1">
        <f>IF(H2114&lt;&gt;"",H2114,"N/A")</f>
        <v>44690</v>
      </c>
      <c r="K2114">
        <v>4</v>
      </c>
      <c r="L2114" t="s">
        <v>16</v>
      </c>
      <c r="M2114" t="str">
        <f>IF(L2114&lt;&gt;"",L2114,"N/A")</f>
        <v>Paid</v>
      </c>
      <c r="N2114" t="s">
        <v>12</v>
      </c>
      <c r="O2114" t="str">
        <f>IF(N2114&lt;&gt;"",N2114,"N/A")</f>
        <v>Invoiced</v>
      </c>
      <c r="P2114" t="s">
        <v>13</v>
      </c>
      <c r="Q2114" s="9">
        <v>35.131</v>
      </c>
      <c r="R2114" t="str">
        <f t="shared" si="32"/>
        <v>30+</v>
      </c>
      <c r="S2114">
        <v>600</v>
      </c>
      <c r="T2114" t="s">
        <v>14</v>
      </c>
      <c r="U2114">
        <f>IF(T2114="USD",S2114,S2114*0.055)</f>
        <v>600</v>
      </c>
      <c r="V2114">
        <v>300</v>
      </c>
      <c r="W2114" t="s">
        <v>14</v>
      </c>
      <c r="X2114">
        <f>IF(W2114="USD",V2114,V2114*0.054)</f>
        <v>300</v>
      </c>
      <c r="Y2114">
        <v>1</v>
      </c>
      <c r="Z2114">
        <v>2.25</v>
      </c>
      <c r="AA2114" s="9">
        <v>1.5</v>
      </c>
      <c r="AB2114">
        <v>1.875</v>
      </c>
      <c r="AC2114">
        <v>1.5</v>
      </c>
    </row>
    <row r="2115" spans="1:29" x14ac:dyDescent="0.25">
      <c r="A2115" t="s">
        <v>3417</v>
      </c>
      <c r="B2115" t="s">
        <v>10</v>
      </c>
      <c r="C2115" t="s">
        <v>56</v>
      </c>
      <c r="D2115" t="s">
        <v>3619</v>
      </c>
      <c r="E2115" t="s">
        <v>3612</v>
      </c>
      <c r="F2115" t="str">
        <f>_xlfn.CONCAT(D2115:D2115,"-",E2115)</f>
        <v>Addis Ababa-Victoria</v>
      </c>
      <c r="G2115" s="1">
        <v>44719</v>
      </c>
      <c r="H2115" s="1">
        <v>44734</v>
      </c>
      <c r="I2115" s="8">
        <f>IF(H2115&lt;&gt;"",_xlfn.DAYS(H2115,G2115),"N/A")</f>
        <v>15</v>
      </c>
      <c r="J2115" s="1">
        <f>IF(H2115&lt;&gt;"",H2115,"N/A")</f>
        <v>44734</v>
      </c>
      <c r="K2115">
        <v>6</v>
      </c>
      <c r="L2115" t="s">
        <v>16</v>
      </c>
      <c r="M2115" t="str">
        <f>IF(L2115&lt;&gt;"",L2115,"N/A")</f>
        <v>Paid</v>
      </c>
      <c r="N2115" t="s">
        <v>12</v>
      </c>
      <c r="O2115" t="str">
        <f>IF(N2115&lt;&gt;"",N2115,"N/A")</f>
        <v>Invoiced</v>
      </c>
      <c r="P2115" t="s">
        <v>13</v>
      </c>
      <c r="Q2115" s="9">
        <v>35.127000000000002</v>
      </c>
      <c r="R2115" t="str">
        <f t="shared" ref="R2115:R2178" si="33">IF(Q2115&lt;=10,"1-10",IF(Q2115&lt;=20,"10-20",IF(Q2115&lt;=30,"20-30",IF(Q2115&lt;=40,"30+"))))</f>
        <v>30+</v>
      </c>
      <c r="S2115">
        <v>600</v>
      </c>
      <c r="T2115" t="s">
        <v>14</v>
      </c>
      <c r="U2115">
        <f>IF(T2115="USD",S2115,S2115*0.055)</f>
        <v>600</v>
      </c>
      <c r="V2115">
        <v>300</v>
      </c>
      <c r="W2115" t="s">
        <v>14</v>
      </c>
      <c r="X2115">
        <f>IF(W2115="USD",V2115,V2115*0.054)</f>
        <v>300</v>
      </c>
      <c r="Y2115">
        <v>1</v>
      </c>
      <c r="Z2115">
        <v>2.25</v>
      </c>
      <c r="AA2115" s="9">
        <v>1.5</v>
      </c>
      <c r="AB2115">
        <v>1.875</v>
      </c>
      <c r="AC2115">
        <v>1.5</v>
      </c>
    </row>
    <row r="2116" spans="1:29" x14ac:dyDescent="0.25">
      <c r="A2116" t="s">
        <v>1063</v>
      </c>
      <c r="B2116" t="s">
        <v>10</v>
      </c>
      <c r="C2116" t="s">
        <v>56</v>
      </c>
      <c r="D2116" t="s">
        <v>3611</v>
      </c>
      <c r="E2116" t="s">
        <v>3618</v>
      </c>
      <c r="F2116" t="str">
        <f>_xlfn.CONCAT(D2116:D2116,"-",E2116)</f>
        <v>Mogadishu-Tripoli</v>
      </c>
      <c r="G2116" s="1">
        <v>44630</v>
      </c>
      <c r="H2116" s="1">
        <v>44645</v>
      </c>
      <c r="I2116" s="8">
        <f>IF(H2116&lt;&gt;"",_xlfn.DAYS(H2116,G2116),"N/A")</f>
        <v>15</v>
      </c>
      <c r="J2116" s="1">
        <f>IF(H2116&lt;&gt;"",H2116,"N/A")</f>
        <v>44645</v>
      </c>
      <c r="K2116">
        <v>3</v>
      </c>
      <c r="L2116" t="s">
        <v>16</v>
      </c>
      <c r="M2116" t="str">
        <f>IF(L2116&lt;&gt;"",L2116,"N/A")</f>
        <v>Paid</v>
      </c>
      <c r="N2116" t="s">
        <v>12</v>
      </c>
      <c r="O2116" t="str">
        <f>IF(N2116&lt;&gt;"",N2116,"N/A")</f>
        <v>Invoiced</v>
      </c>
      <c r="P2116" t="s">
        <v>13</v>
      </c>
      <c r="Q2116" s="9">
        <v>35.090000000000003</v>
      </c>
      <c r="R2116" t="str">
        <f t="shared" si="33"/>
        <v>30+</v>
      </c>
      <c r="S2116">
        <v>600</v>
      </c>
      <c r="T2116" t="s">
        <v>14</v>
      </c>
      <c r="U2116">
        <f>IF(T2116="USD",S2116,S2116*0.055)</f>
        <v>600</v>
      </c>
      <c r="V2116">
        <v>300</v>
      </c>
      <c r="W2116" t="s">
        <v>14</v>
      </c>
      <c r="X2116">
        <f>IF(W2116="USD",V2116,V2116*0.054)</f>
        <v>300</v>
      </c>
      <c r="Y2116">
        <v>1</v>
      </c>
      <c r="Z2116">
        <v>2.25</v>
      </c>
      <c r="AA2116" s="9">
        <v>1.5</v>
      </c>
      <c r="AB2116">
        <v>1.875</v>
      </c>
      <c r="AC2116">
        <v>1.5</v>
      </c>
    </row>
    <row r="2117" spans="1:29" x14ac:dyDescent="0.25">
      <c r="A2117" t="s">
        <v>1066</v>
      </c>
      <c r="B2117" t="s">
        <v>10</v>
      </c>
      <c r="C2117" t="s">
        <v>56</v>
      </c>
      <c r="D2117" t="s">
        <v>3611</v>
      </c>
      <c r="E2117" t="s">
        <v>3612</v>
      </c>
      <c r="F2117" t="str">
        <f>_xlfn.CONCAT(D2117:D2117,"-",E2117)</f>
        <v>Mogadishu-Victoria</v>
      </c>
      <c r="G2117" s="1">
        <v>44630</v>
      </c>
      <c r="H2117" s="1">
        <v>44645</v>
      </c>
      <c r="I2117" s="8">
        <f>IF(H2117&lt;&gt;"",_xlfn.DAYS(H2117,G2117),"N/A")</f>
        <v>15</v>
      </c>
      <c r="J2117" s="1">
        <f>IF(H2117&lt;&gt;"",H2117,"N/A")</f>
        <v>44645</v>
      </c>
      <c r="K2117">
        <v>3</v>
      </c>
      <c r="L2117" t="s">
        <v>16</v>
      </c>
      <c r="M2117" t="str">
        <f>IF(L2117&lt;&gt;"",L2117,"N/A")</f>
        <v>Paid</v>
      </c>
      <c r="N2117" t="s">
        <v>12</v>
      </c>
      <c r="O2117" t="str">
        <f>IF(N2117&lt;&gt;"",N2117,"N/A")</f>
        <v>Invoiced</v>
      </c>
      <c r="P2117" t="s">
        <v>13</v>
      </c>
      <c r="Q2117" s="9">
        <v>35.078000000000003</v>
      </c>
      <c r="R2117" t="str">
        <f t="shared" si="33"/>
        <v>30+</v>
      </c>
      <c r="S2117">
        <v>600</v>
      </c>
      <c r="T2117" t="s">
        <v>14</v>
      </c>
      <c r="U2117">
        <f>IF(T2117="USD",S2117,S2117*0.055)</f>
        <v>600</v>
      </c>
      <c r="V2117">
        <v>300</v>
      </c>
      <c r="W2117" t="s">
        <v>14</v>
      </c>
      <c r="X2117">
        <f>IF(W2117="USD",V2117,V2117*0.054)</f>
        <v>300</v>
      </c>
      <c r="Y2117">
        <v>1</v>
      </c>
      <c r="Z2117">
        <v>2.25</v>
      </c>
      <c r="AA2117" s="9">
        <v>1.5</v>
      </c>
      <c r="AB2117">
        <v>1.875</v>
      </c>
      <c r="AC2117">
        <v>1.5</v>
      </c>
    </row>
    <row r="2118" spans="1:29" x14ac:dyDescent="0.25">
      <c r="A2118" t="s">
        <v>3484</v>
      </c>
      <c r="B2118" t="s">
        <v>10</v>
      </c>
      <c r="C2118" t="s">
        <v>56</v>
      </c>
      <c r="D2118" t="s">
        <v>3611</v>
      </c>
      <c r="E2118" t="s">
        <v>3614</v>
      </c>
      <c r="F2118" t="str">
        <f>_xlfn.CONCAT(D2118:D2118,"-",E2118)</f>
        <v>Mogadishu-Alger</v>
      </c>
      <c r="G2118" s="1">
        <v>44749</v>
      </c>
      <c r="H2118" s="1">
        <v>44764</v>
      </c>
      <c r="I2118" s="8">
        <f>IF(H2118&lt;&gt;"",_xlfn.DAYS(H2118,G2118),"N/A")</f>
        <v>15</v>
      </c>
      <c r="J2118" s="1">
        <f>IF(H2118&lt;&gt;"",H2118,"N/A")</f>
        <v>44764</v>
      </c>
      <c r="K2118">
        <v>7</v>
      </c>
      <c r="M2118" t="str">
        <f>IF(L2118&lt;&gt;"",L2118,"N/A")</f>
        <v>N/A</v>
      </c>
      <c r="N2118" t="s">
        <v>12</v>
      </c>
      <c r="O2118" t="str">
        <f>IF(N2118&lt;&gt;"",N2118,"N/A")</f>
        <v>Invoiced</v>
      </c>
      <c r="P2118" t="s">
        <v>13</v>
      </c>
      <c r="Q2118" s="9">
        <v>35.036999999999999</v>
      </c>
      <c r="R2118" t="str">
        <f t="shared" si="33"/>
        <v>30+</v>
      </c>
      <c r="S2118">
        <v>600</v>
      </c>
      <c r="T2118" t="s">
        <v>14</v>
      </c>
      <c r="U2118">
        <f>IF(T2118="USD",S2118,S2118*0.055)</f>
        <v>600</v>
      </c>
      <c r="V2118">
        <v>300</v>
      </c>
      <c r="W2118" t="s">
        <v>14</v>
      </c>
      <c r="X2118">
        <f>IF(W2118="USD",V2118,V2118*0.054)</f>
        <v>300</v>
      </c>
      <c r="Y2118">
        <v>1</v>
      </c>
      <c r="Z2118">
        <v>2.25</v>
      </c>
      <c r="AA2118" s="9">
        <v>1.5</v>
      </c>
      <c r="AB2118">
        <v>1.875</v>
      </c>
      <c r="AC2118">
        <v>1.5</v>
      </c>
    </row>
    <row r="2119" spans="1:29" x14ac:dyDescent="0.25">
      <c r="A2119" t="s">
        <v>3415</v>
      </c>
      <c r="B2119" t="s">
        <v>10</v>
      </c>
      <c r="C2119" t="s">
        <v>56</v>
      </c>
      <c r="D2119" t="s">
        <v>3616</v>
      </c>
      <c r="E2119" t="s">
        <v>3618</v>
      </c>
      <c r="F2119" t="str">
        <f>_xlfn.CONCAT(D2119:D2119,"-",E2119)</f>
        <v>Marrakech-Tripoli</v>
      </c>
      <c r="G2119" s="1">
        <v>44719</v>
      </c>
      <c r="H2119" s="1">
        <v>44734</v>
      </c>
      <c r="I2119" s="8">
        <f>IF(H2119&lt;&gt;"",_xlfn.DAYS(H2119,G2119),"N/A")</f>
        <v>15</v>
      </c>
      <c r="J2119" s="1">
        <f>IF(H2119&lt;&gt;"",H2119,"N/A")</f>
        <v>44734</v>
      </c>
      <c r="K2119">
        <v>6</v>
      </c>
      <c r="L2119" t="s">
        <v>16</v>
      </c>
      <c r="M2119" t="str">
        <f>IF(L2119&lt;&gt;"",L2119,"N/A")</f>
        <v>Paid</v>
      </c>
      <c r="N2119" t="s">
        <v>12</v>
      </c>
      <c r="O2119" t="str">
        <f>IF(N2119&lt;&gt;"",N2119,"N/A")</f>
        <v>Invoiced</v>
      </c>
      <c r="P2119" t="s">
        <v>13</v>
      </c>
      <c r="Q2119" s="9">
        <v>35.012999999999998</v>
      </c>
      <c r="R2119" t="str">
        <f t="shared" si="33"/>
        <v>30+</v>
      </c>
      <c r="S2119">
        <v>600</v>
      </c>
      <c r="T2119" t="s">
        <v>14</v>
      </c>
      <c r="U2119">
        <f>IF(T2119="USD",S2119,S2119*0.055)</f>
        <v>600</v>
      </c>
      <c r="V2119">
        <v>300</v>
      </c>
      <c r="W2119" t="s">
        <v>14</v>
      </c>
      <c r="X2119">
        <f>IF(W2119="USD",V2119,V2119*0.054)</f>
        <v>300</v>
      </c>
      <c r="Y2119">
        <v>1</v>
      </c>
      <c r="Z2119">
        <v>2.25</v>
      </c>
      <c r="AA2119" s="9">
        <v>1.5</v>
      </c>
      <c r="AB2119">
        <v>1.875</v>
      </c>
      <c r="AC2119">
        <v>1.5</v>
      </c>
    </row>
    <row r="2120" spans="1:29" x14ac:dyDescent="0.25">
      <c r="A2120" t="s">
        <v>2457</v>
      </c>
      <c r="B2120" t="s">
        <v>10</v>
      </c>
      <c r="C2120" t="s">
        <v>56</v>
      </c>
      <c r="D2120" t="s">
        <v>3616</v>
      </c>
      <c r="E2120" t="s">
        <v>3614</v>
      </c>
      <c r="F2120" t="str">
        <f>_xlfn.CONCAT(D2120:D2120,"-",E2120)</f>
        <v>Marrakech-Alger</v>
      </c>
      <c r="G2120" s="1">
        <v>44708</v>
      </c>
      <c r="H2120" s="1">
        <v>44723</v>
      </c>
      <c r="I2120" s="8">
        <f>IF(H2120&lt;&gt;"",_xlfn.DAYS(H2120,G2120),"N/A")</f>
        <v>15</v>
      </c>
      <c r="J2120" s="1">
        <f>IF(H2120&lt;&gt;"",H2120,"N/A")</f>
        <v>44723</v>
      </c>
      <c r="K2120">
        <v>5</v>
      </c>
      <c r="L2120" t="s">
        <v>12</v>
      </c>
      <c r="M2120" t="str">
        <f>IF(L2120&lt;&gt;"",L2120,"N/A")</f>
        <v>Invoiced</v>
      </c>
      <c r="N2120" t="s">
        <v>12</v>
      </c>
      <c r="O2120" t="str">
        <f>IF(N2120&lt;&gt;"",N2120,"N/A")</f>
        <v>Invoiced</v>
      </c>
      <c r="P2120" t="s">
        <v>13</v>
      </c>
      <c r="Q2120" s="9">
        <v>35</v>
      </c>
      <c r="R2120" t="str">
        <f t="shared" si="33"/>
        <v>30+</v>
      </c>
      <c r="S2120">
        <v>600</v>
      </c>
      <c r="T2120" t="s">
        <v>14</v>
      </c>
      <c r="U2120">
        <f>IF(T2120="USD",S2120,S2120*0.055)</f>
        <v>600</v>
      </c>
      <c r="V2120">
        <v>300</v>
      </c>
      <c r="W2120" t="s">
        <v>14</v>
      </c>
      <c r="X2120">
        <f>IF(W2120="USD",V2120,V2120*0.054)</f>
        <v>300</v>
      </c>
      <c r="Y2120">
        <v>0</v>
      </c>
      <c r="Z2120">
        <v>2.25</v>
      </c>
      <c r="AA2120" s="9">
        <v>1.5</v>
      </c>
      <c r="AB2120">
        <v>1.875</v>
      </c>
      <c r="AC2120">
        <v>1.5</v>
      </c>
    </row>
    <row r="2121" spans="1:29" x14ac:dyDescent="0.25">
      <c r="A2121" t="s">
        <v>2460</v>
      </c>
      <c r="B2121" t="s">
        <v>10</v>
      </c>
      <c r="C2121" t="s">
        <v>56</v>
      </c>
      <c r="D2121" t="s">
        <v>3620</v>
      </c>
      <c r="E2121" t="s">
        <v>3618</v>
      </c>
      <c r="F2121" t="str">
        <f>_xlfn.CONCAT(D2121:D2121,"-",E2121)</f>
        <v>Zanzibar-Tripoli</v>
      </c>
      <c r="G2121" s="1">
        <v>44708</v>
      </c>
      <c r="H2121" s="1">
        <v>44723</v>
      </c>
      <c r="I2121" s="8">
        <f>IF(H2121&lt;&gt;"",_xlfn.DAYS(H2121,G2121),"N/A")</f>
        <v>15</v>
      </c>
      <c r="J2121" s="1">
        <f>IF(H2121&lt;&gt;"",H2121,"N/A")</f>
        <v>44723</v>
      </c>
      <c r="K2121">
        <v>5</v>
      </c>
      <c r="L2121" t="s">
        <v>12</v>
      </c>
      <c r="M2121" t="str">
        <f>IF(L2121&lt;&gt;"",L2121,"N/A")</f>
        <v>Invoiced</v>
      </c>
      <c r="N2121" t="s">
        <v>12</v>
      </c>
      <c r="O2121" t="str">
        <f>IF(N2121&lt;&gt;"",N2121,"N/A")</f>
        <v>Invoiced</v>
      </c>
      <c r="P2121" t="s">
        <v>13</v>
      </c>
      <c r="Q2121" s="9">
        <v>35</v>
      </c>
      <c r="R2121" t="str">
        <f t="shared" si="33"/>
        <v>30+</v>
      </c>
      <c r="S2121">
        <v>600</v>
      </c>
      <c r="T2121" t="s">
        <v>14</v>
      </c>
      <c r="U2121">
        <f>IF(T2121="USD",S2121,S2121*0.055)</f>
        <v>600</v>
      </c>
      <c r="V2121">
        <v>300</v>
      </c>
      <c r="W2121" t="s">
        <v>14</v>
      </c>
      <c r="X2121">
        <f>IF(W2121="USD",V2121,V2121*0.054)</f>
        <v>300</v>
      </c>
      <c r="Y2121">
        <v>1</v>
      </c>
      <c r="Z2121">
        <v>2.25</v>
      </c>
      <c r="AA2121" s="9">
        <v>1.5</v>
      </c>
      <c r="AB2121">
        <v>1.875</v>
      </c>
      <c r="AC2121">
        <v>1.5</v>
      </c>
    </row>
    <row r="2122" spans="1:29" x14ac:dyDescent="0.25">
      <c r="A2122" t="s">
        <v>3496</v>
      </c>
      <c r="B2122" t="s">
        <v>10</v>
      </c>
      <c r="C2122" t="s">
        <v>56</v>
      </c>
      <c r="D2122" t="s">
        <v>3619</v>
      </c>
      <c r="E2122" t="s">
        <v>3612</v>
      </c>
      <c r="F2122" t="str">
        <f>_xlfn.CONCAT(D2122:D2122,"-",E2122)</f>
        <v>Addis Ababa-Victoria</v>
      </c>
      <c r="G2122" s="1">
        <v>44753</v>
      </c>
      <c r="H2122" s="1">
        <v>44768</v>
      </c>
      <c r="I2122" s="8">
        <f>IF(H2122&lt;&gt;"",_xlfn.DAYS(H2122,G2122),"N/A")</f>
        <v>15</v>
      </c>
      <c r="J2122" s="1">
        <f>IF(H2122&lt;&gt;"",H2122,"N/A")</f>
        <v>44768</v>
      </c>
      <c r="K2122">
        <v>7</v>
      </c>
      <c r="M2122" t="str">
        <f>IF(L2122&lt;&gt;"",L2122,"N/A")</f>
        <v>N/A</v>
      </c>
      <c r="N2122" t="s">
        <v>12</v>
      </c>
      <c r="O2122" t="str">
        <f>IF(N2122&lt;&gt;"",N2122,"N/A")</f>
        <v>Invoiced</v>
      </c>
      <c r="P2122" t="s">
        <v>13</v>
      </c>
      <c r="Q2122" s="9">
        <v>34.962000000000003</v>
      </c>
      <c r="R2122" t="str">
        <f t="shared" si="33"/>
        <v>30+</v>
      </c>
      <c r="S2122">
        <v>600</v>
      </c>
      <c r="T2122" t="s">
        <v>14</v>
      </c>
      <c r="U2122">
        <f>IF(T2122="USD",S2122,S2122*0.055)</f>
        <v>600</v>
      </c>
      <c r="V2122">
        <v>300</v>
      </c>
      <c r="W2122" t="s">
        <v>14</v>
      </c>
      <c r="X2122">
        <f>IF(W2122="USD",V2122,V2122*0.054)</f>
        <v>300</v>
      </c>
      <c r="Y2122">
        <v>1</v>
      </c>
      <c r="Z2122">
        <v>2.25</v>
      </c>
      <c r="AA2122" s="9">
        <v>1.5</v>
      </c>
      <c r="AB2122">
        <v>1.875</v>
      </c>
      <c r="AC2122">
        <v>1.5</v>
      </c>
    </row>
    <row r="2123" spans="1:29" x14ac:dyDescent="0.25">
      <c r="A2123" t="s">
        <v>1119</v>
      </c>
      <c r="B2123" t="s">
        <v>10</v>
      </c>
      <c r="C2123" t="s">
        <v>56</v>
      </c>
      <c r="D2123" t="s">
        <v>3616</v>
      </c>
      <c r="E2123" t="s">
        <v>3617</v>
      </c>
      <c r="F2123" t="str">
        <f>_xlfn.CONCAT(D2123:D2123,"-",E2123)</f>
        <v>Marrakech-Lagos</v>
      </c>
      <c r="G2123" s="1">
        <v>44633</v>
      </c>
      <c r="H2123" s="1">
        <v>44648</v>
      </c>
      <c r="I2123" s="8">
        <f>IF(H2123&lt;&gt;"",_xlfn.DAYS(H2123,G2123),"N/A")</f>
        <v>15</v>
      </c>
      <c r="J2123" s="1">
        <f>IF(H2123&lt;&gt;"",H2123,"N/A")</f>
        <v>44648</v>
      </c>
      <c r="K2123">
        <v>3</v>
      </c>
      <c r="L2123" t="s">
        <v>16</v>
      </c>
      <c r="M2123" t="str">
        <f>IF(L2123&lt;&gt;"",L2123,"N/A")</f>
        <v>Paid</v>
      </c>
      <c r="N2123" t="s">
        <v>12</v>
      </c>
      <c r="O2123" t="str">
        <f>IF(N2123&lt;&gt;"",N2123,"N/A")</f>
        <v>Invoiced</v>
      </c>
      <c r="P2123" t="s">
        <v>13</v>
      </c>
      <c r="Q2123" s="9">
        <v>34.948</v>
      </c>
      <c r="R2123" t="str">
        <f t="shared" si="33"/>
        <v>30+</v>
      </c>
      <c r="S2123">
        <v>600</v>
      </c>
      <c r="T2123" t="s">
        <v>14</v>
      </c>
      <c r="U2123">
        <f>IF(T2123="USD",S2123,S2123*0.055)</f>
        <v>600</v>
      </c>
      <c r="V2123">
        <v>300</v>
      </c>
      <c r="W2123" t="s">
        <v>14</v>
      </c>
      <c r="X2123">
        <f>IF(W2123="USD",V2123,V2123*0.054)</f>
        <v>300</v>
      </c>
      <c r="Y2123">
        <v>1</v>
      </c>
      <c r="Z2123">
        <v>2.25</v>
      </c>
      <c r="AA2123" s="9">
        <v>1.5</v>
      </c>
      <c r="AB2123">
        <v>1.875</v>
      </c>
      <c r="AC2123">
        <v>1.5</v>
      </c>
    </row>
    <row r="2124" spans="1:29" x14ac:dyDescent="0.25">
      <c r="A2124" t="s">
        <v>1072</v>
      </c>
      <c r="B2124" t="s">
        <v>10</v>
      </c>
      <c r="C2124" t="s">
        <v>56</v>
      </c>
      <c r="D2124" t="s">
        <v>3611</v>
      </c>
      <c r="E2124" t="s">
        <v>3613</v>
      </c>
      <c r="F2124" t="str">
        <f>_xlfn.CONCAT(D2124:D2124,"-",E2124)</f>
        <v>Mogadishu-Sanaa</v>
      </c>
      <c r="G2124" s="1">
        <v>44633</v>
      </c>
      <c r="H2124" s="1">
        <v>44648</v>
      </c>
      <c r="I2124" s="8">
        <f>IF(H2124&lt;&gt;"",_xlfn.DAYS(H2124,G2124),"N/A")</f>
        <v>15</v>
      </c>
      <c r="J2124" s="1">
        <f>IF(H2124&lt;&gt;"",H2124,"N/A")</f>
        <v>44648</v>
      </c>
      <c r="K2124">
        <v>3</v>
      </c>
      <c r="L2124" t="s">
        <v>16</v>
      </c>
      <c r="M2124" t="str">
        <f>IF(L2124&lt;&gt;"",L2124,"N/A")</f>
        <v>Paid</v>
      </c>
      <c r="N2124" t="s">
        <v>12</v>
      </c>
      <c r="O2124" t="str">
        <f>IF(N2124&lt;&gt;"",N2124,"N/A")</f>
        <v>Invoiced</v>
      </c>
      <c r="P2124" t="s">
        <v>13</v>
      </c>
      <c r="Q2124" s="9">
        <v>34.881999999999998</v>
      </c>
      <c r="R2124" t="str">
        <f t="shared" si="33"/>
        <v>30+</v>
      </c>
      <c r="S2124">
        <v>600</v>
      </c>
      <c r="T2124" t="s">
        <v>14</v>
      </c>
      <c r="U2124">
        <f>IF(T2124="USD",S2124,S2124*0.055)</f>
        <v>600</v>
      </c>
      <c r="V2124">
        <v>300</v>
      </c>
      <c r="W2124" t="s">
        <v>14</v>
      </c>
      <c r="X2124">
        <f>IF(W2124="USD",V2124,V2124*0.054)</f>
        <v>300</v>
      </c>
      <c r="Y2124">
        <v>1</v>
      </c>
      <c r="Z2124">
        <v>2.25</v>
      </c>
      <c r="AA2124" s="9">
        <v>1.5</v>
      </c>
      <c r="AB2124">
        <v>1.875</v>
      </c>
      <c r="AC2124">
        <v>1.5</v>
      </c>
    </row>
    <row r="2125" spans="1:29" x14ac:dyDescent="0.25">
      <c r="A2125" t="s">
        <v>1067</v>
      </c>
      <c r="B2125" t="s">
        <v>10</v>
      </c>
      <c r="C2125" t="s">
        <v>56</v>
      </c>
      <c r="D2125" t="s">
        <v>3620</v>
      </c>
      <c r="E2125" t="s">
        <v>3614</v>
      </c>
      <c r="F2125" t="str">
        <f>_xlfn.CONCAT(D2125:D2125,"-",E2125)</f>
        <v>Zanzibar-Alger</v>
      </c>
      <c r="G2125" s="1">
        <v>44630</v>
      </c>
      <c r="H2125" s="1">
        <v>44645</v>
      </c>
      <c r="I2125" s="8">
        <f>IF(H2125&lt;&gt;"",_xlfn.DAYS(H2125,G2125),"N/A")</f>
        <v>15</v>
      </c>
      <c r="J2125" s="1">
        <f>IF(H2125&lt;&gt;"",H2125,"N/A")</f>
        <v>44645</v>
      </c>
      <c r="K2125">
        <v>3</v>
      </c>
      <c r="L2125" t="s">
        <v>16</v>
      </c>
      <c r="M2125" t="str">
        <f>IF(L2125&lt;&gt;"",L2125,"N/A")</f>
        <v>Paid</v>
      </c>
      <c r="N2125" t="s">
        <v>12</v>
      </c>
      <c r="O2125" t="str">
        <f>IF(N2125&lt;&gt;"",N2125,"N/A")</f>
        <v>Invoiced</v>
      </c>
      <c r="P2125" t="s">
        <v>13</v>
      </c>
      <c r="Q2125" s="9">
        <v>34.869</v>
      </c>
      <c r="R2125" t="str">
        <f t="shared" si="33"/>
        <v>30+</v>
      </c>
      <c r="S2125">
        <v>600</v>
      </c>
      <c r="T2125" t="s">
        <v>14</v>
      </c>
      <c r="U2125">
        <f>IF(T2125="USD",S2125,S2125*0.055)</f>
        <v>600</v>
      </c>
      <c r="V2125">
        <v>300</v>
      </c>
      <c r="W2125" t="s">
        <v>14</v>
      </c>
      <c r="X2125">
        <f>IF(W2125="USD",V2125,V2125*0.054)</f>
        <v>300</v>
      </c>
      <c r="Y2125">
        <v>1</v>
      </c>
      <c r="Z2125">
        <v>2.25</v>
      </c>
      <c r="AA2125" s="9">
        <v>1.5</v>
      </c>
      <c r="AB2125">
        <v>1.875</v>
      </c>
      <c r="AC2125">
        <v>1.5</v>
      </c>
    </row>
    <row r="2126" spans="1:29" x14ac:dyDescent="0.25">
      <c r="A2126" t="s">
        <v>1071</v>
      </c>
      <c r="B2126" t="s">
        <v>10</v>
      </c>
      <c r="C2126" t="s">
        <v>56</v>
      </c>
      <c r="D2126" t="s">
        <v>3616</v>
      </c>
      <c r="E2126" t="s">
        <v>3613</v>
      </c>
      <c r="F2126" t="str">
        <f>_xlfn.CONCAT(D2126:D2126,"-",E2126)</f>
        <v>Marrakech-Sanaa</v>
      </c>
      <c r="G2126" s="1">
        <v>44633</v>
      </c>
      <c r="H2126" s="1">
        <v>44648</v>
      </c>
      <c r="I2126" s="8">
        <f>IF(H2126&lt;&gt;"",_xlfn.DAYS(H2126,G2126),"N/A")</f>
        <v>15</v>
      </c>
      <c r="J2126" s="1">
        <f>IF(H2126&lt;&gt;"",H2126,"N/A")</f>
        <v>44648</v>
      </c>
      <c r="K2126">
        <v>3</v>
      </c>
      <c r="L2126" t="s">
        <v>16</v>
      </c>
      <c r="M2126" t="str">
        <f>IF(L2126&lt;&gt;"",L2126,"N/A")</f>
        <v>Paid</v>
      </c>
      <c r="N2126" t="s">
        <v>12</v>
      </c>
      <c r="O2126" t="str">
        <f>IF(N2126&lt;&gt;"",N2126,"N/A")</f>
        <v>Invoiced</v>
      </c>
      <c r="P2126" t="s">
        <v>13</v>
      </c>
      <c r="Q2126" s="9">
        <v>34.765999999999998</v>
      </c>
      <c r="R2126" t="str">
        <f t="shared" si="33"/>
        <v>30+</v>
      </c>
      <c r="S2126">
        <v>600</v>
      </c>
      <c r="T2126" t="s">
        <v>14</v>
      </c>
      <c r="U2126">
        <f>IF(T2126="USD",S2126,S2126*0.055)</f>
        <v>600</v>
      </c>
      <c r="V2126">
        <v>300</v>
      </c>
      <c r="W2126" t="s">
        <v>14</v>
      </c>
      <c r="X2126">
        <f>IF(W2126="USD",V2126,V2126*0.054)</f>
        <v>300</v>
      </c>
      <c r="Y2126">
        <v>1</v>
      </c>
      <c r="Z2126">
        <v>2.25</v>
      </c>
      <c r="AA2126" s="9">
        <v>1.5</v>
      </c>
      <c r="AB2126">
        <v>1.875</v>
      </c>
      <c r="AC2126">
        <v>1.5</v>
      </c>
    </row>
    <row r="2127" spans="1:29" x14ac:dyDescent="0.25">
      <c r="A2127" t="s">
        <v>3423</v>
      </c>
      <c r="B2127" t="s">
        <v>10</v>
      </c>
      <c r="C2127" t="s">
        <v>56</v>
      </c>
      <c r="D2127" t="s">
        <v>3611</v>
      </c>
      <c r="E2127" t="s">
        <v>3613</v>
      </c>
      <c r="F2127" t="str">
        <f>_xlfn.CONCAT(D2127:D2127,"-",E2127)</f>
        <v>Mogadishu-Sanaa</v>
      </c>
      <c r="G2127" s="1">
        <v>44719</v>
      </c>
      <c r="H2127" s="1">
        <v>44734</v>
      </c>
      <c r="I2127" s="8">
        <f>IF(H2127&lt;&gt;"",_xlfn.DAYS(H2127,G2127),"N/A")</f>
        <v>15</v>
      </c>
      <c r="J2127" s="1">
        <f>IF(H2127&lt;&gt;"",H2127,"N/A")</f>
        <v>44734</v>
      </c>
      <c r="K2127">
        <v>6</v>
      </c>
      <c r="L2127" t="s">
        <v>16</v>
      </c>
      <c r="M2127" t="str">
        <f>IF(L2127&lt;&gt;"",L2127,"N/A")</f>
        <v>Paid</v>
      </c>
      <c r="N2127" t="s">
        <v>12</v>
      </c>
      <c r="O2127" t="str">
        <f>IF(N2127&lt;&gt;"",N2127,"N/A")</f>
        <v>Invoiced</v>
      </c>
      <c r="P2127" t="s">
        <v>13</v>
      </c>
      <c r="Q2127" s="9">
        <v>34.744</v>
      </c>
      <c r="R2127" t="str">
        <f t="shared" si="33"/>
        <v>30+</v>
      </c>
      <c r="S2127">
        <v>600</v>
      </c>
      <c r="T2127" t="s">
        <v>14</v>
      </c>
      <c r="U2127">
        <f>IF(T2127="USD",S2127,S2127*0.055)</f>
        <v>600</v>
      </c>
      <c r="V2127">
        <v>300</v>
      </c>
      <c r="W2127" t="s">
        <v>14</v>
      </c>
      <c r="X2127">
        <f>IF(W2127="USD",V2127,V2127*0.054)</f>
        <v>300</v>
      </c>
      <c r="Y2127">
        <v>1</v>
      </c>
      <c r="Z2127">
        <v>2.25</v>
      </c>
      <c r="AA2127" s="9">
        <v>1.5</v>
      </c>
      <c r="AB2127">
        <v>1.875</v>
      </c>
      <c r="AC2127">
        <v>1.5</v>
      </c>
    </row>
    <row r="2128" spans="1:29" x14ac:dyDescent="0.25">
      <c r="A2128" t="s">
        <v>1814</v>
      </c>
      <c r="B2128" t="s">
        <v>10</v>
      </c>
      <c r="C2128" t="s">
        <v>68</v>
      </c>
      <c r="D2128" t="s">
        <v>3620</v>
      </c>
      <c r="E2128" t="s">
        <v>3614</v>
      </c>
      <c r="F2128" t="str">
        <f>_xlfn.CONCAT(D2128:D2128,"-",E2128)</f>
        <v>Zanzibar-Alger</v>
      </c>
      <c r="G2128" s="1">
        <v>44760</v>
      </c>
      <c r="H2128" s="1">
        <v>44775</v>
      </c>
      <c r="I2128" s="8">
        <f>IF(H2128&lt;&gt;"",_xlfn.DAYS(H2128,G2128),"N/A")</f>
        <v>15</v>
      </c>
      <c r="J2128" s="1">
        <f>IF(H2128&lt;&gt;"",H2128,"N/A")</f>
        <v>44775</v>
      </c>
      <c r="K2128">
        <v>7</v>
      </c>
      <c r="L2128" t="s">
        <v>12</v>
      </c>
      <c r="M2128" t="str">
        <f>IF(L2128&lt;&gt;"",L2128,"N/A")</f>
        <v>Invoiced</v>
      </c>
      <c r="N2128" t="s">
        <v>12</v>
      </c>
      <c r="O2128" t="str">
        <f>IF(N2128&lt;&gt;"",N2128,"N/A")</f>
        <v>Invoiced</v>
      </c>
      <c r="P2128" t="s">
        <v>13</v>
      </c>
      <c r="Q2128" s="9">
        <v>34.148800000000001</v>
      </c>
      <c r="R2128" t="str">
        <f t="shared" si="33"/>
        <v>30+</v>
      </c>
      <c r="S2128">
        <v>600</v>
      </c>
      <c r="T2128" t="s">
        <v>14</v>
      </c>
      <c r="U2128">
        <f>IF(T2128="USD",S2128,S2128*0.055)</f>
        <v>600</v>
      </c>
      <c r="V2128">
        <v>300</v>
      </c>
      <c r="W2128" t="s">
        <v>14</v>
      </c>
      <c r="X2128">
        <f>IF(W2128="USD",V2128,V2128*0.054)</f>
        <v>300</v>
      </c>
      <c r="Y2128">
        <v>1</v>
      </c>
      <c r="Z2128">
        <v>2.25</v>
      </c>
      <c r="AA2128" s="9">
        <v>1.5</v>
      </c>
      <c r="AB2128">
        <v>1.875</v>
      </c>
      <c r="AC2128">
        <v>1.5</v>
      </c>
    </row>
    <row r="2129" spans="1:29" x14ac:dyDescent="0.25">
      <c r="A2129" t="s">
        <v>1817</v>
      </c>
      <c r="B2129" t="s">
        <v>10</v>
      </c>
      <c r="C2129" t="s">
        <v>68</v>
      </c>
      <c r="D2129" t="s">
        <v>3615</v>
      </c>
      <c r="E2129" t="s">
        <v>3618</v>
      </c>
      <c r="F2129" t="str">
        <f>_xlfn.CONCAT(D2129:D2129,"-",E2129)</f>
        <v>Mombasa-Tripoli</v>
      </c>
      <c r="G2129" s="1">
        <v>44763</v>
      </c>
      <c r="H2129" s="1">
        <v>44778</v>
      </c>
      <c r="I2129" s="8">
        <f>IF(H2129&lt;&gt;"",_xlfn.DAYS(H2129,G2129),"N/A")</f>
        <v>15</v>
      </c>
      <c r="J2129" s="1">
        <f>IF(H2129&lt;&gt;"",H2129,"N/A")</f>
        <v>44778</v>
      </c>
      <c r="K2129">
        <v>7</v>
      </c>
      <c r="L2129" t="s">
        <v>12</v>
      </c>
      <c r="M2129" t="str">
        <f>IF(L2129&lt;&gt;"",L2129,"N/A")</f>
        <v>Invoiced</v>
      </c>
      <c r="N2129" t="s">
        <v>12</v>
      </c>
      <c r="O2129" t="str">
        <f>IF(N2129&lt;&gt;"",N2129,"N/A")</f>
        <v>Invoiced</v>
      </c>
      <c r="P2129" t="s">
        <v>13</v>
      </c>
      <c r="Q2129" s="9">
        <v>34.127600000000001</v>
      </c>
      <c r="R2129" t="str">
        <f t="shared" si="33"/>
        <v>30+</v>
      </c>
      <c r="S2129">
        <v>600</v>
      </c>
      <c r="T2129" t="s">
        <v>14</v>
      </c>
      <c r="U2129">
        <f>IF(T2129="USD",S2129,S2129*0.055)</f>
        <v>600</v>
      </c>
      <c r="V2129">
        <v>300</v>
      </c>
      <c r="W2129" t="s">
        <v>14</v>
      </c>
      <c r="X2129">
        <f>IF(W2129="USD",V2129,V2129*0.054)</f>
        <v>300</v>
      </c>
      <c r="Y2129">
        <v>1</v>
      </c>
      <c r="Z2129">
        <v>2.25</v>
      </c>
      <c r="AA2129" s="9">
        <v>1.5</v>
      </c>
      <c r="AB2129">
        <v>1.875</v>
      </c>
      <c r="AC2129">
        <v>1.5</v>
      </c>
    </row>
    <row r="2130" spans="1:29" x14ac:dyDescent="0.25">
      <c r="A2130" t="s">
        <v>1440</v>
      </c>
      <c r="B2130" t="s">
        <v>10</v>
      </c>
      <c r="C2130" t="s">
        <v>56</v>
      </c>
      <c r="D2130" t="s">
        <v>3615</v>
      </c>
      <c r="E2130" t="s">
        <v>3618</v>
      </c>
      <c r="F2130" t="str">
        <f>_xlfn.CONCAT(D2130:D2130,"-",E2130)</f>
        <v>Mombasa-Tripoli</v>
      </c>
      <c r="G2130" s="1">
        <v>44673</v>
      </c>
      <c r="H2130" s="1">
        <v>44688</v>
      </c>
      <c r="I2130" s="8">
        <f>IF(H2130&lt;&gt;"",_xlfn.DAYS(H2130,G2130),"N/A")</f>
        <v>15</v>
      </c>
      <c r="J2130" s="1">
        <f>IF(H2130&lt;&gt;"",H2130,"N/A")</f>
        <v>44688</v>
      </c>
      <c r="K2130">
        <v>4</v>
      </c>
      <c r="L2130" t="s">
        <v>16</v>
      </c>
      <c r="M2130" t="str">
        <f>IF(L2130&lt;&gt;"",L2130,"N/A")</f>
        <v>Paid</v>
      </c>
      <c r="N2130" t="s">
        <v>12</v>
      </c>
      <c r="O2130" t="str">
        <f>IF(N2130&lt;&gt;"",N2130,"N/A")</f>
        <v>Invoiced</v>
      </c>
      <c r="P2130" t="s">
        <v>13</v>
      </c>
      <c r="Q2130" s="9">
        <v>33.954999999999998</v>
      </c>
      <c r="R2130" t="str">
        <f t="shared" si="33"/>
        <v>30+</v>
      </c>
      <c r="S2130">
        <v>600</v>
      </c>
      <c r="T2130" t="s">
        <v>14</v>
      </c>
      <c r="U2130">
        <f>IF(T2130="USD",S2130,S2130*0.055)</f>
        <v>600</v>
      </c>
      <c r="V2130">
        <v>300</v>
      </c>
      <c r="W2130" t="s">
        <v>14</v>
      </c>
      <c r="X2130">
        <f>IF(W2130="USD",V2130,V2130*0.054)</f>
        <v>300</v>
      </c>
      <c r="Y2130">
        <v>1</v>
      </c>
      <c r="Z2130">
        <v>2.25</v>
      </c>
      <c r="AA2130" s="9">
        <v>1.5</v>
      </c>
      <c r="AB2130">
        <v>1.875</v>
      </c>
      <c r="AC2130">
        <v>1.5</v>
      </c>
    </row>
    <row r="2131" spans="1:29" x14ac:dyDescent="0.25">
      <c r="A2131" t="s">
        <v>3597</v>
      </c>
      <c r="B2131" t="s">
        <v>10</v>
      </c>
      <c r="C2131" t="s">
        <v>68</v>
      </c>
      <c r="D2131" t="s">
        <v>3615</v>
      </c>
      <c r="E2131" t="s">
        <v>3618</v>
      </c>
      <c r="F2131" t="str">
        <f>_xlfn.CONCAT(D2131:D2131,"-",E2131)</f>
        <v>Mombasa-Tripoli</v>
      </c>
      <c r="G2131" s="1">
        <v>44586</v>
      </c>
      <c r="H2131" s="1">
        <v>44601</v>
      </c>
      <c r="I2131" s="8">
        <f>IF(H2131&lt;&gt;"",_xlfn.DAYS(H2131,G2131),"N/A")</f>
        <v>15</v>
      </c>
      <c r="J2131" s="1">
        <f>IF(H2131&lt;&gt;"",H2131,"N/A")</f>
        <v>44601</v>
      </c>
      <c r="K2131">
        <v>1</v>
      </c>
      <c r="L2131" t="s">
        <v>16</v>
      </c>
      <c r="M2131" t="str">
        <f>IF(L2131&lt;&gt;"",L2131,"N/A")</f>
        <v>Paid</v>
      </c>
      <c r="N2131" t="s">
        <v>16</v>
      </c>
      <c r="O2131" t="str">
        <f>IF(N2131&lt;&gt;"",N2131,"N/A")</f>
        <v>Paid</v>
      </c>
      <c r="P2131" t="s">
        <v>13</v>
      </c>
      <c r="Q2131" s="9">
        <v>33.08</v>
      </c>
      <c r="R2131" t="str">
        <f t="shared" si="33"/>
        <v>30+</v>
      </c>
      <c r="S2131">
        <v>600</v>
      </c>
      <c r="T2131" t="s">
        <v>14</v>
      </c>
      <c r="U2131">
        <f>IF(T2131="USD",S2131,S2131*0.055)</f>
        <v>600</v>
      </c>
      <c r="V2131">
        <v>300</v>
      </c>
      <c r="W2131" t="s">
        <v>14</v>
      </c>
      <c r="X2131">
        <f>IF(W2131="USD",V2131,V2131*0.054)</f>
        <v>300</v>
      </c>
      <c r="Y2131">
        <v>1</v>
      </c>
      <c r="Z2131">
        <v>2.25</v>
      </c>
      <c r="AA2131" s="9">
        <v>1.5</v>
      </c>
      <c r="AB2131">
        <v>1.875</v>
      </c>
      <c r="AC2131">
        <v>1.5</v>
      </c>
    </row>
    <row r="2132" spans="1:29" x14ac:dyDescent="0.25">
      <c r="A2132" t="s">
        <v>2064</v>
      </c>
      <c r="B2132" t="s">
        <v>10</v>
      </c>
      <c r="C2132" t="s">
        <v>11</v>
      </c>
      <c r="D2132" t="s">
        <v>3619</v>
      </c>
      <c r="E2132" t="s">
        <v>3617</v>
      </c>
      <c r="F2132" t="str">
        <f>_xlfn.CONCAT(D2132:D2132,"-",E2132)</f>
        <v>Addis Ababa-Lagos</v>
      </c>
      <c r="G2132" s="1">
        <v>44587</v>
      </c>
      <c r="H2132" s="1">
        <v>44602</v>
      </c>
      <c r="I2132" s="8">
        <f>IF(H2132&lt;&gt;"",_xlfn.DAYS(H2132,G2132),"N/A")</f>
        <v>15</v>
      </c>
      <c r="J2132" s="1">
        <f>IF(H2132&lt;&gt;"",H2132,"N/A")</f>
        <v>44602</v>
      </c>
      <c r="K2132">
        <v>1</v>
      </c>
      <c r="L2132" t="s">
        <v>16</v>
      </c>
      <c r="M2132" t="str">
        <f>IF(L2132&lt;&gt;"",L2132,"N/A")</f>
        <v>Paid</v>
      </c>
      <c r="N2132" t="s">
        <v>12</v>
      </c>
      <c r="O2132" t="str">
        <f>IF(N2132&lt;&gt;"",N2132,"N/A")</f>
        <v>Invoiced</v>
      </c>
      <c r="P2132" t="s">
        <v>13</v>
      </c>
      <c r="Q2132" s="9">
        <v>31.295999999999999</v>
      </c>
      <c r="R2132" t="str">
        <f t="shared" si="33"/>
        <v>30+</v>
      </c>
      <c r="S2132">
        <v>600</v>
      </c>
      <c r="T2132" t="s">
        <v>14</v>
      </c>
      <c r="U2132">
        <f>IF(T2132="USD",S2132,S2132*0.055)</f>
        <v>600</v>
      </c>
      <c r="V2132">
        <v>300</v>
      </c>
      <c r="W2132" t="s">
        <v>14</v>
      </c>
      <c r="X2132">
        <f>IF(W2132="USD",V2132,V2132*0.054)</f>
        <v>300</v>
      </c>
      <c r="Y2132">
        <v>1</v>
      </c>
      <c r="Z2132">
        <v>2.25</v>
      </c>
      <c r="AA2132" s="9">
        <v>1.5</v>
      </c>
      <c r="AB2132">
        <v>1.875</v>
      </c>
      <c r="AC2132">
        <v>1.5</v>
      </c>
    </row>
    <row r="2133" spans="1:29" x14ac:dyDescent="0.25">
      <c r="A2133" t="s">
        <v>2139</v>
      </c>
      <c r="B2133" t="s">
        <v>10</v>
      </c>
      <c r="C2133" t="s">
        <v>11</v>
      </c>
      <c r="D2133" t="s">
        <v>3620</v>
      </c>
      <c r="E2133" t="s">
        <v>3613</v>
      </c>
      <c r="F2133" t="str">
        <f>_xlfn.CONCAT(D2133:D2133,"-",E2133)</f>
        <v>Zanzibar-Sanaa</v>
      </c>
      <c r="G2133" s="1">
        <v>44617</v>
      </c>
      <c r="H2133" s="1">
        <v>44632</v>
      </c>
      <c r="I2133" s="8">
        <f>IF(H2133&lt;&gt;"",_xlfn.DAYS(H2133,G2133),"N/A")</f>
        <v>15</v>
      </c>
      <c r="J2133" s="1">
        <f>IF(H2133&lt;&gt;"",H2133,"N/A")</f>
        <v>44632</v>
      </c>
      <c r="K2133">
        <v>2</v>
      </c>
      <c r="L2133" t="s">
        <v>16</v>
      </c>
      <c r="M2133" t="str">
        <f>IF(L2133&lt;&gt;"",L2133,"N/A")</f>
        <v>Paid</v>
      </c>
      <c r="N2133" t="s">
        <v>16</v>
      </c>
      <c r="O2133" t="str">
        <f>IF(N2133&lt;&gt;"",N2133,"N/A")</f>
        <v>Paid</v>
      </c>
      <c r="P2133" t="s">
        <v>13</v>
      </c>
      <c r="Q2133" s="9">
        <v>31.111999999999998</v>
      </c>
      <c r="R2133" t="str">
        <f t="shared" si="33"/>
        <v>30+</v>
      </c>
      <c r="S2133">
        <v>600</v>
      </c>
      <c r="T2133" t="s">
        <v>14</v>
      </c>
      <c r="U2133">
        <f>IF(T2133="USD",S2133,S2133*0.055)</f>
        <v>600</v>
      </c>
      <c r="V2133">
        <v>300</v>
      </c>
      <c r="W2133" t="s">
        <v>14</v>
      </c>
      <c r="X2133">
        <f>IF(W2133="USD",V2133,V2133*0.054)</f>
        <v>300</v>
      </c>
      <c r="Y2133">
        <v>1</v>
      </c>
      <c r="Z2133">
        <v>2.25</v>
      </c>
      <c r="AA2133" s="9">
        <v>1.5</v>
      </c>
      <c r="AB2133">
        <v>1.875</v>
      </c>
      <c r="AC2133">
        <v>1.5</v>
      </c>
    </row>
    <row r="2134" spans="1:29" x14ac:dyDescent="0.25">
      <c r="A2134" t="s">
        <v>2063</v>
      </c>
      <c r="B2134" t="s">
        <v>10</v>
      </c>
      <c r="C2134" t="s">
        <v>11</v>
      </c>
      <c r="D2134" t="s">
        <v>3615</v>
      </c>
      <c r="E2134" t="s">
        <v>3612</v>
      </c>
      <c r="F2134" t="str">
        <f>_xlfn.CONCAT(D2134:D2134,"-",E2134)</f>
        <v>Mombasa-Victoria</v>
      </c>
      <c r="G2134" s="1">
        <v>44587</v>
      </c>
      <c r="H2134" s="1">
        <v>44602</v>
      </c>
      <c r="I2134" s="8">
        <f>IF(H2134&lt;&gt;"",_xlfn.DAYS(H2134,G2134),"N/A")</f>
        <v>15</v>
      </c>
      <c r="J2134" s="1">
        <f>IF(H2134&lt;&gt;"",H2134,"N/A")</f>
        <v>44602</v>
      </c>
      <c r="K2134">
        <v>1</v>
      </c>
      <c r="L2134" t="s">
        <v>16</v>
      </c>
      <c r="M2134" t="str">
        <f>IF(L2134&lt;&gt;"",L2134,"N/A")</f>
        <v>Paid</v>
      </c>
      <c r="N2134" t="s">
        <v>12</v>
      </c>
      <c r="O2134" t="str">
        <f>IF(N2134&lt;&gt;"",N2134,"N/A")</f>
        <v>Invoiced</v>
      </c>
      <c r="P2134" t="s">
        <v>13</v>
      </c>
      <c r="Q2134" s="9">
        <v>30.792999999999999</v>
      </c>
      <c r="R2134" t="str">
        <f t="shared" si="33"/>
        <v>30+</v>
      </c>
      <c r="S2134">
        <v>600</v>
      </c>
      <c r="T2134" t="s">
        <v>14</v>
      </c>
      <c r="U2134">
        <f>IF(T2134="USD",S2134,S2134*0.055)</f>
        <v>600</v>
      </c>
      <c r="V2134">
        <v>300</v>
      </c>
      <c r="W2134" t="s">
        <v>14</v>
      </c>
      <c r="X2134">
        <f>IF(W2134="USD",V2134,V2134*0.054)</f>
        <v>300</v>
      </c>
      <c r="Y2134">
        <v>1</v>
      </c>
      <c r="Z2134">
        <v>2.25</v>
      </c>
      <c r="AA2134" s="9">
        <v>1.5</v>
      </c>
      <c r="AB2134">
        <v>1.875</v>
      </c>
      <c r="AC2134">
        <v>1.5</v>
      </c>
    </row>
    <row r="2135" spans="1:29" x14ac:dyDescent="0.25">
      <c r="A2135" t="s">
        <v>2138</v>
      </c>
      <c r="B2135" t="s">
        <v>10</v>
      </c>
      <c r="C2135" t="s">
        <v>11</v>
      </c>
      <c r="D2135" t="s">
        <v>3616</v>
      </c>
      <c r="E2135" t="s">
        <v>3618</v>
      </c>
      <c r="F2135" t="str">
        <f>_xlfn.CONCAT(D2135:D2135,"-",E2135)</f>
        <v>Marrakech-Tripoli</v>
      </c>
      <c r="G2135" s="1">
        <v>44617</v>
      </c>
      <c r="H2135" s="1">
        <v>44632</v>
      </c>
      <c r="I2135" s="8">
        <f>IF(H2135&lt;&gt;"",_xlfn.DAYS(H2135,G2135),"N/A")</f>
        <v>15</v>
      </c>
      <c r="J2135" s="1">
        <f>IF(H2135&lt;&gt;"",H2135,"N/A")</f>
        <v>44632</v>
      </c>
      <c r="K2135">
        <v>2</v>
      </c>
      <c r="L2135" t="s">
        <v>16</v>
      </c>
      <c r="M2135" t="str">
        <f>IF(L2135&lt;&gt;"",L2135,"N/A")</f>
        <v>Paid</v>
      </c>
      <c r="N2135" t="s">
        <v>16</v>
      </c>
      <c r="O2135" t="str">
        <f>IF(N2135&lt;&gt;"",N2135,"N/A")</f>
        <v>Paid</v>
      </c>
      <c r="P2135" t="s">
        <v>13</v>
      </c>
      <c r="Q2135" s="9">
        <v>30.553999999999998</v>
      </c>
      <c r="R2135" t="str">
        <f t="shared" si="33"/>
        <v>30+</v>
      </c>
      <c r="S2135">
        <v>600</v>
      </c>
      <c r="T2135" t="s">
        <v>14</v>
      </c>
      <c r="U2135">
        <f>IF(T2135="USD",S2135,S2135*0.055)</f>
        <v>600</v>
      </c>
      <c r="V2135">
        <v>300</v>
      </c>
      <c r="W2135" t="s">
        <v>14</v>
      </c>
      <c r="X2135">
        <f>IF(W2135="USD",V2135,V2135*0.054)</f>
        <v>300</v>
      </c>
      <c r="Y2135">
        <v>1</v>
      </c>
      <c r="Z2135">
        <v>2.25</v>
      </c>
      <c r="AA2135" s="9">
        <v>1.5</v>
      </c>
      <c r="AB2135">
        <v>1.875</v>
      </c>
      <c r="AC2135">
        <v>1.5</v>
      </c>
    </row>
    <row r="2136" spans="1:29" x14ac:dyDescent="0.25">
      <c r="A2136" t="s">
        <v>1821</v>
      </c>
      <c r="B2136" t="s">
        <v>10</v>
      </c>
      <c r="C2136" t="s">
        <v>68</v>
      </c>
      <c r="D2136" t="s">
        <v>3611</v>
      </c>
      <c r="E2136" t="s">
        <v>3612</v>
      </c>
      <c r="F2136" t="str">
        <f>_xlfn.CONCAT(D2136:D2136,"-",E2136)</f>
        <v>Mogadishu-Victoria</v>
      </c>
      <c r="G2136" s="1">
        <v>44755</v>
      </c>
      <c r="H2136" s="1">
        <v>44770</v>
      </c>
      <c r="I2136" s="8">
        <f>IF(H2136&lt;&gt;"",_xlfn.DAYS(H2136,G2136),"N/A")</f>
        <v>15</v>
      </c>
      <c r="J2136" s="1">
        <f>IF(H2136&lt;&gt;"",H2136,"N/A")</f>
        <v>44770</v>
      </c>
      <c r="K2136">
        <v>7</v>
      </c>
      <c r="L2136" t="s">
        <v>12</v>
      </c>
      <c r="M2136" t="str">
        <f>IF(L2136&lt;&gt;"",L2136,"N/A")</f>
        <v>Invoiced</v>
      </c>
      <c r="N2136" t="s">
        <v>12</v>
      </c>
      <c r="O2136" t="str">
        <f>IF(N2136&lt;&gt;"",N2136,"N/A")</f>
        <v>Invoiced</v>
      </c>
      <c r="P2136" t="s">
        <v>13</v>
      </c>
      <c r="Q2136" s="9">
        <v>30.064</v>
      </c>
      <c r="R2136" t="str">
        <f t="shared" si="33"/>
        <v>30+</v>
      </c>
      <c r="S2136">
        <v>600</v>
      </c>
      <c r="T2136" t="s">
        <v>14</v>
      </c>
      <c r="U2136">
        <f>IF(T2136="USD",S2136,S2136*0.055)</f>
        <v>600</v>
      </c>
      <c r="V2136">
        <v>300</v>
      </c>
      <c r="W2136" t="s">
        <v>14</v>
      </c>
      <c r="X2136">
        <f>IF(W2136="USD",V2136,V2136*0.054)</f>
        <v>300</v>
      </c>
      <c r="Y2136">
        <v>1</v>
      </c>
      <c r="Z2136">
        <v>2.25</v>
      </c>
      <c r="AA2136" s="9">
        <v>1.5</v>
      </c>
      <c r="AB2136">
        <v>1.875</v>
      </c>
      <c r="AC2136">
        <v>1.5</v>
      </c>
    </row>
    <row r="2137" spans="1:29" x14ac:dyDescent="0.25">
      <c r="A2137" t="s">
        <v>1027</v>
      </c>
      <c r="B2137" t="s">
        <v>10</v>
      </c>
      <c r="C2137" t="s">
        <v>68</v>
      </c>
      <c r="D2137" t="s">
        <v>3616</v>
      </c>
      <c r="E2137" t="s">
        <v>3612</v>
      </c>
      <c r="F2137" t="str">
        <f>_xlfn.CONCAT(D2137:D2137,"-",E2137)</f>
        <v>Marrakech-Victoria</v>
      </c>
      <c r="G2137" s="1">
        <v>44609</v>
      </c>
      <c r="H2137" s="1">
        <v>44624</v>
      </c>
      <c r="I2137" s="8">
        <f>IF(H2137&lt;&gt;"",_xlfn.DAYS(H2137,G2137),"N/A")</f>
        <v>15</v>
      </c>
      <c r="J2137" s="1">
        <f>IF(H2137&lt;&gt;"",H2137,"N/A")</f>
        <v>44624</v>
      </c>
      <c r="K2137">
        <v>2</v>
      </c>
      <c r="L2137" t="s">
        <v>16</v>
      </c>
      <c r="M2137" t="str">
        <f>IF(L2137&lt;&gt;"",L2137,"N/A")</f>
        <v>Paid</v>
      </c>
      <c r="N2137" t="s">
        <v>12</v>
      </c>
      <c r="O2137" t="str">
        <f>IF(N2137&lt;&gt;"",N2137,"N/A")</f>
        <v>Invoiced</v>
      </c>
      <c r="P2137" t="s">
        <v>69</v>
      </c>
      <c r="Q2137" s="9">
        <v>30.052900000000001</v>
      </c>
      <c r="R2137" t="str">
        <f t="shared" si="33"/>
        <v>30+</v>
      </c>
      <c r="S2137">
        <v>20</v>
      </c>
      <c r="T2137" t="s">
        <v>14</v>
      </c>
      <c r="U2137">
        <f>IF(T2137="USD",S2137,S2137*0.055)</f>
        <v>20</v>
      </c>
      <c r="V2137">
        <v>10</v>
      </c>
      <c r="W2137" t="s">
        <v>14</v>
      </c>
      <c r="X2137">
        <f>IF(W2137="USD",V2137,V2137*0.054)</f>
        <v>10</v>
      </c>
      <c r="Y2137">
        <v>1</v>
      </c>
      <c r="Z2137">
        <v>2.25</v>
      </c>
      <c r="AA2137" s="9">
        <v>1.5</v>
      </c>
      <c r="AB2137">
        <v>1.875</v>
      </c>
      <c r="AC2137">
        <v>1.5</v>
      </c>
    </row>
    <row r="2138" spans="1:29" x14ac:dyDescent="0.25">
      <c r="A2138" t="s">
        <v>1038</v>
      </c>
      <c r="B2138" t="s">
        <v>10</v>
      </c>
      <c r="C2138" t="s">
        <v>68</v>
      </c>
      <c r="D2138" t="s">
        <v>3615</v>
      </c>
      <c r="E2138" t="s">
        <v>3618</v>
      </c>
      <c r="F2138" t="str">
        <f>_xlfn.CONCAT(D2138:D2138,"-",E2138)</f>
        <v>Mombasa-Tripoli</v>
      </c>
      <c r="G2138" s="1">
        <v>44609</v>
      </c>
      <c r="H2138" s="1">
        <v>44624</v>
      </c>
      <c r="I2138" s="8">
        <f>IF(H2138&lt;&gt;"",_xlfn.DAYS(H2138,G2138),"N/A")</f>
        <v>15</v>
      </c>
      <c r="J2138" s="1">
        <f>IF(H2138&lt;&gt;"",H2138,"N/A")</f>
        <v>44624</v>
      </c>
      <c r="K2138">
        <v>2</v>
      </c>
      <c r="L2138" t="s">
        <v>16</v>
      </c>
      <c r="M2138" t="str">
        <f>IF(L2138&lt;&gt;"",L2138,"N/A")</f>
        <v>Paid</v>
      </c>
      <c r="N2138" t="s">
        <v>12</v>
      </c>
      <c r="O2138" t="str">
        <f>IF(N2138&lt;&gt;"",N2138,"N/A")</f>
        <v>Invoiced</v>
      </c>
      <c r="P2138" t="s">
        <v>13</v>
      </c>
      <c r="Q2138" s="9">
        <v>30.052900000000001</v>
      </c>
      <c r="R2138" t="str">
        <f t="shared" si="33"/>
        <v>30+</v>
      </c>
      <c r="S2138">
        <v>600</v>
      </c>
      <c r="T2138" t="s">
        <v>14</v>
      </c>
      <c r="U2138">
        <f>IF(T2138="USD",S2138,S2138*0.055)</f>
        <v>600</v>
      </c>
      <c r="V2138">
        <v>300</v>
      </c>
      <c r="W2138" t="s">
        <v>14</v>
      </c>
      <c r="X2138">
        <f>IF(W2138="USD",V2138,V2138*0.054)</f>
        <v>300</v>
      </c>
      <c r="Y2138">
        <v>1</v>
      </c>
      <c r="Z2138">
        <v>2.25</v>
      </c>
      <c r="AA2138" s="9">
        <v>1.5</v>
      </c>
      <c r="AB2138">
        <v>1.875</v>
      </c>
      <c r="AC2138">
        <v>1.5</v>
      </c>
    </row>
    <row r="2139" spans="1:29" x14ac:dyDescent="0.25">
      <c r="A2139" t="s">
        <v>2557</v>
      </c>
      <c r="B2139" t="s">
        <v>10</v>
      </c>
      <c r="C2139" t="s">
        <v>56</v>
      </c>
      <c r="D2139" t="s">
        <v>3615</v>
      </c>
      <c r="E2139" t="s">
        <v>3612</v>
      </c>
      <c r="F2139" t="str">
        <f>_xlfn.CONCAT(D2139:D2139,"-",E2139)</f>
        <v>Mombasa-Victoria</v>
      </c>
      <c r="G2139" s="1">
        <v>44771</v>
      </c>
      <c r="H2139" s="1">
        <v>44786</v>
      </c>
      <c r="I2139" s="8">
        <f>IF(H2139&lt;&gt;"",_xlfn.DAYS(H2139,G2139),"N/A")</f>
        <v>15</v>
      </c>
      <c r="J2139" s="1">
        <f>IF(H2139&lt;&gt;"",H2139,"N/A")</f>
        <v>44786</v>
      </c>
      <c r="K2139">
        <v>7</v>
      </c>
      <c r="L2139" t="s">
        <v>12</v>
      </c>
      <c r="M2139" t="str">
        <f>IF(L2139&lt;&gt;"",L2139,"N/A")</f>
        <v>Invoiced</v>
      </c>
      <c r="N2139" t="s">
        <v>836</v>
      </c>
      <c r="O2139" t="str">
        <f>IF(N2139&lt;&gt;"",N2139,"N/A")</f>
        <v>Draft</v>
      </c>
      <c r="P2139" t="s">
        <v>13</v>
      </c>
      <c r="Q2139" s="9">
        <v>30</v>
      </c>
      <c r="R2139" t="str">
        <f t="shared" si="33"/>
        <v>20-30</v>
      </c>
      <c r="S2139">
        <v>600</v>
      </c>
      <c r="T2139" t="s">
        <v>14</v>
      </c>
      <c r="U2139">
        <f>IF(T2139="USD",S2139,S2139*0.055)</f>
        <v>600</v>
      </c>
      <c r="V2139">
        <v>300</v>
      </c>
      <c r="W2139" t="s">
        <v>14</v>
      </c>
      <c r="X2139">
        <f>IF(W2139="USD",V2139,V2139*0.054)</f>
        <v>300</v>
      </c>
      <c r="Y2139">
        <v>0</v>
      </c>
      <c r="Z2139">
        <v>2.25</v>
      </c>
      <c r="AA2139" s="9">
        <v>1.5</v>
      </c>
      <c r="AB2139">
        <v>1.875</v>
      </c>
      <c r="AC2139">
        <v>1.5</v>
      </c>
    </row>
    <row r="2140" spans="1:29" x14ac:dyDescent="0.25">
      <c r="A2140" t="s">
        <v>2562</v>
      </c>
      <c r="B2140" t="s">
        <v>10</v>
      </c>
      <c r="C2140" t="s">
        <v>56</v>
      </c>
      <c r="D2140" t="s">
        <v>3616</v>
      </c>
      <c r="E2140" t="s">
        <v>3617</v>
      </c>
      <c r="F2140" t="str">
        <f>_xlfn.CONCAT(D2140:D2140,"-",E2140)</f>
        <v>Marrakech-Lagos</v>
      </c>
      <c r="G2140" s="1">
        <v>44771</v>
      </c>
      <c r="H2140" s="1">
        <v>44786</v>
      </c>
      <c r="I2140" s="8">
        <f>IF(H2140&lt;&gt;"",_xlfn.DAYS(H2140,G2140),"N/A")</f>
        <v>15</v>
      </c>
      <c r="J2140" s="1">
        <f>IF(H2140&lt;&gt;"",H2140,"N/A")</f>
        <v>44786</v>
      </c>
      <c r="K2140">
        <v>7</v>
      </c>
      <c r="L2140" t="s">
        <v>12</v>
      </c>
      <c r="M2140" t="str">
        <f>IF(L2140&lt;&gt;"",L2140,"N/A")</f>
        <v>Invoiced</v>
      </c>
      <c r="O2140" t="str">
        <f>IF(N2140&lt;&gt;"",N2140,"N/A")</f>
        <v>N/A</v>
      </c>
      <c r="P2140" t="s">
        <v>13</v>
      </c>
      <c r="Q2140" s="9">
        <v>30</v>
      </c>
      <c r="R2140" t="str">
        <f t="shared" si="33"/>
        <v>20-30</v>
      </c>
      <c r="S2140">
        <v>600</v>
      </c>
      <c r="T2140" t="s">
        <v>14</v>
      </c>
      <c r="U2140">
        <f>IF(T2140="USD",S2140,S2140*0.055)</f>
        <v>600</v>
      </c>
      <c r="V2140">
        <v>300</v>
      </c>
      <c r="W2140" t="s">
        <v>14</v>
      </c>
      <c r="X2140">
        <f>IF(W2140="USD",V2140,V2140*0.054)</f>
        <v>300</v>
      </c>
      <c r="Y2140">
        <v>0</v>
      </c>
      <c r="Z2140">
        <v>2.25</v>
      </c>
      <c r="AA2140" s="9">
        <v>1.5</v>
      </c>
      <c r="AB2140">
        <v>1.875</v>
      </c>
      <c r="AC2140">
        <v>1.5</v>
      </c>
    </row>
    <row r="2141" spans="1:29" x14ac:dyDescent="0.25">
      <c r="A2141" t="s">
        <v>1858</v>
      </c>
      <c r="B2141" t="s">
        <v>10</v>
      </c>
      <c r="C2141" t="s">
        <v>68</v>
      </c>
      <c r="D2141" t="s">
        <v>3615</v>
      </c>
      <c r="E2141" t="s">
        <v>3612</v>
      </c>
      <c r="F2141" t="str">
        <f>_xlfn.CONCAT(D2141:D2141,"-",E2141)</f>
        <v>Mombasa-Victoria</v>
      </c>
      <c r="G2141" s="1">
        <v>44739</v>
      </c>
      <c r="H2141" s="1">
        <v>44754</v>
      </c>
      <c r="I2141" s="8">
        <f>IF(H2141&lt;&gt;"",_xlfn.DAYS(H2141,G2141),"N/A")</f>
        <v>15</v>
      </c>
      <c r="J2141" s="1">
        <f>IF(H2141&lt;&gt;"",H2141,"N/A")</f>
        <v>44754</v>
      </c>
      <c r="K2141">
        <v>6</v>
      </c>
      <c r="L2141" t="s">
        <v>12</v>
      </c>
      <c r="M2141" t="str">
        <f>IF(L2141&lt;&gt;"",L2141,"N/A")</f>
        <v>Invoiced</v>
      </c>
      <c r="N2141" t="s">
        <v>12</v>
      </c>
      <c r="O2141" t="str">
        <f>IF(N2141&lt;&gt;"",N2141,"N/A")</f>
        <v>Invoiced</v>
      </c>
      <c r="P2141" t="s">
        <v>13</v>
      </c>
      <c r="Q2141" s="9">
        <v>29.321999999999999</v>
      </c>
      <c r="R2141" t="str">
        <f t="shared" si="33"/>
        <v>20-30</v>
      </c>
      <c r="S2141">
        <v>600</v>
      </c>
      <c r="T2141" t="s">
        <v>14</v>
      </c>
      <c r="U2141">
        <f>IF(T2141="USD",S2141,S2141*0.055)</f>
        <v>600</v>
      </c>
      <c r="V2141">
        <v>300</v>
      </c>
      <c r="W2141" t="s">
        <v>14</v>
      </c>
      <c r="X2141">
        <f>IF(W2141="USD",V2141,V2141*0.054)</f>
        <v>300</v>
      </c>
      <c r="Y2141">
        <v>1</v>
      </c>
      <c r="Z2141">
        <v>2.25</v>
      </c>
      <c r="AA2141" s="9">
        <v>1.5</v>
      </c>
      <c r="AB2141">
        <v>1.875</v>
      </c>
      <c r="AC2141">
        <v>1.5</v>
      </c>
    </row>
    <row r="2142" spans="1:29" x14ac:dyDescent="0.25">
      <c r="A2142" t="s">
        <v>2065</v>
      </c>
      <c r="B2142" t="s">
        <v>10</v>
      </c>
      <c r="C2142" t="s">
        <v>11</v>
      </c>
      <c r="D2142" t="s">
        <v>3619</v>
      </c>
      <c r="E2142" t="s">
        <v>3613</v>
      </c>
      <c r="F2142" t="str">
        <f>_xlfn.CONCAT(D2142:D2142,"-",E2142)</f>
        <v>Addis Ababa-Sanaa</v>
      </c>
      <c r="G2142" s="1">
        <v>44587</v>
      </c>
      <c r="H2142" s="1">
        <v>44602</v>
      </c>
      <c r="I2142" s="8">
        <f>IF(H2142&lt;&gt;"",_xlfn.DAYS(H2142,G2142),"N/A")</f>
        <v>15</v>
      </c>
      <c r="J2142" s="1">
        <f>IF(H2142&lt;&gt;"",H2142,"N/A")</f>
        <v>44602</v>
      </c>
      <c r="K2142">
        <v>1</v>
      </c>
      <c r="L2142" t="s">
        <v>16</v>
      </c>
      <c r="M2142" t="str">
        <f>IF(L2142&lt;&gt;"",L2142,"N/A")</f>
        <v>Paid</v>
      </c>
      <c r="N2142" t="s">
        <v>12</v>
      </c>
      <c r="O2142" t="str">
        <f>IF(N2142&lt;&gt;"",N2142,"N/A")</f>
        <v>Invoiced</v>
      </c>
      <c r="P2142" t="s">
        <v>13</v>
      </c>
      <c r="Q2142" s="9">
        <v>27.715</v>
      </c>
      <c r="R2142" t="str">
        <f t="shared" si="33"/>
        <v>20-30</v>
      </c>
      <c r="S2142">
        <v>600</v>
      </c>
      <c r="T2142" t="s">
        <v>14</v>
      </c>
      <c r="U2142">
        <f>IF(T2142="USD",S2142,S2142*0.055)</f>
        <v>600</v>
      </c>
      <c r="V2142">
        <v>300</v>
      </c>
      <c r="W2142" t="s">
        <v>14</v>
      </c>
      <c r="X2142">
        <f>IF(W2142="USD",V2142,V2142*0.054)</f>
        <v>300</v>
      </c>
      <c r="Y2142">
        <v>1</v>
      </c>
      <c r="Z2142">
        <v>2.25</v>
      </c>
      <c r="AA2142" s="9">
        <v>1.5</v>
      </c>
      <c r="AB2142">
        <v>1.875</v>
      </c>
      <c r="AC2142">
        <v>1.5</v>
      </c>
    </row>
    <row r="2143" spans="1:29" x14ac:dyDescent="0.25">
      <c r="A2143" t="s">
        <v>1132</v>
      </c>
      <c r="B2143" t="s">
        <v>10</v>
      </c>
      <c r="C2143" t="s">
        <v>56</v>
      </c>
      <c r="D2143" t="s">
        <v>3615</v>
      </c>
      <c r="E2143" t="s">
        <v>3618</v>
      </c>
      <c r="F2143" t="str">
        <f>_xlfn.CONCAT(D2143:D2143,"-",E2143)</f>
        <v>Mombasa-Tripoli</v>
      </c>
      <c r="G2143" s="1">
        <v>44642</v>
      </c>
      <c r="H2143" s="1">
        <v>44657</v>
      </c>
      <c r="I2143" s="8">
        <f>IF(H2143&lt;&gt;"",_xlfn.DAYS(H2143,G2143),"N/A")</f>
        <v>15</v>
      </c>
      <c r="J2143" s="1">
        <f>IF(H2143&lt;&gt;"",H2143,"N/A")</f>
        <v>44657</v>
      </c>
      <c r="K2143">
        <v>3</v>
      </c>
      <c r="L2143" t="s">
        <v>16</v>
      </c>
      <c r="M2143" t="str">
        <f>IF(L2143&lt;&gt;"",L2143,"N/A")</f>
        <v>Paid</v>
      </c>
      <c r="N2143" t="s">
        <v>12</v>
      </c>
      <c r="O2143" t="str">
        <f>IF(N2143&lt;&gt;"",N2143,"N/A")</f>
        <v>Invoiced</v>
      </c>
      <c r="P2143" t="s">
        <v>13</v>
      </c>
      <c r="Q2143" s="9">
        <v>27.523</v>
      </c>
      <c r="R2143" t="str">
        <f t="shared" si="33"/>
        <v>20-30</v>
      </c>
      <c r="S2143">
        <v>600</v>
      </c>
      <c r="T2143" t="s">
        <v>14</v>
      </c>
      <c r="U2143">
        <f>IF(T2143="USD",S2143,S2143*0.055)</f>
        <v>600</v>
      </c>
      <c r="V2143">
        <v>300</v>
      </c>
      <c r="W2143" t="s">
        <v>14</v>
      </c>
      <c r="X2143">
        <f>IF(W2143="USD",V2143,V2143*0.054)</f>
        <v>300</v>
      </c>
      <c r="Y2143">
        <v>1</v>
      </c>
      <c r="Z2143">
        <v>2.25</v>
      </c>
      <c r="AA2143" s="9">
        <v>1.5</v>
      </c>
      <c r="AB2143">
        <v>1.875</v>
      </c>
      <c r="AC2143">
        <v>1.5</v>
      </c>
    </row>
    <row r="2144" spans="1:29" x14ac:dyDescent="0.25">
      <c r="A2144" t="s">
        <v>1136</v>
      </c>
      <c r="B2144" t="s">
        <v>10</v>
      </c>
      <c r="C2144" t="s">
        <v>56</v>
      </c>
      <c r="D2144" t="s">
        <v>3611</v>
      </c>
      <c r="E2144" t="s">
        <v>3613</v>
      </c>
      <c r="F2144" t="str">
        <f>_xlfn.CONCAT(D2144:D2144,"-",E2144)</f>
        <v>Mogadishu-Sanaa</v>
      </c>
      <c r="G2144" s="1">
        <v>44645</v>
      </c>
      <c r="H2144" s="1">
        <v>44660</v>
      </c>
      <c r="I2144" s="8">
        <f>IF(H2144&lt;&gt;"",_xlfn.DAYS(H2144,G2144),"N/A")</f>
        <v>15</v>
      </c>
      <c r="J2144" s="1">
        <f>IF(H2144&lt;&gt;"",H2144,"N/A")</f>
        <v>44660</v>
      </c>
      <c r="K2144">
        <v>3</v>
      </c>
      <c r="L2144" t="s">
        <v>16</v>
      </c>
      <c r="M2144" t="str">
        <f>IF(L2144&lt;&gt;"",L2144,"N/A")</f>
        <v>Paid</v>
      </c>
      <c r="N2144" t="s">
        <v>12</v>
      </c>
      <c r="O2144" t="str">
        <f>IF(N2144&lt;&gt;"",N2144,"N/A")</f>
        <v>Invoiced</v>
      </c>
      <c r="P2144" t="s">
        <v>13</v>
      </c>
      <c r="Q2144" s="9">
        <v>27.52</v>
      </c>
      <c r="R2144" t="str">
        <f t="shared" si="33"/>
        <v>20-30</v>
      </c>
      <c r="S2144">
        <v>600</v>
      </c>
      <c r="T2144" t="s">
        <v>14</v>
      </c>
      <c r="U2144">
        <f>IF(T2144="USD",S2144,S2144*0.055)</f>
        <v>600</v>
      </c>
      <c r="V2144">
        <v>300</v>
      </c>
      <c r="W2144" t="s">
        <v>14</v>
      </c>
      <c r="X2144">
        <f>IF(W2144="USD",V2144,V2144*0.054)</f>
        <v>300</v>
      </c>
      <c r="Y2144">
        <v>1</v>
      </c>
      <c r="Z2144">
        <v>2.25</v>
      </c>
      <c r="AA2144" s="9">
        <v>1.5</v>
      </c>
      <c r="AB2144">
        <v>1.875</v>
      </c>
      <c r="AC2144">
        <v>1.5</v>
      </c>
    </row>
    <row r="2145" spans="1:29" x14ac:dyDescent="0.25">
      <c r="A2145" t="s">
        <v>1449</v>
      </c>
      <c r="B2145" t="s">
        <v>10</v>
      </c>
      <c r="C2145" t="s">
        <v>56</v>
      </c>
      <c r="D2145" t="s">
        <v>3616</v>
      </c>
      <c r="E2145" t="s">
        <v>3612</v>
      </c>
      <c r="F2145" t="str">
        <f>_xlfn.CONCAT(D2145:D2145,"-",E2145)</f>
        <v>Marrakech-Victoria</v>
      </c>
      <c r="G2145" s="1">
        <v>44675</v>
      </c>
      <c r="H2145" s="1">
        <v>44690</v>
      </c>
      <c r="I2145" s="8">
        <f>IF(H2145&lt;&gt;"",_xlfn.DAYS(H2145,G2145),"N/A")</f>
        <v>15</v>
      </c>
      <c r="J2145" s="1">
        <f>IF(H2145&lt;&gt;"",H2145,"N/A")</f>
        <v>44690</v>
      </c>
      <c r="K2145">
        <v>4</v>
      </c>
      <c r="L2145" t="s">
        <v>16</v>
      </c>
      <c r="M2145" t="str">
        <f>IF(L2145&lt;&gt;"",L2145,"N/A")</f>
        <v>Paid</v>
      </c>
      <c r="N2145" t="s">
        <v>12</v>
      </c>
      <c r="O2145" t="str">
        <f>IF(N2145&lt;&gt;"",N2145,"N/A")</f>
        <v>Invoiced</v>
      </c>
      <c r="P2145" t="s">
        <v>13</v>
      </c>
      <c r="Q2145" s="9">
        <v>27.475000000000001</v>
      </c>
      <c r="R2145" t="str">
        <f t="shared" si="33"/>
        <v>20-30</v>
      </c>
      <c r="S2145">
        <v>600</v>
      </c>
      <c r="T2145" t="s">
        <v>14</v>
      </c>
      <c r="U2145">
        <f>IF(T2145="USD",S2145,S2145*0.055)</f>
        <v>600</v>
      </c>
      <c r="V2145">
        <v>300</v>
      </c>
      <c r="W2145" t="s">
        <v>14</v>
      </c>
      <c r="X2145">
        <f>IF(W2145="USD",V2145,V2145*0.054)</f>
        <v>300</v>
      </c>
      <c r="Y2145">
        <v>1</v>
      </c>
      <c r="Z2145">
        <v>2.25</v>
      </c>
      <c r="AA2145" s="9">
        <v>1.5</v>
      </c>
      <c r="AB2145">
        <v>1.875</v>
      </c>
      <c r="AC2145">
        <v>1.5</v>
      </c>
    </row>
    <row r="2146" spans="1:29" x14ac:dyDescent="0.25">
      <c r="A2146" t="s">
        <v>1137</v>
      </c>
      <c r="B2146" t="s">
        <v>10</v>
      </c>
      <c r="C2146" t="s">
        <v>56</v>
      </c>
      <c r="D2146" t="s">
        <v>3619</v>
      </c>
      <c r="E2146" t="s">
        <v>3617</v>
      </c>
      <c r="F2146" t="str">
        <f>_xlfn.CONCAT(D2146:D2146,"-",E2146)</f>
        <v>Addis Ababa-Lagos</v>
      </c>
      <c r="G2146" s="1">
        <v>44644</v>
      </c>
      <c r="H2146" s="1">
        <v>44659</v>
      </c>
      <c r="I2146" s="8">
        <f>IF(H2146&lt;&gt;"",_xlfn.DAYS(H2146,G2146),"N/A")</f>
        <v>15</v>
      </c>
      <c r="J2146" s="1">
        <f>IF(H2146&lt;&gt;"",H2146,"N/A")</f>
        <v>44659</v>
      </c>
      <c r="K2146">
        <v>3</v>
      </c>
      <c r="L2146" t="s">
        <v>16</v>
      </c>
      <c r="M2146" t="str">
        <f>IF(L2146&lt;&gt;"",L2146,"N/A")</f>
        <v>Paid</v>
      </c>
      <c r="N2146" t="s">
        <v>12</v>
      </c>
      <c r="O2146" t="str">
        <f>IF(N2146&lt;&gt;"",N2146,"N/A")</f>
        <v>Invoiced</v>
      </c>
      <c r="P2146" t="s">
        <v>13</v>
      </c>
      <c r="Q2146" s="9">
        <v>27.423999999999999</v>
      </c>
      <c r="R2146" t="str">
        <f t="shared" si="33"/>
        <v>20-30</v>
      </c>
      <c r="S2146">
        <v>600</v>
      </c>
      <c r="T2146" t="s">
        <v>14</v>
      </c>
      <c r="U2146">
        <f>IF(T2146="USD",S2146,S2146*0.055)</f>
        <v>600</v>
      </c>
      <c r="V2146">
        <v>300</v>
      </c>
      <c r="W2146" t="s">
        <v>14</v>
      </c>
      <c r="X2146">
        <f>IF(W2146="USD",V2146,V2146*0.054)</f>
        <v>300</v>
      </c>
      <c r="Y2146">
        <v>1</v>
      </c>
      <c r="Z2146">
        <v>2.25</v>
      </c>
      <c r="AA2146" s="9">
        <v>1.5</v>
      </c>
      <c r="AB2146">
        <v>1.875</v>
      </c>
      <c r="AC2146">
        <v>1.5</v>
      </c>
    </row>
    <row r="2147" spans="1:29" x14ac:dyDescent="0.25">
      <c r="A2147" t="s">
        <v>1135</v>
      </c>
      <c r="B2147" t="s">
        <v>10</v>
      </c>
      <c r="C2147" t="s">
        <v>56</v>
      </c>
      <c r="D2147" t="s">
        <v>3611</v>
      </c>
      <c r="E2147" t="s">
        <v>3613</v>
      </c>
      <c r="F2147" t="str">
        <f>_xlfn.CONCAT(D2147:D2147,"-",E2147)</f>
        <v>Mogadishu-Sanaa</v>
      </c>
      <c r="G2147" s="1">
        <v>44642</v>
      </c>
      <c r="H2147" s="1">
        <v>44657</v>
      </c>
      <c r="I2147" s="8">
        <f>IF(H2147&lt;&gt;"",_xlfn.DAYS(H2147,G2147),"N/A")</f>
        <v>15</v>
      </c>
      <c r="J2147" s="1">
        <f>IF(H2147&lt;&gt;"",H2147,"N/A")</f>
        <v>44657</v>
      </c>
      <c r="K2147">
        <v>3</v>
      </c>
      <c r="L2147" t="s">
        <v>16</v>
      </c>
      <c r="M2147" t="str">
        <f>IF(L2147&lt;&gt;"",L2147,"N/A")</f>
        <v>Paid</v>
      </c>
      <c r="N2147" t="s">
        <v>12</v>
      </c>
      <c r="O2147" t="str">
        <f>IF(N2147&lt;&gt;"",N2147,"N/A")</f>
        <v>Invoiced</v>
      </c>
      <c r="P2147" t="s">
        <v>13</v>
      </c>
      <c r="Q2147" s="9">
        <v>27.396999999999998</v>
      </c>
      <c r="R2147" t="str">
        <f t="shared" si="33"/>
        <v>20-30</v>
      </c>
      <c r="S2147">
        <v>600</v>
      </c>
      <c r="T2147" t="s">
        <v>14</v>
      </c>
      <c r="U2147">
        <f>IF(T2147="USD",S2147,S2147*0.055)</f>
        <v>600</v>
      </c>
      <c r="V2147">
        <v>300</v>
      </c>
      <c r="W2147" t="s">
        <v>14</v>
      </c>
      <c r="X2147">
        <f>IF(W2147="USD",V2147,V2147*0.054)</f>
        <v>300</v>
      </c>
      <c r="Y2147">
        <v>1</v>
      </c>
      <c r="Z2147">
        <v>2.25</v>
      </c>
      <c r="AA2147" s="9">
        <v>1.5</v>
      </c>
      <c r="AB2147">
        <v>1.875</v>
      </c>
      <c r="AC2147">
        <v>1.5</v>
      </c>
    </row>
    <row r="2148" spans="1:29" x14ac:dyDescent="0.25">
      <c r="A2148" t="s">
        <v>2712</v>
      </c>
      <c r="B2148" t="s">
        <v>10</v>
      </c>
      <c r="C2148" t="s">
        <v>11</v>
      </c>
      <c r="D2148" t="s">
        <v>3620</v>
      </c>
      <c r="E2148" t="s">
        <v>3617</v>
      </c>
      <c r="F2148" t="str">
        <f>_xlfn.CONCAT(D2148:D2148,"-",E2148)</f>
        <v>Zanzibar-Lagos</v>
      </c>
      <c r="G2148" s="1">
        <v>44699</v>
      </c>
      <c r="H2148" s="1">
        <v>44714</v>
      </c>
      <c r="I2148" s="8">
        <f>IF(H2148&lt;&gt;"",_xlfn.DAYS(H2148,G2148),"N/A")</f>
        <v>15</v>
      </c>
      <c r="J2148" s="1">
        <f>IF(H2148&lt;&gt;"",H2148,"N/A")</f>
        <v>44714</v>
      </c>
      <c r="K2148">
        <v>5</v>
      </c>
      <c r="L2148" t="s">
        <v>12</v>
      </c>
      <c r="M2148" t="str">
        <f>IF(L2148&lt;&gt;"",L2148,"N/A")</f>
        <v>Invoiced</v>
      </c>
      <c r="N2148" t="s">
        <v>12</v>
      </c>
      <c r="O2148" t="str">
        <f>IF(N2148&lt;&gt;"",N2148,"N/A")</f>
        <v>Invoiced</v>
      </c>
      <c r="P2148" t="s">
        <v>13</v>
      </c>
      <c r="Q2148" s="9">
        <v>22.32</v>
      </c>
      <c r="R2148" t="str">
        <f t="shared" si="33"/>
        <v>20-30</v>
      </c>
      <c r="S2148">
        <v>600</v>
      </c>
      <c r="T2148" t="s">
        <v>14</v>
      </c>
      <c r="U2148">
        <f>IF(T2148="USD",S2148,S2148*0.055)</f>
        <v>600</v>
      </c>
      <c r="V2148">
        <v>300</v>
      </c>
      <c r="W2148" t="s">
        <v>14</v>
      </c>
      <c r="X2148">
        <f>IF(W2148="USD",V2148,V2148*0.054)</f>
        <v>300</v>
      </c>
      <c r="Y2148">
        <v>1</v>
      </c>
      <c r="Z2148">
        <v>2.25</v>
      </c>
      <c r="AA2148" s="9">
        <v>1.5</v>
      </c>
      <c r="AB2148">
        <v>1.875</v>
      </c>
      <c r="AC2148">
        <v>1.5</v>
      </c>
    </row>
    <row r="2149" spans="1:29" x14ac:dyDescent="0.25">
      <c r="A2149" t="s">
        <v>217</v>
      </c>
      <c r="B2149" t="s">
        <v>10</v>
      </c>
      <c r="C2149" t="s">
        <v>68</v>
      </c>
      <c r="D2149" t="s">
        <v>3616</v>
      </c>
      <c r="E2149" t="s">
        <v>3613</v>
      </c>
      <c r="F2149" t="str">
        <f>_xlfn.CONCAT(D2149:D2149,"-",E2149)</f>
        <v>Marrakech-Sanaa</v>
      </c>
      <c r="G2149" s="1">
        <v>44585</v>
      </c>
      <c r="H2149" s="1">
        <v>44607</v>
      </c>
      <c r="I2149" s="8">
        <f>IF(H2149&lt;&gt;"",_xlfn.DAYS(H2149,G2149),"N/A")</f>
        <v>22</v>
      </c>
      <c r="J2149" s="1">
        <f>IF(H2149&lt;&gt;"",H2149,"N/A")</f>
        <v>44607</v>
      </c>
      <c r="K2149">
        <v>1</v>
      </c>
      <c r="L2149" t="s">
        <v>16</v>
      </c>
      <c r="M2149" t="str">
        <f>IF(L2149&lt;&gt;"",L2149,"N/A")</f>
        <v>Paid</v>
      </c>
      <c r="O2149" t="str">
        <f>IF(N2149&lt;&gt;"",N2149,"N/A")</f>
        <v>N/A</v>
      </c>
      <c r="P2149" t="s">
        <v>69</v>
      </c>
      <c r="Q2149" s="9">
        <v>33.076000000000001</v>
      </c>
      <c r="R2149" t="str">
        <f t="shared" si="33"/>
        <v>30+</v>
      </c>
      <c r="S2149">
        <v>20</v>
      </c>
      <c r="T2149" t="s">
        <v>14</v>
      </c>
      <c r="U2149">
        <f>IF(T2149="USD",S2149,S2149*0.055)</f>
        <v>20</v>
      </c>
      <c r="V2149">
        <v>10</v>
      </c>
      <c r="W2149" t="s">
        <v>14</v>
      </c>
      <c r="X2149">
        <f>IF(W2149="USD",V2149,V2149*0.054)</f>
        <v>10</v>
      </c>
      <c r="Y2149">
        <v>1</v>
      </c>
      <c r="Z2149">
        <v>2.2000000000000002</v>
      </c>
      <c r="AA2149" s="9">
        <v>3.3</v>
      </c>
      <c r="AB2149">
        <v>2.75</v>
      </c>
    </row>
    <row r="2150" spans="1:29" x14ac:dyDescent="0.25">
      <c r="A2150" t="s">
        <v>248</v>
      </c>
      <c r="B2150" t="s">
        <v>10</v>
      </c>
      <c r="C2150" t="s">
        <v>68</v>
      </c>
      <c r="D2150" t="s">
        <v>3615</v>
      </c>
      <c r="E2150" t="s">
        <v>3614</v>
      </c>
      <c r="F2150" t="str">
        <f>_xlfn.CONCAT(D2150:D2150,"-",E2150)</f>
        <v>Mombasa-Alger</v>
      </c>
      <c r="G2150" s="1">
        <v>44585</v>
      </c>
      <c r="H2150" s="1">
        <v>44607</v>
      </c>
      <c r="I2150" s="8">
        <f>IF(H2150&lt;&gt;"",_xlfn.DAYS(H2150,G2150),"N/A")</f>
        <v>22</v>
      </c>
      <c r="J2150" s="1">
        <f>IF(H2150&lt;&gt;"",H2150,"N/A")</f>
        <v>44607</v>
      </c>
      <c r="K2150">
        <v>1</v>
      </c>
      <c r="L2150" t="s">
        <v>16</v>
      </c>
      <c r="M2150" t="str">
        <f>IF(L2150&lt;&gt;"",L2150,"N/A")</f>
        <v>Paid</v>
      </c>
      <c r="N2150" t="s">
        <v>16</v>
      </c>
      <c r="O2150" t="str">
        <f>IF(N2150&lt;&gt;"",N2150,"N/A")</f>
        <v>Paid</v>
      </c>
      <c r="P2150" t="s">
        <v>13</v>
      </c>
      <c r="Q2150" s="9">
        <v>33.076000000000001</v>
      </c>
      <c r="R2150" t="str">
        <f t="shared" si="33"/>
        <v>30+</v>
      </c>
      <c r="S2150">
        <v>600</v>
      </c>
      <c r="T2150" t="s">
        <v>14</v>
      </c>
      <c r="U2150">
        <f>IF(T2150="USD",S2150,S2150*0.055)</f>
        <v>600</v>
      </c>
      <c r="V2150">
        <v>300</v>
      </c>
      <c r="W2150" t="s">
        <v>14</v>
      </c>
      <c r="X2150">
        <f>IF(W2150="USD",V2150,V2150*0.054)</f>
        <v>300</v>
      </c>
      <c r="Y2150">
        <v>1</v>
      </c>
      <c r="Z2150">
        <v>2.2000000000000002</v>
      </c>
      <c r="AA2150" s="9">
        <v>3.3</v>
      </c>
      <c r="AB2150">
        <v>2.75</v>
      </c>
    </row>
    <row r="2151" spans="1:29" x14ac:dyDescent="0.25">
      <c r="A2151" t="s">
        <v>239</v>
      </c>
      <c r="B2151" t="s">
        <v>10</v>
      </c>
      <c r="C2151" t="s">
        <v>68</v>
      </c>
      <c r="D2151" t="s">
        <v>3615</v>
      </c>
      <c r="E2151" t="s">
        <v>3618</v>
      </c>
      <c r="F2151" t="str">
        <f>_xlfn.CONCAT(D2151:D2151,"-",E2151)</f>
        <v>Mombasa-Tripoli</v>
      </c>
      <c r="G2151" s="1">
        <v>44592</v>
      </c>
      <c r="H2151" s="1">
        <v>44614</v>
      </c>
      <c r="I2151" s="8">
        <f>IF(H2151&lt;&gt;"",_xlfn.DAYS(H2151,G2151),"N/A")</f>
        <v>22</v>
      </c>
      <c r="J2151" s="1">
        <f>IF(H2151&lt;&gt;"",H2151,"N/A")</f>
        <v>44614</v>
      </c>
      <c r="K2151">
        <v>1</v>
      </c>
      <c r="L2151" t="s">
        <v>16</v>
      </c>
      <c r="M2151" t="str">
        <f>IF(L2151&lt;&gt;"",L2151,"N/A")</f>
        <v>Paid</v>
      </c>
      <c r="O2151" t="str">
        <f>IF(N2151&lt;&gt;"",N2151,"N/A")</f>
        <v>N/A</v>
      </c>
      <c r="P2151" t="s">
        <v>69</v>
      </c>
      <c r="Q2151" s="9">
        <v>30.248000000000001</v>
      </c>
      <c r="R2151" t="str">
        <f t="shared" si="33"/>
        <v>30+</v>
      </c>
      <c r="S2151">
        <v>20</v>
      </c>
      <c r="T2151" t="s">
        <v>14</v>
      </c>
      <c r="U2151">
        <f>IF(T2151="USD",S2151,S2151*0.055)</f>
        <v>20</v>
      </c>
      <c r="V2151">
        <v>10</v>
      </c>
      <c r="W2151" t="s">
        <v>14</v>
      </c>
      <c r="X2151">
        <f>IF(W2151="USD",V2151,V2151*0.054)</f>
        <v>10</v>
      </c>
      <c r="Y2151">
        <v>1</v>
      </c>
      <c r="Z2151">
        <v>2.2000000000000002</v>
      </c>
      <c r="AA2151" s="9">
        <v>3.3</v>
      </c>
      <c r="AB2151">
        <v>2.75</v>
      </c>
    </row>
    <row r="2152" spans="1:29" x14ac:dyDescent="0.25">
      <c r="A2152" t="s">
        <v>270</v>
      </c>
      <c r="B2152" t="s">
        <v>10</v>
      </c>
      <c r="C2152" t="s">
        <v>68</v>
      </c>
      <c r="D2152" t="s">
        <v>3611</v>
      </c>
      <c r="E2152" t="s">
        <v>3614</v>
      </c>
      <c r="F2152" t="str">
        <f>_xlfn.CONCAT(D2152:D2152,"-",E2152)</f>
        <v>Mogadishu-Alger</v>
      </c>
      <c r="G2152" s="1">
        <v>44592</v>
      </c>
      <c r="H2152" s="1">
        <v>44614</v>
      </c>
      <c r="I2152" s="8">
        <f>IF(H2152&lt;&gt;"",_xlfn.DAYS(H2152,G2152),"N/A")</f>
        <v>22</v>
      </c>
      <c r="J2152" s="1">
        <f>IF(H2152&lt;&gt;"",H2152,"N/A")</f>
        <v>44614</v>
      </c>
      <c r="K2152">
        <v>1</v>
      </c>
      <c r="L2152" t="s">
        <v>16</v>
      </c>
      <c r="M2152" t="str">
        <f>IF(L2152&lt;&gt;"",L2152,"N/A")</f>
        <v>Paid</v>
      </c>
      <c r="N2152" t="s">
        <v>16</v>
      </c>
      <c r="O2152" t="str">
        <f>IF(N2152&lt;&gt;"",N2152,"N/A")</f>
        <v>Paid</v>
      </c>
      <c r="P2152" t="s">
        <v>13</v>
      </c>
      <c r="Q2152" s="9">
        <v>30.248000000000001</v>
      </c>
      <c r="R2152" t="str">
        <f t="shared" si="33"/>
        <v>30+</v>
      </c>
      <c r="S2152">
        <v>600</v>
      </c>
      <c r="T2152" t="s">
        <v>14</v>
      </c>
      <c r="U2152">
        <f>IF(T2152="USD",S2152,S2152*0.055)</f>
        <v>600</v>
      </c>
      <c r="V2152">
        <v>300</v>
      </c>
      <c r="W2152" t="s">
        <v>14</v>
      </c>
      <c r="X2152">
        <f>IF(W2152="USD",V2152,V2152*0.054)</f>
        <v>300</v>
      </c>
      <c r="Y2152">
        <v>1</v>
      </c>
      <c r="Z2152">
        <v>2.2000000000000002</v>
      </c>
      <c r="AA2152" s="9">
        <v>3.3</v>
      </c>
      <c r="AB2152">
        <v>2.75</v>
      </c>
    </row>
    <row r="2153" spans="1:29" x14ac:dyDescent="0.25">
      <c r="A2153" t="s">
        <v>243</v>
      </c>
      <c r="B2153" t="s">
        <v>10</v>
      </c>
      <c r="C2153" t="s">
        <v>68</v>
      </c>
      <c r="D2153" t="s">
        <v>3616</v>
      </c>
      <c r="E2153" t="s">
        <v>3614</v>
      </c>
      <c r="F2153" t="str">
        <f>_xlfn.CONCAT(D2153:D2153,"-",E2153)</f>
        <v>Marrakech-Alger</v>
      </c>
      <c r="G2153" s="1">
        <v>44591</v>
      </c>
      <c r="H2153" s="1">
        <v>44613</v>
      </c>
      <c r="I2153" s="8">
        <f>IF(H2153&lt;&gt;"",_xlfn.DAYS(H2153,G2153),"N/A")</f>
        <v>22</v>
      </c>
      <c r="J2153" s="1">
        <f>IF(H2153&lt;&gt;"",H2153,"N/A")</f>
        <v>44613</v>
      </c>
      <c r="K2153">
        <v>1</v>
      </c>
      <c r="L2153" t="s">
        <v>16</v>
      </c>
      <c r="M2153" t="str">
        <f>IF(L2153&lt;&gt;"",L2153,"N/A")</f>
        <v>Paid</v>
      </c>
      <c r="N2153" t="s">
        <v>16</v>
      </c>
      <c r="O2153" t="str">
        <f>IF(N2153&lt;&gt;"",N2153,"N/A")</f>
        <v>Paid</v>
      </c>
      <c r="P2153" t="s">
        <v>69</v>
      </c>
      <c r="Q2153" s="9">
        <v>30.234000000000002</v>
      </c>
      <c r="R2153" t="str">
        <f t="shared" si="33"/>
        <v>30+</v>
      </c>
      <c r="S2153">
        <v>20</v>
      </c>
      <c r="T2153" t="s">
        <v>14</v>
      </c>
      <c r="U2153">
        <f>IF(T2153="USD",S2153,S2153*0.055)</f>
        <v>20</v>
      </c>
      <c r="V2153">
        <v>10</v>
      </c>
      <c r="W2153" t="s">
        <v>14</v>
      </c>
      <c r="X2153">
        <f>IF(W2153="USD",V2153,V2153*0.054)</f>
        <v>10</v>
      </c>
      <c r="Y2153">
        <v>1</v>
      </c>
      <c r="Z2153">
        <v>2.2000000000000002</v>
      </c>
      <c r="AA2153" s="9">
        <v>3.3</v>
      </c>
      <c r="AB2153">
        <v>2.75</v>
      </c>
    </row>
    <row r="2154" spans="1:29" x14ac:dyDescent="0.25">
      <c r="A2154" t="s">
        <v>274</v>
      </c>
      <c r="B2154" t="s">
        <v>10</v>
      </c>
      <c r="C2154" t="s">
        <v>68</v>
      </c>
      <c r="D2154" t="s">
        <v>3620</v>
      </c>
      <c r="E2154" t="s">
        <v>3617</v>
      </c>
      <c r="F2154" t="str">
        <f>_xlfn.CONCAT(D2154:D2154,"-",E2154)</f>
        <v>Zanzibar-Lagos</v>
      </c>
      <c r="G2154" s="1">
        <v>44591</v>
      </c>
      <c r="H2154" s="1">
        <v>44613</v>
      </c>
      <c r="I2154" s="8">
        <f>IF(H2154&lt;&gt;"",_xlfn.DAYS(H2154,G2154),"N/A")</f>
        <v>22</v>
      </c>
      <c r="J2154" s="1">
        <f>IF(H2154&lt;&gt;"",H2154,"N/A")</f>
        <v>44613</v>
      </c>
      <c r="K2154">
        <v>1</v>
      </c>
      <c r="L2154" t="s">
        <v>16</v>
      </c>
      <c r="M2154" t="str">
        <f>IF(L2154&lt;&gt;"",L2154,"N/A")</f>
        <v>Paid</v>
      </c>
      <c r="N2154" t="s">
        <v>16</v>
      </c>
      <c r="O2154" t="str">
        <f>IF(N2154&lt;&gt;"",N2154,"N/A")</f>
        <v>Paid</v>
      </c>
      <c r="P2154" t="s">
        <v>13</v>
      </c>
      <c r="Q2154" s="9">
        <v>30.234000000000002</v>
      </c>
      <c r="R2154" t="str">
        <f t="shared" si="33"/>
        <v>30+</v>
      </c>
      <c r="S2154">
        <v>600</v>
      </c>
      <c r="T2154" t="s">
        <v>14</v>
      </c>
      <c r="U2154">
        <f>IF(T2154="USD",S2154,S2154*0.055)</f>
        <v>600</v>
      </c>
      <c r="V2154">
        <v>300</v>
      </c>
      <c r="W2154" t="s">
        <v>14</v>
      </c>
      <c r="X2154">
        <f>IF(W2154="USD",V2154,V2154*0.054)</f>
        <v>300</v>
      </c>
      <c r="Y2154">
        <v>1</v>
      </c>
      <c r="Z2154">
        <v>2.2000000000000002</v>
      </c>
      <c r="AA2154" s="9">
        <v>3.3</v>
      </c>
      <c r="AB2154">
        <v>2.75</v>
      </c>
    </row>
    <row r="2155" spans="1:29" x14ac:dyDescent="0.25">
      <c r="A2155" t="s">
        <v>202</v>
      </c>
      <c r="B2155" t="s">
        <v>10</v>
      </c>
      <c r="C2155" t="s">
        <v>68</v>
      </c>
      <c r="D2155" t="s">
        <v>3619</v>
      </c>
      <c r="E2155" t="s">
        <v>3618</v>
      </c>
      <c r="F2155" t="str">
        <f>_xlfn.CONCAT(D2155:D2155,"-",E2155)</f>
        <v>Addis Ababa-Tripoli</v>
      </c>
      <c r="G2155" s="1">
        <v>44602</v>
      </c>
      <c r="H2155" s="1">
        <v>44624</v>
      </c>
      <c r="I2155" s="8">
        <f>IF(H2155&lt;&gt;"",_xlfn.DAYS(H2155,G2155),"N/A")</f>
        <v>22</v>
      </c>
      <c r="J2155" s="1">
        <f>IF(H2155&lt;&gt;"",H2155,"N/A")</f>
        <v>44624</v>
      </c>
      <c r="K2155">
        <v>2</v>
      </c>
      <c r="L2155" t="s">
        <v>16</v>
      </c>
      <c r="M2155" t="str">
        <f>IF(L2155&lt;&gt;"",L2155,"N/A")</f>
        <v>Paid</v>
      </c>
      <c r="N2155" t="s">
        <v>12</v>
      </c>
      <c r="O2155" t="str">
        <f>IF(N2155&lt;&gt;"",N2155,"N/A")</f>
        <v>Invoiced</v>
      </c>
      <c r="P2155" t="s">
        <v>69</v>
      </c>
      <c r="Q2155" s="9">
        <v>30.16</v>
      </c>
      <c r="R2155" t="str">
        <f t="shared" si="33"/>
        <v>30+</v>
      </c>
      <c r="S2155">
        <v>20</v>
      </c>
      <c r="T2155" t="s">
        <v>14</v>
      </c>
      <c r="U2155">
        <f>IF(T2155="USD",S2155,S2155*0.055)</f>
        <v>20</v>
      </c>
      <c r="V2155">
        <v>10</v>
      </c>
      <c r="W2155" t="s">
        <v>14</v>
      </c>
      <c r="X2155">
        <f>IF(W2155="USD",V2155,V2155*0.054)</f>
        <v>10</v>
      </c>
      <c r="Y2155">
        <v>1</v>
      </c>
      <c r="Z2155">
        <v>2.2000000000000002</v>
      </c>
      <c r="AA2155" s="9">
        <v>3.3</v>
      </c>
      <c r="AB2155">
        <v>2.75</v>
      </c>
    </row>
    <row r="2156" spans="1:29" x14ac:dyDescent="0.25">
      <c r="A2156" t="s">
        <v>145</v>
      </c>
      <c r="B2156" t="s">
        <v>10</v>
      </c>
      <c r="C2156" t="s">
        <v>68</v>
      </c>
      <c r="D2156" t="s">
        <v>3620</v>
      </c>
      <c r="E2156" t="s">
        <v>3613</v>
      </c>
      <c r="F2156" t="str">
        <f>_xlfn.CONCAT(D2156:D2156,"-",E2156)</f>
        <v>Zanzibar-Sanaa</v>
      </c>
      <c r="G2156" s="1">
        <v>44602</v>
      </c>
      <c r="H2156" s="1">
        <v>44624</v>
      </c>
      <c r="I2156" s="8">
        <f>IF(H2156&lt;&gt;"",_xlfn.DAYS(H2156,G2156),"N/A")</f>
        <v>22</v>
      </c>
      <c r="J2156" s="1">
        <f>IF(H2156&lt;&gt;"",H2156,"N/A")</f>
        <v>44624</v>
      </c>
      <c r="K2156">
        <v>2</v>
      </c>
      <c r="L2156" t="s">
        <v>16</v>
      </c>
      <c r="M2156" t="str">
        <f>IF(L2156&lt;&gt;"",L2156,"N/A")</f>
        <v>Paid</v>
      </c>
      <c r="N2156" t="s">
        <v>12</v>
      </c>
      <c r="O2156" t="str">
        <f>IF(N2156&lt;&gt;"",N2156,"N/A")</f>
        <v>Invoiced</v>
      </c>
      <c r="P2156" t="s">
        <v>13</v>
      </c>
      <c r="Q2156" s="9">
        <v>30.16</v>
      </c>
      <c r="R2156" t="str">
        <f t="shared" si="33"/>
        <v>30+</v>
      </c>
      <c r="S2156">
        <v>600</v>
      </c>
      <c r="T2156" t="s">
        <v>14</v>
      </c>
      <c r="U2156">
        <f>IF(T2156="USD",S2156,S2156*0.055)</f>
        <v>600</v>
      </c>
      <c r="V2156">
        <v>300</v>
      </c>
      <c r="W2156" t="s">
        <v>14</v>
      </c>
      <c r="X2156">
        <f>IF(W2156="USD",V2156,V2156*0.054)</f>
        <v>300</v>
      </c>
      <c r="Y2156">
        <v>1</v>
      </c>
      <c r="Z2156">
        <v>2.2000000000000002</v>
      </c>
      <c r="AA2156" s="9">
        <v>3.3</v>
      </c>
      <c r="AB2156">
        <v>2.75</v>
      </c>
    </row>
    <row r="2157" spans="1:29" x14ac:dyDescent="0.25">
      <c r="A2157" t="s">
        <v>176</v>
      </c>
      <c r="B2157" t="s">
        <v>10</v>
      </c>
      <c r="C2157" t="s">
        <v>68</v>
      </c>
      <c r="D2157" t="s">
        <v>3620</v>
      </c>
      <c r="E2157" t="s">
        <v>3612</v>
      </c>
      <c r="F2157" t="str">
        <f>_xlfn.CONCAT(D2157:D2157,"-",E2157)</f>
        <v>Zanzibar-Victoria</v>
      </c>
      <c r="G2157" s="1">
        <v>44568</v>
      </c>
      <c r="H2157" s="1">
        <v>44590</v>
      </c>
      <c r="I2157" s="8">
        <f>IF(H2157&lt;&gt;"",_xlfn.DAYS(H2157,G2157),"N/A")</f>
        <v>22</v>
      </c>
      <c r="J2157" s="1">
        <f>IF(H2157&lt;&gt;"",H2157,"N/A")</f>
        <v>44590</v>
      </c>
      <c r="K2157">
        <v>1</v>
      </c>
      <c r="L2157" t="s">
        <v>16</v>
      </c>
      <c r="M2157" t="str">
        <f>IF(L2157&lt;&gt;"",L2157,"N/A")</f>
        <v>Paid</v>
      </c>
      <c r="N2157" t="s">
        <v>16</v>
      </c>
      <c r="O2157" t="str">
        <f>IF(N2157&lt;&gt;"",N2157,"N/A")</f>
        <v>Paid</v>
      </c>
      <c r="P2157" t="s">
        <v>69</v>
      </c>
      <c r="Q2157" s="9">
        <v>30.12</v>
      </c>
      <c r="R2157" t="str">
        <f t="shared" si="33"/>
        <v>30+</v>
      </c>
      <c r="S2157">
        <v>20</v>
      </c>
      <c r="T2157" t="s">
        <v>14</v>
      </c>
      <c r="U2157">
        <f>IF(T2157="USD",S2157,S2157*0.055)</f>
        <v>20</v>
      </c>
      <c r="V2157">
        <v>10</v>
      </c>
      <c r="W2157" t="s">
        <v>14</v>
      </c>
      <c r="X2157">
        <f>IF(W2157="USD",V2157,V2157*0.054)</f>
        <v>10</v>
      </c>
      <c r="Y2157">
        <v>1</v>
      </c>
      <c r="Z2157">
        <v>2.2000000000000002</v>
      </c>
      <c r="AA2157" s="9">
        <v>3.3</v>
      </c>
      <c r="AB2157">
        <v>2.75</v>
      </c>
    </row>
    <row r="2158" spans="1:29" x14ac:dyDescent="0.25">
      <c r="A2158" t="s">
        <v>179</v>
      </c>
      <c r="B2158" t="s">
        <v>10</v>
      </c>
      <c r="C2158" t="s">
        <v>68</v>
      </c>
      <c r="D2158" t="s">
        <v>3615</v>
      </c>
      <c r="E2158" t="s">
        <v>3612</v>
      </c>
      <c r="F2158" t="str">
        <f>_xlfn.CONCAT(D2158:D2158,"-",E2158)</f>
        <v>Mombasa-Victoria</v>
      </c>
      <c r="G2158" s="1">
        <v>44568</v>
      </c>
      <c r="H2158" s="1">
        <v>44590</v>
      </c>
      <c r="I2158" s="8">
        <f>IF(H2158&lt;&gt;"",_xlfn.DAYS(H2158,G2158),"N/A")</f>
        <v>22</v>
      </c>
      <c r="J2158" s="1">
        <f>IF(H2158&lt;&gt;"",H2158,"N/A")</f>
        <v>44590</v>
      </c>
      <c r="K2158">
        <v>1</v>
      </c>
      <c r="L2158" t="s">
        <v>16</v>
      </c>
      <c r="M2158" t="str">
        <f>IF(L2158&lt;&gt;"",L2158,"N/A")</f>
        <v>Paid</v>
      </c>
      <c r="N2158" t="s">
        <v>16</v>
      </c>
      <c r="O2158" t="str">
        <f>IF(N2158&lt;&gt;"",N2158,"N/A")</f>
        <v>Paid</v>
      </c>
      <c r="P2158" t="s">
        <v>69</v>
      </c>
      <c r="Q2158" s="9">
        <v>30.12</v>
      </c>
      <c r="R2158" t="str">
        <f t="shared" si="33"/>
        <v>30+</v>
      </c>
      <c r="S2158">
        <v>20</v>
      </c>
      <c r="T2158" t="s">
        <v>14</v>
      </c>
      <c r="U2158">
        <f>IF(T2158="USD",S2158,S2158*0.055)</f>
        <v>20</v>
      </c>
      <c r="V2158">
        <v>10</v>
      </c>
      <c r="W2158" t="s">
        <v>14</v>
      </c>
      <c r="X2158">
        <f>IF(W2158="USD",V2158,V2158*0.054)</f>
        <v>10</v>
      </c>
      <c r="Y2158">
        <v>1</v>
      </c>
      <c r="Z2158">
        <v>2.2000000000000002</v>
      </c>
      <c r="AA2158" s="9">
        <v>3.3</v>
      </c>
      <c r="AB2158">
        <v>2.75</v>
      </c>
    </row>
    <row r="2159" spans="1:29" x14ac:dyDescent="0.25">
      <c r="A2159" t="s">
        <v>119</v>
      </c>
      <c r="B2159" t="s">
        <v>10</v>
      </c>
      <c r="C2159" t="s">
        <v>68</v>
      </c>
      <c r="D2159" t="s">
        <v>3611</v>
      </c>
      <c r="E2159" t="s">
        <v>3617</v>
      </c>
      <c r="F2159" t="str">
        <f>_xlfn.CONCAT(D2159:D2159,"-",E2159)</f>
        <v>Mogadishu-Lagos</v>
      </c>
      <c r="G2159" s="1">
        <v>44568</v>
      </c>
      <c r="H2159" s="1">
        <v>44590</v>
      </c>
      <c r="I2159" s="8">
        <f>IF(H2159&lt;&gt;"",_xlfn.DAYS(H2159,G2159),"N/A")</f>
        <v>22</v>
      </c>
      <c r="J2159" s="1">
        <f>IF(H2159&lt;&gt;"",H2159,"N/A")</f>
        <v>44590</v>
      </c>
      <c r="K2159">
        <v>1</v>
      </c>
      <c r="L2159" t="s">
        <v>16</v>
      </c>
      <c r="M2159" t="str">
        <f>IF(L2159&lt;&gt;"",L2159,"N/A")</f>
        <v>Paid</v>
      </c>
      <c r="N2159" t="s">
        <v>16</v>
      </c>
      <c r="O2159" t="str">
        <f>IF(N2159&lt;&gt;"",N2159,"N/A")</f>
        <v>Paid</v>
      </c>
      <c r="P2159" t="s">
        <v>13</v>
      </c>
      <c r="Q2159" s="9">
        <v>30.12</v>
      </c>
      <c r="R2159" t="str">
        <f t="shared" si="33"/>
        <v>30+</v>
      </c>
      <c r="S2159">
        <v>600</v>
      </c>
      <c r="T2159" t="s">
        <v>14</v>
      </c>
      <c r="U2159">
        <f>IF(T2159="USD",S2159,S2159*0.055)</f>
        <v>600</v>
      </c>
      <c r="V2159">
        <v>300</v>
      </c>
      <c r="W2159" t="s">
        <v>14</v>
      </c>
      <c r="X2159">
        <f>IF(W2159="USD",V2159,V2159*0.054)</f>
        <v>300</v>
      </c>
      <c r="Y2159">
        <v>1</v>
      </c>
      <c r="Z2159">
        <v>2.2000000000000002</v>
      </c>
      <c r="AA2159" s="9">
        <v>3.3</v>
      </c>
      <c r="AB2159">
        <v>2.75</v>
      </c>
    </row>
    <row r="2160" spans="1:29" x14ac:dyDescent="0.25">
      <c r="A2160" t="s">
        <v>122</v>
      </c>
      <c r="B2160" t="s">
        <v>10</v>
      </c>
      <c r="C2160" t="s">
        <v>68</v>
      </c>
      <c r="D2160" t="s">
        <v>3615</v>
      </c>
      <c r="E2160" t="s">
        <v>3617</v>
      </c>
      <c r="F2160" t="str">
        <f>_xlfn.CONCAT(D2160:D2160,"-",E2160)</f>
        <v>Mombasa-Lagos</v>
      </c>
      <c r="G2160" s="1">
        <v>44568</v>
      </c>
      <c r="H2160" s="1">
        <v>44590</v>
      </c>
      <c r="I2160" s="8">
        <f>IF(H2160&lt;&gt;"",_xlfn.DAYS(H2160,G2160),"N/A")</f>
        <v>22</v>
      </c>
      <c r="J2160" s="1">
        <f>IF(H2160&lt;&gt;"",H2160,"N/A")</f>
        <v>44590</v>
      </c>
      <c r="K2160">
        <v>1</v>
      </c>
      <c r="L2160" t="s">
        <v>16</v>
      </c>
      <c r="M2160" t="str">
        <f>IF(L2160&lt;&gt;"",L2160,"N/A")</f>
        <v>Paid</v>
      </c>
      <c r="N2160" t="s">
        <v>16</v>
      </c>
      <c r="O2160" t="str">
        <f>IF(N2160&lt;&gt;"",N2160,"N/A")</f>
        <v>Paid</v>
      </c>
      <c r="P2160" t="s">
        <v>13</v>
      </c>
      <c r="Q2160" s="9">
        <v>30.12</v>
      </c>
      <c r="R2160" t="str">
        <f t="shared" si="33"/>
        <v>30+</v>
      </c>
      <c r="S2160">
        <v>600</v>
      </c>
      <c r="T2160" t="s">
        <v>14</v>
      </c>
      <c r="U2160">
        <f>IF(T2160="USD",S2160,S2160*0.055)</f>
        <v>600</v>
      </c>
      <c r="V2160">
        <v>300</v>
      </c>
      <c r="W2160" t="s">
        <v>14</v>
      </c>
      <c r="X2160">
        <f>IF(W2160="USD",V2160,V2160*0.054)</f>
        <v>300</v>
      </c>
      <c r="Y2160">
        <v>1</v>
      </c>
      <c r="Z2160">
        <v>2.2000000000000002</v>
      </c>
      <c r="AA2160" s="9">
        <v>3.3</v>
      </c>
      <c r="AB2160">
        <v>2.75</v>
      </c>
    </row>
    <row r="2161" spans="1:28" x14ac:dyDescent="0.25">
      <c r="A2161" t="s">
        <v>182</v>
      </c>
      <c r="B2161" t="s">
        <v>10</v>
      </c>
      <c r="C2161" t="s">
        <v>68</v>
      </c>
      <c r="D2161" t="s">
        <v>3611</v>
      </c>
      <c r="E2161" t="s">
        <v>3613</v>
      </c>
      <c r="F2161" t="str">
        <f>_xlfn.CONCAT(D2161:D2161,"-",E2161)</f>
        <v>Mogadishu-Sanaa</v>
      </c>
      <c r="G2161" s="1">
        <v>44568</v>
      </c>
      <c r="H2161" s="1">
        <v>44590</v>
      </c>
      <c r="I2161" s="8">
        <f>IF(H2161&lt;&gt;"",_xlfn.DAYS(H2161,G2161),"N/A")</f>
        <v>22</v>
      </c>
      <c r="J2161" s="1">
        <f>IF(H2161&lt;&gt;"",H2161,"N/A")</f>
        <v>44590</v>
      </c>
      <c r="K2161">
        <v>1</v>
      </c>
      <c r="L2161" t="s">
        <v>16</v>
      </c>
      <c r="M2161" t="str">
        <f>IF(L2161&lt;&gt;"",L2161,"N/A")</f>
        <v>Paid</v>
      </c>
      <c r="N2161" t="s">
        <v>16</v>
      </c>
      <c r="O2161" t="str">
        <f>IF(N2161&lt;&gt;"",N2161,"N/A")</f>
        <v>Paid</v>
      </c>
      <c r="P2161" t="s">
        <v>69</v>
      </c>
      <c r="Q2161" s="9">
        <v>30.06</v>
      </c>
      <c r="R2161" t="str">
        <f t="shared" si="33"/>
        <v>30+</v>
      </c>
      <c r="S2161">
        <v>20</v>
      </c>
      <c r="T2161" t="s">
        <v>14</v>
      </c>
      <c r="U2161">
        <f>IF(T2161="USD",S2161,S2161*0.055)</f>
        <v>20</v>
      </c>
      <c r="V2161">
        <v>10</v>
      </c>
      <c r="W2161" t="s">
        <v>14</v>
      </c>
      <c r="X2161">
        <f>IF(W2161="USD",V2161,V2161*0.054)</f>
        <v>10</v>
      </c>
      <c r="Y2161">
        <v>1</v>
      </c>
      <c r="Z2161">
        <v>2.2000000000000002</v>
      </c>
      <c r="AA2161" s="9">
        <v>3.3</v>
      </c>
      <c r="AB2161">
        <v>2.75</v>
      </c>
    </row>
    <row r="2162" spans="1:28" x14ac:dyDescent="0.25">
      <c r="A2162" t="s">
        <v>125</v>
      </c>
      <c r="B2162" t="s">
        <v>10</v>
      </c>
      <c r="C2162" t="s">
        <v>68</v>
      </c>
      <c r="D2162" t="s">
        <v>3619</v>
      </c>
      <c r="E2162" t="s">
        <v>3618</v>
      </c>
      <c r="F2162" t="str">
        <f>_xlfn.CONCAT(D2162:D2162,"-",E2162)</f>
        <v>Addis Ababa-Tripoli</v>
      </c>
      <c r="G2162" s="1">
        <v>44568</v>
      </c>
      <c r="H2162" s="1">
        <v>44590</v>
      </c>
      <c r="I2162" s="8">
        <f>IF(H2162&lt;&gt;"",_xlfn.DAYS(H2162,G2162),"N/A")</f>
        <v>22</v>
      </c>
      <c r="J2162" s="1">
        <f>IF(H2162&lt;&gt;"",H2162,"N/A")</f>
        <v>44590</v>
      </c>
      <c r="K2162">
        <v>1</v>
      </c>
      <c r="L2162" t="s">
        <v>16</v>
      </c>
      <c r="M2162" t="str">
        <f>IF(L2162&lt;&gt;"",L2162,"N/A")</f>
        <v>Paid</v>
      </c>
      <c r="N2162" t="s">
        <v>16</v>
      </c>
      <c r="O2162" t="str">
        <f>IF(N2162&lt;&gt;"",N2162,"N/A")</f>
        <v>Paid</v>
      </c>
      <c r="P2162" t="s">
        <v>13</v>
      </c>
      <c r="Q2162" s="9">
        <v>30.06</v>
      </c>
      <c r="R2162" t="str">
        <f t="shared" si="33"/>
        <v>30+</v>
      </c>
      <c r="S2162">
        <v>600</v>
      </c>
      <c r="T2162" t="s">
        <v>14</v>
      </c>
      <c r="U2162">
        <f>IF(T2162="USD",S2162,S2162*0.055)</f>
        <v>600</v>
      </c>
      <c r="V2162">
        <v>300</v>
      </c>
      <c r="W2162" t="s">
        <v>14</v>
      </c>
      <c r="X2162">
        <f>IF(W2162="USD",V2162,V2162*0.054)</f>
        <v>300</v>
      </c>
      <c r="Y2162">
        <v>1</v>
      </c>
      <c r="Z2162">
        <v>2.2000000000000002</v>
      </c>
      <c r="AA2162" s="9">
        <v>3.3</v>
      </c>
      <c r="AB2162">
        <v>2.75</v>
      </c>
    </row>
    <row r="2163" spans="1:28" x14ac:dyDescent="0.25">
      <c r="A2163" t="s">
        <v>438</v>
      </c>
      <c r="B2163" t="s">
        <v>10</v>
      </c>
      <c r="C2163" t="s">
        <v>68</v>
      </c>
      <c r="D2163" t="s">
        <v>3616</v>
      </c>
      <c r="E2163" t="s">
        <v>3612</v>
      </c>
      <c r="F2163" t="str">
        <f>_xlfn.CONCAT(D2163:D2163,"-",E2163)</f>
        <v>Marrakech-Victoria</v>
      </c>
      <c r="G2163" s="1">
        <v>44629</v>
      </c>
      <c r="H2163" s="1">
        <v>44651</v>
      </c>
      <c r="I2163" s="8">
        <f>IF(H2163&lt;&gt;"",_xlfn.DAYS(H2163,G2163),"N/A")</f>
        <v>22</v>
      </c>
      <c r="J2163" s="1">
        <f>IF(H2163&lt;&gt;"",H2163,"N/A")</f>
        <v>44651</v>
      </c>
      <c r="K2163">
        <v>3</v>
      </c>
      <c r="L2163" t="s">
        <v>16</v>
      </c>
      <c r="M2163" t="str">
        <f>IF(L2163&lt;&gt;"",L2163,"N/A")</f>
        <v>Paid</v>
      </c>
      <c r="N2163" t="s">
        <v>16</v>
      </c>
      <c r="O2163" t="str">
        <f>IF(N2163&lt;&gt;"",N2163,"N/A")</f>
        <v>Paid</v>
      </c>
      <c r="P2163" t="s">
        <v>13</v>
      </c>
      <c r="Q2163" s="9">
        <v>29.763000000000002</v>
      </c>
      <c r="R2163" t="str">
        <f t="shared" si="33"/>
        <v>20-30</v>
      </c>
      <c r="S2163">
        <v>600</v>
      </c>
      <c r="T2163" t="s">
        <v>14</v>
      </c>
      <c r="U2163">
        <f>IF(T2163="USD",S2163,S2163*0.055)</f>
        <v>600</v>
      </c>
      <c r="V2163">
        <v>300</v>
      </c>
      <c r="W2163" t="s">
        <v>14</v>
      </c>
      <c r="X2163">
        <f>IF(W2163="USD",V2163,V2163*0.054)</f>
        <v>300</v>
      </c>
      <c r="Y2163">
        <v>1</v>
      </c>
      <c r="Z2163">
        <v>2.2000000000000002</v>
      </c>
      <c r="AA2163" s="9">
        <v>3.3</v>
      </c>
      <c r="AB2163">
        <v>2.75</v>
      </c>
    </row>
    <row r="2164" spans="1:28" x14ac:dyDescent="0.25">
      <c r="A2164" t="s">
        <v>234</v>
      </c>
      <c r="B2164" t="s">
        <v>10</v>
      </c>
      <c r="C2164" t="s">
        <v>68</v>
      </c>
      <c r="D2164" t="s">
        <v>3616</v>
      </c>
      <c r="E2164" t="s">
        <v>3613</v>
      </c>
      <c r="F2164" t="str">
        <f>_xlfn.CONCAT(D2164:D2164,"-",E2164)</f>
        <v>Marrakech-Sanaa</v>
      </c>
      <c r="G2164" s="1">
        <v>44591</v>
      </c>
      <c r="H2164" s="1">
        <v>44613</v>
      </c>
      <c r="I2164" s="8">
        <f>IF(H2164&lt;&gt;"",_xlfn.DAYS(H2164,G2164),"N/A")</f>
        <v>22</v>
      </c>
      <c r="J2164" s="1">
        <f>IF(H2164&lt;&gt;"",H2164,"N/A")</f>
        <v>44613</v>
      </c>
      <c r="K2164">
        <v>1</v>
      </c>
      <c r="L2164" t="s">
        <v>16</v>
      </c>
      <c r="M2164" t="str">
        <f>IF(L2164&lt;&gt;"",L2164,"N/A")</f>
        <v>Paid</v>
      </c>
      <c r="N2164" t="s">
        <v>16</v>
      </c>
      <c r="O2164" t="str">
        <f>IF(N2164&lt;&gt;"",N2164,"N/A")</f>
        <v>Paid</v>
      </c>
      <c r="P2164" t="s">
        <v>69</v>
      </c>
      <c r="Q2164" s="9">
        <v>29.677</v>
      </c>
      <c r="R2164" t="str">
        <f t="shared" si="33"/>
        <v>20-30</v>
      </c>
      <c r="S2164">
        <v>20</v>
      </c>
      <c r="T2164" t="s">
        <v>14</v>
      </c>
      <c r="U2164">
        <f>IF(T2164="USD",S2164,S2164*0.055)</f>
        <v>20</v>
      </c>
      <c r="V2164">
        <v>10</v>
      </c>
      <c r="W2164" t="s">
        <v>14</v>
      </c>
      <c r="X2164">
        <f>IF(W2164="USD",V2164,V2164*0.054)</f>
        <v>10</v>
      </c>
      <c r="Y2164">
        <v>1</v>
      </c>
      <c r="Z2164">
        <v>2.2000000000000002</v>
      </c>
      <c r="AA2164" s="9">
        <v>3.3</v>
      </c>
      <c r="AB2164">
        <v>2.75</v>
      </c>
    </row>
    <row r="2165" spans="1:28" x14ac:dyDescent="0.25">
      <c r="A2165" t="s">
        <v>265</v>
      </c>
      <c r="B2165" t="s">
        <v>10</v>
      </c>
      <c r="C2165" t="s">
        <v>68</v>
      </c>
      <c r="D2165" t="s">
        <v>3611</v>
      </c>
      <c r="E2165" t="s">
        <v>3613</v>
      </c>
      <c r="F2165" t="str">
        <f>_xlfn.CONCAT(D2165:D2165,"-",E2165)</f>
        <v>Mogadishu-Sanaa</v>
      </c>
      <c r="G2165" s="1">
        <v>44591</v>
      </c>
      <c r="H2165" s="1">
        <v>44613</v>
      </c>
      <c r="I2165" s="8">
        <f>IF(H2165&lt;&gt;"",_xlfn.DAYS(H2165,G2165),"N/A")</f>
        <v>22</v>
      </c>
      <c r="J2165" s="1">
        <f>IF(H2165&lt;&gt;"",H2165,"N/A")</f>
        <v>44613</v>
      </c>
      <c r="K2165">
        <v>1</v>
      </c>
      <c r="L2165" t="s">
        <v>16</v>
      </c>
      <c r="M2165" t="str">
        <f>IF(L2165&lt;&gt;"",L2165,"N/A")</f>
        <v>Paid</v>
      </c>
      <c r="N2165" t="s">
        <v>16</v>
      </c>
      <c r="O2165" t="str">
        <f>IF(N2165&lt;&gt;"",N2165,"N/A")</f>
        <v>Paid</v>
      </c>
      <c r="P2165" t="s">
        <v>13</v>
      </c>
      <c r="Q2165" s="9">
        <v>29.677</v>
      </c>
      <c r="R2165" t="str">
        <f t="shared" si="33"/>
        <v>20-30</v>
      </c>
      <c r="S2165">
        <v>600</v>
      </c>
      <c r="T2165" t="s">
        <v>14</v>
      </c>
      <c r="U2165">
        <f>IF(T2165="USD",S2165,S2165*0.055)</f>
        <v>600</v>
      </c>
      <c r="V2165">
        <v>300</v>
      </c>
      <c r="W2165" t="s">
        <v>14</v>
      </c>
      <c r="X2165">
        <f>IF(W2165="USD",V2165,V2165*0.054)</f>
        <v>300</v>
      </c>
      <c r="Y2165">
        <v>1</v>
      </c>
      <c r="Z2165">
        <v>2.2000000000000002</v>
      </c>
      <c r="AA2165" s="9">
        <v>3.3</v>
      </c>
      <c r="AB2165">
        <v>2.75</v>
      </c>
    </row>
    <row r="2166" spans="1:28" x14ac:dyDescent="0.25">
      <c r="A2166" t="s">
        <v>224</v>
      </c>
      <c r="B2166" t="s">
        <v>10</v>
      </c>
      <c r="C2166" t="s">
        <v>68</v>
      </c>
      <c r="D2166" t="s">
        <v>3619</v>
      </c>
      <c r="E2166" t="s">
        <v>3612</v>
      </c>
      <c r="F2166" t="str">
        <f>_xlfn.CONCAT(D2166:D2166,"-",E2166)</f>
        <v>Addis Ababa-Victoria</v>
      </c>
      <c r="G2166" s="1">
        <v>44584</v>
      </c>
      <c r="H2166" s="1">
        <v>44606</v>
      </c>
      <c r="I2166" s="8">
        <f>IF(H2166&lt;&gt;"",_xlfn.DAYS(H2166,G2166),"N/A")</f>
        <v>22</v>
      </c>
      <c r="J2166" s="1">
        <f>IF(H2166&lt;&gt;"",H2166,"N/A")</f>
        <v>44606</v>
      </c>
      <c r="K2166">
        <v>1</v>
      </c>
      <c r="L2166" t="s">
        <v>16</v>
      </c>
      <c r="M2166" t="str">
        <f>IF(L2166&lt;&gt;"",L2166,"N/A")</f>
        <v>Paid</v>
      </c>
      <c r="O2166" t="str">
        <f>IF(N2166&lt;&gt;"",N2166,"N/A")</f>
        <v>N/A</v>
      </c>
      <c r="P2166" t="s">
        <v>69</v>
      </c>
      <c r="Q2166" s="9">
        <v>29.663</v>
      </c>
      <c r="R2166" t="str">
        <f t="shared" si="33"/>
        <v>20-30</v>
      </c>
      <c r="S2166">
        <v>20</v>
      </c>
      <c r="T2166" t="s">
        <v>14</v>
      </c>
      <c r="U2166">
        <f>IF(T2166="USD",S2166,S2166*0.055)</f>
        <v>20</v>
      </c>
      <c r="V2166">
        <v>10</v>
      </c>
      <c r="W2166" t="s">
        <v>14</v>
      </c>
      <c r="X2166">
        <f>IF(W2166="USD",V2166,V2166*0.054)</f>
        <v>10</v>
      </c>
      <c r="Y2166">
        <v>1</v>
      </c>
      <c r="Z2166">
        <v>2.2000000000000002</v>
      </c>
      <c r="AA2166" s="9">
        <v>3.3</v>
      </c>
      <c r="AB2166">
        <v>2.75</v>
      </c>
    </row>
    <row r="2167" spans="1:28" x14ac:dyDescent="0.25">
      <c r="A2167" t="s">
        <v>255</v>
      </c>
      <c r="B2167" t="s">
        <v>10</v>
      </c>
      <c r="C2167" t="s">
        <v>68</v>
      </c>
      <c r="D2167" t="s">
        <v>3611</v>
      </c>
      <c r="E2167" t="s">
        <v>3614</v>
      </c>
      <c r="F2167" t="str">
        <f>_xlfn.CONCAT(D2167:D2167,"-",E2167)</f>
        <v>Mogadishu-Alger</v>
      </c>
      <c r="G2167" s="1">
        <v>44584</v>
      </c>
      <c r="H2167" s="1">
        <v>44606</v>
      </c>
      <c r="I2167" s="8">
        <f>IF(H2167&lt;&gt;"",_xlfn.DAYS(H2167,G2167),"N/A")</f>
        <v>22</v>
      </c>
      <c r="J2167" s="1">
        <f>IF(H2167&lt;&gt;"",H2167,"N/A")</f>
        <v>44606</v>
      </c>
      <c r="K2167">
        <v>1</v>
      </c>
      <c r="L2167" t="s">
        <v>16</v>
      </c>
      <c r="M2167" t="str">
        <f>IF(L2167&lt;&gt;"",L2167,"N/A")</f>
        <v>Paid</v>
      </c>
      <c r="N2167" t="s">
        <v>16</v>
      </c>
      <c r="O2167" t="str">
        <f>IF(N2167&lt;&gt;"",N2167,"N/A")</f>
        <v>Paid</v>
      </c>
      <c r="P2167" t="s">
        <v>13</v>
      </c>
      <c r="Q2167" s="9">
        <v>29.663</v>
      </c>
      <c r="R2167" t="str">
        <f t="shared" si="33"/>
        <v>20-30</v>
      </c>
      <c r="S2167">
        <v>600</v>
      </c>
      <c r="T2167" t="s">
        <v>14</v>
      </c>
      <c r="U2167">
        <f>IF(T2167="USD",S2167,S2167*0.055)</f>
        <v>600</v>
      </c>
      <c r="V2167">
        <v>300</v>
      </c>
      <c r="W2167" t="s">
        <v>14</v>
      </c>
      <c r="X2167">
        <f>IF(W2167="USD",V2167,V2167*0.054)</f>
        <v>300</v>
      </c>
      <c r="Y2167">
        <v>1</v>
      </c>
      <c r="Z2167">
        <v>2.2000000000000002</v>
      </c>
      <c r="AA2167" s="9">
        <v>3.3</v>
      </c>
      <c r="AB2167">
        <v>2.75</v>
      </c>
    </row>
    <row r="2168" spans="1:28" x14ac:dyDescent="0.25">
      <c r="A2168" t="s">
        <v>230</v>
      </c>
      <c r="B2168" t="s">
        <v>10</v>
      </c>
      <c r="C2168" t="s">
        <v>68</v>
      </c>
      <c r="D2168" t="s">
        <v>3615</v>
      </c>
      <c r="E2168" t="s">
        <v>3612</v>
      </c>
      <c r="F2168" t="str">
        <f>_xlfn.CONCAT(D2168:D2168,"-",E2168)</f>
        <v>Mombasa-Victoria</v>
      </c>
      <c r="G2168" s="1">
        <v>44591</v>
      </c>
      <c r="H2168" s="1">
        <v>44613</v>
      </c>
      <c r="I2168" s="8">
        <f>IF(H2168&lt;&gt;"",_xlfn.DAYS(H2168,G2168),"N/A")</f>
        <v>22</v>
      </c>
      <c r="J2168" s="1">
        <f>IF(H2168&lt;&gt;"",H2168,"N/A")</f>
        <v>44613</v>
      </c>
      <c r="K2168">
        <v>1</v>
      </c>
      <c r="L2168" t="s">
        <v>16</v>
      </c>
      <c r="M2168" t="str">
        <f>IF(L2168&lt;&gt;"",L2168,"N/A")</f>
        <v>Paid</v>
      </c>
      <c r="O2168" t="str">
        <f>IF(N2168&lt;&gt;"",N2168,"N/A")</f>
        <v>N/A</v>
      </c>
      <c r="P2168" t="s">
        <v>69</v>
      </c>
      <c r="Q2168" s="9">
        <v>29.649000000000001</v>
      </c>
      <c r="R2168" t="str">
        <f t="shared" si="33"/>
        <v>20-30</v>
      </c>
      <c r="S2168">
        <v>20</v>
      </c>
      <c r="T2168" t="s">
        <v>14</v>
      </c>
      <c r="U2168">
        <f>IF(T2168="USD",S2168,S2168*0.055)</f>
        <v>20</v>
      </c>
      <c r="V2168">
        <v>10</v>
      </c>
      <c r="W2168" t="s">
        <v>14</v>
      </c>
      <c r="X2168">
        <f>IF(W2168="USD",V2168,V2168*0.054)</f>
        <v>10</v>
      </c>
      <c r="Y2168">
        <v>1</v>
      </c>
      <c r="Z2168">
        <v>2.2000000000000002</v>
      </c>
      <c r="AA2168" s="9">
        <v>3.3</v>
      </c>
      <c r="AB2168">
        <v>2.75</v>
      </c>
    </row>
    <row r="2169" spans="1:28" x14ac:dyDescent="0.25">
      <c r="A2169" t="s">
        <v>261</v>
      </c>
      <c r="B2169" t="s">
        <v>10</v>
      </c>
      <c r="C2169" t="s">
        <v>68</v>
      </c>
      <c r="D2169" t="s">
        <v>3620</v>
      </c>
      <c r="E2169" t="s">
        <v>3618</v>
      </c>
      <c r="F2169" t="str">
        <f>_xlfn.CONCAT(D2169:D2169,"-",E2169)</f>
        <v>Zanzibar-Tripoli</v>
      </c>
      <c r="G2169" s="1">
        <v>44591</v>
      </c>
      <c r="H2169" s="1">
        <v>44613</v>
      </c>
      <c r="I2169" s="8">
        <f>IF(H2169&lt;&gt;"",_xlfn.DAYS(H2169,G2169),"N/A")</f>
        <v>22</v>
      </c>
      <c r="J2169" s="1">
        <f>IF(H2169&lt;&gt;"",H2169,"N/A")</f>
        <v>44613</v>
      </c>
      <c r="K2169">
        <v>1</v>
      </c>
      <c r="L2169" t="s">
        <v>16</v>
      </c>
      <c r="M2169" t="str">
        <f>IF(L2169&lt;&gt;"",L2169,"N/A")</f>
        <v>Paid</v>
      </c>
      <c r="N2169" t="s">
        <v>16</v>
      </c>
      <c r="O2169" t="str">
        <f>IF(N2169&lt;&gt;"",N2169,"N/A")</f>
        <v>Paid</v>
      </c>
      <c r="P2169" t="s">
        <v>13</v>
      </c>
      <c r="Q2169" s="9">
        <v>29.649000000000001</v>
      </c>
      <c r="R2169" t="str">
        <f t="shared" si="33"/>
        <v>20-30</v>
      </c>
      <c r="S2169">
        <v>600</v>
      </c>
      <c r="T2169" t="s">
        <v>14</v>
      </c>
      <c r="U2169">
        <f>IF(T2169="USD",S2169,S2169*0.055)</f>
        <v>600</v>
      </c>
      <c r="V2169">
        <v>300</v>
      </c>
      <c r="W2169" t="s">
        <v>14</v>
      </c>
      <c r="X2169">
        <f>IF(W2169="USD",V2169,V2169*0.054)</f>
        <v>300</v>
      </c>
      <c r="Y2169">
        <v>1</v>
      </c>
      <c r="Z2169">
        <v>2.2000000000000002</v>
      </c>
      <c r="AA2169" s="9">
        <v>3.3</v>
      </c>
      <c r="AB2169">
        <v>2.75</v>
      </c>
    </row>
    <row r="2170" spans="1:28" x14ac:dyDescent="0.25">
      <c r="A2170" t="s">
        <v>233</v>
      </c>
      <c r="B2170" t="s">
        <v>10</v>
      </c>
      <c r="C2170" t="s">
        <v>68</v>
      </c>
      <c r="D2170" t="s">
        <v>3616</v>
      </c>
      <c r="E2170" t="s">
        <v>3617</v>
      </c>
      <c r="F2170" t="str">
        <f>_xlfn.CONCAT(D2170:D2170,"-",E2170)</f>
        <v>Marrakech-Lagos</v>
      </c>
      <c r="G2170" s="1">
        <v>44593</v>
      </c>
      <c r="H2170" s="1">
        <v>44615</v>
      </c>
      <c r="I2170" s="8">
        <f>IF(H2170&lt;&gt;"",_xlfn.DAYS(H2170,G2170),"N/A")</f>
        <v>22</v>
      </c>
      <c r="J2170" s="1">
        <f>IF(H2170&lt;&gt;"",H2170,"N/A")</f>
        <v>44615</v>
      </c>
      <c r="K2170">
        <v>2</v>
      </c>
      <c r="L2170" t="s">
        <v>16</v>
      </c>
      <c r="M2170" t="str">
        <f>IF(L2170&lt;&gt;"",L2170,"N/A")</f>
        <v>Paid</v>
      </c>
      <c r="N2170" t="s">
        <v>12</v>
      </c>
      <c r="O2170" t="str">
        <f>IF(N2170&lt;&gt;"",N2170,"N/A")</f>
        <v>Invoiced</v>
      </c>
      <c r="P2170" t="s">
        <v>69</v>
      </c>
      <c r="Q2170" s="9">
        <v>29.64</v>
      </c>
      <c r="R2170" t="str">
        <f t="shared" si="33"/>
        <v>20-30</v>
      </c>
      <c r="S2170">
        <v>20</v>
      </c>
      <c r="T2170" t="s">
        <v>14</v>
      </c>
      <c r="U2170">
        <f>IF(T2170="USD",S2170,S2170*0.055)</f>
        <v>20</v>
      </c>
      <c r="V2170">
        <v>10</v>
      </c>
      <c r="W2170" t="s">
        <v>14</v>
      </c>
      <c r="X2170">
        <f>IF(W2170="USD",V2170,V2170*0.054)</f>
        <v>10</v>
      </c>
      <c r="Y2170">
        <v>1</v>
      </c>
      <c r="Z2170">
        <v>2.2000000000000002</v>
      </c>
      <c r="AA2170" s="9">
        <v>3.3</v>
      </c>
      <c r="AB2170">
        <v>2.75</v>
      </c>
    </row>
    <row r="2171" spans="1:28" x14ac:dyDescent="0.25">
      <c r="A2171" t="s">
        <v>264</v>
      </c>
      <c r="B2171" t="s">
        <v>10</v>
      </c>
      <c r="C2171" t="s">
        <v>68</v>
      </c>
      <c r="D2171" t="s">
        <v>3615</v>
      </c>
      <c r="E2171" t="s">
        <v>3614</v>
      </c>
      <c r="F2171" t="str">
        <f>_xlfn.CONCAT(D2171:D2171,"-",E2171)</f>
        <v>Mombasa-Alger</v>
      </c>
      <c r="G2171" s="1">
        <v>44593</v>
      </c>
      <c r="H2171" s="1">
        <v>44615</v>
      </c>
      <c r="I2171" s="8">
        <f>IF(H2171&lt;&gt;"",_xlfn.DAYS(H2171,G2171),"N/A")</f>
        <v>22</v>
      </c>
      <c r="J2171" s="1">
        <f>IF(H2171&lt;&gt;"",H2171,"N/A")</f>
        <v>44615</v>
      </c>
      <c r="K2171">
        <v>2</v>
      </c>
      <c r="L2171" t="s">
        <v>16</v>
      </c>
      <c r="M2171" t="str">
        <f>IF(L2171&lt;&gt;"",L2171,"N/A")</f>
        <v>Paid</v>
      </c>
      <c r="N2171" t="s">
        <v>16</v>
      </c>
      <c r="O2171" t="str">
        <f>IF(N2171&lt;&gt;"",N2171,"N/A")</f>
        <v>Paid</v>
      </c>
      <c r="P2171" t="s">
        <v>13</v>
      </c>
      <c r="Q2171" s="9">
        <v>29.64</v>
      </c>
      <c r="R2171" t="str">
        <f t="shared" si="33"/>
        <v>20-30</v>
      </c>
      <c r="S2171">
        <v>600</v>
      </c>
      <c r="T2171" t="s">
        <v>14</v>
      </c>
      <c r="U2171">
        <f>IF(T2171="USD",S2171,S2171*0.055)</f>
        <v>600</v>
      </c>
      <c r="V2171">
        <v>300</v>
      </c>
      <c r="W2171" t="s">
        <v>14</v>
      </c>
      <c r="X2171">
        <f>IF(W2171="USD",V2171,V2171*0.054)</f>
        <v>300</v>
      </c>
      <c r="Y2171">
        <v>1</v>
      </c>
      <c r="Z2171">
        <v>2.2000000000000002</v>
      </c>
      <c r="AA2171" s="9">
        <v>3.3</v>
      </c>
      <c r="AB2171">
        <v>2.75</v>
      </c>
    </row>
    <row r="2172" spans="1:28" x14ac:dyDescent="0.25">
      <c r="A2172" t="s">
        <v>448</v>
      </c>
      <c r="B2172" t="s">
        <v>10</v>
      </c>
      <c r="C2172" t="s">
        <v>68</v>
      </c>
      <c r="D2172" t="s">
        <v>3619</v>
      </c>
      <c r="E2172" t="s">
        <v>3614</v>
      </c>
      <c r="F2172" t="str">
        <f>_xlfn.CONCAT(D2172:D2172,"-",E2172)</f>
        <v>Addis Ababa-Alger</v>
      </c>
      <c r="G2172" s="1">
        <v>44629</v>
      </c>
      <c r="H2172" s="1">
        <v>44651</v>
      </c>
      <c r="I2172" s="8">
        <f>IF(H2172&lt;&gt;"",_xlfn.DAYS(H2172,G2172),"N/A")</f>
        <v>22</v>
      </c>
      <c r="J2172" s="1">
        <f>IF(H2172&lt;&gt;"",H2172,"N/A")</f>
        <v>44651</v>
      </c>
      <c r="K2172">
        <v>3</v>
      </c>
      <c r="L2172" t="s">
        <v>16</v>
      </c>
      <c r="M2172" t="str">
        <f>IF(L2172&lt;&gt;"",L2172,"N/A")</f>
        <v>Paid</v>
      </c>
      <c r="N2172" t="s">
        <v>16</v>
      </c>
      <c r="O2172" t="str">
        <f>IF(N2172&lt;&gt;"",N2172,"N/A")</f>
        <v>Paid</v>
      </c>
      <c r="P2172" t="s">
        <v>13</v>
      </c>
      <c r="Q2172" s="9">
        <v>29.215</v>
      </c>
      <c r="R2172" t="str">
        <f t="shared" si="33"/>
        <v>20-30</v>
      </c>
      <c r="S2172">
        <v>600</v>
      </c>
      <c r="T2172" t="s">
        <v>14</v>
      </c>
      <c r="U2172">
        <f>IF(T2172="USD",S2172,S2172*0.055)</f>
        <v>600</v>
      </c>
      <c r="V2172">
        <v>300</v>
      </c>
      <c r="W2172" t="s">
        <v>14</v>
      </c>
      <c r="X2172">
        <f>IF(W2172="USD",V2172,V2172*0.054)</f>
        <v>300</v>
      </c>
      <c r="Y2172">
        <v>1</v>
      </c>
      <c r="Z2172">
        <v>2.2000000000000002</v>
      </c>
      <c r="AA2172" s="9">
        <v>3.3</v>
      </c>
      <c r="AB2172">
        <v>2.75</v>
      </c>
    </row>
    <row r="2173" spans="1:28" x14ac:dyDescent="0.25">
      <c r="A2173" t="s">
        <v>183</v>
      </c>
      <c r="B2173" t="s">
        <v>10</v>
      </c>
      <c r="C2173" t="s">
        <v>68</v>
      </c>
      <c r="D2173" t="s">
        <v>3619</v>
      </c>
      <c r="E2173" t="s">
        <v>3613</v>
      </c>
      <c r="F2173" t="str">
        <f>_xlfn.CONCAT(D2173:D2173,"-",E2173)</f>
        <v>Addis Ababa-Sanaa</v>
      </c>
      <c r="G2173" s="1">
        <v>44602</v>
      </c>
      <c r="H2173" s="1">
        <v>44623</v>
      </c>
      <c r="I2173" s="8">
        <f>IF(H2173&lt;&gt;"",_xlfn.DAYS(H2173,G2173),"N/A")</f>
        <v>21</v>
      </c>
      <c r="J2173" s="1">
        <f>IF(H2173&lt;&gt;"",H2173,"N/A")</f>
        <v>44623</v>
      </c>
      <c r="K2173">
        <v>2</v>
      </c>
      <c r="L2173" t="s">
        <v>16</v>
      </c>
      <c r="M2173" t="str">
        <f>IF(L2173&lt;&gt;"",L2173,"N/A")</f>
        <v>Paid</v>
      </c>
      <c r="O2173" t="str">
        <f>IF(N2173&lt;&gt;"",N2173,"N/A")</f>
        <v>N/A</v>
      </c>
      <c r="P2173" t="s">
        <v>69</v>
      </c>
      <c r="Q2173" s="9">
        <v>34.18</v>
      </c>
      <c r="R2173" t="str">
        <f t="shared" si="33"/>
        <v>30+</v>
      </c>
      <c r="S2173">
        <v>20</v>
      </c>
      <c r="T2173" t="s">
        <v>14</v>
      </c>
      <c r="U2173">
        <f>IF(T2173="USD",S2173,S2173*0.055)</f>
        <v>20</v>
      </c>
      <c r="V2173">
        <v>10</v>
      </c>
      <c r="W2173" t="s">
        <v>14</v>
      </c>
      <c r="X2173">
        <f>IF(W2173="USD",V2173,V2173*0.054)</f>
        <v>10</v>
      </c>
      <c r="Y2173">
        <v>1</v>
      </c>
      <c r="Z2173">
        <v>2.1</v>
      </c>
      <c r="AA2173" s="9">
        <v>3.15</v>
      </c>
      <c r="AB2173">
        <v>2.625</v>
      </c>
    </row>
    <row r="2174" spans="1:28" x14ac:dyDescent="0.25">
      <c r="A2174" t="s">
        <v>126</v>
      </c>
      <c r="B2174" t="s">
        <v>10</v>
      </c>
      <c r="C2174" t="s">
        <v>68</v>
      </c>
      <c r="D2174" t="s">
        <v>3615</v>
      </c>
      <c r="E2174" t="s">
        <v>3618</v>
      </c>
      <c r="F2174" t="str">
        <f>_xlfn.CONCAT(D2174:D2174,"-",E2174)</f>
        <v>Mombasa-Tripoli</v>
      </c>
      <c r="G2174" s="1">
        <v>44602</v>
      </c>
      <c r="H2174" s="1">
        <v>44623</v>
      </c>
      <c r="I2174" s="8">
        <f>IF(H2174&lt;&gt;"",_xlfn.DAYS(H2174,G2174),"N/A")</f>
        <v>21</v>
      </c>
      <c r="J2174" s="1">
        <f>IF(H2174&lt;&gt;"",H2174,"N/A")</f>
        <v>44623</v>
      </c>
      <c r="K2174">
        <v>2</v>
      </c>
      <c r="L2174" t="s">
        <v>16</v>
      </c>
      <c r="M2174" t="str">
        <f>IF(L2174&lt;&gt;"",L2174,"N/A")</f>
        <v>Paid</v>
      </c>
      <c r="N2174" t="s">
        <v>12</v>
      </c>
      <c r="O2174" t="str">
        <f>IF(N2174&lt;&gt;"",N2174,"N/A")</f>
        <v>Invoiced</v>
      </c>
      <c r="P2174" t="s">
        <v>13</v>
      </c>
      <c r="Q2174" s="9">
        <v>34.18</v>
      </c>
      <c r="R2174" t="str">
        <f t="shared" si="33"/>
        <v>30+</v>
      </c>
      <c r="S2174">
        <v>600</v>
      </c>
      <c r="T2174" t="s">
        <v>14</v>
      </c>
      <c r="U2174">
        <f>IF(T2174="USD",S2174,S2174*0.055)</f>
        <v>600</v>
      </c>
      <c r="V2174">
        <v>300</v>
      </c>
      <c r="W2174" t="s">
        <v>14</v>
      </c>
      <c r="X2174">
        <f>IF(W2174="USD",V2174,V2174*0.054)</f>
        <v>300</v>
      </c>
      <c r="Y2174">
        <v>1</v>
      </c>
      <c r="Z2174">
        <v>2.1</v>
      </c>
      <c r="AA2174" s="9">
        <v>3.15</v>
      </c>
      <c r="AB2174">
        <v>2.625</v>
      </c>
    </row>
    <row r="2175" spans="1:28" x14ac:dyDescent="0.25">
      <c r="A2175" t="s">
        <v>19</v>
      </c>
      <c r="B2175" t="s">
        <v>10</v>
      </c>
      <c r="C2175" t="s">
        <v>11</v>
      </c>
      <c r="D2175" t="s">
        <v>3615</v>
      </c>
      <c r="E2175" t="s">
        <v>3614</v>
      </c>
      <c r="F2175" t="str">
        <f>_xlfn.CONCAT(D2175:D2175,"-",E2175)</f>
        <v>Mombasa-Alger</v>
      </c>
      <c r="G2175" s="1">
        <v>44568</v>
      </c>
      <c r="H2175" s="1">
        <v>44589</v>
      </c>
      <c r="I2175" s="8">
        <f>IF(H2175&lt;&gt;"",_xlfn.DAYS(H2175,G2175),"N/A")</f>
        <v>21</v>
      </c>
      <c r="J2175" s="1">
        <f>IF(H2175&lt;&gt;"",H2175,"N/A")</f>
        <v>44589</v>
      </c>
      <c r="K2175">
        <v>1</v>
      </c>
      <c r="L2175" t="s">
        <v>16</v>
      </c>
      <c r="M2175" t="str">
        <f>IF(L2175&lt;&gt;"",L2175,"N/A")</f>
        <v>Paid</v>
      </c>
      <c r="N2175" t="s">
        <v>12</v>
      </c>
      <c r="O2175" t="str">
        <f>IF(N2175&lt;&gt;"",N2175,"N/A")</f>
        <v>Invoiced</v>
      </c>
      <c r="P2175" t="s">
        <v>13</v>
      </c>
      <c r="Q2175" s="9">
        <v>31.123999999999999</v>
      </c>
      <c r="R2175" t="str">
        <f t="shared" si="33"/>
        <v>30+</v>
      </c>
      <c r="S2175">
        <v>600</v>
      </c>
      <c r="T2175" t="s">
        <v>14</v>
      </c>
      <c r="U2175">
        <f>IF(T2175="USD",S2175,S2175*0.055)</f>
        <v>600</v>
      </c>
      <c r="V2175">
        <v>300</v>
      </c>
      <c r="W2175" t="s">
        <v>14</v>
      </c>
      <c r="X2175">
        <f>IF(W2175="USD",V2175,V2175*0.054)</f>
        <v>300</v>
      </c>
      <c r="Y2175">
        <v>1</v>
      </c>
      <c r="Z2175">
        <v>2.1</v>
      </c>
      <c r="AA2175" s="9">
        <v>3.15</v>
      </c>
      <c r="AB2175">
        <v>2.625</v>
      </c>
    </row>
    <row r="2176" spans="1:28" x14ac:dyDescent="0.25">
      <c r="A2176" t="s">
        <v>282</v>
      </c>
      <c r="B2176" t="s">
        <v>10</v>
      </c>
      <c r="C2176" t="s">
        <v>68</v>
      </c>
      <c r="D2176" t="s">
        <v>3619</v>
      </c>
      <c r="E2176" t="s">
        <v>3613</v>
      </c>
      <c r="F2176" t="str">
        <f>_xlfn.CONCAT(D2176:D2176,"-",E2176)</f>
        <v>Addis Ababa-Sanaa</v>
      </c>
      <c r="G2176" s="1">
        <v>44610</v>
      </c>
      <c r="H2176" s="1">
        <v>44631</v>
      </c>
      <c r="I2176" s="8">
        <f>IF(H2176&lt;&gt;"",_xlfn.DAYS(H2176,G2176),"N/A")</f>
        <v>21</v>
      </c>
      <c r="J2176" s="1">
        <f>IF(H2176&lt;&gt;"",H2176,"N/A")</f>
        <v>44631</v>
      </c>
      <c r="K2176">
        <v>2</v>
      </c>
      <c r="L2176" t="s">
        <v>16</v>
      </c>
      <c r="M2176" t="str">
        <f>IF(L2176&lt;&gt;"",L2176,"N/A")</f>
        <v>Paid</v>
      </c>
      <c r="N2176" t="s">
        <v>12</v>
      </c>
      <c r="O2176" t="str">
        <f>IF(N2176&lt;&gt;"",N2176,"N/A")</f>
        <v>Invoiced</v>
      </c>
      <c r="P2176" t="s">
        <v>69</v>
      </c>
      <c r="Q2176" s="9">
        <v>30.172000000000001</v>
      </c>
      <c r="R2176" t="str">
        <f t="shared" si="33"/>
        <v>30+</v>
      </c>
      <c r="S2176">
        <v>20</v>
      </c>
      <c r="T2176" t="s">
        <v>14</v>
      </c>
      <c r="U2176">
        <f>IF(T2176="USD",S2176,S2176*0.055)</f>
        <v>20</v>
      </c>
      <c r="V2176">
        <v>10</v>
      </c>
      <c r="W2176" t="s">
        <v>14</v>
      </c>
      <c r="X2176">
        <f>IF(W2176="USD",V2176,V2176*0.054)</f>
        <v>10</v>
      </c>
      <c r="Y2176">
        <v>1</v>
      </c>
      <c r="Z2176">
        <v>2.1</v>
      </c>
      <c r="AA2176" s="9">
        <v>3.15</v>
      </c>
      <c r="AB2176">
        <v>2.625</v>
      </c>
    </row>
    <row r="2177" spans="1:29" x14ac:dyDescent="0.25">
      <c r="A2177" t="s">
        <v>292</v>
      </c>
      <c r="B2177" t="s">
        <v>10</v>
      </c>
      <c r="C2177" t="s">
        <v>68</v>
      </c>
      <c r="D2177" t="s">
        <v>3619</v>
      </c>
      <c r="E2177" t="s">
        <v>3612</v>
      </c>
      <c r="F2177" t="str">
        <f>_xlfn.CONCAT(D2177:D2177,"-",E2177)</f>
        <v>Addis Ababa-Victoria</v>
      </c>
      <c r="G2177" s="1">
        <v>44610</v>
      </c>
      <c r="H2177" s="1">
        <v>44631</v>
      </c>
      <c r="I2177" s="8">
        <f>IF(H2177&lt;&gt;"",_xlfn.DAYS(H2177,G2177),"N/A")</f>
        <v>21</v>
      </c>
      <c r="J2177" s="1">
        <f>IF(H2177&lt;&gt;"",H2177,"N/A")</f>
        <v>44631</v>
      </c>
      <c r="K2177">
        <v>2</v>
      </c>
      <c r="L2177" t="s">
        <v>16</v>
      </c>
      <c r="M2177" t="str">
        <f>IF(L2177&lt;&gt;"",L2177,"N/A")</f>
        <v>Paid</v>
      </c>
      <c r="N2177" t="s">
        <v>16</v>
      </c>
      <c r="O2177" t="str">
        <f>IF(N2177&lt;&gt;"",N2177,"N/A")</f>
        <v>Paid</v>
      </c>
      <c r="P2177" t="s">
        <v>13</v>
      </c>
      <c r="Q2177" s="9">
        <v>30.172000000000001</v>
      </c>
      <c r="R2177" t="str">
        <f t="shared" si="33"/>
        <v>30+</v>
      </c>
      <c r="S2177">
        <v>600</v>
      </c>
      <c r="T2177" t="s">
        <v>14</v>
      </c>
      <c r="U2177">
        <f>IF(T2177="USD",S2177,S2177*0.055)</f>
        <v>600</v>
      </c>
      <c r="V2177">
        <v>300</v>
      </c>
      <c r="W2177" t="s">
        <v>14</v>
      </c>
      <c r="X2177">
        <f>IF(W2177="USD",V2177,V2177*0.054)</f>
        <v>300</v>
      </c>
      <c r="Y2177">
        <v>1</v>
      </c>
      <c r="Z2177">
        <v>2.1</v>
      </c>
      <c r="AA2177" s="9">
        <v>3.15</v>
      </c>
      <c r="AB2177">
        <v>2.625</v>
      </c>
    </row>
    <row r="2178" spans="1:29" x14ac:dyDescent="0.25">
      <c r="A2178" t="s">
        <v>279</v>
      </c>
      <c r="B2178" t="s">
        <v>10</v>
      </c>
      <c r="C2178" t="s">
        <v>68</v>
      </c>
      <c r="D2178" t="s">
        <v>3619</v>
      </c>
      <c r="E2178" t="s">
        <v>3612</v>
      </c>
      <c r="F2178" t="str">
        <f>_xlfn.CONCAT(D2178:D2178,"-",E2178)</f>
        <v>Addis Ababa-Victoria</v>
      </c>
      <c r="G2178" s="1">
        <v>44610</v>
      </c>
      <c r="H2178" s="1">
        <v>44631</v>
      </c>
      <c r="I2178" s="8">
        <f>IF(H2178&lt;&gt;"",_xlfn.DAYS(H2178,G2178),"N/A")</f>
        <v>21</v>
      </c>
      <c r="J2178" s="1">
        <f>IF(H2178&lt;&gt;"",H2178,"N/A")</f>
        <v>44631</v>
      </c>
      <c r="K2178">
        <v>2</v>
      </c>
      <c r="L2178" t="s">
        <v>16</v>
      </c>
      <c r="M2178" t="str">
        <f>IF(L2178&lt;&gt;"",L2178,"N/A")</f>
        <v>Paid</v>
      </c>
      <c r="N2178" t="s">
        <v>12</v>
      </c>
      <c r="O2178" t="str">
        <f>IF(N2178&lt;&gt;"",N2178,"N/A")</f>
        <v>Invoiced</v>
      </c>
      <c r="P2178" t="s">
        <v>69</v>
      </c>
      <c r="Q2178" s="9">
        <v>30.065000000000001</v>
      </c>
      <c r="R2178" t="str">
        <f t="shared" si="33"/>
        <v>30+</v>
      </c>
      <c r="S2178">
        <v>20</v>
      </c>
      <c r="T2178" t="s">
        <v>14</v>
      </c>
      <c r="U2178">
        <f>IF(T2178="USD",S2178,S2178*0.055)</f>
        <v>20</v>
      </c>
      <c r="V2178">
        <v>10</v>
      </c>
      <c r="W2178" t="s">
        <v>14</v>
      </c>
      <c r="X2178">
        <f>IF(W2178="USD",V2178,V2178*0.054)</f>
        <v>10</v>
      </c>
      <c r="Y2178">
        <v>1</v>
      </c>
      <c r="Z2178">
        <v>2.1</v>
      </c>
      <c r="AA2178" s="9">
        <v>3.15</v>
      </c>
      <c r="AB2178">
        <v>2.625</v>
      </c>
    </row>
    <row r="2179" spans="1:29" x14ac:dyDescent="0.25">
      <c r="A2179" t="s">
        <v>289</v>
      </c>
      <c r="B2179" t="s">
        <v>10</v>
      </c>
      <c r="C2179" t="s">
        <v>68</v>
      </c>
      <c r="D2179" t="s">
        <v>3620</v>
      </c>
      <c r="E2179" t="s">
        <v>3614</v>
      </c>
      <c r="F2179" t="str">
        <f>_xlfn.CONCAT(D2179:D2179,"-",E2179)</f>
        <v>Zanzibar-Alger</v>
      </c>
      <c r="G2179" s="1">
        <v>44610</v>
      </c>
      <c r="H2179" s="1">
        <v>44631</v>
      </c>
      <c r="I2179" s="8">
        <f>IF(H2179&lt;&gt;"",_xlfn.DAYS(H2179,G2179),"N/A")</f>
        <v>21</v>
      </c>
      <c r="J2179" s="1">
        <f>IF(H2179&lt;&gt;"",H2179,"N/A")</f>
        <v>44631</v>
      </c>
      <c r="K2179">
        <v>2</v>
      </c>
      <c r="L2179" t="s">
        <v>16</v>
      </c>
      <c r="M2179" t="str">
        <f>IF(L2179&lt;&gt;"",L2179,"N/A")</f>
        <v>Paid</v>
      </c>
      <c r="N2179" t="s">
        <v>16</v>
      </c>
      <c r="O2179" t="str">
        <f>IF(N2179&lt;&gt;"",N2179,"N/A")</f>
        <v>Paid</v>
      </c>
      <c r="P2179" t="s">
        <v>13</v>
      </c>
      <c r="Q2179" s="9">
        <v>30.065000000000001</v>
      </c>
      <c r="R2179" t="str">
        <f t="shared" ref="R2179:R2242" si="34">IF(Q2179&lt;=10,"1-10",IF(Q2179&lt;=20,"10-20",IF(Q2179&lt;=30,"20-30",IF(Q2179&lt;=40,"30+"))))</f>
        <v>30+</v>
      </c>
      <c r="S2179">
        <v>600</v>
      </c>
      <c r="T2179" t="s">
        <v>14</v>
      </c>
      <c r="U2179">
        <f>IF(T2179="USD",S2179,S2179*0.055)</f>
        <v>600</v>
      </c>
      <c r="V2179">
        <v>300</v>
      </c>
      <c r="W2179" t="s">
        <v>14</v>
      </c>
      <c r="X2179">
        <f>IF(W2179="USD",V2179,V2179*0.054)</f>
        <v>300</v>
      </c>
      <c r="Y2179">
        <v>1</v>
      </c>
      <c r="Z2179">
        <v>2.1</v>
      </c>
      <c r="AA2179" s="9">
        <v>3.15</v>
      </c>
      <c r="AB2179">
        <v>2.625</v>
      </c>
    </row>
    <row r="2180" spans="1:29" x14ac:dyDescent="0.25">
      <c r="A2180" t="s">
        <v>231</v>
      </c>
      <c r="B2180" t="s">
        <v>10</v>
      </c>
      <c r="C2180" t="s">
        <v>68</v>
      </c>
      <c r="D2180" t="s">
        <v>3620</v>
      </c>
      <c r="E2180" t="s">
        <v>3612</v>
      </c>
      <c r="F2180" t="str">
        <f>_xlfn.CONCAT(D2180:D2180,"-",E2180)</f>
        <v>Zanzibar-Victoria</v>
      </c>
      <c r="G2180" s="1">
        <v>44593</v>
      </c>
      <c r="H2180" s="1">
        <v>44614</v>
      </c>
      <c r="I2180" s="8">
        <f>IF(H2180&lt;&gt;"",_xlfn.DAYS(H2180,G2180),"N/A")</f>
        <v>21</v>
      </c>
      <c r="J2180" s="1">
        <f>IF(H2180&lt;&gt;"",H2180,"N/A")</f>
        <v>44614</v>
      </c>
      <c r="K2180">
        <v>2</v>
      </c>
      <c r="L2180" t="s">
        <v>16</v>
      </c>
      <c r="M2180" t="str">
        <f>IF(L2180&lt;&gt;"",L2180,"N/A")</f>
        <v>Paid</v>
      </c>
      <c r="N2180" t="s">
        <v>16</v>
      </c>
      <c r="O2180" t="str">
        <f>IF(N2180&lt;&gt;"",N2180,"N/A")</f>
        <v>Paid</v>
      </c>
      <c r="P2180" t="s">
        <v>69</v>
      </c>
      <c r="Q2180" s="9">
        <v>29.792999999999999</v>
      </c>
      <c r="R2180" t="str">
        <f t="shared" si="34"/>
        <v>20-30</v>
      </c>
      <c r="S2180">
        <v>20</v>
      </c>
      <c r="T2180" t="s">
        <v>14</v>
      </c>
      <c r="U2180">
        <f>IF(T2180="USD",S2180,S2180*0.055)</f>
        <v>20</v>
      </c>
      <c r="V2180">
        <v>10</v>
      </c>
      <c r="W2180" t="s">
        <v>14</v>
      </c>
      <c r="X2180">
        <f>IF(W2180="USD",V2180,V2180*0.054)</f>
        <v>10</v>
      </c>
      <c r="Y2180">
        <v>1</v>
      </c>
      <c r="Z2180">
        <v>2.1</v>
      </c>
      <c r="AA2180" s="9">
        <v>3.15</v>
      </c>
      <c r="AB2180">
        <v>2.625</v>
      </c>
    </row>
    <row r="2181" spans="1:29" x14ac:dyDescent="0.25">
      <c r="A2181" t="s">
        <v>262</v>
      </c>
      <c r="B2181" t="s">
        <v>10</v>
      </c>
      <c r="C2181" t="s">
        <v>68</v>
      </c>
      <c r="D2181" t="s">
        <v>3619</v>
      </c>
      <c r="E2181" t="s">
        <v>3614</v>
      </c>
      <c r="F2181" t="str">
        <f>_xlfn.CONCAT(D2181:D2181,"-",E2181)</f>
        <v>Addis Ababa-Alger</v>
      </c>
      <c r="G2181" s="1">
        <v>44593</v>
      </c>
      <c r="H2181" s="1">
        <v>44614</v>
      </c>
      <c r="I2181" s="8">
        <f>IF(H2181&lt;&gt;"",_xlfn.DAYS(H2181,G2181),"N/A")</f>
        <v>21</v>
      </c>
      <c r="J2181" s="1">
        <f>IF(H2181&lt;&gt;"",H2181,"N/A")</f>
        <v>44614</v>
      </c>
      <c r="K2181">
        <v>2</v>
      </c>
      <c r="L2181" t="s">
        <v>16</v>
      </c>
      <c r="M2181" t="str">
        <f>IF(L2181&lt;&gt;"",L2181,"N/A")</f>
        <v>Paid</v>
      </c>
      <c r="N2181" t="s">
        <v>16</v>
      </c>
      <c r="O2181" t="str">
        <f>IF(N2181&lt;&gt;"",N2181,"N/A")</f>
        <v>Paid</v>
      </c>
      <c r="P2181" t="s">
        <v>13</v>
      </c>
      <c r="Q2181" s="9">
        <v>29.792999999999999</v>
      </c>
      <c r="R2181" t="str">
        <f t="shared" si="34"/>
        <v>20-30</v>
      </c>
      <c r="S2181">
        <v>600</v>
      </c>
      <c r="T2181" t="s">
        <v>14</v>
      </c>
      <c r="U2181">
        <f>IF(T2181="USD",S2181,S2181*0.055)</f>
        <v>600</v>
      </c>
      <c r="V2181">
        <v>300</v>
      </c>
      <c r="W2181" t="s">
        <v>14</v>
      </c>
      <c r="X2181">
        <f>IF(W2181="USD",V2181,V2181*0.054)</f>
        <v>300</v>
      </c>
      <c r="Y2181">
        <v>1</v>
      </c>
      <c r="Z2181">
        <v>2.1</v>
      </c>
      <c r="AA2181" s="9">
        <v>3.15</v>
      </c>
      <c r="AB2181">
        <v>2.625</v>
      </c>
    </row>
    <row r="2182" spans="1:29" x14ac:dyDescent="0.25">
      <c r="A2182" t="s">
        <v>3399</v>
      </c>
      <c r="B2182" t="s">
        <v>10</v>
      </c>
      <c r="C2182" t="s">
        <v>56</v>
      </c>
      <c r="D2182" t="s">
        <v>3619</v>
      </c>
      <c r="E2182" t="s">
        <v>3618</v>
      </c>
      <c r="F2182" t="str">
        <f>_xlfn.CONCAT(D2182:D2182,"-",E2182)</f>
        <v>Addis Ababa-Tripoli</v>
      </c>
      <c r="G2182" s="1">
        <v>44680</v>
      </c>
      <c r="H2182" s="1">
        <v>44694</v>
      </c>
      <c r="I2182" s="8">
        <f>IF(H2182&lt;&gt;"",_xlfn.DAYS(H2182,G2182),"N/A")</f>
        <v>14</v>
      </c>
      <c r="J2182" s="1">
        <f>IF(H2182&lt;&gt;"",H2182,"N/A")</f>
        <v>44694</v>
      </c>
      <c r="K2182">
        <v>4</v>
      </c>
      <c r="L2182" t="s">
        <v>16</v>
      </c>
      <c r="M2182" t="str">
        <f>IF(L2182&lt;&gt;"",L2182,"N/A")</f>
        <v>Paid</v>
      </c>
      <c r="N2182" t="s">
        <v>12</v>
      </c>
      <c r="O2182" t="str">
        <f>IF(N2182&lt;&gt;"",N2182,"N/A")</f>
        <v>Invoiced</v>
      </c>
      <c r="P2182" t="s">
        <v>13</v>
      </c>
      <c r="Q2182" s="9">
        <v>36.061999999999998</v>
      </c>
      <c r="R2182" t="str">
        <f t="shared" si="34"/>
        <v>30+</v>
      </c>
      <c r="S2182">
        <v>600</v>
      </c>
      <c r="T2182" t="s">
        <v>14</v>
      </c>
      <c r="U2182">
        <f>IF(T2182="USD",S2182,S2182*0.055)</f>
        <v>600</v>
      </c>
      <c r="V2182">
        <v>300</v>
      </c>
      <c r="W2182" t="s">
        <v>14</v>
      </c>
      <c r="X2182">
        <f>IF(W2182="USD",V2182,V2182*0.054)</f>
        <v>300</v>
      </c>
      <c r="Y2182">
        <v>1</v>
      </c>
      <c r="Z2182">
        <v>2.1</v>
      </c>
      <c r="AA2182" s="9">
        <v>1.4000000000000001</v>
      </c>
      <c r="AB2182">
        <v>1.75</v>
      </c>
      <c r="AC2182">
        <v>1.4000000000000001</v>
      </c>
    </row>
    <row r="2183" spans="1:29" x14ac:dyDescent="0.25">
      <c r="A2183" t="s">
        <v>3485</v>
      </c>
      <c r="B2183" t="s">
        <v>10</v>
      </c>
      <c r="C2183" t="s">
        <v>56</v>
      </c>
      <c r="D2183" t="s">
        <v>3619</v>
      </c>
      <c r="E2183" t="s">
        <v>3617</v>
      </c>
      <c r="F2183" t="str">
        <f>_xlfn.CONCAT(D2183:D2183,"-",E2183)</f>
        <v>Addis Ababa-Lagos</v>
      </c>
      <c r="G2183" s="1">
        <v>44749</v>
      </c>
      <c r="H2183" s="1">
        <v>44763</v>
      </c>
      <c r="I2183" s="8">
        <f>IF(H2183&lt;&gt;"",_xlfn.DAYS(H2183,G2183),"N/A")</f>
        <v>14</v>
      </c>
      <c r="J2183" s="1">
        <f>IF(H2183&lt;&gt;"",H2183,"N/A")</f>
        <v>44763</v>
      </c>
      <c r="K2183">
        <v>7</v>
      </c>
      <c r="M2183" t="str">
        <f>IF(L2183&lt;&gt;"",L2183,"N/A")</f>
        <v>N/A</v>
      </c>
      <c r="N2183" t="s">
        <v>12</v>
      </c>
      <c r="O2183" t="str">
        <f>IF(N2183&lt;&gt;"",N2183,"N/A")</f>
        <v>Invoiced</v>
      </c>
      <c r="P2183" t="s">
        <v>13</v>
      </c>
      <c r="Q2183" s="9">
        <v>35.679000000000002</v>
      </c>
      <c r="R2183" t="str">
        <f t="shared" si="34"/>
        <v>30+</v>
      </c>
      <c r="S2183">
        <v>600</v>
      </c>
      <c r="T2183" t="s">
        <v>14</v>
      </c>
      <c r="U2183">
        <f>IF(T2183="USD",S2183,S2183*0.055)</f>
        <v>600</v>
      </c>
      <c r="V2183">
        <v>300</v>
      </c>
      <c r="W2183" t="s">
        <v>14</v>
      </c>
      <c r="X2183">
        <f>IF(W2183="USD",V2183,V2183*0.054)</f>
        <v>300</v>
      </c>
      <c r="Y2183">
        <v>1</v>
      </c>
      <c r="Z2183">
        <v>2.1</v>
      </c>
      <c r="AA2183" s="9">
        <v>1.4000000000000001</v>
      </c>
      <c r="AB2183">
        <v>1.75</v>
      </c>
      <c r="AC2183">
        <v>1.4000000000000001</v>
      </c>
    </row>
    <row r="2184" spans="1:29" x14ac:dyDescent="0.25">
      <c r="A2184" t="s">
        <v>3511</v>
      </c>
      <c r="B2184" t="s">
        <v>10</v>
      </c>
      <c r="C2184" t="s">
        <v>56</v>
      </c>
      <c r="D2184" t="s">
        <v>3611</v>
      </c>
      <c r="E2184" t="s">
        <v>3614</v>
      </c>
      <c r="F2184" t="str">
        <f>_xlfn.CONCAT(D2184:D2184,"-",E2184)</f>
        <v>Mogadishu-Alger</v>
      </c>
      <c r="G2184" s="1">
        <v>44782</v>
      </c>
      <c r="H2184" s="1">
        <v>44796</v>
      </c>
      <c r="I2184" s="8">
        <f>IF(H2184&lt;&gt;"",_xlfn.DAYS(H2184,G2184),"N/A")</f>
        <v>14</v>
      </c>
      <c r="J2184" s="1">
        <f>IF(H2184&lt;&gt;"",H2184,"N/A")</f>
        <v>44796</v>
      </c>
      <c r="K2184">
        <v>8</v>
      </c>
      <c r="M2184" t="str">
        <f>IF(L2184&lt;&gt;"",L2184,"N/A")</f>
        <v>N/A</v>
      </c>
      <c r="N2184" t="s">
        <v>12</v>
      </c>
      <c r="O2184" t="str">
        <f>IF(N2184&lt;&gt;"",N2184,"N/A")</f>
        <v>Invoiced</v>
      </c>
      <c r="P2184" t="s">
        <v>13</v>
      </c>
      <c r="Q2184" s="9">
        <v>35.661999999999999</v>
      </c>
      <c r="R2184" t="str">
        <f t="shared" si="34"/>
        <v>30+</v>
      </c>
      <c r="S2184">
        <v>600</v>
      </c>
      <c r="T2184" t="s">
        <v>14</v>
      </c>
      <c r="U2184">
        <f>IF(T2184="USD",S2184,S2184*0.055)</f>
        <v>600</v>
      </c>
      <c r="V2184">
        <v>300</v>
      </c>
      <c r="W2184" t="s">
        <v>14</v>
      </c>
      <c r="X2184">
        <f>IF(W2184="USD",V2184,V2184*0.054)</f>
        <v>300</v>
      </c>
      <c r="Y2184">
        <v>1</v>
      </c>
      <c r="Z2184">
        <v>2.1</v>
      </c>
      <c r="AA2184" s="9">
        <v>1.4000000000000001</v>
      </c>
      <c r="AB2184">
        <v>1.75</v>
      </c>
      <c r="AC2184">
        <v>1.4000000000000001</v>
      </c>
    </row>
    <row r="2185" spans="1:29" x14ac:dyDescent="0.25">
      <c r="A2185" t="s">
        <v>732</v>
      </c>
      <c r="B2185" t="s">
        <v>10</v>
      </c>
      <c r="C2185" t="s">
        <v>68</v>
      </c>
      <c r="D2185" t="s">
        <v>3611</v>
      </c>
      <c r="E2185" t="s">
        <v>3613</v>
      </c>
      <c r="F2185" t="str">
        <f>_xlfn.CONCAT(D2185:D2185,"-",E2185)</f>
        <v>Mogadishu-Sanaa</v>
      </c>
      <c r="G2185" s="1">
        <v>44782</v>
      </c>
      <c r="H2185" s="1">
        <v>44796</v>
      </c>
      <c r="I2185" s="8">
        <f>IF(H2185&lt;&gt;"",_xlfn.DAYS(H2185,G2185),"N/A")</f>
        <v>14</v>
      </c>
      <c r="J2185" s="1">
        <f>IF(H2185&lt;&gt;"",H2185,"N/A")</f>
        <v>44796</v>
      </c>
      <c r="K2185">
        <v>8</v>
      </c>
      <c r="L2185" t="s">
        <v>12</v>
      </c>
      <c r="M2185" t="str">
        <f>IF(L2185&lt;&gt;"",L2185,"N/A")</f>
        <v>Invoiced</v>
      </c>
      <c r="N2185" t="s">
        <v>12</v>
      </c>
      <c r="O2185" t="str">
        <f>IF(N2185&lt;&gt;"",N2185,"N/A")</f>
        <v>Invoiced</v>
      </c>
      <c r="P2185" t="s">
        <v>13</v>
      </c>
      <c r="Q2185" s="9">
        <v>35.57</v>
      </c>
      <c r="R2185" t="str">
        <f t="shared" si="34"/>
        <v>30+</v>
      </c>
      <c r="S2185">
        <v>600</v>
      </c>
      <c r="T2185" t="s">
        <v>14</v>
      </c>
      <c r="U2185">
        <f>IF(T2185="USD",S2185,S2185*0.055)</f>
        <v>600</v>
      </c>
      <c r="V2185">
        <v>300</v>
      </c>
      <c r="W2185" t="s">
        <v>14</v>
      </c>
      <c r="X2185">
        <f>IF(W2185="USD",V2185,V2185*0.054)</f>
        <v>300</v>
      </c>
      <c r="Y2185">
        <v>1</v>
      </c>
      <c r="Z2185">
        <v>2.1</v>
      </c>
      <c r="AA2185" s="9">
        <v>1.4000000000000001</v>
      </c>
      <c r="AB2185">
        <v>1.75</v>
      </c>
      <c r="AC2185">
        <v>1.4000000000000001</v>
      </c>
    </row>
    <row r="2186" spans="1:29" x14ac:dyDescent="0.25">
      <c r="A2186" t="s">
        <v>742</v>
      </c>
      <c r="B2186" t="s">
        <v>10</v>
      </c>
      <c r="C2186" t="s">
        <v>68</v>
      </c>
      <c r="D2186" t="s">
        <v>3616</v>
      </c>
      <c r="E2186" t="s">
        <v>3618</v>
      </c>
      <c r="F2186" t="str">
        <f>_xlfn.CONCAT(D2186:D2186,"-",E2186)</f>
        <v>Marrakech-Tripoli</v>
      </c>
      <c r="G2186" s="1">
        <v>44792</v>
      </c>
      <c r="H2186" s="1">
        <v>44806</v>
      </c>
      <c r="I2186" s="8">
        <f>IF(H2186&lt;&gt;"",_xlfn.DAYS(H2186,G2186),"N/A")</f>
        <v>14</v>
      </c>
      <c r="J2186" s="1">
        <f>IF(H2186&lt;&gt;"",H2186,"N/A")</f>
        <v>44806</v>
      </c>
      <c r="K2186">
        <v>8</v>
      </c>
      <c r="L2186" t="s">
        <v>12</v>
      </c>
      <c r="M2186" t="str">
        <f>IF(L2186&lt;&gt;"",L2186,"N/A")</f>
        <v>Invoiced</v>
      </c>
      <c r="N2186" t="s">
        <v>583</v>
      </c>
      <c r="O2186" t="str">
        <f>IF(N2186&lt;&gt;"",N2186,"N/A")</f>
        <v>Approval Pending</v>
      </c>
      <c r="P2186" t="s">
        <v>13</v>
      </c>
      <c r="Q2186" s="9">
        <v>35.520000000000003</v>
      </c>
      <c r="R2186" t="str">
        <f t="shared" si="34"/>
        <v>30+</v>
      </c>
      <c r="S2186">
        <v>600</v>
      </c>
      <c r="T2186" t="s">
        <v>14</v>
      </c>
      <c r="U2186">
        <f>IF(T2186="USD",S2186,S2186*0.055)</f>
        <v>600</v>
      </c>
      <c r="V2186">
        <v>300</v>
      </c>
      <c r="W2186" t="s">
        <v>14</v>
      </c>
      <c r="X2186">
        <f>IF(W2186="USD",V2186,V2186*0.054)</f>
        <v>300</v>
      </c>
      <c r="Y2186">
        <v>1</v>
      </c>
      <c r="Z2186">
        <v>2.1</v>
      </c>
      <c r="AA2186" s="9">
        <v>1.4000000000000001</v>
      </c>
      <c r="AB2186">
        <v>1.75</v>
      </c>
      <c r="AC2186">
        <v>1.4000000000000001</v>
      </c>
    </row>
    <row r="2187" spans="1:29" x14ac:dyDescent="0.25">
      <c r="A2187" t="s">
        <v>3422</v>
      </c>
      <c r="B2187" t="s">
        <v>10</v>
      </c>
      <c r="C2187" t="s">
        <v>56</v>
      </c>
      <c r="D2187" t="s">
        <v>3619</v>
      </c>
      <c r="E2187" t="s">
        <v>3614</v>
      </c>
      <c r="F2187" t="str">
        <f>_xlfn.CONCAT(D2187:D2187,"-",E2187)</f>
        <v>Addis Ababa-Alger</v>
      </c>
      <c r="G2187" s="1">
        <v>44720</v>
      </c>
      <c r="H2187" s="1">
        <v>44734</v>
      </c>
      <c r="I2187" s="8">
        <f>IF(H2187&lt;&gt;"",_xlfn.DAYS(H2187,G2187),"N/A")</f>
        <v>14</v>
      </c>
      <c r="J2187" s="1">
        <f>IF(H2187&lt;&gt;"",H2187,"N/A")</f>
        <v>44734</v>
      </c>
      <c r="K2187">
        <v>6</v>
      </c>
      <c r="L2187" t="s">
        <v>16</v>
      </c>
      <c r="M2187" t="str">
        <f>IF(L2187&lt;&gt;"",L2187,"N/A")</f>
        <v>Paid</v>
      </c>
      <c r="N2187" t="s">
        <v>12</v>
      </c>
      <c r="O2187" t="str">
        <f>IF(N2187&lt;&gt;"",N2187,"N/A")</f>
        <v>Invoiced</v>
      </c>
      <c r="P2187" t="s">
        <v>13</v>
      </c>
      <c r="Q2187" s="9">
        <v>35.511000000000003</v>
      </c>
      <c r="R2187" t="str">
        <f t="shared" si="34"/>
        <v>30+</v>
      </c>
      <c r="S2187">
        <v>600</v>
      </c>
      <c r="T2187" t="s">
        <v>14</v>
      </c>
      <c r="U2187">
        <f>IF(T2187="USD",S2187,S2187*0.055)</f>
        <v>600</v>
      </c>
      <c r="V2187">
        <v>300</v>
      </c>
      <c r="W2187" t="s">
        <v>14</v>
      </c>
      <c r="X2187">
        <f>IF(W2187="USD",V2187,V2187*0.054)</f>
        <v>300</v>
      </c>
      <c r="Y2187">
        <v>1</v>
      </c>
      <c r="Z2187">
        <v>2.1</v>
      </c>
      <c r="AA2187" s="9">
        <v>1.4000000000000001</v>
      </c>
      <c r="AB2187">
        <v>1.75</v>
      </c>
      <c r="AC2187">
        <v>1.4000000000000001</v>
      </c>
    </row>
    <row r="2188" spans="1:29" x14ac:dyDescent="0.25">
      <c r="A2188" t="s">
        <v>740</v>
      </c>
      <c r="B2188" t="s">
        <v>10</v>
      </c>
      <c r="C2188" t="s">
        <v>68</v>
      </c>
      <c r="D2188" t="s">
        <v>3620</v>
      </c>
      <c r="E2188" t="s">
        <v>3613</v>
      </c>
      <c r="F2188" t="str">
        <f>_xlfn.CONCAT(D2188:D2188,"-",E2188)</f>
        <v>Zanzibar-Sanaa</v>
      </c>
      <c r="G2188" s="1">
        <v>44790</v>
      </c>
      <c r="H2188" s="1">
        <v>44804</v>
      </c>
      <c r="I2188" s="8">
        <f>IF(H2188&lt;&gt;"",_xlfn.DAYS(H2188,G2188),"N/A")</f>
        <v>14</v>
      </c>
      <c r="J2188" s="1">
        <f>IF(H2188&lt;&gt;"",H2188,"N/A")</f>
        <v>44804</v>
      </c>
      <c r="K2188">
        <v>8</v>
      </c>
      <c r="L2188" t="s">
        <v>12</v>
      </c>
      <c r="M2188" t="str">
        <f>IF(L2188&lt;&gt;"",L2188,"N/A")</f>
        <v>Invoiced</v>
      </c>
      <c r="N2188" t="s">
        <v>583</v>
      </c>
      <c r="O2188" t="str">
        <f>IF(N2188&lt;&gt;"",N2188,"N/A")</f>
        <v>Approval Pending</v>
      </c>
      <c r="P2188" t="s">
        <v>13</v>
      </c>
      <c r="Q2188" s="9">
        <v>35.5</v>
      </c>
      <c r="R2188" t="str">
        <f t="shared" si="34"/>
        <v>30+</v>
      </c>
      <c r="S2188">
        <v>600</v>
      </c>
      <c r="T2188" t="s">
        <v>14</v>
      </c>
      <c r="U2188">
        <f>IF(T2188="USD",S2188,S2188*0.055)</f>
        <v>600</v>
      </c>
      <c r="V2188">
        <v>300</v>
      </c>
      <c r="W2188" t="s">
        <v>14</v>
      </c>
      <c r="X2188">
        <f>IF(W2188="USD",V2188,V2188*0.054)</f>
        <v>300</v>
      </c>
      <c r="Y2188">
        <v>1</v>
      </c>
      <c r="Z2188">
        <v>2.1</v>
      </c>
      <c r="AA2188" s="9">
        <v>1.4000000000000001</v>
      </c>
      <c r="AB2188">
        <v>1.75</v>
      </c>
      <c r="AC2188">
        <v>1.4000000000000001</v>
      </c>
    </row>
    <row r="2189" spans="1:29" x14ac:dyDescent="0.25">
      <c r="A2189" t="s">
        <v>3469</v>
      </c>
      <c r="B2189" t="s">
        <v>10</v>
      </c>
      <c r="C2189" t="s">
        <v>56</v>
      </c>
      <c r="D2189" t="s">
        <v>3620</v>
      </c>
      <c r="E2189" t="s">
        <v>3614</v>
      </c>
      <c r="F2189" t="str">
        <f>_xlfn.CONCAT(D2189:D2189,"-",E2189)</f>
        <v>Zanzibar-Alger</v>
      </c>
      <c r="G2189" s="1">
        <v>44749</v>
      </c>
      <c r="H2189" s="1">
        <v>44763</v>
      </c>
      <c r="I2189" s="8">
        <f>IF(H2189&lt;&gt;"",_xlfn.DAYS(H2189,G2189),"N/A")</f>
        <v>14</v>
      </c>
      <c r="J2189" s="1">
        <f>IF(H2189&lt;&gt;"",H2189,"N/A")</f>
        <v>44763</v>
      </c>
      <c r="K2189">
        <v>7</v>
      </c>
      <c r="M2189" t="str">
        <f>IF(L2189&lt;&gt;"",L2189,"N/A")</f>
        <v>N/A</v>
      </c>
      <c r="N2189" t="s">
        <v>12</v>
      </c>
      <c r="O2189" t="str">
        <f>IF(N2189&lt;&gt;"",N2189,"N/A")</f>
        <v>Invoiced</v>
      </c>
      <c r="P2189" t="s">
        <v>13</v>
      </c>
      <c r="Q2189" s="9">
        <v>35.499000000000002</v>
      </c>
      <c r="R2189" t="str">
        <f t="shared" si="34"/>
        <v>30+</v>
      </c>
      <c r="S2189">
        <v>600</v>
      </c>
      <c r="T2189" t="s">
        <v>14</v>
      </c>
      <c r="U2189">
        <f>IF(T2189="USD",S2189,S2189*0.055)</f>
        <v>600</v>
      </c>
      <c r="V2189">
        <v>300</v>
      </c>
      <c r="W2189" t="s">
        <v>14</v>
      </c>
      <c r="X2189">
        <f>IF(W2189="USD",V2189,V2189*0.054)</f>
        <v>300</v>
      </c>
      <c r="Y2189">
        <v>1</v>
      </c>
      <c r="Z2189">
        <v>2.1</v>
      </c>
      <c r="AA2189" s="9">
        <v>1.4000000000000001</v>
      </c>
      <c r="AB2189">
        <v>1.75</v>
      </c>
      <c r="AC2189">
        <v>1.4000000000000001</v>
      </c>
    </row>
    <row r="2190" spans="1:29" x14ac:dyDescent="0.25">
      <c r="A2190" t="s">
        <v>3466</v>
      </c>
      <c r="B2190" t="s">
        <v>10</v>
      </c>
      <c r="C2190" t="s">
        <v>56</v>
      </c>
      <c r="D2190" t="s">
        <v>3615</v>
      </c>
      <c r="E2190" t="s">
        <v>3618</v>
      </c>
      <c r="F2190" t="str">
        <f>_xlfn.CONCAT(D2190:D2190,"-",E2190)</f>
        <v>Mombasa-Tripoli</v>
      </c>
      <c r="G2190" s="1">
        <v>44740</v>
      </c>
      <c r="H2190" s="1">
        <v>44754</v>
      </c>
      <c r="I2190" s="8">
        <f>IF(H2190&lt;&gt;"",_xlfn.DAYS(H2190,G2190),"N/A")</f>
        <v>14</v>
      </c>
      <c r="J2190" s="1">
        <f>IF(H2190&lt;&gt;"",H2190,"N/A")</f>
        <v>44754</v>
      </c>
      <c r="K2190">
        <v>6</v>
      </c>
      <c r="L2190" t="s">
        <v>16</v>
      </c>
      <c r="M2190" t="str">
        <f>IF(L2190&lt;&gt;"",L2190,"N/A")</f>
        <v>Paid</v>
      </c>
      <c r="N2190" t="s">
        <v>12</v>
      </c>
      <c r="O2190" t="str">
        <f>IF(N2190&lt;&gt;"",N2190,"N/A")</f>
        <v>Invoiced</v>
      </c>
      <c r="P2190" t="s">
        <v>13</v>
      </c>
      <c r="Q2190" s="9">
        <v>35.460999999999999</v>
      </c>
      <c r="R2190" t="str">
        <f t="shared" si="34"/>
        <v>30+</v>
      </c>
      <c r="S2190">
        <v>600</v>
      </c>
      <c r="T2190" t="s">
        <v>14</v>
      </c>
      <c r="U2190">
        <f>IF(T2190="USD",S2190,S2190*0.055)</f>
        <v>600</v>
      </c>
      <c r="V2190">
        <v>300</v>
      </c>
      <c r="W2190" t="s">
        <v>14</v>
      </c>
      <c r="X2190">
        <f>IF(W2190="USD",V2190,V2190*0.054)</f>
        <v>300</v>
      </c>
      <c r="Y2190">
        <v>1</v>
      </c>
      <c r="Z2190">
        <v>2.1</v>
      </c>
      <c r="AA2190" s="9">
        <v>1.4000000000000001</v>
      </c>
      <c r="AB2190">
        <v>1.75</v>
      </c>
      <c r="AC2190">
        <v>1.4000000000000001</v>
      </c>
    </row>
    <row r="2191" spans="1:29" x14ac:dyDescent="0.25">
      <c r="A2191" t="s">
        <v>738</v>
      </c>
      <c r="B2191" t="s">
        <v>10</v>
      </c>
      <c r="C2191" t="s">
        <v>68</v>
      </c>
      <c r="D2191" t="s">
        <v>3620</v>
      </c>
      <c r="E2191" t="s">
        <v>3612</v>
      </c>
      <c r="F2191" t="str">
        <f>_xlfn.CONCAT(D2191:D2191,"-",E2191)</f>
        <v>Zanzibar-Victoria</v>
      </c>
      <c r="G2191" s="1">
        <v>44792</v>
      </c>
      <c r="H2191" s="1">
        <v>44806</v>
      </c>
      <c r="I2191" s="8">
        <f>IF(H2191&lt;&gt;"",_xlfn.DAYS(H2191,G2191),"N/A")</f>
        <v>14</v>
      </c>
      <c r="J2191" s="1">
        <f>IF(H2191&lt;&gt;"",H2191,"N/A")</f>
        <v>44806</v>
      </c>
      <c r="K2191">
        <v>8</v>
      </c>
      <c r="L2191" t="s">
        <v>12</v>
      </c>
      <c r="M2191" t="str">
        <f>IF(L2191&lt;&gt;"",L2191,"N/A")</f>
        <v>Invoiced</v>
      </c>
      <c r="N2191" t="s">
        <v>583</v>
      </c>
      <c r="O2191" t="str">
        <f>IF(N2191&lt;&gt;"",N2191,"N/A")</f>
        <v>Approval Pending</v>
      </c>
      <c r="P2191" t="s">
        <v>13</v>
      </c>
      <c r="Q2191" s="9">
        <v>35.46</v>
      </c>
      <c r="R2191" t="str">
        <f t="shared" si="34"/>
        <v>30+</v>
      </c>
      <c r="S2191">
        <v>600</v>
      </c>
      <c r="T2191" t="s">
        <v>14</v>
      </c>
      <c r="U2191">
        <f>IF(T2191="USD",S2191,S2191*0.055)</f>
        <v>600</v>
      </c>
      <c r="V2191">
        <v>300</v>
      </c>
      <c r="W2191" t="s">
        <v>14</v>
      </c>
      <c r="X2191">
        <f>IF(W2191="USD",V2191,V2191*0.054)</f>
        <v>300</v>
      </c>
      <c r="Y2191">
        <v>1</v>
      </c>
      <c r="Z2191">
        <v>2.1</v>
      </c>
      <c r="AA2191" s="9">
        <v>1.4000000000000001</v>
      </c>
      <c r="AB2191">
        <v>1.75</v>
      </c>
      <c r="AC2191">
        <v>1.4000000000000001</v>
      </c>
    </row>
    <row r="2192" spans="1:29" x14ac:dyDescent="0.25">
      <c r="A2192" t="s">
        <v>873</v>
      </c>
      <c r="B2192" t="s">
        <v>10</v>
      </c>
      <c r="C2192" t="s">
        <v>68</v>
      </c>
      <c r="D2192" t="s">
        <v>3615</v>
      </c>
      <c r="E2192" t="s">
        <v>3613</v>
      </c>
      <c r="F2192" t="str">
        <f>_xlfn.CONCAT(D2192:D2192,"-",E2192)</f>
        <v>Mombasa-Sanaa</v>
      </c>
      <c r="G2192" s="1">
        <v>44799</v>
      </c>
      <c r="H2192" s="1">
        <v>44813</v>
      </c>
      <c r="I2192" s="8">
        <f>IF(H2192&lt;&gt;"",_xlfn.DAYS(H2192,G2192),"N/A")</f>
        <v>14</v>
      </c>
      <c r="J2192" s="1">
        <f>IF(H2192&lt;&gt;"",H2192,"N/A")</f>
        <v>44813</v>
      </c>
      <c r="K2192">
        <v>8</v>
      </c>
      <c r="M2192" t="str">
        <f>IF(L2192&lt;&gt;"",L2192,"N/A")</f>
        <v>N/A</v>
      </c>
      <c r="O2192" t="str">
        <f>IF(N2192&lt;&gt;"",N2192,"N/A")</f>
        <v>N/A</v>
      </c>
      <c r="P2192" t="s">
        <v>69</v>
      </c>
      <c r="Q2192" s="9">
        <v>35.44</v>
      </c>
      <c r="R2192" t="str">
        <f t="shared" si="34"/>
        <v>30+</v>
      </c>
      <c r="S2192">
        <v>20</v>
      </c>
      <c r="T2192" t="s">
        <v>14</v>
      </c>
      <c r="U2192">
        <f>IF(T2192="USD",S2192,S2192*0.055)</f>
        <v>20</v>
      </c>
      <c r="V2192">
        <v>10</v>
      </c>
      <c r="W2192" t="s">
        <v>14</v>
      </c>
      <c r="X2192">
        <f>IF(W2192="USD",V2192,V2192*0.054)</f>
        <v>10</v>
      </c>
      <c r="Y2192">
        <v>1</v>
      </c>
      <c r="Z2192">
        <v>2.1</v>
      </c>
      <c r="AA2192" s="9">
        <v>1.4000000000000001</v>
      </c>
      <c r="AB2192">
        <v>1.75</v>
      </c>
      <c r="AC2192">
        <v>1.4000000000000001</v>
      </c>
    </row>
    <row r="2193" spans="1:29" x14ac:dyDescent="0.25">
      <c r="A2193" t="s">
        <v>746</v>
      </c>
      <c r="B2193" t="s">
        <v>10</v>
      </c>
      <c r="C2193" t="s">
        <v>68</v>
      </c>
      <c r="D2193" t="s">
        <v>3619</v>
      </c>
      <c r="E2193" t="s">
        <v>3617</v>
      </c>
      <c r="F2193" t="str">
        <f>_xlfn.CONCAT(D2193:D2193,"-",E2193)</f>
        <v>Addis Ababa-Lagos</v>
      </c>
      <c r="G2193" s="1">
        <v>44787</v>
      </c>
      <c r="H2193" s="1">
        <v>44801</v>
      </c>
      <c r="I2193" s="8">
        <f>IF(H2193&lt;&gt;"",_xlfn.DAYS(H2193,G2193),"N/A")</f>
        <v>14</v>
      </c>
      <c r="J2193" s="1">
        <f>IF(H2193&lt;&gt;"",H2193,"N/A")</f>
        <v>44801</v>
      </c>
      <c r="K2193">
        <v>8</v>
      </c>
      <c r="L2193" t="s">
        <v>12</v>
      </c>
      <c r="M2193" t="str">
        <f>IF(L2193&lt;&gt;"",L2193,"N/A")</f>
        <v>Invoiced</v>
      </c>
      <c r="N2193" t="s">
        <v>583</v>
      </c>
      <c r="O2193" t="str">
        <f>IF(N2193&lt;&gt;"",N2193,"N/A")</f>
        <v>Approval Pending</v>
      </c>
      <c r="P2193" t="s">
        <v>13</v>
      </c>
      <c r="Q2193" s="9">
        <v>35.44</v>
      </c>
      <c r="R2193" t="str">
        <f t="shared" si="34"/>
        <v>30+</v>
      </c>
      <c r="S2193">
        <v>600</v>
      </c>
      <c r="T2193" t="s">
        <v>14</v>
      </c>
      <c r="U2193">
        <f>IF(T2193="USD",S2193,S2193*0.055)</f>
        <v>600</v>
      </c>
      <c r="V2193">
        <v>300</v>
      </c>
      <c r="W2193" t="s">
        <v>14</v>
      </c>
      <c r="X2193">
        <f>IF(W2193="USD",V2193,V2193*0.054)</f>
        <v>300</v>
      </c>
      <c r="Y2193">
        <v>1</v>
      </c>
      <c r="Z2193">
        <v>2.1</v>
      </c>
      <c r="AA2193" s="9">
        <v>1.4000000000000001</v>
      </c>
      <c r="AB2193">
        <v>1.75</v>
      </c>
      <c r="AC2193">
        <v>1.4000000000000001</v>
      </c>
    </row>
    <row r="2194" spans="1:29" x14ac:dyDescent="0.25">
      <c r="A2194" t="s">
        <v>871</v>
      </c>
      <c r="B2194" t="s">
        <v>10</v>
      </c>
      <c r="C2194" t="s">
        <v>68</v>
      </c>
      <c r="D2194" t="s">
        <v>3611</v>
      </c>
      <c r="E2194" t="s">
        <v>3617</v>
      </c>
      <c r="F2194" t="str">
        <f>_xlfn.CONCAT(D2194:D2194,"-",E2194)</f>
        <v>Mogadishu-Lagos</v>
      </c>
      <c r="G2194" s="1">
        <v>44799</v>
      </c>
      <c r="H2194" s="1">
        <v>44813</v>
      </c>
      <c r="I2194" s="8">
        <f>IF(H2194&lt;&gt;"",_xlfn.DAYS(H2194,G2194),"N/A")</f>
        <v>14</v>
      </c>
      <c r="J2194" s="1">
        <f>IF(H2194&lt;&gt;"",H2194,"N/A")</f>
        <v>44813</v>
      </c>
      <c r="K2194">
        <v>8</v>
      </c>
      <c r="M2194" t="str">
        <f>IF(L2194&lt;&gt;"",L2194,"N/A")</f>
        <v>N/A</v>
      </c>
      <c r="N2194" t="s">
        <v>583</v>
      </c>
      <c r="O2194" t="str">
        <f>IF(N2194&lt;&gt;"",N2194,"N/A")</f>
        <v>Approval Pending</v>
      </c>
      <c r="P2194" t="s">
        <v>13</v>
      </c>
      <c r="Q2194" s="9">
        <v>35.44</v>
      </c>
      <c r="R2194" t="str">
        <f t="shared" si="34"/>
        <v>30+</v>
      </c>
      <c r="S2194">
        <v>600</v>
      </c>
      <c r="T2194" t="s">
        <v>14</v>
      </c>
      <c r="U2194">
        <f>IF(T2194="USD",S2194,S2194*0.055)</f>
        <v>600</v>
      </c>
      <c r="V2194">
        <v>300</v>
      </c>
      <c r="W2194" t="s">
        <v>14</v>
      </c>
      <c r="X2194">
        <f>IF(W2194="USD",V2194,V2194*0.054)</f>
        <v>300</v>
      </c>
      <c r="Y2194">
        <v>1</v>
      </c>
      <c r="Z2194">
        <v>2.1</v>
      </c>
      <c r="AA2194" s="9">
        <v>1.4000000000000001</v>
      </c>
      <c r="AB2194">
        <v>1.75</v>
      </c>
      <c r="AC2194">
        <v>1.4000000000000001</v>
      </c>
    </row>
    <row r="2195" spans="1:29" x14ac:dyDescent="0.25">
      <c r="A2195" t="s">
        <v>3471</v>
      </c>
      <c r="B2195" t="s">
        <v>10</v>
      </c>
      <c r="C2195" t="s">
        <v>56</v>
      </c>
      <c r="D2195" t="s">
        <v>3615</v>
      </c>
      <c r="E2195" t="s">
        <v>3612</v>
      </c>
      <c r="F2195" t="str">
        <f>_xlfn.CONCAT(D2195:D2195,"-",E2195)</f>
        <v>Mombasa-Victoria</v>
      </c>
      <c r="G2195" s="1">
        <v>44749</v>
      </c>
      <c r="H2195" s="1">
        <v>44763</v>
      </c>
      <c r="I2195" s="8">
        <f>IF(H2195&lt;&gt;"",_xlfn.DAYS(H2195,G2195),"N/A")</f>
        <v>14</v>
      </c>
      <c r="J2195" s="1">
        <f>IF(H2195&lt;&gt;"",H2195,"N/A")</f>
        <v>44763</v>
      </c>
      <c r="K2195">
        <v>7</v>
      </c>
      <c r="M2195" t="str">
        <f>IF(L2195&lt;&gt;"",L2195,"N/A")</f>
        <v>N/A</v>
      </c>
      <c r="N2195" t="s">
        <v>12</v>
      </c>
      <c r="O2195" t="str">
        <f>IF(N2195&lt;&gt;"",N2195,"N/A")</f>
        <v>Invoiced</v>
      </c>
      <c r="P2195" t="s">
        <v>13</v>
      </c>
      <c r="Q2195" s="9">
        <v>35.381</v>
      </c>
      <c r="R2195" t="str">
        <f t="shared" si="34"/>
        <v>30+</v>
      </c>
      <c r="S2195">
        <v>600</v>
      </c>
      <c r="T2195" t="s">
        <v>14</v>
      </c>
      <c r="U2195">
        <f>IF(T2195="USD",S2195,S2195*0.055)</f>
        <v>600</v>
      </c>
      <c r="V2195">
        <v>300</v>
      </c>
      <c r="W2195" t="s">
        <v>14</v>
      </c>
      <c r="X2195">
        <f>IF(W2195="USD",V2195,V2195*0.054)</f>
        <v>300</v>
      </c>
      <c r="Y2195">
        <v>1</v>
      </c>
      <c r="Z2195">
        <v>2.1</v>
      </c>
      <c r="AA2195" s="9">
        <v>1.4000000000000001</v>
      </c>
      <c r="AB2195">
        <v>1.75</v>
      </c>
      <c r="AC2195">
        <v>1.4000000000000001</v>
      </c>
    </row>
    <row r="2196" spans="1:29" x14ac:dyDescent="0.25">
      <c r="A2196" t="s">
        <v>774</v>
      </c>
      <c r="B2196" t="s">
        <v>10</v>
      </c>
      <c r="C2196" t="s">
        <v>68</v>
      </c>
      <c r="D2196" t="s">
        <v>3616</v>
      </c>
      <c r="E2196" t="s">
        <v>3613</v>
      </c>
      <c r="F2196" t="str">
        <f>_xlfn.CONCAT(D2196:D2196,"-",E2196)</f>
        <v>Marrakech-Sanaa</v>
      </c>
      <c r="G2196" s="1">
        <v>44804</v>
      </c>
      <c r="H2196" s="1">
        <v>44818</v>
      </c>
      <c r="I2196" s="8">
        <f>IF(H2196&lt;&gt;"",_xlfn.DAYS(H2196,G2196),"N/A")</f>
        <v>14</v>
      </c>
      <c r="J2196" s="1">
        <f>IF(H2196&lt;&gt;"",H2196,"N/A")</f>
        <v>44818</v>
      </c>
      <c r="K2196">
        <v>8</v>
      </c>
      <c r="M2196" t="str">
        <f>IF(L2196&lt;&gt;"",L2196,"N/A")</f>
        <v>N/A</v>
      </c>
      <c r="O2196" t="str">
        <f>IF(N2196&lt;&gt;"",N2196,"N/A")</f>
        <v>N/A</v>
      </c>
      <c r="P2196" t="s">
        <v>69</v>
      </c>
      <c r="Q2196" s="9">
        <v>35.380000000000003</v>
      </c>
      <c r="R2196" t="str">
        <f t="shared" si="34"/>
        <v>30+</v>
      </c>
      <c r="S2196">
        <v>20</v>
      </c>
      <c r="T2196" t="s">
        <v>14</v>
      </c>
      <c r="U2196">
        <f>IF(T2196="USD",S2196,S2196*0.055)</f>
        <v>20</v>
      </c>
      <c r="V2196">
        <v>10</v>
      </c>
      <c r="W2196" t="s">
        <v>14</v>
      </c>
      <c r="X2196">
        <f>IF(W2196="USD",V2196,V2196*0.054)</f>
        <v>10</v>
      </c>
      <c r="Y2196">
        <v>1</v>
      </c>
      <c r="Z2196">
        <v>2.1</v>
      </c>
      <c r="AA2196" s="9">
        <v>1.4000000000000001</v>
      </c>
      <c r="AB2196">
        <v>1.75</v>
      </c>
      <c r="AC2196">
        <v>1.4000000000000001</v>
      </c>
    </row>
    <row r="2197" spans="1:29" x14ac:dyDescent="0.25">
      <c r="A2197" t="s">
        <v>757</v>
      </c>
      <c r="B2197" t="s">
        <v>10</v>
      </c>
      <c r="C2197" t="s">
        <v>68</v>
      </c>
      <c r="D2197" t="s">
        <v>3615</v>
      </c>
      <c r="E2197" t="s">
        <v>3617</v>
      </c>
      <c r="F2197" t="str">
        <f>_xlfn.CONCAT(D2197:D2197,"-",E2197)</f>
        <v>Mombasa-Lagos</v>
      </c>
      <c r="G2197" s="1">
        <v>44804</v>
      </c>
      <c r="H2197" s="1">
        <v>44818</v>
      </c>
      <c r="I2197" s="8">
        <f>IF(H2197&lt;&gt;"",_xlfn.DAYS(H2197,G2197),"N/A")</f>
        <v>14</v>
      </c>
      <c r="J2197" s="1">
        <f>IF(H2197&lt;&gt;"",H2197,"N/A")</f>
        <v>44818</v>
      </c>
      <c r="K2197">
        <v>8</v>
      </c>
      <c r="M2197" t="str">
        <f>IF(L2197&lt;&gt;"",L2197,"N/A")</f>
        <v>N/A</v>
      </c>
      <c r="O2197" t="str">
        <f>IF(N2197&lt;&gt;"",N2197,"N/A")</f>
        <v>N/A</v>
      </c>
      <c r="P2197" t="s">
        <v>13</v>
      </c>
      <c r="Q2197" s="9">
        <v>35.380000000000003</v>
      </c>
      <c r="R2197" t="str">
        <f t="shared" si="34"/>
        <v>30+</v>
      </c>
      <c r="S2197">
        <v>600</v>
      </c>
      <c r="T2197" t="s">
        <v>14</v>
      </c>
      <c r="U2197">
        <f>IF(T2197="USD",S2197,S2197*0.055)</f>
        <v>600</v>
      </c>
      <c r="V2197">
        <v>300</v>
      </c>
      <c r="W2197" t="s">
        <v>14</v>
      </c>
      <c r="X2197">
        <f>IF(W2197="USD",V2197,V2197*0.054)</f>
        <v>300</v>
      </c>
      <c r="Y2197">
        <v>1</v>
      </c>
      <c r="Z2197">
        <v>2.1</v>
      </c>
      <c r="AA2197" s="9">
        <v>1.4000000000000001</v>
      </c>
      <c r="AB2197">
        <v>1.75</v>
      </c>
      <c r="AC2197">
        <v>1.4000000000000001</v>
      </c>
    </row>
    <row r="2198" spans="1:29" x14ac:dyDescent="0.25">
      <c r="A2198" t="s">
        <v>3433</v>
      </c>
      <c r="B2198" t="s">
        <v>10</v>
      </c>
      <c r="C2198" t="s">
        <v>56</v>
      </c>
      <c r="D2198" t="s">
        <v>3619</v>
      </c>
      <c r="E2198" t="s">
        <v>3613</v>
      </c>
      <c r="F2198" t="str">
        <f>_xlfn.CONCAT(D2198:D2198,"-",E2198)</f>
        <v>Addis Ababa-Sanaa</v>
      </c>
      <c r="G2198" s="1">
        <v>44727</v>
      </c>
      <c r="H2198" s="1">
        <v>44741</v>
      </c>
      <c r="I2198" s="8">
        <f>IF(H2198&lt;&gt;"",_xlfn.DAYS(H2198,G2198),"N/A")</f>
        <v>14</v>
      </c>
      <c r="J2198" s="1">
        <f>IF(H2198&lt;&gt;"",H2198,"N/A")</f>
        <v>44741</v>
      </c>
      <c r="K2198">
        <v>6</v>
      </c>
      <c r="L2198" t="s">
        <v>16</v>
      </c>
      <c r="M2198" t="str">
        <f>IF(L2198&lt;&gt;"",L2198,"N/A")</f>
        <v>Paid</v>
      </c>
      <c r="N2198" t="s">
        <v>12</v>
      </c>
      <c r="O2198" t="str">
        <f>IF(N2198&lt;&gt;"",N2198,"N/A")</f>
        <v>Invoiced</v>
      </c>
      <c r="P2198" t="s">
        <v>13</v>
      </c>
      <c r="Q2198" s="9">
        <v>35.317</v>
      </c>
      <c r="R2198" t="str">
        <f t="shared" si="34"/>
        <v>30+</v>
      </c>
      <c r="S2198">
        <v>600</v>
      </c>
      <c r="T2198" t="s">
        <v>14</v>
      </c>
      <c r="U2198">
        <f>IF(T2198="USD",S2198,S2198*0.055)</f>
        <v>600</v>
      </c>
      <c r="V2198">
        <v>300</v>
      </c>
      <c r="W2198" t="s">
        <v>14</v>
      </c>
      <c r="X2198">
        <f>IF(W2198="USD",V2198,V2198*0.054)</f>
        <v>300</v>
      </c>
      <c r="Y2198">
        <v>1</v>
      </c>
      <c r="Z2198">
        <v>2.1</v>
      </c>
      <c r="AA2198" s="9">
        <v>1.4000000000000001</v>
      </c>
      <c r="AB2198">
        <v>1.75</v>
      </c>
      <c r="AC2198">
        <v>1.4000000000000001</v>
      </c>
    </row>
    <row r="2199" spans="1:29" x14ac:dyDescent="0.25">
      <c r="A2199" t="s">
        <v>3464</v>
      </c>
      <c r="B2199" t="s">
        <v>10</v>
      </c>
      <c r="C2199" t="s">
        <v>56</v>
      </c>
      <c r="D2199" t="s">
        <v>3611</v>
      </c>
      <c r="E2199" t="s">
        <v>3614</v>
      </c>
      <c r="F2199" t="str">
        <f>_xlfn.CONCAT(D2199:D2199,"-",E2199)</f>
        <v>Mogadishu-Alger</v>
      </c>
      <c r="G2199" s="1">
        <v>44741</v>
      </c>
      <c r="H2199" s="1">
        <v>44755</v>
      </c>
      <c r="I2199" s="8">
        <f>IF(H2199&lt;&gt;"",_xlfn.DAYS(H2199,G2199),"N/A")</f>
        <v>14</v>
      </c>
      <c r="J2199" s="1">
        <f>IF(H2199&lt;&gt;"",H2199,"N/A")</f>
        <v>44755</v>
      </c>
      <c r="K2199">
        <v>6</v>
      </c>
      <c r="L2199" t="s">
        <v>16</v>
      </c>
      <c r="M2199" t="str">
        <f>IF(L2199&lt;&gt;"",L2199,"N/A")</f>
        <v>Paid</v>
      </c>
      <c r="N2199" t="s">
        <v>12</v>
      </c>
      <c r="O2199" t="str">
        <f>IF(N2199&lt;&gt;"",N2199,"N/A")</f>
        <v>Invoiced</v>
      </c>
      <c r="P2199" t="s">
        <v>13</v>
      </c>
      <c r="Q2199" s="9">
        <v>35.270000000000003</v>
      </c>
      <c r="R2199" t="str">
        <f t="shared" si="34"/>
        <v>30+</v>
      </c>
      <c r="S2199">
        <v>600</v>
      </c>
      <c r="T2199" t="s">
        <v>14</v>
      </c>
      <c r="U2199">
        <f>IF(T2199="USD",S2199,S2199*0.055)</f>
        <v>600</v>
      </c>
      <c r="V2199">
        <v>300</v>
      </c>
      <c r="W2199" t="s">
        <v>14</v>
      </c>
      <c r="X2199">
        <f>IF(W2199="USD",V2199,V2199*0.054)</f>
        <v>300</v>
      </c>
      <c r="Y2199">
        <v>1</v>
      </c>
      <c r="Z2199">
        <v>2.1</v>
      </c>
      <c r="AA2199" s="9">
        <v>1.4000000000000001</v>
      </c>
      <c r="AB2199">
        <v>1.75</v>
      </c>
      <c r="AC2199">
        <v>1.4000000000000001</v>
      </c>
    </row>
    <row r="2200" spans="1:29" x14ac:dyDescent="0.25">
      <c r="A2200" t="s">
        <v>3481</v>
      </c>
      <c r="B2200" t="s">
        <v>10</v>
      </c>
      <c r="C2200" t="s">
        <v>56</v>
      </c>
      <c r="D2200" t="s">
        <v>3616</v>
      </c>
      <c r="E2200" t="s">
        <v>3613</v>
      </c>
      <c r="F2200" t="str">
        <f>_xlfn.CONCAT(D2200:D2200,"-",E2200)</f>
        <v>Marrakech-Sanaa</v>
      </c>
      <c r="G2200" s="1">
        <v>44749</v>
      </c>
      <c r="H2200" s="1">
        <v>44763</v>
      </c>
      <c r="I2200" s="8">
        <f>IF(H2200&lt;&gt;"",_xlfn.DAYS(H2200,G2200),"N/A")</f>
        <v>14</v>
      </c>
      <c r="J2200" s="1">
        <f>IF(H2200&lt;&gt;"",H2200,"N/A")</f>
        <v>44763</v>
      </c>
      <c r="K2200">
        <v>7</v>
      </c>
      <c r="M2200" t="str">
        <f>IF(L2200&lt;&gt;"",L2200,"N/A")</f>
        <v>N/A</v>
      </c>
      <c r="N2200" t="s">
        <v>12</v>
      </c>
      <c r="O2200" t="str">
        <f>IF(N2200&lt;&gt;"",N2200,"N/A")</f>
        <v>Invoiced</v>
      </c>
      <c r="P2200" t="s">
        <v>13</v>
      </c>
      <c r="Q2200" s="9">
        <v>35.247</v>
      </c>
      <c r="R2200" t="str">
        <f t="shared" si="34"/>
        <v>30+</v>
      </c>
      <c r="S2200">
        <v>600</v>
      </c>
      <c r="T2200" t="s">
        <v>14</v>
      </c>
      <c r="U2200">
        <f>IF(T2200="USD",S2200,S2200*0.055)</f>
        <v>600</v>
      </c>
      <c r="V2200">
        <v>300</v>
      </c>
      <c r="W2200" t="s">
        <v>14</v>
      </c>
      <c r="X2200">
        <f>IF(W2200="USD",V2200,V2200*0.054)</f>
        <v>300</v>
      </c>
      <c r="Y2200">
        <v>1</v>
      </c>
      <c r="Z2200">
        <v>2.1</v>
      </c>
      <c r="AA2200" s="9">
        <v>1.4000000000000001</v>
      </c>
      <c r="AB2200">
        <v>1.75</v>
      </c>
      <c r="AC2200">
        <v>1.4000000000000001</v>
      </c>
    </row>
    <row r="2201" spans="1:29" x14ac:dyDescent="0.25">
      <c r="A2201" t="s">
        <v>3435</v>
      </c>
      <c r="B2201" t="s">
        <v>10</v>
      </c>
      <c r="C2201" t="s">
        <v>56</v>
      </c>
      <c r="D2201" t="s">
        <v>3620</v>
      </c>
      <c r="E2201" t="s">
        <v>3613</v>
      </c>
      <c r="F2201" t="str">
        <f>_xlfn.CONCAT(D2201:D2201,"-",E2201)</f>
        <v>Zanzibar-Sanaa</v>
      </c>
      <c r="G2201" s="1">
        <v>44727</v>
      </c>
      <c r="H2201" s="1">
        <v>44741</v>
      </c>
      <c r="I2201" s="8">
        <f>IF(H2201&lt;&gt;"",_xlfn.DAYS(H2201,G2201),"N/A")</f>
        <v>14</v>
      </c>
      <c r="J2201" s="1">
        <f>IF(H2201&lt;&gt;"",H2201,"N/A")</f>
        <v>44741</v>
      </c>
      <c r="K2201">
        <v>6</v>
      </c>
      <c r="L2201" t="s">
        <v>16</v>
      </c>
      <c r="M2201" t="str">
        <f>IF(L2201&lt;&gt;"",L2201,"N/A")</f>
        <v>Paid</v>
      </c>
      <c r="N2201" t="s">
        <v>12</v>
      </c>
      <c r="O2201" t="str">
        <f>IF(N2201&lt;&gt;"",N2201,"N/A")</f>
        <v>Invoiced</v>
      </c>
      <c r="P2201" t="s">
        <v>13</v>
      </c>
      <c r="Q2201" s="9">
        <v>35.243000000000002</v>
      </c>
      <c r="R2201" t="str">
        <f t="shared" si="34"/>
        <v>30+</v>
      </c>
      <c r="S2201">
        <v>600</v>
      </c>
      <c r="T2201" t="s">
        <v>14</v>
      </c>
      <c r="U2201">
        <f>IF(T2201="USD",S2201,S2201*0.055)</f>
        <v>600</v>
      </c>
      <c r="V2201">
        <v>300</v>
      </c>
      <c r="W2201" t="s">
        <v>14</v>
      </c>
      <c r="X2201">
        <f>IF(W2201="USD",V2201,V2201*0.054)</f>
        <v>300</v>
      </c>
      <c r="Y2201">
        <v>1</v>
      </c>
      <c r="Z2201">
        <v>2.1</v>
      </c>
      <c r="AA2201" s="9">
        <v>1.4000000000000001</v>
      </c>
      <c r="AB2201">
        <v>1.75</v>
      </c>
      <c r="AC2201">
        <v>1.4000000000000001</v>
      </c>
    </row>
    <row r="2202" spans="1:29" x14ac:dyDescent="0.25">
      <c r="A2202" t="s">
        <v>3482</v>
      </c>
      <c r="B2202" t="s">
        <v>10</v>
      </c>
      <c r="C2202" t="s">
        <v>56</v>
      </c>
      <c r="D2202" t="s">
        <v>3619</v>
      </c>
      <c r="E2202" t="s">
        <v>3613</v>
      </c>
      <c r="F2202" t="str">
        <f>_xlfn.CONCAT(D2202:D2202,"-",E2202)</f>
        <v>Addis Ababa-Sanaa</v>
      </c>
      <c r="G2202" s="1">
        <v>44749</v>
      </c>
      <c r="H2202" s="1">
        <v>44763</v>
      </c>
      <c r="I2202" s="8">
        <f>IF(H2202&lt;&gt;"",_xlfn.DAYS(H2202,G2202),"N/A")</f>
        <v>14</v>
      </c>
      <c r="J2202" s="1">
        <f>IF(H2202&lt;&gt;"",H2202,"N/A")</f>
        <v>44763</v>
      </c>
      <c r="K2202">
        <v>7</v>
      </c>
      <c r="M2202" t="str">
        <f>IF(L2202&lt;&gt;"",L2202,"N/A")</f>
        <v>N/A</v>
      </c>
      <c r="N2202" t="s">
        <v>12</v>
      </c>
      <c r="O2202" t="str">
        <f>IF(N2202&lt;&gt;"",N2202,"N/A")</f>
        <v>Invoiced</v>
      </c>
      <c r="P2202" t="s">
        <v>13</v>
      </c>
      <c r="Q2202" s="9">
        <v>35.216000000000001</v>
      </c>
      <c r="R2202" t="str">
        <f t="shared" si="34"/>
        <v>30+</v>
      </c>
      <c r="S2202">
        <v>600</v>
      </c>
      <c r="T2202" t="s">
        <v>14</v>
      </c>
      <c r="U2202">
        <f>IF(T2202="USD",S2202,S2202*0.055)</f>
        <v>600</v>
      </c>
      <c r="V2202">
        <v>300</v>
      </c>
      <c r="W2202" t="s">
        <v>14</v>
      </c>
      <c r="X2202">
        <f>IF(W2202="USD",V2202,V2202*0.054)</f>
        <v>300</v>
      </c>
      <c r="Y2202">
        <v>1</v>
      </c>
      <c r="Z2202">
        <v>2.1</v>
      </c>
      <c r="AA2202" s="9">
        <v>1.4000000000000001</v>
      </c>
      <c r="AB2202">
        <v>1.75</v>
      </c>
      <c r="AC2202">
        <v>1.4000000000000001</v>
      </c>
    </row>
    <row r="2203" spans="1:29" x14ac:dyDescent="0.25">
      <c r="A2203" t="s">
        <v>758</v>
      </c>
      <c r="B2203" t="s">
        <v>10</v>
      </c>
      <c r="C2203" t="s">
        <v>68</v>
      </c>
      <c r="D2203" t="s">
        <v>3619</v>
      </c>
      <c r="E2203" t="s">
        <v>3618</v>
      </c>
      <c r="F2203" t="str">
        <f>_xlfn.CONCAT(D2203:D2203,"-",E2203)</f>
        <v>Addis Ababa-Tripoli</v>
      </c>
      <c r="G2203" s="1">
        <v>44785</v>
      </c>
      <c r="H2203" s="1">
        <v>44799</v>
      </c>
      <c r="I2203" s="8">
        <f>IF(H2203&lt;&gt;"",_xlfn.DAYS(H2203,G2203),"N/A")</f>
        <v>14</v>
      </c>
      <c r="J2203" s="1">
        <f>IF(H2203&lt;&gt;"",H2203,"N/A")</f>
        <v>44799</v>
      </c>
      <c r="K2203">
        <v>8</v>
      </c>
      <c r="L2203" t="s">
        <v>12</v>
      </c>
      <c r="M2203" t="str">
        <f>IF(L2203&lt;&gt;"",L2203,"N/A")</f>
        <v>Invoiced</v>
      </c>
      <c r="N2203" t="s">
        <v>583</v>
      </c>
      <c r="O2203" t="str">
        <f>IF(N2203&lt;&gt;"",N2203,"N/A")</f>
        <v>Approval Pending</v>
      </c>
      <c r="P2203" t="s">
        <v>13</v>
      </c>
      <c r="Q2203" s="9">
        <v>35.18</v>
      </c>
      <c r="R2203" t="str">
        <f t="shared" si="34"/>
        <v>30+</v>
      </c>
      <c r="S2203">
        <v>600</v>
      </c>
      <c r="T2203" t="s">
        <v>14</v>
      </c>
      <c r="U2203">
        <f>IF(T2203="USD",S2203,S2203*0.055)</f>
        <v>600</v>
      </c>
      <c r="V2203">
        <v>300</v>
      </c>
      <c r="W2203" t="s">
        <v>14</v>
      </c>
      <c r="X2203">
        <f>IF(W2203="USD",V2203,V2203*0.054)</f>
        <v>300</v>
      </c>
      <c r="Y2203">
        <v>1</v>
      </c>
      <c r="Z2203">
        <v>2.1</v>
      </c>
      <c r="AA2203" s="9">
        <v>1.4000000000000001</v>
      </c>
      <c r="AB2203">
        <v>1.75</v>
      </c>
      <c r="AC2203">
        <v>1.4000000000000001</v>
      </c>
    </row>
    <row r="2204" spans="1:29" x14ac:dyDescent="0.25">
      <c r="A2204" t="s">
        <v>1064</v>
      </c>
      <c r="B2204" t="s">
        <v>10</v>
      </c>
      <c r="C2204" t="s">
        <v>56</v>
      </c>
      <c r="D2204" t="s">
        <v>3620</v>
      </c>
      <c r="E2204" t="s">
        <v>3612</v>
      </c>
      <c r="F2204" t="str">
        <f>_xlfn.CONCAT(D2204:D2204,"-",E2204)</f>
        <v>Zanzibar-Victoria</v>
      </c>
      <c r="G2204" s="1">
        <v>44631</v>
      </c>
      <c r="H2204" s="1">
        <v>44645</v>
      </c>
      <c r="I2204" s="8">
        <f>IF(H2204&lt;&gt;"",_xlfn.DAYS(H2204,G2204),"N/A")</f>
        <v>14</v>
      </c>
      <c r="J2204" s="1">
        <f>IF(H2204&lt;&gt;"",H2204,"N/A")</f>
        <v>44645</v>
      </c>
      <c r="K2204">
        <v>3</v>
      </c>
      <c r="L2204" t="s">
        <v>16</v>
      </c>
      <c r="M2204" t="str">
        <f>IF(L2204&lt;&gt;"",L2204,"N/A")</f>
        <v>Paid</v>
      </c>
      <c r="N2204" t="s">
        <v>12</v>
      </c>
      <c r="O2204" t="str">
        <f>IF(N2204&lt;&gt;"",N2204,"N/A")</f>
        <v>Invoiced</v>
      </c>
      <c r="P2204" t="s">
        <v>13</v>
      </c>
      <c r="Q2204" s="9">
        <v>35.173999999999999</v>
      </c>
      <c r="R2204" t="str">
        <f t="shared" si="34"/>
        <v>30+</v>
      </c>
      <c r="S2204">
        <v>600</v>
      </c>
      <c r="T2204" t="s">
        <v>14</v>
      </c>
      <c r="U2204">
        <f>IF(T2204="USD",S2204,S2204*0.055)</f>
        <v>600</v>
      </c>
      <c r="V2204">
        <v>300</v>
      </c>
      <c r="W2204" t="s">
        <v>14</v>
      </c>
      <c r="X2204">
        <f>IF(W2204="USD",V2204,V2204*0.054)</f>
        <v>300</v>
      </c>
      <c r="Y2204">
        <v>1</v>
      </c>
      <c r="Z2204">
        <v>2.1</v>
      </c>
      <c r="AA2204" s="9">
        <v>1.4000000000000001</v>
      </c>
      <c r="AB2204">
        <v>1.75</v>
      </c>
      <c r="AC2204">
        <v>1.4000000000000001</v>
      </c>
    </row>
    <row r="2205" spans="1:29" x14ac:dyDescent="0.25">
      <c r="A2205" t="s">
        <v>3426</v>
      </c>
      <c r="B2205" t="s">
        <v>10</v>
      </c>
      <c r="C2205" t="s">
        <v>56</v>
      </c>
      <c r="D2205" t="s">
        <v>3616</v>
      </c>
      <c r="E2205" t="s">
        <v>3614</v>
      </c>
      <c r="F2205" t="str">
        <f>_xlfn.CONCAT(D2205:D2205,"-",E2205)</f>
        <v>Marrakech-Alger</v>
      </c>
      <c r="G2205" s="1">
        <v>44720</v>
      </c>
      <c r="H2205" s="1">
        <v>44734</v>
      </c>
      <c r="I2205" s="8">
        <f>IF(H2205&lt;&gt;"",_xlfn.DAYS(H2205,G2205),"N/A")</f>
        <v>14</v>
      </c>
      <c r="J2205" s="1">
        <f>IF(H2205&lt;&gt;"",H2205,"N/A")</f>
        <v>44734</v>
      </c>
      <c r="K2205">
        <v>6</v>
      </c>
      <c r="L2205" t="s">
        <v>16</v>
      </c>
      <c r="M2205" t="str">
        <f>IF(L2205&lt;&gt;"",L2205,"N/A")</f>
        <v>Paid</v>
      </c>
      <c r="N2205" t="s">
        <v>12</v>
      </c>
      <c r="O2205" t="str">
        <f>IF(N2205&lt;&gt;"",N2205,"N/A")</f>
        <v>Invoiced</v>
      </c>
      <c r="P2205" t="s">
        <v>13</v>
      </c>
      <c r="Q2205" s="9">
        <v>35.170999999999999</v>
      </c>
      <c r="R2205" t="str">
        <f t="shared" si="34"/>
        <v>30+</v>
      </c>
      <c r="S2205">
        <v>600</v>
      </c>
      <c r="T2205" t="s">
        <v>14</v>
      </c>
      <c r="U2205">
        <f>IF(T2205="USD",S2205,S2205*0.055)</f>
        <v>600</v>
      </c>
      <c r="V2205">
        <v>300</v>
      </c>
      <c r="W2205" t="s">
        <v>14</v>
      </c>
      <c r="X2205">
        <f>IF(W2205="USD",V2205,V2205*0.054)</f>
        <v>300</v>
      </c>
      <c r="Y2205">
        <v>1</v>
      </c>
      <c r="Z2205">
        <v>2.1</v>
      </c>
      <c r="AA2205" s="9">
        <v>1.4000000000000001</v>
      </c>
      <c r="AB2205">
        <v>1.75</v>
      </c>
      <c r="AC2205">
        <v>1.4000000000000001</v>
      </c>
    </row>
    <row r="2206" spans="1:29" x14ac:dyDescent="0.25">
      <c r="A2206" t="s">
        <v>3432</v>
      </c>
      <c r="B2206" t="s">
        <v>10</v>
      </c>
      <c r="C2206" t="s">
        <v>56</v>
      </c>
      <c r="D2206" t="s">
        <v>3611</v>
      </c>
      <c r="E2206" t="s">
        <v>3618</v>
      </c>
      <c r="F2206" t="str">
        <f>_xlfn.CONCAT(D2206:D2206,"-",E2206)</f>
        <v>Mogadishu-Tripoli</v>
      </c>
      <c r="G2206" s="1">
        <v>44727</v>
      </c>
      <c r="H2206" s="1">
        <v>44741</v>
      </c>
      <c r="I2206" s="8">
        <f>IF(H2206&lt;&gt;"",_xlfn.DAYS(H2206,G2206),"N/A")</f>
        <v>14</v>
      </c>
      <c r="J2206" s="1">
        <f>IF(H2206&lt;&gt;"",H2206,"N/A")</f>
        <v>44741</v>
      </c>
      <c r="K2206">
        <v>6</v>
      </c>
      <c r="L2206" t="s">
        <v>16</v>
      </c>
      <c r="M2206" t="str">
        <f>IF(L2206&lt;&gt;"",L2206,"N/A")</f>
        <v>Paid</v>
      </c>
      <c r="N2206" t="s">
        <v>12</v>
      </c>
      <c r="O2206" t="str">
        <f>IF(N2206&lt;&gt;"",N2206,"N/A")</f>
        <v>Invoiced</v>
      </c>
      <c r="P2206" t="s">
        <v>13</v>
      </c>
      <c r="Q2206" s="9">
        <v>35.156999999999996</v>
      </c>
      <c r="R2206" t="str">
        <f t="shared" si="34"/>
        <v>30+</v>
      </c>
      <c r="S2206">
        <v>600</v>
      </c>
      <c r="T2206" t="s">
        <v>14</v>
      </c>
      <c r="U2206">
        <f>IF(T2206="USD",S2206,S2206*0.055)</f>
        <v>600</v>
      </c>
      <c r="V2206">
        <v>300</v>
      </c>
      <c r="W2206" t="s">
        <v>14</v>
      </c>
      <c r="X2206">
        <f>IF(W2206="USD",V2206,V2206*0.054)</f>
        <v>300</v>
      </c>
      <c r="Y2206">
        <v>1</v>
      </c>
      <c r="Z2206">
        <v>2.1</v>
      </c>
      <c r="AA2206" s="9">
        <v>1.4000000000000001</v>
      </c>
      <c r="AB2206">
        <v>1.75</v>
      </c>
      <c r="AC2206">
        <v>1.4000000000000001</v>
      </c>
    </row>
    <row r="2207" spans="1:29" x14ac:dyDescent="0.25">
      <c r="A2207" t="s">
        <v>3491</v>
      </c>
      <c r="B2207" t="s">
        <v>10</v>
      </c>
      <c r="C2207" t="s">
        <v>56</v>
      </c>
      <c r="D2207" t="s">
        <v>3619</v>
      </c>
      <c r="E2207" t="s">
        <v>3613</v>
      </c>
      <c r="F2207" t="str">
        <f>_xlfn.CONCAT(D2207:D2207,"-",E2207)</f>
        <v>Addis Ababa-Sanaa</v>
      </c>
      <c r="G2207" s="1">
        <v>44753</v>
      </c>
      <c r="H2207" s="1">
        <v>44767</v>
      </c>
      <c r="I2207" s="8">
        <f>IF(H2207&lt;&gt;"",_xlfn.DAYS(H2207,G2207),"N/A")</f>
        <v>14</v>
      </c>
      <c r="J2207" s="1">
        <f>IF(H2207&lt;&gt;"",H2207,"N/A")</f>
        <v>44767</v>
      </c>
      <c r="K2207">
        <v>7</v>
      </c>
      <c r="M2207" t="str">
        <f>IF(L2207&lt;&gt;"",L2207,"N/A")</f>
        <v>N/A</v>
      </c>
      <c r="N2207" t="s">
        <v>12</v>
      </c>
      <c r="O2207" t="str">
        <f>IF(N2207&lt;&gt;"",N2207,"N/A")</f>
        <v>Invoiced</v>
      </c>
      <c r="P2207" t="s">
        <v>13</v>
      </c>
      <c r="Q2207" s="9">
        <v>35.098999999999997</v>
      </c>
      <c r="R2207" t="str">
        <f t="shared" si="34"/>
        <v>30+</v>
      </c>
      <c r="S2207">
        <v>600</v>
      </c>
      <c r="T2207" t="s">
        <v>14</v>
      </c>
      <c r="U2207">
        <f>IF(T2207="USD",S2207,S2207*0.055)</f>
        <v>600</v>
      </c>
      <c r="V2207">
        <v>300</v>
      </c>
      <c r="W2207" t="s">
        <v>14</v>
      </c>
      <c r="X2207">
        <f>IF(W2207="USD",V2207,V2207*0.054)</f>
        <v>300</v>
      </c>
      <c r="Y2207">
        <v>1</v>
      </c>
      <c r="Z2207">
        <v>2.1</v>
      </c>
      <c r="AA2207" s="9">
        <v>1.4000000000000001</v>
      </c>
      <c r="AB2207">
        <v>1.75</v>
      </c>
      <c r="AC2207">
        <v>1.4000000000000001</v>
      </c>
    </row>
    <row r="2208" spans="1:29" x14ac:dyDescent="0.25">
      <c r="A2208" t="s">
        <v>2354</v>
      </c>
      <c r="B2208" t="s">
        <v>10</v>
      </c>
      <c r="C2208" t="s">
        <v>56</v>
      </c>
      <c r="D2208" t="s">
        <v>3616</v>
      </c>
      <c r="E2208" t="s">
        <v>3613</v>
      </c>
      <c r="F2208" t="str">
        <f>_xlfn.CONCAT(D2208:D2208,"-",E2208)</f>
        <v>Marrakech-Sanaa</v>
      </c>
      <c r="G2208" s="1">
        <v>44622</v>
      </c>
      <c r="H2208" s="1">
        <v>44636</v>
      </c>
      <c r="I2208" s="8">
        <f>IF(H2208&lt;&gt;"",_xlfn.DAYS(H2208,G2208),"N/A")</f>
        <v>14</v>
      </c>
      <c r="J2208" s="1">
        <f>IF(H2208&lt;&gt;"",H2208,"N/A")</f>
        <v>44636</v>
      </c>
      <c r="K2208">
        <v>3</v>
      </c>
      <c r="L2208" t="s">
        <v>16</v>
      </c>
      <c r="M2208" t="str">
        <f>IF(L2208&lt;&gt;"",L2208,"N/A")</f>
        <v>Paid</v>
      </c>
      <c r="N2208" t="s">
        <v>12</v>
      </c>
      <c r="O2208" t="str">
        <f>IF(N2208&lt;&gt;"",N2208,"N/A")</f>
        <v>Invoiced</v>
      </c>
      <c r="P2208" t="s">
        <v>13</v>
      </c>
      <c r="Q2208" s="9">
        <v>35</v>
      </c>
      <c r="R2208" t="str">
        <f t="shared" si="34"/>
        <v>30+</v>
      </c>
      <c r="S2208">
        <v>600</v>
      </c>
      <c r="T2208" t="s">
        <v>14</v>
      </c>
      <c r="U2208">
        <f>IF(T2208="USD",S2208,S2208*0.055)</f>
        <v>600</v>
      </c>
      <c r="V2208">
        <v>300</v>
      </c>
      <c r="W2208" t="s">
        <v>14</v>
      </c>
      <c r="X2208">
        <f>IF(W2208="USD",V2208,V2208*0.054)</f>
        <v>300</v>
      </c>
      <c r="Y2208">
        <v>0</v>
      </c>
      <c r="Z2208">
        <v>2.1</v>
      </c>
      <c r="AA2208" s="9">
        <v>1.4000000000000001</v>
      </c>
      <c r="AB2208">
        <v>1.75</v>
      </c>
      <c r="AC2208">
        <v>1.4000000000000001</v>
      </c>
    </row>
    <row r="2209" spans="1:29" x14ac:dyDescent="0.25">
      <c r="A2209" t="s">
        <v>3398</v>
      </c>
      <c r="B2209" t="s">
        <v>10</v>
      </c>
      <c r="C2209" t="s">
        <v>56</v>
      </c>
      <c r="D2209" t="s">
        <v>3611</v>
      </c>
      <c r="E2209" t="s">
        <v>3617</v>
      </c>
      <c r="F2209" t="str">
        <f>_xlfn.CONCAT(D2209:D2209,"-",E2209)</f>
        <v>Mogadishu-Lagos</v>
      </c>
      <c r="G2209" s="1">
        <v>44680</v>
      </c>
      <c r="H2209" s="1">
        <v>44694</v>
      </c>
      <c r="I2209" s="8">
        <f>IF(H2209&lt;&gt;"",_xlfn.DAYS(H2209,G2209),"N/A")</f>
        <v>14</v>
      </c>
      <c r="J2209" s="1">
        <f>IF(H2209&lt;&gt;"",H2209,"N/A")</f>
        <v>44694</v>
      </c>
      <c r="K2209">
        <v>4</v>
      </c>
      <c r="L2209" t="s">
        <v>16</v>
      </c>
      <c r="M2209" t="str">
        <f>IF(L2209&lt;&gt;"",L2209,"N/A")</f>
        <v>Paid</v>
      </c>
      <c r="N2209" t="s">
        <v>12</v>
      </c>
      <c r="O2209" t="str">
        <f>IF(N2209&lt;&gt;"",N2209,"N/A")</f>
        <v>Invoiced</v>
      </c>
      <c r="P2209" t="s">
        <v>13</v>
      </c>
      <c r="Q2209" s="9">
        <v>34.984999999999999</v>
      </c>
      <c r="R2209" t="str">
        <f t="shared" si="34"/>
        <v>30+</v>
      </c>
      <c r="S2209">
        <v>600</v>
      </c>
      <c r="T2209" t="s">
        <v>14</v>
      </c>
      <c r="U2209">
        <f>IF(T2209="USD",S2209,S2209*0.055)</f>
        <v>600</v>
      </c>
      <c r="V2209">
        <v>300</v>
      </c>
      <c r="W2209" t="s">
        <v>14</v>
      </c>
      <c r="X2209">
        <f>IF(W2209="USD",V2209,V2209*0.054)</f>
        <v>300</v>
      </c>
      <c r="Y2209">
        <v>1</v>
      </c>
      <c r="Z2209">
        <v>2.1</v>
      </c>
      <c r="AA2209" s="9">
        <v>1.4000000000000001</v>
      </c>
      <c r="AB2209">
        <v>1.75</v>
      </c>
      <c r="AC2209">
        <v>1.4000000000000001</v>
      </c>
    </row>
    <row r="2210" spans="1:29" x14ac:dyDescent="0.25">
      <c r="A2210" t="s">
        <v>1140</v>
      </c>
      <c r="B2210" t="s">
        <v>10</v>
      </c>
      <c r="C2210" t="s">
        <v>56</v>
      </c>
      <c r="D2210" t="s">
        <v>3615</v>
      </c>
      <c r="E2210" t="s">
        <v>3614</v>
      </c>
      <c r="F2210" t="str">
        <f>_xlfn.CONCAT(D2210:D2210,"-",E2210)</f>
        <v>Mombasa-Alger</v>
      </c>
      <c r="G2210" s="1">
        <v>44650</v>
      </c>
      <c r="H2210" s="1">
        <v>44664</v>
      </c>
      <c r="I2210" s="8">
        <f>IF(H2210&lt;&gt;"",_xlfn.DAYS(H2210,G2210),"N/A")</f>
        <v>14</v>
      </c>
      <c r="J2210" s="1">
        <f>IF(H2210&lt;&gt;"",H2210,"N/A")</f>
        <v>44664</v>
      </c>
      <c r="K2210">
        <v>3</v>
      </c>
      <c r="L2210" t="s">
        <v>16</v>
      </c>
      <c r="M2210" t="str">
        <f>IF(L2210&lt;&gt;"",L2210,"N/A")</f>
        <v>Paid</v>
      </c>
      <c r="N2210" t="s">
        <v>12</v>
      </c>
      <c r="O2210" t="str">
        <f>IF(N2210&lt;&gt;"",N2210,"N/A")</f>
        <v>Invoiced</v>
      </c>
      <c r="P2210" t="s">
        <v>13</v>
      </c>
      <c r="Q2210" s="9">
        <v>34.945</v>
      </c>
      <c r="R2210" t="str">
        <f t="shared" si="34"/>
        <v>30+</v>
      </c>
      <c r="S2210">
        <v>600</v>
      </c>
      <c r="T2210" t="s">
        <v>14</v>
      </c>
      <c r="U2210">
        <f>IF(T2210="USD",S2210,S2210*0.055)</f>
        <v>600</v>
      </c>
      <c r="V2210">
        <v>300</v>
      </c>
      <c r="W2210" t="s">
        <v>14</v>
      </c>
      <c r="X2210">
        <f>IF(W2210="USD",V2210,V2210*0.054)</f>
        <v>300</v>
      </c>
      <c r="Y2210">
        <v>1</v>
      </c>
      <c r="Z2210">
        <v>2.1</v>
      </c>
      <c r="AA2210" s="9">
        <v>1.4000000000000001</v>
      </c>
      <c r="AB2210">
        <v>1.75</v>
      </c>
      <c r="AC2210">
        <v>1.4000000000000001</v>
      </c>
    </row>
    <row r="2211" spans="1:29" x14ac:dyDescent="0.25">
      <c r="A2211" t="s">
        <v>1147</v>
      </c>
      <c r="B2211" t="s">
        <v>10</v>
      </c>
      <c r="C2211" t="s">
        <v>56</v>
      </c>
      <c r="D2211" t="s">
        <v>3619</v>
      </c>
      <c r="E2211" t="s">
        <v>3613</v>
      </c>
      <c r="F2211" t="str">
        <f>_xlfn.CONCAT(D2211:D2211,"-",E2211)</f>
        <v>Addis Ababa-Sanaa</v>
      </c>
      <c r="G2211" s="1">
        <v>44673</v>
      </c>
      <c r="H2211" s="1">
        <v>44687</v>
      </c>
      <c r="I2211" s="8">
        <f>IF(H2211&lt;&gt;"",_xlfn.DAYS(H2211,G2211),"N/A")</f>
        <v>14</v>
      </c>
      <c r="J2211" s="1">
        <f>IF(H2211&lt;&gt;"",H2211,"N/A")</f>
        <v>44687</v>
      </c>
      <c r="K2211">
        <v>4</v>
      </c>
      <c r="L2211" t="s">
        <v>16</v>
      </c>
      <c r="M2211" t="str">
        <f>IF(L2211&lt;&gt;"",L2211,"N/A")</f>
        <v>Paid</v>
      </c>
      <c r="N2211" t="s">
        <v>12</v>
      </c>
      <c r="O2211" t="str">
        <f>IF(N2211&lt;&gt;"",N2211,"N/A")</f>
        <v>Invoiced</v>
      </c>
      <c r="P2211" t="s">
        <v>13</v>
      </c>
      <c r="Q2211" s="9">
        <v>34.859000000000002</v>
      </c>
      <c r="R2211" t="str">
        <f t="shared" si="34"/>
        <v>30+</v>
      </c>
      <c r="S2211">
        <v>600</v>
      </c>
      <c r="T2211" t="s">
        <v>14</v>
      </c>
      <c r="U2211">
        <f>IF(T2211="USD",S2211,S2211*0.055)</f>
        <v>600</v>
      </c>
      <c r="V2211">
        <v>300</v>
      </c>
      <c r="W2211" t="s">
        <v>14</v>
      </c>
      <c r="X2211">
        <f>IF(W2211="USD",V2211,V2211*0.054)</f>
        <v>300</v>
      </c>
      <c r="Y2211">
        <v>1</v>
      </c>
      <c r="Z2211">
        <v>2.1</v>
      </c>
      <c r="AA2211" s="9">
        <v>1.4000000000000001</v>
      </c>
      <c r="AB2211">
        <v>1.75</v>
      </c>
      <c r="AC2211">
        <v>1.4000000000000001</v>
      </c>
    </row>
    <row r="2212" spans="1:29" x14ac:dyDescent="0.25">
      <c r="A2212" t="s">
        <v>1125</v>
      </c>
      <c r="B2212" t="s">
        <v>10</v>
      </c>
      <c r="C2212" t="s">
        <v>56</v>
      </c>
      <c r="D2212" t="s">
        <v>3616</v>
      </c>
      <c r="E2212" t="s">
        <v>3618</v>
      </c>
      <c r="F2212" t="str">
        <f>_xlfn.CONCAT(D2212:D2212,"-",E2212)</f>
        <v>Marrakech-Tripoli</v>
      </c>
      <c r="G2212" s="1">
        <v>44634</v>
      </c>
      <c r="H2212" s="1">
        <v>44648</v>
      </c>
      <c r="I2212" s="8">
        <f>IF(H2212&lt;&gt;"",_xlfn.DAYS(H2212,G2212),"N/A")</f>
        <v>14</v>
      </c>
      <c r="J2212" s="1">
        <f>IF(H2212&lt;&gt;"",H2212,"N/A")</f>
        <v>44648</v>
      </c>
      <c r="K2212">
        <v>3</v>
      </c>
      <c r="L2212" t="s">
        <v>16</v>
      </c>
      <c r="M2212" t="str">
        <f>IF(L2212&lt;&gt;"",L2212,"N/A")</f>
        <v>Paid</v>
      </c>
      <c r="N2212" t="s">
        <v>12</v>
      </c>
      <c r="O2212" t="str">
        <f>IF(N2212&lt;&gt;"",N2212,"N/A")</f>
        <v>Invoiced</v>
      </c>
      <c r="P2212" t="s">
        <v>13</v>
      </c>
      <c r="Q2212" s="9">
        <v>34.854999999999997</v>
      </c>
      <c r="R2212" t="str">
        <f t="shared" si="34"/>
        <v>30+</v>
      </c>
      <c r="S2212">
        <v>600</v>
      </c>
      <c r="T2212" t="s">
        <v>14</v>
      </c>
      <c r="U2212">
        <f>IF(T2212="USD",S2212,S2212*0.055)</f>
        <v>600</v>
      </c>
      <c r="V2212">
        <v>300</v>
      </c>
      <c r="W2212" t="s">
        <v>14</v>
      </c>
      <c r="X2212">
        <f>IF(W2212="USD",V2212,V2212*0.054)</f>
        <v>300</v>
      </c>
      <c r="Y2212">
        <v>1</v>
      </c>
      <c r="Z2212">
        <v>2.1</v>
      </c>
      <c r="AA2212" s="9">
        <v>1.4000000000000001</v>
      </c>
      <c r="AB2212">
        <v>1.75</v>
      </c>
      <c r="AC2212">
        <v>1.4000000000000001</v>
      </c>
    </row>
    <row r="2213" spans="1:29" x14ac:dyDescent="0.25">
      <c r="A2213" t="s">
        <v>1122</v>
      </c>
      <c r="B2213" t="s">
        <v>10</v>
      </c>
      <c r="C2213" t="s">
        <v>56</v>
      </c>
      <c r="D2213" t="s">
        <v>3611</v>
      </c>
      <c r="E2213" t="s">
        <v>3614</v>
      </c>
      <c r="F2213" t="str">
        <f>_xlfn.CONCAT(D2213:D2213,"-",E2213)</f>
        <v>Mogadishu-Alger</v>
      </c>
      <c r="G2213" s="1">
        <v>44634</v>
      </c>
      <c r="H2213" s="1">
        <v>44648</v>
      </c>
      <c r="I2213" s="8">
        <f>IF(H2213&lt;&gt;"",_xlfn.DAYS(H2213,G2213),"N/A")</f>
        <v>14</v>
      </c>
      <c r="J2213" s="1">
        <f>IF(H2213&lt;&gt;"",H2213,"N/A")</f>
        <v>44648</v>
      </c>
      <c r="K2213">
        <v>3</v>
      </c>
      <c r="L2213" t="s">
        <v>16</v>
      </c>
      <c r="M2213" t="str">
        <f>IF(L2213&lt;&gt;"",L2213,"N/A")</f>
        <v>Paid</v>
      </c>
      <c r="O2213" t="str">
        <f>IF(N2213&lt;&gt;"",N2213,"N/A")</f>
        <v>N/A</v>
      </c>
      <c r="P2213" t="s">
        <v>13</v>
      </c>
      <c r="Q2213" s="9">
        <v>34.756</v>
      </c>
      <c r="R2213" t="str">
        <f t="shared" si="34"/>
        <v>30+</v>
      </c>
      <c r="S2213">
        <v>600</v>
      </c>
      <c r="T2213" t="s">
        <v>14</v>
      </c>
      <c r="U2213">
        <f>IF(T2213="USD",S2213,S2213*0.055)</f>
        <v>600</v>
      </c>
      <c r="V2213">
        <v>300</v>
      </c>
      <c r="W2213" t="s">
        <v>14</v>
      </c>
      <c r="X2213">
        <f>IF(W2213="USD",V2213,V2213*0.054)</f>
        <v>300</v>
      </c>
      <c r="Y2213">
        <v>1</v>
      </c>
      <c r="Z2213">
        <v>2.1</v>
      </c>
      <c r="AA2213" s="9">
        <v>1.4000000000000001</v>
      </c>
      <c r="AB2213">
        <v>1.75</v>
      </c>
      <c r="AC2213">
        <v>1.4000000000000001</v>
      </c>
    </row>
    <row r="2214" spans="1:29" x14ac:dyDescent="0.25">
      <c r="A2214" t="s">
        <v>1120</v>
      </c>
      <c r="B2214" t="s">
        <v>10</v>
      </c>
      <c r="C2214" t="s">
        <v>56</v>
      </c>
      <c r="D2214" t="s">
        <v>3619</v>
      </c>
      <c r="E2214" t="s">
        <v>3612</v>
      </c>
      <c r="F2214" t="str">
        <f>_xlfn.CONCAT(D2214:D2214,"-",E2214)</f>
        <v>Addis Ababa-Victoria</v>
      </c>
      <c r="G2214" s="1">
        <v>44634</v>
      </c>
      <c r="H2214" s="1">
        <v>44648</v>
      </c>
      <c r="I2214" s="8">
        <f>IF(H2214&lt;&gt;"",_xlfn.DAYS(H2214,G2214),"N/A")</f>
        <v>14</v>
      </c>
      <c r="J2214" s="1">
        <f>IF(H2214&lt;&gt;"",H2214,"N/A")</f>
        <v>44648</v>
      </c>
      <c r="K2214">
        <v>3</v>
      </c>
      <c r="L2214" t="s">
        <v>16</v>
      </c>
      <c r="M2214" t="str">
        <f>IF(L2214&lt;&gt;"",L2214,"N/A")</f>
        <v>Paid</v>
      </c>
      <c r="N2214" t="s">
        <v>12</v>
      </c>
      <c r="O2214" t="str">
        <f>IF(N2214&lt;&gt;"",N2214,"N/A")</f>
        <v>Invoiced</v>
      </c>
      <c r="P2214" t="s">
        <v>13</v>
      </c>
      <c r="Q2214" s="9">
        <v>34.685000000000002</v>
      </c>
      <c r="R2214" t="str">
        <f t="shared" si="34"/>
        <v>30+</v>
      </c>
      <c r="S2214">
        <v>600</v>
      </c>
      <c r="T2214" t="s">
        <v>14</v>
      </c>
      <c r="U2214">
        <f>IF(T2214="USD",S2214,S2214*0.055)</f>
        <v>600</v>
      </c>
      <c r="V2214">
        <v>300</v>
      </c>
      <c r="W2214" t="s">
        <v>14</v>
      </c>
      <c r="X2214">
        <f>IF(W2214="USD",V2214,V2214*0.054)</f>
        <v>300</v>
      </c>
      <c r="Y2214">
        <v>1</v>
      </c>
      <c r="Z2214">
        <v>2.1</v>
      </c>
      <c r="AA2214" s="9">
        <v>1.4000000000000001</v>
      </c>
      <c r="AB2214">
        <v>1.75</v>
      </c>
      <c r="AC2214">
        <v>1.4000000000000001</v>
      </c>
    </row>
    <row r="2215" spans="1:29" x14ac:dyDescent="0.25">
      <c r="A2215" t="s">
        <v>1145</v>
      </c>
      <c r="B2215" t="s">
        <v>10</v>
      </c>
      <c r="C2215" t="s">
        <v>56</v>
      </c>
      <c r="D2215" t="s">
        <v>3619</v>
      </c>
      <c r="E2215" t="s">
        <v>3614</v>
      </c>
      <c r="F2215" t="str">
        <f>_xlfn.CONCAT(D2215:D2215,"-",E2215)</f>
        <v>Addis Ababa-Alger</v>
      </c>
      <c r="G2215" s="1">
        <v>44670</v>
      </c>
      <c r="H2215" s="1">
        <v>44684</v>
      </c>
      <c r="I2215" s="8">
        <f>IF(H2215&lt;&gt;"",_xlfn.DAYS(H2215,G2215),"N/A")</f>
        <v>14</v>
      </c>
      <c r="J2215" s="1">
        <f>IF(H2215&lt;&gt;"",H2215,"N/A")</f>
        <v>44684</v>
      </c>
      <c r="K2215">
        <v>4</v>
      </c>
      <c r="L2215" t="s">
        <v>16</v>
      </c>
      <c r="M2215" t="str">
        <f>IF(L2215&lt;&gt;"",L2215,"N/A")</f>
        <v>Paid</v>
      </c>
      <c r="N2215" t="s">
        <v>12</v>
      </c>
      <c r="O2215" t="str">
        <f>IF(N2215&lt;&gt;"",N2215,"N/A")</f>
        <v>Invoiced</v>
      </c>
      <c r="P2215" t="s">
        <v>13</v>
      </c>
      <c r="Q2215" s="9">
        <v>34.677</v>
      </c>
      <c r="R2215" t="str">
        <f t="shared" si="34"/>
        <v>30+</v>
      </c>
      <c r="S2215">
        <v>600</v>
      </c>
      <c r="T2215" t="s">
        <v>14</v>
      </c>
      <c r="U2215">
        <f>IF(T2215="USD",S2215,S2215*0.055)</f>
        <v>600</v>
      </c>
      <c r="V2215">
        <v>300</v>
      </c>
      <c r="W2215" t="s">
        <v>14</v>
      </c>
      <c r="X2215">
        <f>IF(W2215="USD",V2215,V2215*0.054)</f>
        <v>300</v>
      </c>
      <c r="Y2215">
        <v>1</v>
      </c>
      <c r="Z2215">
        <v>2.1</v>
      </c>
      <c r="AA2215" s="9">
        <v>1.4000000000000001</v>
      </c>
      <c r="AB2215">
        <v>1.75</v>
      </c>
      <c r="AC2215">
        <v>1.4000000000000001</v>
      </c>
    </row>
    <row r="2216" spans="1:29" x14ac:dyDescent="0.25">
      <c r="A2216" t="s">
        <v>1124</v>
      </c>
      <c r="B2216" t="s">
        <v>10</v>
      </c>
      <c r="C2216" t="s">
        <v>56</v>
      </c>
      <c r="D2216" t="s">
        <v>3615</v>
      </c>
      <c r="E2216" t="s">
        <v>3612</v>
      </c>
      <c r="F2216" t="str">
        <f>_xlfn.CONCAT(D2216:D2216,"-",E2216)</f>
        <v>Mombasa-Victoria</v>
      </c>
      <c r="G2216" s="1">
        <v>44634</v>
      </c>
      <c r="H2216" s="1">
        <v>44648</v>
      </c>
      <c r="I2216" s="8">
        <f>IF(H2216&lt;&gt;"",_xlfn.DAYS(H2216,G2216),"N/A")</f>
        <v>14</v>
      </c>
      <c r="J2216" s="1">
        <f>IF(H2216&lt;&gt;"",H2216,"N/A")</f>
        <v>44648</v>
      </c>
      <c r="K2216">
        <v>3</v>
      </c>
      <c r="L2216" t="s">
        <v>16</v>
      </c>
      <c r="M2216" t="str">
        <f>IF(L2216&lt;&gt;"",L2216,"N/A")</f>
        <v>Paid</v>
      </c>
      <c r="N2216" t="s">
        <v>12</v>
      </c>
      <c r="O2216" t="str">
        <f>IF(N2216&lt;&gt;"",N2216,"N/A")</f>
        <v>Invoiced</v>
      </c>
      <c r="P2216" t="s">
        <v>13</v>
      </c>
      <c r="Q2216" s="9">
        <v>34.567999999999998</v>
      </c>
      <c r="R2216" t="str">
        <f t="shared" si="34"/>
        <v>30+</v>
      </c>
      <c r="S2216">
        <v>600</v>
      </c>
      <c r="T2216" t="s">
        <v>14</v>
      </c>
      <c r="U2216">
        <f>IF(T2216="USD",S2216,S2216*0.055)</f>
        <v>600</v>
      </c>
      <c r="V2216">
        <v>300</v>
      </c>
      <c r="W2216" t="s">
        <v>14</v>
      </c>
      <c r="X2216">
        <f>IF(W2216="USD",V2216,V2216*0.054)</f>
        <v>300</v>
      </c>
      <c r="Y2216">
        <v>1</v>
      </c>
      <c r="Z2216">
        <v>2.1</v>
      </c>
      <c r="AA2216" s="9">
        <v>1.4000000000000001</v>
      </c>
      <c r="AB2216">
        <v>1.75</v>
      </c>
      <c r="AC2216">
        <v>1.4000000000000001</v>
      </c>
    </row>
    <row r="2217" spans="1:29" x14ac:dyDescent="0.25">
      <c r="A2217" t="s">
        <v>3577</v>
      </c>
      <c r="B2217" t="s">
        <v>10</v>
      </c>
      <c r="C2217" t="s">
        <v>68</v>
      </c>
      <c r="D2217" t="s">
        <v>3611</v>
      </c>
      <c r="E2217" t="s">
        <v>3613</v>
      </c>
      <c r="F2217" t="str">
        <f>_xlfn.CONCAT(D2217:D2217,"-",E2217)</f>
        <v>Mogadishu-Sanaa</v>
      </c>
      <c r="G2217" s="1">
        <v>44604</v>
      </c>
      <c r="H2217" s="1">
        <v>44618</v>
      </c>
      <c r="I2217" s="8">
        <f>IF(H2217&lt;&gt;"",_xlfn.DAYS(H2217,G2217),"N/A")</f>
        <v>14</v>
      </c>
      <c r="J2217" s="1">
        <f>IF(H2217&lt;&gt;"",H2217,"N/A")</f>
        <v>44618</v>
      </c>
      <c r="K2217">
        <v>2</v>
      </c>
      <c r="L2217" t="s">
        <v>16</v>
      </c>
      <c r="M2217" t="str">
        <f>IF(L2217&lt;&gt;"",L2217,"N/A")</f>
        <v>Paid</v>
      </c>
      <c r="N2217" t="s">
        <v>16</v>
      </c>
      <c r="O2217" t="str">
        <f>IF(N2217&lt;&gt;"",N2217,"N/A")</f>
        <v>Paid</v>
      </c>
      <c r="P2217" t="s">
        <v>13</v>
      </c>
      <c r="Q2217" s="9">
        <v>34.067999999999998</v>
      </c>
      <c r="R2217" t="str">
        <f t="shared" si="34"/>
        <v>30+</v>
      </c>
      <c r="S2217">
        <v>600</v>
      </c>
      <c r="T2217" t="s">
        <v>14</v>
      </c>
      <c r="U2217">
        <f>IF(T2217="USD",S2217,S2217*0.055)</f>
        <v>600</v>
      </c>
      <c r="V2217">
        <v>300</v>
      </c>
      <c r="W2217" t="s">
        <v>14</v>
      </c>
      <c r="X2217">
        <f>IF(W2217="USD",V2217,V2217*0.054)</f>
        <v>300</v>
      </c>
      <c r="Y2217">
        <v>1</v>
      </c>
      <c r="Z2217">
        <v>2.1</v>
      </c>
      <c r="AA2217" s="9">
        <v>1.4000000000000001</v>
      </c>
      <c r="AB2217">
        <v>1.75</v>
      </c>
      <c r="AC2217">
        <v>1.4000000000000001</v>
      </c>
    </row>
    <row r="2218" spans="1:29" x14ac:dyDescent="0.25">
      <c r="A2218" t="s">
        <v>2135</v>
      </c>
      <c r="B2218" t="s">
        <v>10</v>
      </c>
      <c r="C2218" t="s">
        <v>11</v>
      </c>
      <c r="D2218" t="s">
        <v>3615</v>
      </c>
      <c r="E2218" t="s">
        <v>3612</v>
      </c>
      <c r="F2218" t="str">
        <f>_xlfn.CONCAT(D2218:D2218,"-",E2218)</f>
        <v>Mombasa-Victoria</v>
      </c>
      <c r="G2218" s="1">
        <v>44580</v>
      </c>
      <c r="H2218" s="1">
        <v>44594</v>
      </c>
      <c r="I2218" s="8">
        <f>IF(H2218&lt;&gt;"",_xlfn.DAYS(H2218,G2218),"N/A")</f>
        <v>14</v>
      </c>
      <c r="J2218" s="1">
        <f>IF(H2218&lt;&gt;"",H2218,"N/A")</f>
        <v>44594</v>
      </c>
      <c r="K2218">
        <v>1</v>
      </c>
      <c r="L2218" t="s">
        <v>16</v>
      </c>
      <c r="M2218" t="str">
        <f>IF(L2218&lt;&gt;"",L2218,"N/A")</f>
        <v>Paid</v>
      </c>
      <c r="N2218" t="s">
        <v>12</v>
      </c>
      <c r="O2218" t="str">
        <f>IF(N2218&lt;&gt;"",N2218,"N/A")</f>
        <v>Invoiced</v>
      </c>
      <c r="P2218" t="s">
        <v>13</v>
      </c>
      <c r="Q2218" s="9">
        <v>31.93</v>
      </c>
      <c r="R2218" t="str">
        <f t="shared" si="34"/>
        <v>30+</v>
      </c>
      <c r="S2218">
        <v>600</v>
      </c>
      <c r="T2218" t="s">
        <v>14</v>
      </c>
      <c r="U2218">
        <f>IF(T2218="USD",S2218,S2218*0.055)</f>
        <v>600</v>
      </c>
      <c r="V2218">
        <v>300</v>
      </c>
      <c r="W2218" t="s">
        <v>14</v>
      </c>
      <c r="X2218">
        <f>IF(W2218="USD",V2218,V2218*0.054)</f>
        <v>300</v>
      </c>
      <c r="Y2218">
        <v>1</v>
      </c>
      <c r="Z2218">
        <v>2.1</v>
      </c>
      <c r="AA2218" s="9">
        <v>1.4000000000000001</v>
      </c>
      <c r="AB2218">
        <v>1.75</v>
      </c>
      <c r="AC2218">
        <v>1.4000000000000001</v>
      </c>
    </row>
    <row r="2219" spans="1:29" x14ac:dyDescent="0.25">
      <c r="A2219" t="s">
        <v>2143</v>
      </c>
      <c r="B2219" t="s">
        <v>10</v>
      </c>
      <c r="C2219" t="s">
        <v>11</v>
      </c>
      <c r="D2219" t="s">
        <v>3615</v>
      </c>
      <c r="E2219" t="s">
        <v>3614</v>
      </c>
      <c r="F2219" t="str">
        <f>_xlfn.CONCAT(D2219:D2219,"-",E2219)</f>
        <v>Mombasa-Alger</v>
      </c>
      <c r="G2219" s="1">
        <v>44645</v>
      </c>
      <c r="H2219" s="1">
        <v>44659</v>
      </c>
      <c r="I2219" s="8">
        <f>IF(H2219&lt;&gt;"",_xlfn.DAYS(H2219,G2219),"N/A")</f>
        <v>14</v>
      </c>
      <c r="J2219" s="1">
        <f>IF(H2219&lt;&gt;"",H2219,"N/A")</f>
        <v>44659</v>
      </c>
      <c r="K2219">
        <v>3</v>
      </c>
      <c r="L2219" t="s">
        <v>16</v>
      </c>
      <c r="M2219" t="str">
        <f>IF(L2219&lt;&gt;"",L2219,"N/A")</f>
        <v>Paid</v>
      </c>
      <c r="N2219" t="s">
        <v>16</v>
      </c>
      <c r="O2219" t="str">
        <f>IF(N2219&lt;&gt;"",N2219,"N/A")</f>
        <v>Paid</v>
      </c>
      <c r="P2219" t="s">
        <v>13</v>
      </c>
      <c r="Q2219" s="9">
        <v>31.297000000000001</v>
      </c>
      <c r="R2219" t="str">
        <f t="shared" si="34"/>
        <v>30+</v>
      </c>
      <c r="S2219">
        <v>600</v>
      </c>
      <c r="T2219" t="s">
        <v>14</v>
      </c>
      <c r="U2219">
        <f>IF(T2219="USD",S2219,S2219*0.055)</f>
        <v>600</v>
      </c>
      <c r="V2219">
        <v>300</v>
      </c>
      <c r="W2219" t="s">
        <v>14</v>
      </c>
      <c r="X2219">
        <f>IF(W2219="USD",V2219,V2219*0.054)</f>
        <v>300</v>
      </c>
      <c r="Y2219">
        <v>1</v>
      </c>
      <c r="Z2219">
        <v>2.1</v>
      </c>
      <c r="AA2219" s="9">
        <v>1.4000000000000001</v>
      </c>
      <c r="AB2219">
        <v>1.75</v>
      </c>
      <c r="AC2219">
        <v>1.4000000000000001</v>
      </c>
    </row>
    <row r="2220" spans="1:29" x14ac:dyDescent="0.25">
      <c r="A2220" t="s">
        <v>2142</v>
      </c>
      <c r="B2220" t="s">
        <v>10</v>
      </c>
      <c r="C2220" t="s">
        <v>11</v>
      </c>
      <c r="D2220" t="s">
        <v>3611</v>
      </c>
      <c r="E2220" t="s">
        <v>3613</v>
      </c>
      <c r="F2220" t="str">
        <f>_xlfn.CONCAT(D2220:D2220,"-",E2220)</f>
        <v>Mogadishu-Sanaa</v>
      </c>
      <c r="G2220" s="1">
        <v>44635</v>
      </c>
      <c r="H2220" s="1">
        <v>44649</v>
      </c>
      <c r="I2220" s="8">
        <f>IF(H2220&lt;&gt;"",_xlfn.DAYS(H2220,G2220),"N/A")</f>
        <v>14</v>
      </c>
      <c r="J2220" s="1">
        <f>IF(H2220&lt;&gt;"",H2220,"N/A")</f>
        <v>44649</v>
      </c>
      <c r="K2220">
        <v>3</v>
      </c>
      <c r="L2220" t="s">
        <v>16</v>
      </c>
      <c r="M2220" t="str">
        <f>IF(L2220&lt;&gt;"",L2220,"N/A")</f>
        <v>Paid</v>
      </c>
      <c r="N2220" t="s">
        <v>16</v>
      </c>
      <c r="O2220" t="str">
        <f>IF(N2220&lt;&gt;"",N2220,"N/A")</f>
        <v>Paid</v>
      </c>
      <c r="P2220" t="s">
        <v>13</v>
      </c>
      <c r="Q2220" s="9">
        <v>31.277000000000001</v>
      </c>
      <c r="R2220" t="str">
        <f t="shared" si="34"/>
        <v>30+</v>
      </c>
      <c r="S2220">
        <v>600</v>
      </c>
      <c r="T2220" t="s">
        <v>14</v>
      </c>
      <c r="U2220">
        <f>IF(T2220="USD",S2220,S2220*0.055)</f>
        <v>600</v>
      </c>
      <c r="V2220">
        <v>300</v>
      </c>
      <c r="W2220" t="s">
        <v>14</v>
      </c>
      <c r="X2220">
        <f>IF(W2220="USD",V2220,V2220*0.054)</f>
        <v>300</v>
      </c>
      <c r="Y2220">
        <v>1</v>
      </c>
      <c r="Z2220">
        <v>2.1</v>
      </c>
      <c r="AA2220" s="9">
        <v>1.4000000000000001</v>
      </c>
      <c r="AB2220">
        <v>1.75</v>
      </c>
      <c r="AC2220">
        <v>1.4000000000000001</v>
      </c>
    </row>
    <row r="2221" spans="1:29" x14ac:dyDescent="0.25">
      <c r="A2221" t="s">
        <v>2070</v>
      </c>
      <c r="B2221" t="s">
        <v>10</v>
      </c>
      <c r="C2221" t="s">
        <v>11</v>
      </c>
      <c r="D2221" t="s">
        <v>3620</v>
      </c>
      <c r="E2221" t="s">
        <v>3614</v>
      </c>
      <c r="F2221" t="str">
        <f>_xlfn.CONCAT(D2221:D2221,"-",E2221)</f>
        <v>Zanzibar-Alger</v>
      </c>
      <c r="G2221" s="1">
        <v>44678</v>
      </c>
      <c r="H2221" s="1">
        <v>44692</v>
      </c>
      <c r="I2221" s="8">
        <f>IF(H2221&lt;&gt;"",_xlfn.DAYS(H2221,G2221),"N/A")</f>
        <v>14</v>
      </c>
      <c r="J2221" s="1">
        <f>IF(H2221&lt;&gt;"",H2221,"N/A")</f>
        <v>44692</v>
      </c>
      <c r="K2221">
        <v>4</v>
      </c>
      <c r="L2221" t="s">
        <v>16</v>
      </c>
      <c r="M2221" t="str">
        <f>IF(L2221&lt;&gt;"",L2221,"N/A")</f>
        <v>Paid</v>
      </c>
      <c r="N2221" t="s">
        <v>12</v>
      </c>
      <c r="O2221" t="str">
        <f>IF(N2221&lt;&gt;"",N2221,"N/A")</f>
        <v>Invoiced</v>
      </c>
      <c r="P2221" t="s">
        <v>13</v>
      </c>
      <c r="Q2221" s="9">
        <v>31.12</v>
      </c>
      <c r="R2221" t="str">
        <f t="shared" si="34"/>
        <v>30+</v>
      </c>
      <c r="S2221">
        <v>600</v>
      </c>
      <c r="T2221" t="s">
        <v>14</v>
      </c>
      <c r="U2221">
        <f>IF(T2221="USD",S2221,S2221*0.055)</f>
        <v>600</v>
      </c>
      <c r="V2221">
        <v>300</v>
      </c>
      <c r="W2221" t="s">
        <v>14</v>
      </c>
      <c r="X2221">
        <f>IF(W2221="USD",V2221,V2221*0.054)</f>
        <v>300</v>
      </c>
      <c r="Y2221">
        <v>1</v>
      </c>
      <c r="Z2221">
        <v>2.1</v>
      </c>
      <c r="AA2221" s="9">
        <v>1.4000000000000001</v>
      </c>
      <c r="AB2221">
        <v>1.75</v>
      </c>
      <c r="AC2221">
        <v>1.4000000000000001</v>
      </c>
    </row>
    <row r="2222" spans="1:29" x14ac:dyDescent="0.25">
      <c r="A2222" t="s">
        <v>2566</v>
      </c>
      <c r="B2222" t="s">
        <v>10</v>
      </c>
      <c r="C2222" t="s">
        <v>56</v>
      </c>
      <c r="D2222" t="s">
        <v>3619</v>
      </c>
      <c r="E2222" t="s">
        <v>3614</v>
      </c>
      <c r="F2222" t="str">
        <f>_xlfn.CONCAT(D2222:D2222,"-",E2222)</f>
        <v>Addis Ababa-Alger</v>
      </c>
      <c r="G2222" s="1">
        <v>44771</v>
      </c>
      <c r="H2222" s="1">
        <v>44785</v>
      </c>
      <c r="I2222" s="8">
        <f>IF(H2222&lt;&gt;"",_xlfn.DAYS(H2222,G2222),"N/A")</f>
        <v>14</v>
      </c>
      <c r="J2222" s="1">
        <f>IF(H2222&lt;&gt;"",H2222,"N/A")</f>
        <v>44785</v>
      </c>
      <c r="K2222">
        <v>7</v>
      </c>
      <c r="L2222" t="s">
        <v>12</v>
      </c>
      <c r="M2222" t="str">
        <f>IF(L2222&lt;&gt;"",L2222,"N/A")</f>
        <v>Invoiced</v>
      </c>
      <c r="N2222" t="s">
        <v>836</v>
      </c>
      <c r="O2222" t="str">
        <f>IF(N2222&lt;&gt;"",N2222,"N/A")</f>
        <v>Draft</v>
      </c>
      <c r="P2222" t="s">
        <v>13</v>
      </c>
      <c r="Q2222" s="9">
        <v>30</v>
      </c>
      <c r="R2222" t="str">
        <f t="shared" si="34"/>
        <v>20-30</v>
      </c>
      <c r="S2222">
        <v>600</v>
      </c>
      <c r="T2222" t="s">
        <v>14</v>
      </c>
      <c r="U2222">
        <f>IF(T2222="USD",S2222,S2222*0.055)</f>
        <v>600</v>
      </c>
      <c r="V2222">
        <v>300</v>
      </c>
      <c r="W2222" t="s">
        <v>14</v>
      </c>
      <c r="X2222">
        <f>IF(W2222="USD",V2222,V2222*0.054)</f>
        <v>300</v>
      </c>
      <c r="Y2222">
        <v>0</v>
      </c>
      <c r="Z2222">
        <v>2.1</v>
      </c>
      <c r="AA2222" s="9">
        <v>1.4000000000000001</v>
      </c>
      <c r="AB2222">
        <v>1.75</v>
      </c>
      <c r="AC2222">
        <v>1.4000000000000001</v>
      </c>
    </row>
    <row r="2223" spans="1:29" x14ac:dyDescent="0.25">
      <c r="A2223" t="s">
        <v>1138</v>
      </c>
      <c r="B2223" t="s">
        <v>10</v>
      </c>
      <c r="C2223" t="s">
        <v>56</v>
      </c>
      <c r="D2223" t="s">
        <v>3615</v>
      </c>
      <c r="E2223" t="s">
        <v>3614</v>
      </c>
      <c r="F2223" t="str">
        <f>_xlfn.CONCAT(D2223:D2223,"-",E2223)</f>
        <v>Mombasa-Alger</v>
      </c>
      <c r="G2223" s="1">
        <v>44645</v>
      </c>
      <c r="H2223" s="1">
        <v>44659</v>
      </c>
      <c r="I2223" s="8">
        <f>IF(H2223&lt;&gt;"",_xlfn.DAYS(H2223,G2223),"N/A")</f>
        <v>14</v>
      </c>
      <c r="J2223" s="1">
        <f>IF(H2223&lt;&gt;"",H2223,"N/A")</f>
        <v>44659</v>
      </c>
      <c r="K2223">
        <v>3</v>
      </c>
      <c r="L2223" t="s">
        <v>16</v>
      </c>
      <c r="M2223" t="str">
        <f>IF(L2223&lt;&gt;"",L2223,"N/A")</f>
        <v>Paid</v>
      </c>
      <c r="N2223" t="s">
        <v>12</v>
      </c>
      <c r="O2223" t="str">
        <f>IF(N2223&lt;&gt;"",N2223,"N/A")</f>
        <v>Invoiced</v>
      </c>
      <c r="P2223" t="s">
        <v>13</v>
      </c>
      <c r="Q2223" s="9">
        <v>27.434999999999999</v>
      </c>
      <c r="R2223" t="str">
        <f t="shared" si="34"/>
        <v>20-30</v>
      </c>
      <c r="S2223">
        <v>600</v>
      </c>
      <c r="T2223" t="s">
        <v>14</v>
      </c>
      <c r="U2223">
        <f>IF(T2223="USD",S2223,S2223*0.055)</f>
        <v>600</v>
      </c>
      <c r="V2223">
        <v>300</v>
      </c>
      <c r="W2223" t="s">
        <v>14</v>
      </c>
      <c r="X2223">
        <f>IF(W2223="USD",V2223,V2223*0.054)</f>
        <v>300</v>
      </c>
      <c r="Y2223">
        <v>1</v>
      </c>
      <c r="Z2223">
        <v>2.1</v>
      </c>
      <c r="AA2223" s="9">
        <v>1.4000000000000001</v>
      </c>
      <c r="AB2223">
        <v>1.75</v>
      </c>
      <c r="AC2223">
        <v>1.4000000000000001</v>
      </c>
    </row>
    <row r="2224" spans="1:29" x14ac:dyDescent="0.25">
      <c r="A2224" t="s">
        <v>1139</v>
      </c>
      <c r="B2224" t="s">
        <v>10</v>
      </c>
      <c r="C2224" t="s">
        <v>56</v>
      </c>
      <c r="D2224" t="s">
        <v>3619</v>
      </c>
      <c r="E2224" t="s">
        <v>3618</v>
      </c>
      <c r="F2224" t="str">
        <f>_xlfn.CONCAT(D2224:D2224,"-",E2224)</f>
        <v>Addis Ababa-Tripoli</v>
      </c>
      <c r="G2224" s="1">
        <v>44645</v>
      </c>
      <c r="H2224" s="1">
        <v>44659</v>
      </c>
      <c r="I2224" s="8">
        <f>IF(H2224&lt;&gt;"",_xlfn.DAYS(H2224,G2224),"N/A")</f>
        <v>14</v>
      </c>
      <c r="J2224" s="1">
        <f>IF(H2224&lt;&gt;"",H2224,"N/A")</f>
        <v>44659</v>
      </c>
      <c r="K2224">
        <v>3</v>
      </c>
      <c r="L2224" t="s">
        <v>16</v>
      </c>
      <c r="M2224" t="str">
        <f>IF(L2224&lt;&gt;"",L2224,"N/A")</f>
        <v>Paid</v>
      </c>
      <c r="N2224" t="s">
        <v>12</v>
      </c>
      <c r="O2224" t="str">
        <f>IF(N2224&lt;&gt;"",N2224,"N/A")</f>
        <v>Invoiced</v>
      </c>
      <c r="P2224" t="s">
        <v>13</v>
      </c>
      <c r="Q2224" s="9">
        <v>27.414000000000001</v>
      </c>
      <c r="R2224" t="str">
        <f t="shared" si="34"/>
        <v>20-30</v>
      </c>
      <c r="S2224">
        <v>600</v>
      </c>
      <c r="T2224" t="s">
        <v>14</v>
      </c>
      <c r="U2224">
        <f>IF(T2224="USD",S2224,S2224*0.055)</f>
        <v>600</v>
      </c>
      <c r="V2224">
        <v>300</v>
      </c>
      <c r="W2224" t="s">
        <v>14</v>
      </c>
      <c r="X2224">
        <f>IF(W2224="USD",V2224,V2224*0.054)</f>
        <v>300</v>
      </c>
      <c r="Y2224">
        <v>1</v>
      </c>
      <c r="Z2224">
        <v>2.1</v>
      </c>
      <c r="AA2224" s="9">
        <v>1.4000000000000001</v>
      </c>
      <c r="AB2224">
        <v>1.75</v>
      </c>
      <c r="AC2224">
        <v>1.4000000000000001</v>
      </c>
    </row>
    <row r="2225" spans="1:29" x14ac:dyDescent="0.25">
      <c r="A2225" t="s">
        <v>1142</v>
      </c>
      <c r="B2225" t="s">
        <v>10</v>
      </c>
      <c r="C2225" t="s">
        <v>56</v>
      </c>
      <c r="D2225" t="s">
        <v>3615</v>
      </c>
      <c r="E2225" t="s">
        <v>3617</v>
      </c>
      <c r="F2225" t="str">
        <f>_xlfn.CONCAT(D2225:D2225,"-",E2225)</f>
        <v>Mombasa-Lagos</v>
      </c>
      <c r="G2225" s="1">
        <v>44670</v>
      </c>
      <c r="H2225" s="1">
        <v>44684</v>
      </c>
      <c r="I2225" s="8">
        <f>IF(H2225&lt;&gt;"",_xlfn.DAYS(H2225,G2225),"N/A")</f>
        <v>14</v>
      </c>
      <c r="J2225" s="1">
        <f>IF(H2225&lt;&gt;"",H2225,"N/A")</f>
        <v>44684</v>
      </c>
      <c r="K2225">
        <v>4</v>
      </c>
      <c r="L2225" t="s">
        <v>16</v>
      </c>
      <c r="M2225" t="str">
        <f>IF(L2225&lt;&gt;"",L2225,"N/A")</f>
        <v>Paid</v>
      </c>
      <c r="N2225" t="s">
        <v>12</v>
      </c>
      <c r="O2225" t="str">
        <f>IF(N2225&lt;&gt;"",N2225,"N/A")</f>
        <v>Invoiced</v>
      </c>
      <c r="P2225" t="s">
        <v>13</v>
      </c>
      <c r="Q2225" s="9">
        <v>27.303999999999998</v>
      </c>
      <c r="R2225" t="str">
        <f t="shared" si="34"/>
        <v>20-30</v>
      </c>
      <c r="S2225">
        <v>600</v>
      </c>
      <c r="T2225" t="s">
        <v>14</v>
      </c>
      <c r="U2225">
        <f>IF(T2225="USD",S2225,S2225*0.055)</f>
        <v>600</v>
      </c>
      <c r="V2225">
        <v>300</v>
      </c>
      <c r="W2225" t="s">
        <v>14</v>
      </c>
      <c r="X2225">
        <f>IF(W2225="USD",V2225,V2225*0.054)</f>
        <v>300</v>
      </c>
      <c r="Y2225">
        <v>1</v>
      </c>
      <c r="Z2225">
        <v>2.1</v>
      </c>
      <c r="AA2225" s="9">
        <v>1.4000000000000001</v>
      </c>
      <c r="AB2225">
        <v>1.75</v>
      </c>
      <c r="AC2225">
        <v>1.4000000000000001</v>
      </c>
    </row>
    <row r="2226" spans="1:29" x14ac:dyDescent="0.25">
      <c r="A2226" t="s">
        <v>2465</v>
      </c>
      <c r="B2226" t="s">
        <v>10</v>
      </c>
      <c r="C2226" t="s">
        <v>56</v>
      </c>
      <c r="D2226" t="s">
        <v>3615</v>
      </c>
      <c r="E2226" t="s">
        <v>3618</v>
      </c>
      <c r="F2226" t="str">
        <f>_xlfn.CONCAT(D2226:D2226,"-",E2226)</f>
        <v>Mombasa-Tripoli</v>
      </c>
      <c r="G2226" s="1">
        <v>44712</v>
      </c>
      <c r="H2226" s="1">
        <v>44726</v>
      </c>
      <c r="I2226" s="8">
        <f>IF(H2226&lt;&gt;"",_xlfn.DAYS(H2226,G2226),"N/A")</f>
        <v>14</v>
      </c>
      <c r="J2226" s="1">
        <f>IF(H2226&lt;&gt;"",H2226,"N/A")</f>
        <v>44726</v>
      </c>
      <c r="K2226">
        <v>5</v>
      </c>
      <c r="L2226" t="s">
        <v>12</v>
      </c>
      <c r="M2226" t="str">
        <f>IF(L2226&lt;&gt;"",L2226,"N/A")</f>
        <v>Invoiced</v>
      </c>
      <c r="N2226" t="s">
        <v>12</v>
      </c>
      <c r="O2226" t="str">
        <f>IF(N2226&lt;&gt;"",N2226,"N/A")</f>
        <v>Invoiced</v>
      </c>
      <c r="P2226" t="s">
        <v>13</v>
      </c>
      <c r="Q2226" s="9">
        <v>26</v>
      </c>
      <c r="R2226" t="str">
        <f t="shared" si="34"/>
        <v>20-30</v>
      </c>
      <c r="S2226">
        <v>600</v>
      </c>
      <c r="T2226" t="s">
        <v>14</v>
      </c>
      <c r="U2226">
        <f>IF(T2226="USD",S2226,S2226*0.055)</f>
        <v>600</v>
      </c>
      <c r="V2226">
        <v>300</v>
      </c>
      <c r="W2226" t="s">
        <v>14</v>
      </c>
      <c r="X2226">
        <f>IF(W2226="USD",V2226,V2226*0.054)</f>
        <v>300</v>
      </c>
      <c r="Y2226">
        <v>0</v>
      </c>
      <c r="Z2226">
        <v>2.1</v>
      </c>
      <c r="AA2226" s="9">
        <v>1.4000000000000001</v>
      </c>
      <c r="AB2226">
        <v>1.75</v>
      </c>
      <c r="AC2226">
        <v>1.4000000000000001</v>
      </c>
    </row>
    <row r="2227" spans="1:29" x14ac:dyDescent="0.25">
      <c r="A2227" t="s">
        <v>2329</v>
      </c>
      <c r="B2227" t="s">
        <v>10</v>
      </c>
      <c r="C2227" t="s">
        <v>56</v>
      </c>
      <c r="D2227" t="s">
        <v>3616</v>
      </c>
      <c r="E2227" t="s">
        <v>3612</v>
      </c>
      <c r="F2227" t="str">
        <f>_xlfn.CONCAT(D2227:D2227,"-",E2227)</f>
        <v>Marrakech-Victoria</v>
      </c>
      <c r="G2227" s="1">
        <v>44574</v>
      </c>
      <c r="H2227" s="1">
        <v>44588</v>
      </c>
      <c r="I2227" s="8">
        <f>IF(H2227&lt;&gt;"",_xlfn.DAYS(H2227,G2227),"N/A")</f>
        <v>14</v>
      </c>
      <c r="J2227" s="1">
        <f>IF(H2227&lt;&gt;"",H2227,"N/A")</f>
        <v>44588</v>
      </c>
      <c r="K2227">
        <v>1</v>
      </c>
      <c r="L2227" t="s">
        <v>16</v>
      </c>
      <c r="M2227" t="str">
        <f>IF(L2227&lt;&gt;"",L2227,"N/A")</f>
        <v>Paid</v>
      </c>
      <c r="N2227" t="s">
        <v>16</v>
      </c>
      <c r="O2227" t="str">
        <f>IF(N2227&lt;&gt;"",N2227,"N/A")</f>
        <v>Paid</v>
      </c>
      <c r="P2227" t="s">
        <v>13</v>
      </c>
      <c r="Q2227" s="9">
        <v>11.25</v>
      </c>
      <c r="R2227" t="str">
        <f t="shared" si="34"/>
        <v>10-20</v>
      </c>
      <c r="S2227">
        <v>600</v>
      </c>
      <c r="T2227" t="s">
        <v>14</v>
      </c>
      <c r="U2227">
        <f>IF(T2227="USD",S2227,S2227*0.055)</f>
        <v>600</v>
      </c>
      <c r="V2227">
        <v>300</v>
      </c>
      <c r="W2227" t="s">
        <v>14</v>
      </c>
      <c r="X2227">
        <f>IF(W2227="USD",V2227,V2227*0.054)</f>
        <v>300</v>
      </c>
      <c r="Y2227">
        <v>0</v>
      </c>
      <c r="Z2227">
        <v>2.1</v>
      </c>
      <c r="AA2227" s="9">
        <v>1.4000000000000001</v>
      </c>
      <c r="AB2227">
        <v>1.75</v>
      </c>
      <c r="AC2227">
        <v>1.4000000000000001</v>
      </c>
    </row>
    <row r="2228" spans="1:29" x14ac:dyDescent="0.25">
      <c r="A2228" t="s">
        <v>543</v>
      </c>
      <c r="B2228" t="s">
        <v>10</v>
      </c>
      <c r="C2228" t="s">
        <v>56</v>
      </c>
      <c r="D2228" t="s">
        <v>3615</v>
      </c>
      <c r="E2228" t="s">
        <v>3618</v>
      </c>
      <c r="F2228" t="str">
        <f>_xlfn.CONCAT(D2228:D2228,"-",E2228)</f>
        <v>Mombasa-Tripoli</v>
      </c>
      <c r="G2228" s="1">
        <v>44776</v>
      </c>
      <c r="H2228" s="1">
        <v>44796</v>
      </c>
      <c r="I2228" s="8">
        <f>IF(H2228&lt;&gt;"",_xlfn.DAYS(H2228,G2228),"N/A")</f>
        <v>20</v>
      </c>
      <c r="J2228" s="1">
        <f>IF(H2228&lt;&gt;"",H2228,"N/A")</f>
        <v>44796</v>
      </c>
      <c r="K2228">
        <v>8</v>
      </c>
      <c r="L2228" t="s">
        <v>12</v>
      </c>
      <c r="M2228" t="str">
        <f>IF(L2228&lt;&gt;"",L2228,"N/A")</f>
        <v>Invoiced</v>
      </c>
      <c r="N2228" t="s">
        <v>12</v>
      </c>
      <c r="O2228" t="str">
        <f>IF(N2228&lt;&gt;"",N2228,"N/A")</f>
        <v>Invoiced</v>
      </c>
      <c r="P2228" t="s">
        <v>13</v>
      </c>
      <c r="Q2228" s="9">
        <v>35.543999999999997</v>
      </c>
      <c r="R2228" t="str">
        <f t="shared" si="34"/>
        <v>30+</v>
      </c>
      <c r="S2228">
        <v>600</v>
      </c>
      <c r="T2228" t="s">
        <v>14</v>
      </c>
      <c r="U2228">
        <f>IF(T2228="USD",S2228,S2228*0.055)</f>
        <v>600</v>
      </c>
      <c r="V2228">
        <v>300</v>
      </c>
      <c r="W2228" t="s">
        <v>14</v>
      </c>
      <c r="X2228">
        <f>IF(W2228="USD",V2228,V2228*0.054)</f>
        <v>300</v>
      </c>
      <c r="Y2228">
        <v>1</v>
      </c>
      <c r="Z2228">
        <v>2</v>
      </c>
      <c r="AA2228" s="9">
        <v>3</v>
      </c>
      <c r="AB2228">
        <v>2.5</v>
      </c>
    </row>
    <row r="2229" spans="1:29" x14ac:dyDescent="0.25">
      <c r="A2229" t="s">
        <v>502</v>
      </c>
      <c r="B2229" t="s">
        <v>10</v>
      </c>
      <c r="C2229" t="s">
        <v>68</v>
      </c>
      <c r="D2229" t="s">
        <v>3619</v>
      </c>
      <c r="E2229" t="s">
        <v>3613</v>
      </c>
      <c r="F2229" t="str">
        <f>_xlfn.CONCAT(D2229:D2229,"-",E2229)</f>
        <v>Addis Ababa-Sanaa</v>
      </c>
      <c r="G2229" s="1">
        <v>44743</v>
      </c>
      <c r="H2229" s="1">
        <v>44763</v>
      </c>
      <c r="I2229" s="8">
        <f>IF(H2229&lt;&gt;"",_xlfn.DAYS(H2229,G2229),"N/A")</f>
        <v>20</v>
      </c>
      <c r="J2229" s="1">
        <f>IF(H2229&lt;&gt;"",H2229,"N/A")</f>
        <v>44763</v>
      </c>
      <c r="K2229">
        <v>7</v>
      </c>
      <c r="L2229" t="s">
        <v>16</v>
      </c>
      <c r="M2229" t="str">
        <f>IF(L2229&lt;&gt;"",L2229,"N/A")</f>
        <v>Paid</v>
      </c>
      <c r="O2229" t="str">
        <f>IF(N2229&lt;&gt;"",N2229,"N/A")</f>
        <v>N/A</v>
      </c>
      <c r="P2229" t="s">
        <v>69</v>
      </c>
      <c r="Q2229" s="9">
        <v>35.380000000000003</v>
      </c>
      <c r="R2229" t="str">
        <f t="shared" si="34"/>
        <v>30+</v>
      </c>
      <c r="S2229">
        <v>20</v>
      </c>
      <c r="T2229" t="s">
        <v>14</v>
      </c>
      <c r="U2229">
        <f>IF(T2229="USD",S2229,S2229*0.055)</f>
        <v>20</v>
      </c>
      <c r="V2229">
        <v>10</v>
      </c>
      <c r="W2229" t="s">
        <v>14</v>
      </c>
      <c r="X2229">
        <f>IF(W2229="USD",V2229,V2229*0.054)</f>
        <v>10</v>
      </c>
      <c r="Y2229">
        <v>1</v>
      </c>
      <c r="Z2229">
        <v>2</v>
      </c>
      <c r="AA2229" s="9">
        <v>3</v>
      </c>
      <c r="AB2229">
        <v>2.5</v>
      </c>
    </row>
    <row r="2230" spans="1:29" x14ac:dyDescent="0.25">
      <c r="A2230" t="s">
        <v>481</v>
      </c>
      <c r="B2230" t="s">
        <v>10</v>
      </c>
      <c r="C2230" t="s">
        <v>68</v>
      </c>
      <c r="D2230" t="s">
        <v>3616</v>
      </c>
      <c r="E2230" t="s">
        <v>3614</v>
      </c>
      <c r="F2230" t="str">
        <f>_xlfn.CONCAT(D2230:D2230,"-",E2230)</f>
        <v>Marrakech-Alger</v>
      </c>
      <c r="G2230" s="1">
        <v>44743</v>
      </c>
      <c r="H2230" s="1">
        <v>44763</v>
      </c>
      <c r="I2230" s="8">
        <f>IF(H2230&lt;&gt;"",_xlfn.DAYS(H2230,G2230),"N/A")</f>
        <v>20</v>
      </c>
      <c r="J2230" s="1">
        <f>IF(H2230&lt;&gt;"",H2230,"N/A")</f>
        <v>44763</v>
      </c>
      <c r="K2230">
        <v>7</v>
      </c>
      <c r="L2230" t="s">
        <v>16</v>
      </c>
      <c r="M2230" t="str">
        <f>IF(L2230&lt;&gt;"",L2230,"N/A")</f>
        <v>Paid</v>
      </c>
      <c r="N2230" t="s">
        <v>12</v>
      </c>
      <c r="O2230" t="str">
        <f>IF(N2230&lt;&gt;"",N2230,"N/A")</f>
        <v>Invoiced</v>
      </c>
      <c r="P2230" t="s">
        <v>13</v>
      </c>
      <c r="Q2230" s="9">
        <v>35.380000000000003</v>
      </c>
      <c r="R2230" t="str">
        <f t="shared" si="34"/>
        <v>30+</v>
      </c>
      <c r="S2230">
        <v>600</v>
      </c>
      <c r="T2230" t="s">
        <v>14</v>
      </c>
      <c r="U2230">
        <f>IF(T2230="USD",S2230,S2230*0.055)</f>
        <v>600</v>
      </c>
      <c r="V2230">
        <v>300</v>
      </c>
      <c r="W2230" t="s">
        <v>14</v>
      </c>
      <c r="X2230">
        <f>IF(W2230="USD",V2230,V2230*0.054)</f>
        <v>300</v>
      </c>
      <c r="Y2230">
        <v>1</v>
      </c>
      <c r="Z2230">
        <v>2</v>
      </c>
      <c r="AA2230" s="9">
        <v>3</v>
      </c>
      <c r="AB2230">
        <v>2.5</v>
      </c>
    </row>
    <row r="2231" spans="1:29" x14ac:dyDescent="0.25">
      <c r="A2231" t="s">
        <v>518</v>
      </c>
      <c r="B2231" t="s">
        <v>10</v>
      </c>
      <c r="C2231" t="s">
        <v>56</v>
      </c>
      <c r="D2231" t="s">
        <v>3619</v>
      </c>
      <c r="E2231" t="s">
        <v>3617</v>
      </c>
      <c r="F2231" t="str">
        <f>_xlfn.CONCAT(D2231:D2231,"-",E2231)</f>
        <v>Addis Ababa-Lagos</v>
      </c>
      <c r="G2231" s="1">
        <v>44749</v>
      </c>
      <c r="H2231" s="1">
        <v>44769</v>
      </c>
      <c r="I2231" s="8">
        <f>IF(H2231&lt;&gt;"",_xlfn.DAYS(H2231,G2231),"N/A")</f>
        <v>20</v>
      </c>
      <c r="J2231" s="1">
        <f>IF(H2231&lt;&gt;"",H2231,"N/A")</f>
        <v>44769</v>
      </c>
      <c r="K2231">
        <v>7</v>
      </c>
      <c r="L2231" t="s">
        <v>12</v>
      </c>
      <c r="M2231" t="str">
        <f>IF(L2231&lt;&gt;"",L2231,"N/A")</f>
        <v>Invoiced</v>
      </c>
      <c r="N2231" t="s">
        <v>12</v>
      </c>
      <c r="O2231" t="str">
        <f>IF(N2231&lt;&gt;"",N2231,"N/A")</f>
        <v>Invoiced</v>
      </c>
      <c r="P2231" t="s">
        <v>13</v>
      </c>
      <c r="Q2231" s="9">
        <v>35.076000000000001</v>
      </c>
      <c r="R2231" t="str">
        <f t="shared" si="34"/>
        <v>30+</v>
      </c>
      <c r="S2231">
        <v>600</v>
      </c>
      <c r="T2231" t="s">
        <v>14</v>
      </c>
      <c r="U2231">
        <f>IF(T2231="USD",S2231,S2231*0.055)</f>
        <v>600</v>
      </c>
      <c r="V2231">
        <v>300</v>
      </c>
      <c r="W2231" t="s">
        <v>14</v>
      </c>
      <c r="X2231">
        <f>IF(W2231="USD",V2231,V2231*0.054)</f>
        <v>300</v>
      </c>
      <c r="Y2231">
        <v>1</v>
      </c>
      <c r="Z2231">
        <v>2</v>
      </c>
      <c r="AA2231" s="9">
        <v>3</v>
      </c>
      <c r="AB2231">
        <v>2.5</v>
      </c>
    </row>
    <row r="2232" spans="1:29" x14ac:dyDescent="0.25">
      <c r="A2232" t="s">
        <v>175</v>
      </c>
      <c r="B2232" t="s">
        <v>10</v>
      </c>
      <c r="C2232" t="s">
        <v>68</v>
      </c>
      <c r="D2232" t="s">
        <v>3619</v>
      </c>
      <c r="E2232" t="s">
        <v>3614</v>
      </c>
      <c r="F2232" t="str">
        <f>_xlfn.CONCAT(D2232:D2232,"-",E2232)</f>
        <v>Addis Ababa-Alger</v>
      </c>
      <c r="G2232" s="1">
        <v>44570</v>
      </c>
      <c r="H2232" s="1">
        <v>44590</v>
      </c>
      <c r="I2232" s="8">
        <f>IF(H2232&lt;&gt;"",_xlfn.DAYS(H2232,G2232),"N/A")</f>
        <v>20</v>
      </c>
      <c r="J2232" s="1">
        <f>IF(H2232&lt;&gt;"",H2232,"N/A")</f>
        <v>44590</v>
      </c>
      <c r="K2232">
        <v>1</v>
      </c>
      <c r="L2232" t="s">
        <v>16</v>
      </c>
      <c r="M2232" t="str">
        <f>IF(L2232&lt;&gt;"",L2232,"N/A")</f>
        <v>Paid</v>
      </c>
      <c r="O2232" t="str">
        <f>IF(N2232&lt;&gt;"",N2232,"N/A")</f>
        <v>N/A</v>
      </c>
      <c r="P2232" t="s">
        <v>69</v>
      </c>
      <c r="Q2232" s="9">
        <v>34.08</v>
      </c>
      <c r="R2232" t="str">
        <f t="shared" si="34"/>
        <v>30+</v>
      </c>
      <c r="S2232">
        <v>20</v>
      </c>
      <c r="T2232" t="s">
        <v>14</v>
      </c>
      <c r="U2232">
        <f>IF(T2232="USD",S2232,S2232*0.055)</f>
        <v>20</v>
      </c>
      <c r="V2232">
        <v>10</v>
      </c>
      <c r="W2232" t="s">
        <v>14</v>
      </c>
      <c r="X2232">
        <f>IF(W2232="USD",V2232,V2232*0.054)</f>
        <v>10</v>
      </c>
      <c r="Y2232">
        <v>1</v>
      </c>
      <c r="Z2232">
        <v>2</v>
      </c>
      <c r="AA2232" s="9">
        <v>3</v>
      </c>
      <c r="AB2232">
        <v>2.5</v>
      </c>
    </row>
    <row r="2233" spans="1:29" x14ac:dyDescent="0.25">
      <c r="A2233" t="s">
        <v>118</v>
      </c>
      <c r="B2233" t="s">
        <v>10</v>
      </c>
      <c r="C2233" t="s">
        <v>68</v>
      </c>
      <c r="D2233" t="s">
        <v>3616</v>
      </c>
      <c r="E2233" t="s">
        <v>3612</v>
      </c>
      <c r="F2233" t="str">
        <f>_xlfn.CONCAT(D2233:D2233,"-",E2233)</f>
        <v>Marrakech-Victoria</v>
      </c>
      <c r="G2233" s="1">
        <v>44570</v>
      </c>
      <c r="H2233" s="1">
        <v>44590</v>
      </c>
      <c r="I2233" s="8">
        <f>IF(H2233&lt;&gt;"",_xlfn.DAYS(H2233,G2233),"N/A")</f>
        <v>20</v>
      </c>
      <c r="J2233" s="1">
        <f>IF(H2233&lt;&gt;"",H2233,"N/A")</f>
        <v>44590</v>
      </c>
      <c r="K2233">
        <v>1</v>
      </c>
      <c r="L2233" t="s">
        <v>16</v>
      </c>
      <c r="M2233" t="str">
        <f>IF(L2233&lt;&gt;"",L2233,"N/A")</f>
        <v>Paid</v>
      </c>
      <c r="N2233" t="s">
        <v>16</v>
      </c>
      <c r="O2233" t="str">
        <f>IF(N2233&lt;&gt;"",N2233,"N/A")</f>
        <v>Paid</v>
      </c>
      <c r="P2233" t="s">
        <v>13</v>
      </c>
      <c r="Q2233" s="9">
        <v>34.08</v>
      </c>
      <c r="R2233" t="str">
        <f t="shared" si="34"/>
        <v>30+</v>
      </c>
      <c r="S2233">
        <v>600</v>
      </c>
      <c r="T2233" t="s">
        <v>14</v>
      </c>
      <c r="U2233">
        <f>IF(T2233="USD",S2233,S2233*0.055)</f>
        <v>600</v>
      </c>
      <c r="V2233">
        <v>300</v>
      </c>
      <c r="W2233" t="s">
        <v>14</v>
      </c>
      <c r="X2233">
        <f>IF(W2233="USD",V2233,V2233*0.054)</f>
        <v>300</v>
      </c>
      <c r="Y2233">
        <v>1</v>
      </c>
      <c r="Z2233">
        <v>2</v>
      </c>
      <c r="AA2233" s="9">
        <v>3</v>
      </c>
      <c r="AB2233">
        <v>2.5</v>
      </c>
    </row>
    <row r="2234" spans="1:29" x14ac:dyDescent="0.25">
      <c r="A2234" t="s">
        <v>158</v>
      </c>
      <c r="B2234" t="s">
        <v>10</v>
      </c>
      <c r="C2234" t="s">
        <v>68</v>
      </c>
      <c r="D2234" t="s">
        <v>3616</v>
      </c>
      <c r="E2234" t="s">
        <v>3618</v>
      </c>
      <c r="F2234" t="str">
        <f>_xlfn.CONCAT(D2234:D2234,"-",E2234)</f>
        <v>Marrakech-Tripoli</v>
      </c>
      <c r="G2234" s="1">
        <v>44569</v>
      </c>
      <c r="H2234" s="1">
        <v>44589</v>
      </c>
      <c r="I2234" s="8">
        <f>IF(H2234&lt;&gt;"",_xlfn.DAYS(H2234,G2234),"N/A")</f>
        <v>20</v>
      </c>
      <c r="J2234" s="1">
        <f>IF(H2234&lt;&gt;"",H2234,"N/A")</f>
        <v>44589</v>
      </c>
      <c r="K2234">
        <v>1</v>
      </c>
      <c r="L2234" t="s">
        <v>16</v>
      </c>
      <c r="M2234" t="str">
        <f>IF(L2234&lt;&gt;"",L2234,"N/A")</f>
        <v>Paid</v>
      </c>
      <c r="N2234" t="s">
        <v>12</v>
      </c>
      <c r="O2234" t="str">
        <f>IF(N2234&lt;&gt;"",N2234,"N/A")</f>
        <v>Invoiced</v>
      </c>
      <c r="P2234" t="s">
        <v>69</v>
      </c>
      <c r="Q2234" s="9">
        <v>30.1</v>
      </c>
      <c r="R2234" t="str">
        <f t="shared" si="34"/>
        <v>30+</v>
      </c>
      <c r="S2234">
        <v>20</v>
      </c>
      <c r="T2234" t="s">
        <v>14</v>
      </c>
      <c r="U2234">
        <f>IF(T2234="USD",S2234,S2234*0.055)</f>
        <v>20</v>
      </c>
      <c r="V2234">
        <v>10</v>
      </c>
      <c r="W2234" t="s">
        <v>14</v>
      </c>
      <c r="X2234">
        <f>IF(W2234="USD",V2234,V2234*0.054)</f>
        <v>10</v>
      </c>
      <c r="Y2234">
        <v>1</v>
      </c>
      <c r="Z2234">
        <v>2</v>
      </c>
      <c r="AA2234" s="9">
        <v>3</v>
      </c>
      <c r="AB2234">
        <v>2.5</v>
      </c>
    </row>
    <row r="2235" spans="1:29" x14ac:dyDescent="0.25">
      <c r="A2235" t="s">
        <v>101</v>
      </c>
      <c r="B2235" t="s">
        <v>10</v>
      </c>
      <c r="C2235" t="s">
        <v>68</v>
      </c>
      <c r="D2235" t="s">
        <v>3611</v>
      </c>
      <c r="E2235" t="s">
        <v>3612</v>
      </c>
      <c r="F2235" t="str">
        <f>_xlfn.CONCAT(D2235:D2235,"-",E2235)</f>
        <v>Mogadishu-Victoria</v>
      </c>
      <c r="G2235" s="1">
        <v>44569</v>
      </c>
      <c r="H2235" s="1">
        <v>44589</v>
      </c>
      <c r="I2235" s="8">
        <f>IF(H2235&lt;&gt;"",_xlfn.DAYS(H2235,G2235),"N/A")</f>
        <v>20</v>
      </c>
      <c r="J2235" s="1">
        <f>IF(H2235&lt;&gt;"",H2235,"N/A")</f>
        <v>44589</v>
      </c>
      <c r="K2235">
        <v>1</v>
      </c>
      <c r="L2235" t="s">
        <v>16</v>
      </c>
      <c r="M2235" t="str">
        <f>IF(L2235&lt;&gt;"",L2235,"N/A")</f>
        <v>Paid</v>
      </c>
      <c r="N2235" t="s">
        <v>16</v>
      </c>
      <c r="O2235" t="str">
        <f>IF(N2235&lt;&gt;"",N2235,"N/A")</f>
        <v>Paid</v>
      </c>
      <c r="P2235" t="s">
        <v>13</v>
      </c>
      <c r="Q2235" s="9">
        <v>30.1</v>
      </c>
      <c r="R2235" t="str">
        <f t="shared" si="34"/>
        <v>30+</v>
      </c>
      <c r="S2235">
        <v>600</v>
      </c>
      <c r="T2235" t="s">
        <v>14</v>
      </c>
      <c r="U2235">
        <f>IF(T2235="USD",S2235,S2235*0.055)</f>
        <v>600</v>
      </c>
      <c r="V2235">
        <v>300</v>
      </c>
      <c r="W2235" t="s">
        <v>14</v>
      </c>
      <c r="X2235">
        <f>IF(W2235="USD",V2235,V2235*0.054)</f>
        <v>300</v>
      </c>
      <c r="Y2235">
        <v>1</v>
      </c>
      <c r="Z2235">
        <v>2</v>
      </c>
      <c r="AA2235" s="9">
        <v>3</v>
      </c>
      <c r="AB2235">
        <v>2.5</v>
      </c>
    </row>
    <row r="2236" spans="1:29" x14ac:dyDescent="0.25">
      <c r="A2236" t="s">
        <v>100</v>
      </c>
      <c r="B2236" t="s">
        <v>10</v>
      </c>
      <c r="C2236" t="s">
        <v>68</v>
      </c>
      <c r="D2236" t="s">
        <v>3611</v>
      </c>
      <c r="E2236" t="s">
        <v>3617</v>
      </c>
      <c r="F2236" t="str">
        <f>_xlfn.CONCAT(D2236:D2236,"-",E2236)</f>
        <v>Mogadishu-Lagos</v>
      </c>
      <c r="G2236" s="1">
        <v>44594</v>
      </c>
      <c r="H2236" s="1">
        <v>44614</v>
      </c>
      <c r="I2236" s="8">
        <f>IF(H2236&lt;&gt;"",_xlfn.DAYS(H2236,G2236),"N/A")</f>
        <v>20</v>
      </c>
      <c r="J2236" s="1">
        <f>IF(H2236&lt;&gt;"",H2236,"N/A")</f>
        <v>44614</v>
      </c>
      <c r="K2236">
        <v>2</v>
      </c>
      <c r="L2236" t="s">
        <v>16</v>
      </c>
      <c r="M2236" t="str">
        <f>IF(L2236&lt;&gt;"",L2236,"N/A")</f>
        <v>Paid</v>
      </c>
      <c r="N2236" t="s">
        <v>12</v>
      </c>
      <c r="O2236" t="str">
        <f>IF(N2236&lt;&gt;"",N2236,"N/A")</f>
        <v>Invoiced</v>
      </c>
      <c r="P2236" t="s">
        <v>69</v>
      </c>
      <c r="Q2236" s="9">
        <v>30.042000000000002</v>
      </c>
      <c r="R2236" t="str">
        <f t="shared" si="34"/>
        <v>30+</v>
      </c>
      <c r="S2236">
        <v>20</v>
      </c>
      <c r="T2236" t="s">
        <v>14</v>
      </c>
      <c r="U2236">
        <f>IF(T2236="USD",S2236,S2236*0.055)</f>
        <v>20</v>
      </c>
      <c r="V2236">
        <v>10</v>
      </c>
      <c r="W2236" t="s">
        <v>14</v>
      </c>
      <c r="X2236">
        <f>IF(W2236="USD",V2236,V2236*0.054)</f>
        <v>10</v>
      </c>
      <c r="Y2236">
        <v>1</v>
      </c>
      <c r="Z2236">
        <v>2</v>
      </c>
      <c r="AA2236" s="9">
        <v>3</v>
      </c>
      <c r="AB2236">
        <v>2.5</v>
      </c>
    </row>
    <row r="2237" spans="1:29" x14ac:dyDescent="0.25">
      <c r="A2237" t="s">
        <v>96</v>
      </c>
      <c r="B2237" t="s">
        <v>10</v>
      </c>
      <c r="C2237" t="s">
        <v>68</v>
      </c>
      <c r="D2237" t="s">
        <v>3620</v>
      </c>
      <c r="E2237" t="s">
        <v>3612</v>
      </c>
      <c r="F2237" t="str">
        <f>_xlfn.CONCAT(D2237:D2237,"-",E2237)</f>
        <v>Zanzibar-Victoria</v>
      </c>
      <c r="G2237" s="1">
        <v>44594</v>
      </c>
      <c r="H2237" s="1">
        <v>44614</v>
      </c>
      <c r="I2237" s="8">
        <f>IF(H2237&lt;&gt;"",_xlfn.DAYS(H2237,G2237),"N/A")</f>
        <v>20</v>
      </c>
      <c r="J2237" s="1">
        <f>IF(H2237&lt;&gt;"",H2237,"N/A")</f>
        <v>44614</v>
      </c>
      <c r="K2237">
        <v>2</v>
      </c>
      <c r="L2237" t="s">
        <v>16</v>
      </c>
      <c r="M2237" t="str">
        <f>IF(L2237&lt;&gt;"",L2237,"N/A")</f>
        <v>Paid</v>
      </c>
      <c r="N2237" t="s">
        <v>16</v>
      </c>
      <c r="O2237" t="str">
        <f>IF(N2237&lt;&gt;"",N2237,"N/A")</f>
        <v>Paid</v>
      </c>
      <c r="P2237" t="s">
        <v>13</v>
      </c>
      <c r="Q2237" s="9">
        <v>30.042000000000002</v>
      </c>
      <c r="R2237" t="str">
        <f t="shared" si="34"/>
        <v>30+</v>
      </c>
      <c r="S2237">
        <v>600</v>
      </c>
      <c r="T2237" t="s">
        <v>14</v>
      </c>
      <c r="U2237">
        <f>IF(T2237="USD",S2237,S2237*0.055)</f>
        <v>600</v>
      </c>
      <c r="V2237">
        <v>300</v>
      </c>
      <c r="W2237" t="s">
        <v>14</v>
      </c>
      <c r="X2237">
        <f>IF(W2237="USD",V2237,V2237*0.054)</f>
        <v>300</v>
      </c>
      <c r="Y2237">
        <v>1</v>
      </c>
      <c r="Z2237">
        <v>2</v>
      </c>
      <c r="AA2237" s="9">
        <v>3</v>
      </c>
      <c r="AB2237">
        <v>2.5</v>
      </c>
    </row>
    <row r="2238" spans="1:29" x14ac:dyDescent="0.25">
      <c r="A2238" t="s">
        <v>178</v>
      </c>
      <c r="B2238" t="s">
        <v>10</v>
      </c>
      <c r="C2238" t="s">
        <v>68</v>
      </c>
      <c r="D2238" t="s">
        <v>3616</v>
      </c>
      <c r="E2238" t="s">
        <v>3612</v>
      </c>
      <c r="F2238" t="str">
        <f>_xlfn.CONCAT(D2238:D2238,"-",E2238)</f>
        <v>Marrakech-Victoria</v>
      </c>
      <c r="G2238" s="1">
        <v>44570</v>
      </c>
      <c r="H2238" s="1">
        <v>44590</v>
      </c>
      <c r="I2238" s="8">
        <f>IF(H2238&lt;&gt;"",_xlfn.DAYS(H2238,G2238),"N/A")</f>
        <v>20</v>
      </c>
      <c r="J2238" s="1">
        <f>IF(H2238&lt;&gt;"",H2238,"N/A")</f>
        <v>44590</v>
      </c>
      <c r="K2238">
        <v>1</v>
      </c>
      <c r="L2238" t="s">
        <v>16</v>
      </c>
      <c r="M2238" t="str">
        <f>IF(L2238&lt;&gt;"",L2238,"N/A")</f>
        <v>Paid</v>
      </c>
      <c r="O2238" t="str">
        <f>IF(N2238&lt;&gt;"",N2238,"N/A")</f>
        <v>N/A</v>
      </c>
      <c r="P2238" t="s">
        <v>69</v>
      </c>
      <c r="Q2238" s="9">
        <v>29.96</v>
      </c>
      <c r="R2238" t="str">
        <f t="shared" si="34"/>
        <v>20-30</v>
      </c>
      <c r="S2238">
        <v>20</v>
      </c>
      <c r="T2238" t="s">
        <v>14</v>
      </c>
      <c r="U2238">
        <f>IF(T2238="USD",S2238,S2238*0.055)</f>
        <v>20</v>
      </c>
      <c r="V2238">
        <v>10</v>
      </c>
      <c r="W2238" t="s">
        <v>14</v>
      </c>
      <c r="X2238">
        <f>IF(W2238="USD",V2238,V2238*0.054)</f>
        <v>10</v>
      </c>
      <c r="Y2238">
        <v>1</v>
      </c>
      <c r="Z2238">
        <v>2</v>
      </c>
      <c r="AA2238" s="9">
        <v>3</v>
      </c>
      <c r="AB2238">
        <v>2.5</v>
      </c>
    </row>
    <row r="2239" spans="1:29" x14ac:dyDescent="0.25">
      <c r="A2239" t="s">
        <v>121</v>
      </c>
      <c r="B2239" t="s">
        <v>10</v>
      </c>
      <c r="C2239" t="s">
        <v>68</v>
      </c>
      <c r="D2239" t="s">
        <v>3619</v>
      </c>
      <c r="E2239" t="s">
        <v>3617</v>
      </c>
      <c r="F2239" t="str">
        <f>_xlfn.CONCAT(D2239:D2239,"-",E2239)</f>
        <v>Addis Ababa-Lagos</v>
      </c>
      <c r="G2239" s="1">
        <v>44570</v>
      </c>
      <c r="H2239" s="1">
        <v>44590</v>
      </c>
      <c r="I2239" s="8">
        <f>IF(H2239&lt;&gt;"",_xlfn.DAYS(H2239,G2239),"N/A")</f>
        <v>20</v>
      </c>
      <c r="J2239" s="1">
        <f>IF(H2239&lt;&gt;"",H2239,"N/A")</f>
        <v>44590</v>
      </c>
      <c r="K2239">
        <v>1</v>
      </c>
      <c r="L2239" t="s">
        <v>16</v>
      </c>
      <c r="M2239" t="str">
        <f>IF(L2239&lt;&gt;"",L2239,"N/A")</f>
        <v>Paid</v>
      </c>
      <c r="N2239" t="s">
        <v>16</v>
      </c>
      <c r="O2239" t="str">
        <f>IF(N2239&lt;&gt;"",N2239,"N/A")</f>
        <v>Paid</v>
      </c>
      <c r="P2239" t="s">
        <v>13</v>
      </c>
      <c r="Q2239" s="9">
        <v>29.96</v>
      </c>
      <c r="R2239" t="str">
        <f t="shared" si="34"/>
        <v>20-30</v>
      </c>
      <c r="S2239">
        <v>600</v>
      </c>
      <c r="T2239" t="s">
        <v>14</v>
      </c>
      <c r="U2239">
        <f>IF(T2239="USD",S2239,S2239*0.055)</f>
        <v>600</v>
      </c>
      <c r="V2239">
        <v>300</v>
      </c>
      <c r="W2239" t="s">
        <v>14</v>
      </c>
      <c r="X2239">
        <f>IF(W2239="USD",V2239,V2239*0.054)</f>
        <v>300</v>
      </c>
      <c r="Y2239">
        <v>1</v>
      </c>
      <c r="Z2239">
        <v>2</v>
      </c>
      <c r="AA2239" s="9">
        <v>3</v>
      </c>
      <c r="AB2239">
        <v>2.5</v>
      </c>
    </row>
    <row r="2240" spans="1:29" x14ac:dyDescent="0.25">
      <c r="A2240" t="s">
        <v>9</v>
      </c>
      <c r="B2240" t="s">
        <v>10</v>
      </c>
      <c r="C2240" t="s">
        <v>11</v>
      </c>
      <c r="D2240" t="s">
        <v>3611</v>
      </c>
      <c r="E2240" t="s">
        <v>3612</v>
      </c>
      <c r="F2240" t="str">
        <f>_xlfn.CONCAT(D2240:D2240,"-",E2240)</f>
        <v>Mogadishu-Victoria</v>
      </c>
      <c r="G2240" s="1">
        <v>44568</v>
      </c>
      <c r="H2240" s="1">
        <v>44588</v>
      </c>
      <c r="I2240" s="8">
        <f>IF(H2240&lt;&gt;"",_xlfn.DAYS(H2240,G2240),"N/A")</f>
        <v>20</v>
      </c>
      <c r="J2240" s="1">
        <f>IF(H2240&lt;&gt;"",H2240,"N/A")</f>
        <v>44588</v>
      </c>
      <c r="K2240">
        <v>1</v>
      </c>
      <c r="L2240" t="s">
        <v>12</v>
      </c>
      <c r="M2240" t="str">
        <f>IF(L2240&lt;&gt;"",L2240,"N/A")</f>
        <v>Invoiced</v>
      </c>
      <c r="N2240" t="s">
        <v>12</v>
      </c>
      <c r="O2240" t="str">
        <f>IF(N2240&lt;&gt;"",N2240,"N/A")</f>
        <v>Invoiced</v>
      </c>
      <c r="P2240" t="s">
        <v>13</v>
      </c>
      <c r="Q2240" s="9">
        <v>27.108000000000001</v>
      </c>
      <c r="R2240" t="str">
        <f t="shared" si="34"/>
        <v>20-30</v>
      </c>
      <c r="S2240">
        <v>600</v>
      </c>
      <c r="T2240" t="s">
        <v>14</v>
      </c>
      <c r="U2240">
        <f>IF(T2240="USD",S2240,S2240*0.055)</f>
        <v>600</v>
      </c>
      <c r="V2240">
        <v>300</v>
      </c>
      <c r="W2240" t="s">
        <v>14</v>
      </c>
      <c r="X2240">
        <f>IF(W2240="USD",V2240,V2240*0.054)</f>
        <v>300</v>
      </c>
      <c r="Y2240">
        <v>1</v>
      </c>
      <c r="Z2240">
        <v>2</v>
      </c>
      <c r="AA2240" s="9">
        <v>3</v>
      </c>
      <c r="AB2240">
        <v>2.5</v>
      </c>
    </row>
    <row r="2241" spans="1:29" x14ac:dyDescent="0.25">
      <c r="A2241" t="s">
        <v>3262</v>
      </c>
      <c r="B2241" t="s">
        <v>10</v>
      </c>
      <c r="C2241" t="s">
        <v>56</v>
      </c>
      <c r="D2241" t="s">
        <v>3619</v>
      </c>
      <c r="E2241" t="s">
        <v>3612</v>
      </c>
      <c r="F2241" t="str">
        <f>_xlfn.CONCAT(D2241:D2241,"-",E2241)</f>
        <v>Addis Ababa-Victoria</v>
      </c>
      <c r="G2241" s="1">
        <v>44785</v>
      </c>
      <c r="H2241" s="1">
        <v>44798</v>
      </c>
      <c r="I2241" s="8">
        <f>IF(H2241&lt;&gt;"",_xlfn.DAYS(H2241,G2241),"N/A")</f>
        <v>13</v>
      </c>
      <c r="J2241" s="1">
        <f>IF(H2241&lt;&gt;"",H2241,"N/A")</f>
        <v>44798</v>
      </c>
      <c r="K2241">
        <v>8</v>
      </c>
      <c r="L2241" t="s">
        <v>12</v>
      </c>
      <c r="M2241" t="str">
        <f>IF(L2241&lt;&gt;"",L2241,"N/A")</f>
        <v>Invoiced</v>
      </c>
      <c r="O2241" t="str">
        <f>IF(N2241&lt;&gt;"",N2241,"N/A")</f>
        <v>N/A</v>
      </c>
      <c r="P2241" t="s">
        <v>13</v>
      </c>
      <c r="Q2241" s="9">
        <v>36</v>
      </c>
      <c r="R2241" t="str">
        <f t="shared" si="34"/>
        <v>30+</v>
      </c>
      <c r="S2241">
        <v>600</v>
      </c>
      <c r="T2241" t="s">
        <v>14</v>
      </c>
      <c r="U2241">
        <f>IF(T2241="USD",S2241,S2241*0.055)</f>
        <v>600</v>
      </c>
      <c r="V2241">
        <v>300</v>
      </c>
      <c r="W2241" t="s">
        <v>14</v>
      </c>
      <c r="X2241">
        <f>IF(W2241="USD",V2241,V2241*0.054)</f>
        <v>300</v>
      </c>
      <c r="Y2241">
        <v>0</v>
      </c>
      <c r="Z2241">
        <v>1.95</v>
      </c>
      <c r="AA2241" s="9">
        <v>1.3</v>
      </c>
      <c r="AB2241">
        <v>1.625</v>
      </c>
      <c r="AC2241">
        <v>1.3</v>
      </c>
    </row>
    <row r="2242" spans="1:29" x14ac:dyDescent="0.25">
      <c r="A2242" t="s">
        <v>3264</v>
      </c>
      <c r="B2242" t="s">
        <v>10</v>
      </c>
      <c r="C2242" t="s">
        <v>56</v>
      </c>
      <c r="D2242" t="s">
        <v>3615</v>
      </c>
      <c r="E2242" t="s">
        <v>3612</v>
      </c>
      <c r="F2242" t="str">
        <f>_xlfn.CONCAT(D2242:D2242,"-",E2242)</f>
        <v>Mombasa-Victoria</v>
      </c>
      <c r="G2242" s="1">
        <v>44785</v>
      </c>
      <c r="H2242" s="1">
        <v>44798</v>
      </c>
      <c r="I2242" s="8">
        <f>IF(H2242&lt;&gt;"",_xlfn.DAYS(H2242,G2242),"N/A")</f>
        <v>13</v>
      </c>
      <c r="J2242" s="1">
        <f>IF(H2242&lt;&gt;"",H2242,"N/A")</f>
        <v>44798</v>
      </c>
      <c r="K2242">
        <v>8</v>
      </c>
      <c r="L2242" t="s">
        <v>12</v>
      </c>
      <c r="M2242" t="str">
        <f>IF(L2242&lt;&gt;"",L2242,"N/A")</f>
        <v>Invoiced</v>
      </c>
      <c r="O2242" t="str">
        <f>IF(N2242&lt;&gt;"",N2242,"N/A")</f>
        <v>N/A</v>
      </c>
      <c r="P2242" t="s">
        <v>13</v>
      </c>
      <c r="Q2242" s="9">
        <v>36</v>
      </c>
      <c r="R2242" t="str">
        <f t="shared" si="34"/>
        <v>30+</v>
      </c>
      <c r="S2242">
        <v>600</v>
      </c>
      <c r="T2242" t="s">
        <v>14</v>
      </c>
      <c r="U2242">
        <f>IF(T2242="USD",S2242,S2242*0.055)</f>
        <v>600</v>
      </c>
      <c r="V2242">
        <v>300</v>
      </c>
      <c r="W2242" t="s">
        <v>14</v>
      </c>
      <c r="X2242">
        <f>IF(W2242="USD",V2242,V2242*0.054)</f>
        <v>300</v>
      </c>
      <c r="Y2242">
        <v>0</v>
      </c>
      <c r="Z2242">
        <v>1.95</v>
      </c>
      <c r="AA2242" s="9">
        <v>1.3</v>
      </c>
      <c r="AB2242">
        <v>1.625</v>
      </c>
      <c r="AC2242">
        <v>1.3</v>
      </c>
    </row>
    <row r="2243" spans="1:29" x14ac:dyDescent="0.25">
      <c r="A2243" t="s">
        <v>3298</v>
      </c>
      <c r="B2243" t="s">
        <v>10</v>
      </c>
      <c r="C2243" t="s">
        <v>56</v>
      </c>
      <c r="D2243" t="s">
        <v>3619</v>
      </c>
      <c r="E2243" t="s">
        <v>3614</v>
      </c>
      <c r="F2243" t="str">
        <f>_xlfn.CONCAT(D2243:D2243,"-",E2243)</f>
        <v>Addis Ababa-Alger</v>
      </c>
      <c r="G2243" s="1">
        <v>44789</v>
      </c>
      <c r="H2243" s="1">
        <v>44802</v>
      </c>
      <c r="I2243" s="8">
        <f>IF(H2243&lt;&gt;"",_xlfn.DAYS(H2243,G2243),"N/A")</f>
        <v>13</v>
      </c>
      <c r="J2243" s="1">
        <f>IF(H2243&lt;&gt;"",H2243,"N/A")</f>
        <v>44802</v>
      </c>
      <c r="K2243">
        <v>8</v>
      </c>
      <c r="L2243" t="s">
        <v>12</v>
      </c>
      <c r="M2243" t="str">
        <f>IF(L2243&lt;&gt;"",L2243,"N/A")</f>
        <v>Invoiced</v>
      </c>
      <c r="O2243" t="str">
        <f>IF(N2243&lt;&gt;"",N2243,"N/A")</f>
        <v>N/A</v>
      </c>
      <c r="P2243" t="s">
        <v>13</v>
      </c>
      <c r="Q2243" s="9">
        <v>36</v>
      </c>
      <c r="R2243" t="str">
        <f t="shared" ref="R2243:R2306" si="35">IF(Q2243&lt;=10,"1-10",IF(Q2243&lt;=20,"10-20",IF(Q2243&lt;=30,"20-30",IF(Q2243&lt;=40,"30+"))))</f>
        <v>30+</v>
      </c>
      <c r="S2243">
        <v>600</v>
      </c>
      <c r="T2243" t="s">
        <v>14</v>
      </c>
      <c r="U2243">
        <f>IF(T2243="USD",S2243,S2243*0.055)</f>
        <v>600</v>
      </c>
      <c r="V2243">
        <v>300</v>
      </c>
      <c r="W2243" t="s">
        <v>14</v>
      </c>
      <c r="X2243">
        <f>IF(W2243="USD",V2243,V2243*0.054)</f>
        <v>300</v>
      </c>
      <c r="Y2243">
        <v>0</v>
      </c>
      <c r="Z2243">
        <v>1.95</v>
      </c>
      <c r="AA2243" s="9">
        <v>1.3</v>
      </c>
      <c r="AB2243">
        <v>1.625</v>
      </c>
      <c r="AC2243">
        <v>1.3</v>
      </c>
    </row>
    <row r="2244" spans="1:29" x14ac:dyDescent="0.25">
      <c r="A2244" t="s">
        <v>3430</v>
      </c>
      <c r="B2244" t="s">
        <v>10</v>
      </c>
      <c r="C2244" t="s">
        <v>56</v>
      </c>
      <c r="D2244" t="s">
        <v>3616</v>
      </c>
      <c r="E2244" t="s">
        <v>3617</v>
      </c>
      <c r="F2244" t="str">
        <f>_xlfn.CONCAT(D2244:D2244,"-",E2244)</f>
        <v>Marrakech-Lagos</v>
      </c>
      <c r="G2244" s="1">
        <v>44721</v>
      </c>
      <c r="H2244" s="1">
        <v>44734</v>
      </c>
      <c r="I2244" s="8">
        <f>IF(H2244&lt;&gt;"",_xlfn.DAYS(H2244,G2244),"N/A")</f>
        <v>13</v>
      </c>
      <c r="J2244" s="1">
        <f>IF(H2244&lt;&gt;"",H2244,"N/A")</f>
        <v>44734</v>
      </c>
      <c r="K2244">
        <v>6</v>
      </c>
      <c r="L2244" t="s">
        <v>16</v>
      </c>
      <c r="M2244" t="str">
        <f>IF(L2244&lt;&gt;"",L2244,"N/A")</f>
        <v>Paid</v>
      </c>
      <c r="N2244" t="s">
        <v>12</v>
      </c>
      <c r="O2244" t="str">
        <f>IF(N2244&lt;&gt;"",N2244,"N/A")</f>
        <v>Invoiced</v>
      </c>
      <c r="P2244" t="s">
        <v>13</v>
      </c>
      <c r="Q2244" s="9">
        <v>35.643999999999998</v>
      </c>
      <c r="R2244" t="str">
        <f t="shared" si="35"/>
        <v>30+</v>
      </c>
      <c r="S2244">
        <v>600</v>
      </c>
      <c r="T2244" t="s">
        <v>14</v>
      </c>
      <c r="U2244">
        <f>IF(T2244="USD",S2244,S2244*0.055)</f>
        <v>600</v>
      </c>
      <c r="V2244">
        <v>300</v>
      </c>
      <c r="W2244" t="s">
        <v>14</v>
      </c>
      <c r="X2244">
        <f>IF(W2244="USD",V2244,V2244*0.054)</f>
        <v>300</v>
      </c>
      <c r="Y2244">
        <v>1</v>
      </c>
      <c r="Z2244">
        <v>1.95</v>
      </c>
      <c r="AA2244" s="9">
        <v>1.3</v>
      </c>
      <c r="AB2244">
        <v>1.625</v>
      </c>
      <c r="AC2244">
        <v>1.3</v>
      </c>
    </row>
    <row r="2245" spans="1:29" x14ac:dyDescent="0.25">
      <c r="A2245" t="s">
        <v>3507</v>
      </c>
      <c r="B2245" t="s">
        <v>10</v>
      </c>
      <c r="C2245" t="s">
        <v>56</v>
      </c>
      <c r="D2245" t="s">
        <v>3611</v>
      </c>
      <c r="E2245" t="s">
        <v>3614</v>
      </c>
      <c r="F2245" t="str">
        <f>_xlfn.CONCAT(D2245:D2245,"-",E2245)</f>
        <v>Mogadishu-Alger</v>
      </c>
      <c r="G2245" s="1">
        <v>44782</v>
      </c>
      <c r="H2245" s="1">
        <v>44795</v>
      </c>
      <c r="I2245" s="8">
        <f>IF(H2245&lt;&gt;"",_xlfn.DAYS(H2245,G2245),"N/A")</f>
        <v>13</v>
      </c>
      <c r="J2245" s="1">
        <f>IF(H2245&lt;&gt;"",H2245,"N/A")</f>
        <v>44795</v>
      </c>
      <c r="K2245">
        <v>8</v>
      </c>
      <c r="M2245" t="str">
        <f>IF(L2245&lt;&gt;"",L2245,"N/A")</f>
        <v>N/A</v>
      </c>
      <c r="N2245" t="s">
        <v>12</v>
      </c>
      <c r="O2245" t="str">
        <f>IF(N2245&lt;&gt;"",N2245,"N/A")</f>
        <v>Invoiced</v>
      </c>
      <c r="P2245" t="s">
        <v>13</v>
      </c>
      <c r="Q2245" s="9">
        <v>35.618000000000002</v>
      </c>
      <c r="R2245" t="str">
        <f t="shared" si="35"/>
        <v>30+</v>
      </c>
      <c r="S2245">
        <v>600</v>
      </c>
      <c r="T2245" t="s">
        <v>14</v>
      </c>
      <c r="U2245">
        <f>IF(T2245="USD",S2245,S2245*0.055)</f>
        <v>600</v>
      </c>
      <c r="V2245">
        <v>300</v>
      </c>
      <c r="W2245" t="s">
        <v>14</v>
      </c>
      <c r="X2245">
        <f>IF(W2245="USD",V2245,V2245*0.054)</f>
        <v>300</v>
      </c>
      <c r="Y2245">
        <v>1</v>
      </c>
      <c r="Z2245">
        <v>1.95</v>
      </c>
      <c r="AA2245" s="9">
        <v>1.3</v>
      </c>
      <c r="AB2245">
        <v>1.625</v>
      </c>
      <c r="AC2245">
        <v>1.3</v>
      </c>
    </row>
    <row r="2246" spans="1:29" x14ac:dyDescent="0.25">
      <c r="A2246" t="s">
        <v>726</v>
      </c>
      <c r="B2246" t="s">
        <v>10</v>
      </c>
      <c r="C2246" t="s">
        <v>68</v>
      </c>
      <c r="D2246" t="s">
        <v>3615</v>
      </c>
      <c r="E2246" t="s">
        <v>3612</v>
      </c>
      <c r="F2246" t="str">
        <f>_xlfn.CONCAT(D2246:D2246,"-",E2246)</f>
        <v>Mombasa-Victoria</v>
      </c>
      <c r="G2246" s="1">
        <v>44779</v>
      </c>
      <c r="H2246" s="1">
        <v>44792</v>
      </c>
      <c r="I2246" s="8">
        <f>IF(H2246&lt;&gt;"",_xlfn.DAYS(H2246,G2246),"N/A")</f>
        <v>13</v>
      </c>
      <c r="J2246" s="1">
        <f>IF(H2246&lt;&gt;"",H2246,"N/A")</f>
        <v>44792</v>
      </c>
      <c r="K2246">
        <v>8</v>
      </c>
      <c r="L2246" t="s">
        <v>12</v>
      </c>
      <c r="M2246" t="str">
        <f>IF(L2246&lt;&gt;"",L2246,"N/A")</f>
        <v>Invoiced</v>
      </c>
      <c r="N2246" t="s">
        <v>12</v>
      </c>
      <c r="O2246" t="str">
        <f>IF(N2246&lt;&gt;"",N2246,"N/A")</f>
        <v>Invoiced</v>
      </c>
      <c r="P2246" t="s">
        <v>13</v>
      </c>
      <c r="Q2246" s="9">
        <v>35.56</v>
      </c>
      <c r="R2246" t="str">
        <f t="shared" si="35"/>
        <v>30+</v>
      </c>
      <c r="S2246">
        <v>600</v>
      </c>
      <c r="T2246" t="s">
        <v>14</v>
      </c>
      <c r="U2246">
        <f>IF(T2246="USD",S2246,S2246*0.055)</f>
        <v>600</v>
      </c>
      <c r="V2246">
        <v>300</v>
      </c>
      <c r="W2246" t="s">
        <v>14</v>
      </c>
      <c r="X2246">
        <f>IF(W2246="USD",V2246,V2246*0.054)</f>
        <v>300</v>
      </c>
      <c r="Y2246">
        <v>1</v>
      </c>
      <c r="Z2246">
        <v>1.95</v>
      </c>
      <c r="AA2246" s="9">
        <v>1.3</v>
      </c>
      <c r="AB2246">
        <v>1.625</v>
      </c>
      <c r="AC2246">
        <v>1.3</v>
      </c>
    </row>
    <row r="2247" spans="1:29" x14ac:dyDescent="0.25">
      <c r="A2247" t="s">
        <v>755</v>
      </c>
      <c r="B2247" t="s">
        <v>10</v>
      </c>
      <c r="C2247" t="s">
        <v>68</v>
      </c>
      <c r="D2247" t="s">
        <v>3615</v>
      </c>
      <c r="E2247" t="s">
        <v>3617</v>
      </c>
      <c r="F2247" t="str">
        <f>_xlfn.CONCAT(D2247:D2247,"-",E2247)</f>
        <v>Mombasa-Lagos</v>
      </c>
      <c r="G2247" s="1">
        <v>44804</v>
      </c>
      <c r="H2247" s="1">
        <v>44817</v>
      </c>
      <c r="I2247" s="8">
        <f>IF(H2247&lt;&gt;"",_xlfn.DAYS(H2247,G2247),"N/A")</f>
        <v>13</v>
      </c>
      <c r="J2247" s="1">
        <f>IF(H2247&lt;&gt;"",H2247,"N/A")</f>
        <v>44817</v>
      </c>
      <c r="K2247">
        <v>8</v>
      </c>
      <c r="M2247" t="str">
        <f>IF(L2247&lt;&gt;"",L2247,"N/A")</f>
        <v>N/A</v>
      </c>
      <c r="O2247" t="str">
        <f>IF(N2247&lt;&gt;"",N2247,"N/A")</f>
        <v>N/A</v>
      </c>
      <c r="P2247" t="s">
        <v>13</v>
      </c>
      <c r="Q2247" s="9">
        <v>35.56</v>
      </c>
      <c r="R2247" t="str">
        <f t="shared" si="35"/>
        <v>30+</v>
      </c>
      <c r="S2247">
        <v>600</v>
      </c>
      <c r="T2247" t="s">
        <v>14</v>
      </c>
      <c r="U2247">
        <f>IF(T2247="USD",S2247,S2247*0.055)</f>
        <v>600</v>
      </c>
      <c r="V2247">
        <v>300</v>
      </c>
      <c r="W2247" t="s">
        <v>14</v>
      </c>
      <c r="X2247">
        <f>IF(W2247="USD",V2247,V2247*0.054)</f>
        <v>300</v>
      </c>
      <c r="Y2247">
        <v>1</v>
      </c>
      <c r="Z2247">
        <v>1.95</v>
      </c>
      <c r="AA2247" s="9">
        <v>1.3</v>
      </c>
      <c r="AB2247">
        <v>1.625</v>
      </c>
      <c r="AC2247">
        <v>1.3</v>
      </c>
    </row>
    <row r="2248" spans="1:29" x14ac:dyDescent="0.25">
      <c r="A2248" t="s">
        <v>3514</v>
      </c>
      <c r="B2248" t="s">
        <v>10</v>
      </c>
      <c r="C2248" t="s">
        <v>56</v>
      </c>
      <c r="D2248" t="s">
        <v>3619</v>
      </c>
      <c r="E2248" t="s">
        <v>3618</v>
      </c>
      <c r="F2248" t="str">
        <f>_xlfn.CONCAT(D2248:D2248,"-",E2248)</f>
        <v>Addis Ababa-Tripoli</v>
      </c>
      <c r="G2248" s="1">
        <v>44782</v>
      </c>
      <c r="H2248" s="1">
        <v>44795</v>
      </c>
      <c r="I2248" s="8">
        <f>IF(H2248&lt;&gt;"",_xlfn.DAYS(H2248,G2248),"N/A")</f>
        <v>13</v>
      </c>
      <c r="J2248" s="1">
        <f>IF(H2248&lt;&gt;"",H2248,"N/A")</f>
        <v>44795</v>
      </c>
      <c r="K2248">
        <v>8</v>
      </c>
      <c r="M2248" t="str">
        <f>IF(L2248&lt;&gt;"",L2248,"N/A")</f>
        <v>N/A</v>
      </c>
      <c r="N2248" t="s">
        <v>12</v>
      </c>
      <c r="O2248" t="str">
        <f>IF(N2248&lt;&gt;"",N2248,"N/A")</f>
        <v>Invoiced</v>
      </c>
      <c r="P2248" t="s">
        <v>13</v>
      </c>
      <c r="Q2248" s="9">
        <v>35.551000000000002</v>
      </c>
      <c r="R2248" t="str">
        <f t="shared" si="35"/>
        <v>30+</v>
      </c>
      <c r="S2248">
        <v>600</v>
      </c>
      <c r="T2248" t="s">
        <v>14</v>
      </c>
      <c r="U2248">
        <f>IF(T2248="USD",S2248,S2248*0.055)</f>
        <v>600</v>
      </c>
      <c r="V2248">
        <v>300</v>
      </c>
      <c r="W2248" t="s">
        <v>14</v>
      </c>
      <c r="X2248">
        <f>IF(W2248="USD",V2248,V2248*0.054)</f>
        <v>300</v>
      </c>
      <c r="Y2248">
        <v>1</v>
      </c>
      <c r="Z2248">
        <v>1.95</v>
      </c>
      <c r="AA2248" s="9">
        <v>1.3</v>
      </c>
      <c r="AB2248">
        <v>1.625</v>
      </c>
      <c r="AC2248">
        <v>1.3</v>
      </c>
    </row>
    <row r="2249" spans="1:29" x14ac:dyDescent="0.25">
      <c r="A2249" t="s">
        <v>730</v>
      </c>
      <c r="B2249" t="s">
        <v>10</v>
      </c>
      <c r="C2249" t="s">
        <v>68</v>
      </c>
      <c r="D2249" t="s">
        <v>3615</v>
      </c>
      <c r="E2249" t="s">
        <v>3618</v>
      </c>
      <c r="F2249" t="str">
        <f>_xlfn.CONCAT(D2249:D2249,"-",E2249)</f>
        <v>Mombasa-Tripoli</v>
      </c>
      <c r="G2249" s="1">
        <v>44782</v>
      </c>
      <c r="H2249" s="1">
        <v>44795</v>
      </c>
      <c r="I2249" s="8">
        <f>IF(H2249&lt;&gt;"",_xlfn.DAYS(H2249,G2249),"N/A")</f>
        <v>13</v>
      </c>
      <c r="J2249" s="1">
        <f>IF(H2249&lt;&gt;"",H2249,"N/A")</f>
        <v>44795</v>
      </c>
      <c r="K2249">
        <v>8</v>
      </c>
      <c r="L2249" t="s">
        <v>12</v>
      </c>
      <c r="M2249" t="str">
        <f>IF(L2249&lt;&gt;"",L2249,"N/A")</f>
        <v>Invoiced</v>
      </c>
      <c r="N2249" t="s">
        <v>12</v>
      </c>
      <c r="O2249" t="str">
        <f>IF(N2249&lt;&gt;"",N2249,"N/A")</f>
        <v>Invoiced</v>
      </c>
      <c r="P2249" t="s">
        <v>13</v>
      </c>
      <c r="Q2249" s="9">
        <v>35.54</v>
      </c>
      <c r="R2249" t="str">
        <f t="shared" si="35"/>
        <v>30+</v>
      </c>
      <c r="S2249">
        <v>600</v>
      </c>
      <c r="T2249" t="s">
        <v>14</v>
      </c>
      <c r="U2249">
        <f>IF(T2249="USD",S2249,S2249*0.055)</f>
        <v>600</v>
      </c>
      <c r="V2249">
        <v>300</v>
      </c>
      <c r="W2249" t="s">
        <v>14</v>
      </c>
      <c r="X2249">
        <f>IF(W2249="USD",V2249,V2249*0.054)</f>
        <v>300</v>
      </c>
      <c r="Y2249">
        <v>1</v>
      </c>
      <c r="Z2249">
        <v>1.95</v>
      </c>
      <c r="AA2249" s="9">
        <v>1.3</v>
      </c>
      <c r="AB2249">
        <v>1.625</v>
      </c>
      <c r="AC2249">
        <v>1.3</v>
      </c>
    </row>
    <row r="2250" spans="1:29" x14ac:dyDescent="0.25">
      <c r="A2250" t="s">
        <v>3405</v>
      </c>
      <c r="B2250" t="s">
        <v>10</v>
      </c>
      <c r="C2250" t="s">
        <v>56</v>
      </c>
      <c r="D2250" t="s">
        <v>3620</v>
      </c>
      <c r="E2250" t="s">
        <v>3618</v>
      </c>
      <c r="F2250" t="str">
        <f>_xlfn.CONCAT(D2250:D2250,"-",E2250)</f>
        <v>Zanzibar-Tripoli</v>
      </c>
      <c r="G2250" s="1">
        <v>44687</v>
      </c>
      <c r="H2250" s="1">
        <v>44700</v>
      </c>
      <c r="I2250" s="8">
        <f>IF(H2250&lt;&gt;"",_xlfn.DAYS(H2250,G2250),"N/A")</f>
        <v>13</v>
      </c>
      <c r="J2250" s="1">
        <f>IF(H2250&lt;&gt;"",H2250,"N/A")</f>
        <v>44700</v>
      </c>
      <c r="K2250">
        <v>5</v>
      </c>
      <c r="L2250" t="s">
        <v>16</v>
      </c>
      <c r="M2250" t="str">
        <f>IF(L2250&lt;&gt;"",L2250,"N/A")</f>
        <v>Paid</v>
      </c>
      <c r="N2250" t="s">
        <v>12</v>
      </c>
      <c r="O2250" t="str">
        <f>IF(N2250&lt;&gt;"",N2250,"N/A")</f>
        <v>Invoiced</v>
      </c>
      <c r="P2250" t="s">
        <v>13</v>
      </c>
      <c r="Q2250" s="9">
        <v>35.514000000000003</v>
      </c>
      <c r="R2250" t="str">
        <f t="shared" si="35"/>
        <v>30+</v>
      </c>
      <c r="S2250">
        <v>600</v>
      </c>
      <c r="T2250" t="s">
        <v>14</v>
      </c>
      <c r="U2250">
        <f>IF(T2250="USD",S2250,S2250*0.055)</f>
        <v>600</v>
      </c>
      <c r="V2250">
        <v>300</v>
      </c>
      <c r="W2250" t="s">
        <v>14</v>
      </c>
      <c r="X2250">
        <f>IF(W2250="USD",V2250,V2250*0.054)</f>
        <v>300</v>
      </c>
      <c r="Y2250">
        <v>1</v>
      </c>
      <c r="Z2250">
        <v>1.95</v>
      </c>
      <c r="AA2250" s="9">
        <v>1.3</v>
      </c>
      <c r="AB2250">
        <v>1.625</v>
      </c>
      <c r="AC2250">
        <v>1.3</v>
      </c>
    </row>
    <row r="2251" spans="1:29" x14ac:dyDescent="0.25">
      <c r="A2251" t="s">
        <v>3403</v>
      </c>
      <c r="B2251" t="s">
        <v>10</v>
      </c>
      <c r="C2251" t="s">
        <v>56</v>
      </c>
      <c r="D2251" t="s">
        <v>3620</v>
      </c>
      <c r="E2251" t="s">
        <v>3613</v>
      </c>
      <c r="F2251" t="str">
        <f>_xlfn.CONCAT(D2251:D2251,"-",E2251)</f>
        <v>Zanzibar-Sanaa</v>
      </c>
      <c r="G2251" s="1">
        <v>44688</v>
      </c>
      <c r="H2251" s="1">
        <v>44701</v>
      </c>
      <c r="I2251" s="8">
        <f>IF(H2251&lt;&gt;"",_xlfn.DAYS(H2251,G2251),"N/A")</f>
        <v>13</v>
      </c>
      <c r="J2251" s="1">
        <f>IF(H2251&lt;&gt;"",H2251,"N/A")</f>
        <v>44701</v>
      </c>
      <c r="K2251">
        <v>5</v>
      </c>
      <c r="L2251" t="s">
        <v>16</v>
      </c>
      <c r="M2251" t="str">
        <f>IF(L2251&lt;&gt;"",L2251,"N/A")</f>
        <v>Paid</v>
      </c>
      <c r="N2251" t="s">
        <v>12</v>
      </c>
      <c r="O2251" t="str">
        <f>IF(N2251&lt;&gt;"",N2251,"N/A")</f>
        <v>Invoiced</v>
      </c>
      <c r="P2251" t="s">
        <v>13</v>
      </c>
      <c r="Q2251" s="9">
        <v>35.512999999999998</v>
      </c>
      <c r="R2251" t="str">
        <f t="shared" si="35"/>
        <v>30+</v>
      </c>
      <c r="S2251">
        <v>600</v>
      </c>
      <c r="T2251" t="s">
        <v>14</v>
      </c>
      <c r="U2251">
        <f>IF(T2251="USD",S2251,S2251*0.055)</f>
        <v>600</v>
      </c>
      <c r="V2251">
        <v>300</v>
      </c>
      <c r="W2251" t="s">
        <v>14</v>
      </c>
      <c r="X2251">
        <f>IF(W2251="USD",V2251,V2251*0.054)</f>
        <v>300</v>
      </c>
      <c r="Y2251">
        <v>1</v>
      </c>
      <c r="Z2251">
        <v>1.95</v>
      </c>
      <c r="AA2251" s="9">
        <v>1.3</v>
      </c>
      <c r="AB2251">
        <v>1.625</v>
      </c>
      <c r="AC2251">
        <v>1.3</v>
      </c>
    </row>
    <row r="2252" spans="1:29" x14ac:dyDescent="0.25">
      <c r="A2252" t="s">
        <v>735</v>
      </c>
      <c r="B2252" t="s">
        <v>10</v>
      </c>
      <c r="C2252" t="s">
        <v>68</v>
      </c>
      <c r="D2252" t="s">
        <v>3615</v>
      </c>
      <c r="E2252" t="s">
        <v>3614</v>
      </c>
      <c r="F2252" t="str">
        <f>_xlfn.CONCAT(D2252:D2252,"-",E2252)</f>
        <v>Mombasa-Alger</v>
      </c>
      <c r="G2252" s="1">
        <v>44785</v>
      </c>
      <c r="H2252" s="1">
        <v>44798</v>
      </c>
      <c r="I2252" s="8">
        <f>IF(H2252&lt;&gt;"",_xlfn.DAYS(H2252,G2252),"N/A")</f>
        <v>13</v>
      </c>
      <c r="J2252" s="1">
        <f>IF(H2252&lt;&gt;"",H2252,"N/A")</f>
        <v>44798</v>
      </c>
      <c r="K2252">
        <v>8</v>
      </c>
      <c r="L2252" t="s">
        <v>12</v>
      </c>
      <c r="M2252" t="str">
        <f>IF(L2252&lt;&gt;"",L2252,"N/A")</f>
        <v>Invoiced</v>
      </c>
      <c r="N2252" t="s">
        <v>12</v>
      </c>
      <c r="O2252" t="str">
        <f>IF(N2252&lt;&gt;"",N2252,"N/A")</f>
        <v>Invoiced</v>
      </c>
      <c r="P2252" t="s">
        <v>13</v>
      </c>
      <c r="Q2252" s="9">
        <v>35.5</v>
      </c>
      <c r="R2252" t="str">
        <f t="shared" si="35"/>
        <v>30+</v>
      </c>
      <c r="S2252">
        <v>600</v>
      </c>
      <c r="T2252" t="s">
        <v>14</v>
      </c>
      <c r="U2252">
        <f>IF(T2252="USD",S2252,S2252*0.055)</f>
        <v>600</v>
      </c>
      <c r="V2252">
        <v>300</v>
      </c>
      <c r="W2252" t="s">
        <v>14</v>
      </c>
      <c r="X2252">
        <f>IF(W2252="USD",V2252,V2252*0.054)</f>
        <v>300</v>
      </c>
      <c r="Y2252">
        <v>1</v>
      </c>
      <c r="Z2252">
        <v>1.95</v>
      </c>
      <c r="AA2252" s="9">
        <v>1.3</v>
      </c>
      <c r="AB2252">
        <v>1.625</v>
      </c>
      <c r="AC2252">
        <v>1.3</v>
      </c>
    </row>
    <row r="2253" spans="1:29" x14ac:dyDescent="0.25">
      <c r="A2253" t="s">
        <v>3467</v>
      </c>
      <c r="B2253" t="s">
        <v>10</v>
      </c>
      <c r="C2253" t="s">
        <v>56</v>
      </c>
      <c r="D2253" t="s">
        <v>3619</v>
      </c>
      <c r="E2253" t="s">
        <v>3618</v>
      </c>
      <c r="F2253" t="str">
        <f>_xlfn.CONCAT(D2253:D2253,"-",E2253)</f>
        <v>Addis Ababa-Tripoli</v>
      </c>
      <c r="G2253" s="1">
        <v>44742</v>
      </c>
      <c r="H2253" s="1">
        <v>44755</v>
      </c>
      <c r="I2253" s="8">
        <f>IF(H2253&lt;&gt;"",_xlfn.DAYS(H2253,G2253),"N/A")</f>
        <v>13</v>
      </c>
      <c r="J2253" s="1">
        <f>IF(H2253&lt;&gt;"",H2253,"N/A")</f>
        <v>44755</v>
      </c>
      <c r="K2253">
        <v>6</v>
      </c>
      <c r="L2253" t="s">
        <v>836</v>
      </c>
      <c r="M2253" t="str">
        <f>IF(L2253&lt;&gt;"",L2253,"N/A")</f>
        <v>Draft</v>
      </c>
      <c r="N2253" t="s">
        <v>12</v>
      </c>
      <c r="O2253" t="str">
        <f>IF(N2253&lt;&gt;"",N2253,"N/A")</f>
        <v>Invoiced</v>
      </c>
      <c r="P2253" t="s">
        <v>13</v>
      </c>
      <c r="Q2253" s="9">
        <v>35.494</v>
      </c>
      <c r="R2253" t="str">
        <f t="shared" si="35"/>
        <v>30+</v>
      </c>
      <c r="S2253">
        <v>600</v>
      </c>
      <c r="T2253" t="s">
        <v>14</v>
      </c>
      <c r="U2253">
        <f>IF(T2253="USD",S2253,S2253*0.055)</f>
        <v>600</v>
      </c>
      <c r="V2253">
        <v>300</v>
      </c>
      <c r="W2253" t="s">
        <v>14</v>
      </c>
      <c r="X2253">
        <f>IF(W2253="USD",V2253,V2253*0.054)</f>
        <v>300</v>
      </c>
      <c r="Y2253">
        <v>1</v>
      </c>
      <c r="Z2253">
        <v>1.95</v>
      </c>
      <c r="AA2253" s="9">
        <v>1.3</v>
      </c>
      <c r="AB2253">
        <v>1.625</v>
      </c>
      <c r="AC2253">
        <v>1.3</v>
      </c>
    </row>
    <row r="2254" spans="1:29" x14ac:dyDescent="0.25">
      <c r="A2254" t="s">
        <v>762</v>
      </c>
      <c r="B2254" t="s">
        <v>10</v>
      </c>
      <c r="C2254" t="s">
        <v>68</v>
      </c>
      <c r="D2254" t="s">
        <v>3616</v>
      </c>
      <c r="E2254" t="s">
        <v>3614</v>
      </c>
      <c r="F2254" t="str">
        <f>_xlfn.CONCAT(D2254:D2254,"-",E2254)</f>
        <v>Marrakech-Alger</v>
      </c>
      <c r="G2254" s="1">
        <v>44782</v>
      </c>
      <c r="H2254" s="1">
        <v>44795</v>
      </c>
      <c r="I2254" s="8">
        <f>IF(H2254&lt;&gt;"",_xlfn.DAYS(H2254,G2254),"N/A")</f>
        <v>13</v>
      </c>
      <c r="J2254" s="1">
        <f>IF(H2254&lt;&gt;"",H2254,"N/A")</f>
        <v>44795</v>
      </c>
      <c r="K2254">
        <v>8</v>
      </c>
      <c r="L2254" t="s">
        <v>12</v>
      </c>
      <c r="M2254" t="str">
        <f>IF(L2254&lt;&gt;"",L2254,"N/A")</f>
        <v>Invoiced</v>
      </c>
      <c r="N2254" t="s">
        <v>12</v>
      </c>
      <c r="O2254" t="str">
        <f>IF(N2254&lt;&gt;"",N2254,"N/A")</f>
        <v>Invoiced</v>
      </c>
      <c r="P2254" t="s">
        <v>13</v>
      </c>
      <c r="Q2254" s="9">
        <v>35.479999999999997</v>
      </c>
      <c r="R2254" t="str">
        <f t="shared" si="35"/>
        <v>30+</v>
      </c>
      <c r="S2254">
        <v>600</v>
      </c>
      <c r="T2254" t="s">
        <v>14</v>
      </c>
      <c r="U2254">
        <f>IF(T2254="USD",S2254,S2254*0.055)</f>
        <v>600</v>
      </c>
      <c r="V2254">
        <v>300</v>
      </c>
      <c r="W2254" t="s">
        <v>14</v>
      </c>
      <c r="X2254">
        <f>IF(W2254="USD",V2254,V2254*0.054)</f>
        <v>300</v>
      </c>
      <c r="Y2254">
        <v>1</v>
      </c>
      <c r="Z2254">
        <v>1.95</v>
      </c>
      <c r="AA2254" s="9">
        <v>1.3</v>
      </c>
      <c r="AB2254">
        <v>1.625</v>
      </c>
      <c r="AC2254">
        <v>1.3</v>
      </c>
    </row>
    <row r="2255" spans="1:29" x14ac:dyDescent="0.25">
      <c r="A2255" t="s">
        <v>750</v>
      </c>
      <c r="B2255" t="s">
        <v>10</v>
      </c>
      <c r="C2255" t="s">
        <v>68</v>
      </c>
      <c r="D2255" t="s">
        <v>3620</v>
      </c>
      <c r="E2255" t="s">
        <v>3618</v>
      </c>
      <c r="F2255" t="str">
        <f>_xlfn.CONCAT(D2255:D2255,"-",E2255)</f>
        <v>Zanzibar-Tripoli</v>
      </c>
      <c r="G2255" s="1">
        <v>44788</v>
      </c>
      <c r="H2255" s="1">
        <v>44801</v>
      </c>
      <c r="I2255" s="8">
        <f>IF(H2255&lt;&gt;"",_xlfn.DAYS(H2255,G2255),"N/A")</f>
        <v>13</v>
      </c>
      <c r="J2255" s="1">
        <f>IF(H2255&lt;&gt;"",H2255,"N/A")</f>
        <v>44801</v>
      </c>
      <c r="K2255">
        <v>8</v>
      </c>
      <c r="L2255" t="s">
        <v>12</v>
      </c>
      <c r="M2255" t="str">
        <f>IF(L2255&lt;&gt;"",L2255,"N/A")</f>
        <v>Invoiced</v>
      </c>
      <c r="N2255" t="s">
        <v>583</v>
      </c>
      <c r="O2255" t="str">
        <f>IF(N2255&lt;&gt;"",N2255,"N/A")</f>
        <v>Approval Pending</v>
      </c>
      <c r="P2255" t="s">
        <v>13</v>
      </c>
      <c r="Q2255" s="9">
        <v>35.44</v>
      </c>
      <c r="R2255" t="str">
        <f t="shared" si="35"/>
        <v>30+</v>
      </c>
      <c r="S2255">
        <v>600</v>
      </c>
      <c r="T2255" t="s">
        <v>14</v>
      </c>
      <c r="U2255">
        <f>IF(T2255="USD",S2255,S2255*0.055)</f>
        <v>600</v>
      </c>
      <c r="V2255">
        <v>300</v>
      </c>
      <c r="W2255" t="s">
        <v>14</v>
      </c>
      <c r="X2255">
        <f>IF(W2255="USD",V2255,V2255*0.054)</f>
        <v>300</v>
      </c>
      <c r="Y2255">
        <v>1</v>
      </c>
      <c r="Z2255">
        <v>1.95</v>
      </c>
      <c r="AA2255" s="9">
        <v>1.3</v>
      </c>
      <c r="AB2255">
        <v>1.625</v>
      </c>
      <c r="AC2255">
        <v>1.3</v>
      </c>
    </row>
    <row r="2256" spans="1:29" x14ac:dyDescent="0.25">
      <c r="A2256" t="s">
        <v>760</v>
      </c>
      <c r="B2256" t="s">
        <v>10</v>
      </c>
      <c r="C2256" t="s">
        <v>68</v>
      </c>
      <c r="D2256" t="s">
        <v>3616</v>
      </c>
      <c r="E2256" t="s">
        <v>3614</v>
      </c>
      <c r="F2256" t="str">
        <f>_xlfn.CONCAT(D2256:D2256,"-",E2256)</f>
        <v>Marrakech-Alger</v>
      </c>
      <c r="G2256" s="1">
        <v>44782</v>
      </c>
      <c r="H2256" s="1">
        <v>44795</v>
      </c>
      <c r="I2256" s="8">
        <f>IF(H2256&lt;&gt;"",_xlfn.DAYS(H2256,G2256),"N/A")</f>
        <v>13</v>
      </c>
      <c r="J2256" s="1">
        <f>IF(H2256&lt;&gt;"",H2256,"N/A")</f>
        <v>44795</v>
      </c>
      <c r="K2256">
        <v>8</v>
      </c>
      <c r="L2256" t="s">
        <v>12</v>
      </c>
      <c r="M2256" t="str">
        <f>IF(L2256&lt;&gt;"",L2256,"N/A")</f>
        <v>Invoiced</v>
      </c>
      <c r="N2256" t="s">
        <v>12</v>
      </c>
      <c r="O2256" t="str">
        <f>IF(N2256&lt;&gt;"",N2256,"N/A")</f>
        <v>Invoiced</v>
      </c>
      <c r="P2256" t="s">
        <v>13</v>
      </c>
      <c r="Q2256" s="9">
        <v>35.44</v>
      </c>
      <c r="R2256" t="str">
        <f t="shared" si="35"/>
        <v>30+</v>
      </c>
      <c r="S2256">
        <v>600</v>
      </c>
      <c r="T2256" t="s">
        <v>14</v>
      </c>
      <c r="U2256">
        <f>IF(T2256="USD",S2256,S2256*0.055)</f>
        <v>600</v>
      </c>
      <c r="V2256">
        <v>300</v>
      </c>
      <c r="W2256" t="s">
        <v>14</v>
      </c>
      <c r="X2256">
        <f>IF(W2256="USD",V2256,V2256*0.054)</f>
        <v>300</v>
      </c>
      <c r="Y2256">
        <v>1</v>
      </c>
      <c r="Z2256">
        <v>1.95</v>
      </c>
      <c r="AA2256" s="9">
        <v>1.3</v>
      </c>
      <c r="AB2256">
        <v>1.625</v>
      </c>
      <c r="AC2256">
        <v>1.3</v>
      </c>
    </row>
    <row r="2257" spans="1:29" x14ac:dyDescent="0.25">
      <c r="A2257" t="s">
        <v>728</v>
      </c>
      <c r="B2257" t="s">
        <v>10</v>
      </c>
      <c r="C2257" t="s">
        <v>68</v>
      </c>
      <c r="D2257" t="s">
        <v>3611</v>
      </c>
      <c r="E2257" t="s">
        <v>3618</v>
      </c>
      <c r="F2257" t="str">
        <f>_xlfn.CONCAT(D2257:D2257,"-",E2257)</f>
        <v>Mogadishu-Tripoli</v>
      </c>
      <c r="G2257" s="1">
        <v>44782</v>
      </c>
      <c r="H2257" s="1">
        <v>44795</v>
      </c>
      <c r="I2257" s="8">
        <f>IF(H2257&lt;&gt;"",_xlfn.DAYS(H2257,G2257),"N/A")</f>
        <v>13</v>
      </c>
      <c r="J2257" s="1">
        <f>IF(H2257&lt;&gt;"",H2257,"N/A")</f>
        <v>44795</v>
      </c>
      <c r="K2257">
        <v>8</v>
      </c>
      <c r="L2257" t="s">
        <v>12</v>
      </c>
      <c r="M2257" t="str">
        <f>IF(L2257&lt;&gt;"",L2257,"N/A")</f>
        <v>Invoiced</v>
      </c>
      <c r="N2257" t="s">
        <v>12</v>
      </c>
      <c r="O2257" t="str">
        <f>IF(N2257&lt;&gt;"",N2257,"N/A")</f>
        <v>Invoiced</v>
      </c>
      <c r="P2257" t="s">
        <v>13</v>
      </c>
      <c r="Q2257" s="9">
        <v>35.42</v>
      </c>
      <c r="R2257" t="str">
        <f t="shared" si="35"/>
        <v>30+</v>
      </c>
      <c r="S2257">
        <v>600</v>
      </c>
      <c r="T2257" t="s">
        <v>14</v>
      </c>
      <c r="U2257">
        <f>IF(T2257="USD",S2257,S2257*0.055)</f>
        <v>600</v>
      </c>
      <c r="V2257">
        <v>300</v>
      </c>
      <c r="W2257" t="s">
        <v>14</v>
      </c>
      <c r="X2257">
        <f>IF(W2257="USD",V2257,V2257*0.054)</f>
        <v>300</v>
      </c>
      <c r="Y2257">
        <v>1</v>
      </c>
      <c r="Z2257">
        <v>1.95</v>
      </c>
      <c r="AA2257" s="9">
        <v>1.3</v>
      </c>
      <c r="AB2257">
        <v>1.625</v>
      </c>
      <c r="AC2257">
        <v>1.3</v>
      </c>
    </row>
    <row r="2258" spans="1:29" x14ac:dyDescent="0.25">
      <c r="A2258" t="s">
        <v>3428</v>
      </c>
      <c r="B2258" t="s">
        <v>10</v>
      </c>
      <c r="C2258" t="s">
        <v>56</v>
      </c>
      <c r="D2258" t="s">
        <v>3616</v>
      </c>
      <c r="E2258" t="s">
        <v>3618</v>
      </c>
      <c r="F2258" t="str">
        <f>_xlfn.CONCAT(D2258:D2258,"-",E2258)</f>
        <v>Marrakech-Tripoli</v>
      </c>
      <c r="G2258" s="1">
        <v>44721</v>
      </c>
      <c r="H2258" s="1">
        <v>44734</v>
      </c>
      <c r="I2258" s="8">
        <f>IF(H2258&lt;&gt;"",_xlfn.DAYS(H2258,G2258),"N/A")</f>
        <v>13</v>
      </c>
      <c r="J2258" s="1">
        <f>IF(H2258&lt;&gt;"",H2258,"N/A")</f>
        <v>44734</v>
      </c>
      <c r="K2258">
        <v>6</v>
      </c>
      <c r="L2258" t="s">
        <v>16</v>
      </c>
      <c r="M2258" t="str">
        <f>IF(L2258&lt;&gt;"",L2258,"N/A")</f>
        <v>Paid</v>
      </c>
      <c r="N2258" t="s">
        <v>12</v>
      </c>
      <c r="O2258" t="str">
        <f>IF(N2258&lt;&gt;"",N2258,"N/A")</f>
        <v>Invoiced</v>
      </c>
      <c r="P2258" t="s">
        <v>13</v>
      </c>
      <c r="Q2258" s="9">
        <v>35.408999999999999</v>
      </c>
      <c r="R2258" t="str">
        <f t="shared" si="35"/>
        <v>30+</v>
      </c>
      <c r="S2258">
        <v>600</v>
      </c>
      <c r="T2258" t="s">
        <v>14</v>
      </c>
      <c r="U2258">
        <f>IF(T2258="USD",S2258,S2258*0.055)</f>
        <v>600</v>
      </c>
      <c r="V2258">
        <v>300</v>
      </c>
      <c r="W2258" t="s">
        <v>14</v>
      </c>
      <c r="X2258">
        <f>IF(W2258="USD",V2258,V2258*0.054)</f>
        <v>300</v>
      </c>
      <c r="Y2258">
        <v>1</v>
      </c>
      <c r="Z2258">
        <v>1.95</v>
      </c>
      <c r="AA2258" s="9">
        <v>1.3</v>
      </c>
      <c r="AB2258">
        <v>1.625</v>
      </c>
      <c r="AC2258">
        <v>1.3</v>
      </c>
    </row>
    <row r="2259" spans="1:29" x14ac:dyDescent="0.25">
      <c r="A2259" t="s">
        <v>3436</v>
      </c>
      <c r="B2259" t="s">
        <v>10</v>
      </c>
      <c r="C2259" t="s">
        <v>56</v>
      </c>
      <c r="D2259" t="s">
        <v>3620</v>
      </c>
      <c r="E2259" t="s">
        <v>3613</v>
      </c>
      <c r="F2259" t="str">
        <f>_xlfn.CONCAT(D2259:D2259,"-",E2259)</f>
        <v>Zanzibar-Sanaa</v>
      </c>
      <c r="G2259" s="1">
        <v>44728</v>
      </c>
      <c r="H2259" s="1">
        <v>44741</v>
      </c>
      <c r="I2259" s="8">
        <f>IF(H2259&lt;&gt;"",_xlfn.DAYS(H2259,G2259),"N/A")</f>
        <v>13</v>
      </c>
      <c r="J2259" s="1">
        <f>IF(H2259&lt;&gt;"",H2259,"N/A")</f>
        <v>44741</v>
      </c>
      <c r="K2259">
        <v>6</v>
      </c>
      <c r="L2259" t="s">
        <v>16</v>
      </c>
      <c r="M2259" t="str">
        <f>IF(L2259&lt;&gt;"",L2259,"N/A")</f>
        <v>Paid</v>
      </c>
      <c r="N2259" t="s">
        <v>12</v>
      </c>
      <c r="O2259" t="str">
        <f>IF(N2259&lt;&gt;"",N2259,"N/A")</f>
        <v>Invoiced</v>
      </c>
      <c r="P2259" t="s">
        <v>13</v>
      </c>
      <c r="Q2259" s="9">
        <v>35.387999999999998</v>
      </c>
      <c r="R2259" t="str">
        <f t="shared" si="35"/>
        <v>30+</v>
      </c>
      <c r="S2259">
        <v>600</v>
      </c>
      <c r="T2259" t="s">
        <v>14</v>
      </c>
      <c r="U2259">
        <f>IF(T2259="USD",S2259,S2259*0.055)</f>
        <v>600</v>
      </c>
      <c r="V2259">
        <v>300</v>
      </c>
      <c r="W2259" t="s">
        <v>14</v>
      </c>
      <c r="X2259">
        <f>IF(W2259="USD",V2259,V2259*0.054)</f>
        <v>300</v>
      </c>
      <c r="Y2259">
        <v>1</v>
      </c>
      <c r="Z2259">
        <v>1.95</v>
      </c>
      <c r="AA2259" s="9">
        <v>1.3</v>
      </c>
      <c r="AB2259">
        <v>1.625</v>
      </c>
      <c r="AC2259">
        <v>1.3</v>
      </c>
    </row>
    <row r="2260" spans="1:29" x14ac:dyDescent="0.25">
      <c r="A2260" t="s">
        <v>3395</v>
      </c>
      <c r="B2260" t="s">
        <v>10</v>
      </c>
      <c r="C2260" t="s">
        <v>56</v>
      </c>
      <c r="D2260" t="s">
        <v>3620</v>
      </c>
      <c r="E2260" t="s">
        <v>3613</v>
      </c>
      <c r="F2260" t="str">
        <f>_xlfn.CONCAT(D2260:D2260,"-",E2260)</f>
        <v>Zanzibar-Sanaa</v>
      </c>
      <c r="G2260" s="1">
        <v>44678</v>
      </c>
      <c r="H2260" s="1">
        <v>44691</v>
      </c>
      <c r="I2260" s="8">
        <f>IF(H2260&lt;&gt;"",_xlfn.DAYS(H2260,G2260),"N/A")</f>
        <v>13</v>
      </c>
      <c r="J2260" s="1">
        <f>IF(H2260&lt;&gt;"",H2260,"N/A")</f>
        <v>44691</v>
      </c>
      <c r="K2260">
        <v>4</v>
      </c>
      <c r="L2260" t="s">
        <v>16</v>
      </c>
      <c r="M2260" t="str">
        <f>IF(L2260&lt;&gt;"",L2260,"N/A")</f>
        <v>Paid</v>
      </c>
      <c r="N2260" t="s">
        <v>12</v>
      </c>
      <c r="O2260" t="str">
        <f>IF(N2260&lt;&gt;"",N2260,"N/A")</f>
        <v>Invoiced</v>
      </c>
      <c r="P2260" t="s">
        <v>13</v>
      </c>
      <c r="Q2260" s="9">
        <v>35.384</v>
      </c>
      <c r="R2260" t="str">
        <f t="shared" si="35"/>
        <v>30+</v>
      </c>
      <c r="S2260">
        <v>600</v>
      </c>
      <c r="T2260" t="s">
        <v>14</v>
      </c>
      <c r="U2260">
        <f>IF(T2260="USD",S2260,S2260*0.055)</f>
        <v>600</v>
      </c>
      <c r="V2260">
        <v>300</v>
      </c>
      <c r="W2260" t="s">
        <v>14</v>
      </c>
      <c r="X2260">
        <f>IF(W2260="USD",V2260,V2260*0.054)</f>
        <v>300</v>
      </c>
      <c r="Y2260">
        <v>1</v>
      </c>
      <c r="Z2260">
        <v>1.95</v>
      </c>
      <c r="AA2260" s="9">
        <v>1.3</v>
      </c>
      <c r="AB2260">
        <v>1.625</v>
      </c>
      <c r="AC2260">
        <v>1.3</v>
      </c>
    </row>
    <row r="2261" spans="1:29" x14ac:dyDescent="0.25">
      <c r="A2261" t="s">
        <v>3388</v>
      </c>
      <c r="B2261" t="s">
        <v>10</v>
      </c>
      <c r="C2261" t="s">
        <v>56</v>
      </c>
      <c r="D2261" t="s">
        <v>3616</v>
      </c>
      <c r="E2261" t="s">
        <v>3613</v>
      </c>
      <c r="F2261" t="str">
        <f>_xlfn.CONCAT(D2261:D2261,"-",E2261)</f>
        <v>Marrakech-Sanaa</v>
      </c>
      <c r="G2261" s="1">
        <v>44673</v>
      </c>
      <c r="H2261" s="1">
        <v>44686</v>
      </c>
      <c r="I2261" s="8">
        <f>IF(H2261&lt;&gt;"",_xlfn.DAYS(H2261,G2261),"N/A")</f>
        <v>13</v>
      </c>
      <c r="J2261" s="1">
        <f>IF(H2261&lt;&gt;"",H2261,"N/A")</f>
        <v>44686</v>
      </c>
      <c r="K2261">
        <v>4</v>
      </c>
      <c r="L2261" t="s">
        <v>16</v>
      </c>
      <c r="M2261" t="str">
        <f>IF(L2261&lt;&gt;"",L2261,"N/A")</f>
        <v>Paid</v>
      </c>
      <c r="N2261" t="s">
        <v>12</v>
      </c>
      <c r="O2261" t="str">
        <f>IF(N2261&lt;&gt;"",N2261,"N/A")</f>
        <v>Invoiced</v>
      </c>
      <c r="P2261" t="s">
        <v>13</v>
      </c>
      <c r="Q2261" s="9">
        <v>35.381999999999998</v>
      </c>
      <c r="R2261" t="str">
        <f t="shared" si="35"/>
        <v>30+</v>
      </c>
      <c r="S2261">
        <v>600</v>
      </c>
      <c r="T2261" t="s">
        <v>14</v>
      </c>
      <c r="U2261">
        <f>IF(T2261="USD",S2261,S2261*0.055)</f>
        <v>600</v>
      </c>
      <c r="V2261">
        <v>300</v>
      </c>
      <c r="W2261" t="s">
        <v>14</v>
      </c>
      <c r="X2261">
        <f>IF(W2261="USD",V2261,V2261*0.054)</f>
        <v>300</v>
      </c>
      <c r="Y2261">
        <v>1</v>
      </c>
      <c r="Z2261">
        <v>1.95</v>
      </c>
      <c r="AA2261" s="9">
        <v>1.3</v>
      </c>
      <c r="AB2261">
        <v>1.625</v>
      </c>
      <c r="AC2261">
        <v>1.3</v>
      </c>
    </row>
    <row r="2262" spans="1:29" x14ac:dyDescent="0.25">
      <c r="A2262" t="s">
        <v>3441</v>
      </c>
      <c r="B2262" t="s">
        <v>10</v>
      </c>
      <c r="C2262" t="s">
        <v>56</v>
      </c>
      <c r="D2262" t="s">
        <v>3611</v>
      </c>
      <c r="E2262" t="s">
        <v>3618</v>
      </c>
      <c r="F2262" t="str">
        <f>_xlfn.CONCAT(D2262:D2262,"-",E2262)</f>
        <v>Mogadishu-Tripoli</v>
      </c>
      <c r="G2262" s="1">
        <v>44715</v>
      </c>
      <c r="H2262" s="1">
        <v>44728</v>
      </c>
      <c r="I2262" s="8">
        <f>IF(H2262&lt;&gt;"",_xlfn.DAYS(H2262,G2262),"N/A")</f>
        <v>13</v>
      </c>
      <c r="J2262" s="1">
        <f>IF(H2262&lt;&gt;"",H2262,"N/A")</f>
        <v>44728</v>
      </c>
      <c r="K2262">
        <v>6</v>
      </c>
      <c r="L2262" t="s">
        <v>16</v>
      </c>
      <c r="M2262" t="str">
        <f>IF(L2262&lt;&gt;"",L2262,"N/A")</f>
        <v>Paid</v>
      </c>
      <c r="N2262" t="s">
        <v>12</v>
      </c>
      <c r="O2262" t="str">
        <f>IF(N2262&lt;&gt;"",N2262,"N/A")</f>
        <v>Invoiced</v>
      </c>
      <c r="P2262" t="s">
        <v>13</v>
      </c>
      <c r="Q2262" s="9">
        <v>35.366</v>
      </c>
      <c r="R2262" t="str">
        <f t="shared" si="35"/>
        <v>30+</v>
      </c>
      <c r="S2262">
        <v>600</v>
      </c>
      <c r="T2262" t="s">
        <v>14</v>
      </c>
      <c r="U2262">
        <f>IF(T2262="USD",S2262,S2262*0.055)</f>
        <v>600</v>
      </c>
      <c r="V2262">
        <v>300</v>
      </c>
      <c r="W2262" t="s">
        <v>14</v>
      </c>
      <c r="X2262">
        <f>IF(W2262="USD",V2262,V2262*0.054)</f>
        <v>300</v>
      </c>
      <c r="Y2262">
        <v>1</v>
      </c>
      <c r="Z2262">
        <v>1.95</v>
      </c>
      <c r="AA2262" s="9">
        <v>1.3</v>
      </c>
      <c r="AB2262">
        <v>1.625</v>
      </c>
      <c r="AC2262">
        <v>1.3</v>
      </c>
    </row>
    <row r="2263" spans="1:29" x14ac:dyDescent="0.25">
      <c r="A2263" t="s">
        <v>3448</v>
      </c>
      <c r="B2263" t="s">
        <v>10</v>
      </c>
      <c r="C2263" t="s">
        <v>56</v>
      </c>
      <c r="D2263" t="s">
        <v>3611</v>
      </c>
      <c r="E2263" t="s">
        <v>3612</v>
      </c>
      <c r="F2263" t="str">
        <f>_xlfn.CONCAT(D2263:D2263,"-",E2263)</f>
        <v>Mogadishu-Victoria</v>
      </c>
      <c r="G2263" s="1">
        <v>44715</v>
      </c>
      <c r="H2263" s="1">
        <v>44728</v>
      </c>
      <c r="I2263" s="8">
        <f>IF(H2263&lt;&gt;"",_xlfn.DAYS(H2263,G2263),"N/A")</f>
        <v>13</v>
      </c>
      <c r="J2263" s="1">
        <f>IF(H2263&lt;&gt;"",H2263,"N/A")</f>
        <v>44728</v>
      </c>
      <c r="K2263">
        <v>6</v>
      </c>
      <c r="L2263" t="s">
        <v>16</v>
      </c>
      <c r="M2263" t="str">
        <f>IF(L2263&lt;&gt;"",L2263,"N/A")</f>
        <v>Paid</v>
      </c>
      <c r="N2263" t="s">
        <v>12</v>
      </c>
      <c r="O2263" t="str">
        <f>IF(N2263&lt;&gt;"",N2263,"N/A")</f>
        <v>Invoiced</v>
      </c>
      <c r="P2263" t="s">
        <v>13</v>
      </c>
      <c r="Q2263" s="9">
        <v>35.332000000000001</v>
      </c>
      <c r="R2263" t="str">
        <f t="shared" si="35"/>
        <v>30+</v>
      </c>
      <c r="S2263">
        <v>600</v>
      </c>
      <c r="T2263" t="s">
        <v>14</v>
      </c>
      <c r="U2263">
        <f>IF(T2263="USD",S2263,S2263*0.055)</f>
        <v>600</v>
      </c>
      <c r="V2263">
        <v>300</v>
      </c>
      <c r="W2263" t="s">
        <v>14</v>
      </c>
      <c r="X2263">
        <f>IF(W2263="USD",V2263,V2263*0.054)</f>
        <v>300</v>
      </c>
      <c r="Y2263">
        <v>1</v>
      </c>
      <c r="Z2263">
        <v>1.95</v>
      </c>
      <c r="AA2263" s="9">
        <v>1.3</v>
      </c>
      <c r="AB2263">
        <v>1.625</v>
      </c>
      <c r="AC2263">
        <v>1.3</v>
      </c>
    </row>
    <row r="2264" spans="1:29" x14ac:dyDescent="0.25">
      <c r="A2264" t="s">
        <v>724</v>
      </c>
      <c r="B2264" t="s">
        <v>10</v>
      </c>
      <c r="C2264" t="s">
        <v>68</v>
      </c>
      <c r="D2264" t="s">
        <v>3611</v>
      </c>
      <c r="E2264" t="s">
        <v>3613</v>
      </c>
      <c r="F2264" t="str">
        <f>_xlfn.CONCAT(D2264:D2264,"-",E2264)</f>
        <v>Mogadishu-Sanaa</v>
      </c>
      <c r="G2264" s="1">
        <v>44782</v>
      </c>
      <c r="H2264" s="1">
        <v>44795</v>
      </c>
      <c r="I2264" s="8">
        <f>IF(H2264&lt;&gt;"",_xlfn.DAYS(H2264,G2264),"N/A")</f>
        <v>13</v>
      </c>
      <c r="J2264" s="1">
        <f>IF(H2264&lt;&gt;"",H2264,"N/A")</f>
        <v>44795</v>
      </c>
      <c r="K2264">
        <v>8</v>
      </c>
      <c r="L2264" t="s">
        <v>12</v>
      </c>
      <c r="M2264" t="str">
        <f>IF(L2264&lt;&gt;"",L2264,"N/A")</f>
        <v>Invoiced</v>
      </c>
      <c r="N2264" t="s">
        <v>12</v>
      </c>
      <c r="O2264" t="str">
        <f>IF(N2264&lt;&gt;"",N2264,"N/A")</f>
        <v>Invoiced</v>
      </c>
      <c r="P2264" t="s">
        <v>13</v>
      </c>
      <c r="Q2264" s="9">
        <v>35.299999999999997</v>
      </c>
      <c r="R2264" t="str">
        <f t="shared" si="35"/>
        <v>30+</v>
      </c>
      <c r="S2264">
        <v>600</v>
      </c>
      <c r="T2264" t="s">
        <v>14</v>
      </c>
      <c r="U2264">
        <f>IF(T2264="USD",S2264,S2264*0.055)</f>
        <v>600</v>
      </c>
      <c r="V2264">
        <v>300</v>
      </c>
      <c r="W2264" t="s">
        <v>14</v>
      </c>
      <c r="X2264">
        <f>IF(W2264="USD",V2264,V2264*0.054)</f>
        <v>300</v>
      </c>
      <c r="Y2264">
        <v>1</v>
      </c>
      <c r="Z2264">
        <v>1.95</v>
      </c>
      <c r="AA2264" s="9">
        <v>1.3</v>
      </c>
      <c r="AB2264">
        <v>1.625</v>
      </c>
      <c r="AC2264">
        <v>1.3</v>
      </c>
    </row>
    <row r="2265" spans="1:29" x14ac:dyDescent="0.25">
      <c r="A2265" t="s">
        <v>3449</v>
      </c>
      <c r="B2265" t="s">
        <v>10</v>
      </c>
      <c r="C2265" t="s">
        <v>56</v>
      </c>
      <c r="D2265" t="s">
        <v>3611</v>
      </c>
      <c r="E2265" t="s">
        <v>3617</v>
      </c>
      <c r="F2265" t="str">
        <f>_xlfn.CONCAT(D2265:D2265,"-",E2265)</f>
        <v>Mogadishu-Lagos</v>
      </c>
      <c r="G2265" s="1">
        <v>44713</v>
      </c>
      <c r="H2265" s="1">
        <v>44726</v>
      </c>
      <c r="I2265" s="8">
        <f>IF(H2265&lt;&gt;"",_xlfn.DAYS(H2265,G2265),"N/A")</f>
        <v>13</v>
      </c>
      <c r="J2265" s="1">
        <f>IF(H2265&lt;&gt;"",H2265,"N/A")</f>
        <v>44726</v>
      </c>
      <c r="K2265">
        <v>6</v>
      </c>
      <c r="L2265" t="s">
        <v>16</v>
      </c>
      <c r="M2265" t="str">
        <f>IF(L2265&lt;&gt;"",L2265,"N/A")</f>
        <v>Paid</v>
      </c>
      <c r="N2265" t="s">
        <v>12</v>
      </c>
      <c r="O2265" t="str">
        <f>IF(N2265&lt;&gt;"",N2265,"N/A")</f>
        <v>Invoiced</v>
      </c>
      <c r="P2265" t="s">
        <v>13</v>
      </c>
      <c r="Q2265" s="9">
        <v>35.290999999999997</v>
      </c>
      <c r="R2265" t="str">
        <f t="shared" si="35"/>
        <v>30+</v>
      </c>
      <c r="S2265">
        <v>600</v>
      </c>
      <c r="T2265" t="s">
        <v>14</v>
      </c>
      <c r="U2265">
        <f>IF(T2265="USD",S2265,S2265*0.055)</f>
        <v>600</v>
      </c>
      <c r="V2265">
        <v>300</v>
      </c>
      <c r="W2265" t="s">
        <v>14</v>
      </c>
      <c r="X2265">
        <f>IF(W2265="USD",V2265,V2265*0.054)</f>
        <v>300</v>
      </c>
      <c r="Y2265">
        <v>1</v>
      </c>
      <c r="Z2265">
        <v>1.95</v>
      </c>
      <c r="AA2265" s="9">
        <v>1.3</v>
      </c>
      <c r="AB2265">
        <v>1.625</v>
      </c>
      <c r="AC2265">
        <v>1.3</v>
      </c>
    </row>
    <row r="2266" spans="1:29" x14ac:dyDescent="0.25">
      <c r="A2266" t="s">
        <v>3486</v>
      </c>
      <c r="B2266" t="s">
        <v>10</v>
      </c>
      <c r="C2266" t="s">
        <v>56</v>
      </c>
      <c r="D2266" t="s">
        <v>3616</v>
      </c>
      <c r="E2266" t="s">
        <v>3617</v>
      </c>
      <c r="F2266" t="str">
        <f>_xlfn.CONCAT(D2266:D2266,"-",E2266)</f>
        <v>Marrakech-Lagos</v>
      </c>
      <c r="G2266" s="1">
        <v>44750</v>
      </c>
      <c r="H2266" s="1">
        <v>44763</v>
      </c>
      <c r="I2266" s="8">
        <f>IF(H2266&lt;&gt;"",_xlfn.DAYS(H2266,G2266),"N/A")</f>
        <v>13</v>
      </c>
      <c r="J2266" s="1">
        <f>IF(H2266&lt;&gt;"",H2266,"N/A")</f>
        <v>44763</v>
      </c>
      <c r="K2266">
        <v>7</v>
      </c>
      <c r="M2266" t="str">
        <f>IF(L2266&lt;&gt;"",L2266,"N/A")</f>
        <v>N/A</v>
      </c>
      <c r="N2266" t="s">
        <v>12</v>
      </c>
      <c r="O2266" t="str">
        <f>IF(N2266&lt;&gt;"",N2266,"N/A")</f>
        <v>Invoiced</v>
      </c>
      <c r="P2266" t="s">
        <v>13</v>
      </c>
      <c r="Q2266" s="9">
        <v>35.262999999999998</v>
      </c>
      <c r="R2266" t="str">
        <f t="shared" si="35"/>
        <v>30+</v>
      </c>
      <c r="S2266">
        <v>600</v>
      </c>
      <c r="T2266" t="s">
        <v>14</v>
      </c>
      <c r="U2266">
        <f>IF(T2266="USD",S2266,S2266*0.055)</f>
        <v>600</v>
      </c>
      <c r="V2266">
        <v>300</v>
      </c>
      <c r="W2266" t="s">
        <v>14</v>
      </c>
      <c r="X2266">
        <f>IF(W2266="USD",V2266,V2266*0.054)</f>
        <v>300</v>
      </c>
      <c r="Y2266">
        <v>1</v>
      </c>
      <c r="Z2266">
        <v>1.95</v>
      </c>
      <c r="AA2266" s="9">
        <v>1.3</v>
      </c>
      <c r="AB2266">
        <v>1.625</v>
      </c>
      <c r="AC2266">
        <v>1.3</v>
      </c>
    </row>
    <row r="2267" spans="1:29" x14ac:dyDescent="0.25">
      <c r="A2267" t="s">
        <v>3429</v>
      </c>
      <c r="B2267" t="s">
        <v>10</v>
      </c>
      <c r="C2267" t="s">
        <v>56</v>
      </c>
      <c r="D2267" t="s">
        <v>3615</v>
      </c>
      <c r="E2267" t="s">
        <v>3617</v>
      </c>
      <c r="F2267" t="str">
        <f>_xlfn.CONCAT(D2267:D2267,"-",E2267)</f>
        <v>Mombasa-Lagos</v>
      </c>
      <c r="G2267" s="1">
        <v>44721</v>
      </c>
      <c r="H2267" s="1">
        <v>44734</v>
      </c>
      <c r="I2267" s="8">
        <f>IF(H2267&lt;&gt;"",_xlfn.DAYS(H2267,G2267),"N/A")</f>
        <v>13</v>
      </c>
      <c r="J2267" s="1">
        <f>IF(H2267&lt;&gt;"",H2267,"N/A")</f>
        <v>44734</v>
      </c>
      <c r="K2267">
        <v>6</v>
      </c>
      <c r="L2267" t="s">
        <v>16</v>
      </c>
      <c r="M2267" t="str">
        <f>IF(L2267&lt;&gt;"",L2267,"N/A")</f>
        <v>Paid</v>
      </c>
      <c r="N2267" t="s">
        <v>12</v>
      </c>
      <c r="O2267" t="str">
        <f>IF(N2267&lt;&gt;"",N2267,"N/A")</f>
        <v>Invoiced</v>
      </c>
      <c r="P2267" t="s">
        <v>13</v>
      </c>
      <c r="Q2267" s="9">
        <v>35.241</v>
      </c>
      <c r="R2267" t="str">
        <f t="shared" si="35"/>
        <v>30+</v>
      </c>
      <c r="S2267">
        <v>600</v>
      </c>
      <c r="T2267" t="s">
        <v>14</v>
      </c>
      <c r="U2267">
        <f>IF(T2267="USD",S2267,S2267*0.055)</f>
        <v>600</v>
      </c>
      <c r="V2267">
        <v>300</v>
      </c>
      <c r="W2267" t="s">
        <v>14</v>
      </c>
      <c r="X2267">
        <f>IF(W2267="USD",V2267,V2267*0.054)</f>
        <v>300</v>
      </c>
      <c r="Y2267">
        <v>1</v>
      </c>
      <c r="Z2267">
        <v>1.95</v>
      </c>
      <c r="AA2267" s="9">
        <v>1.3</v>
      </c>
      <c r="AB2267">
        <v>1.625</v>
      </c>
      <c r="AC2267">
        <v>1.3</v>
      </c>
    </row>
    <row r="2268" spans="1:29" x14ac:dyDescent="0.25">
      <c r="A2268" t="s">
        <v>3475</v>
      </c>
      <c r="B2268" t="s">
        <v>10</v>
      </c>
      <c r="C2268" t="s">
        <v>56</v>
      </c>
      <c r="D2268" t="s">
        <v>3611</v>
      </c>
      <c r="E2268" t="s">
        <v>3614</v>
      </c>
      <c r="F2268" t="str">
        <f>_xlfn.CONCAT(D2268:D2268,"-",E2268)</f>
        <v>Mogadishu-Alger</v>
      </c>
      <c r="G2268" s="1">
        <v>44747</v>
      </c>
      <c r="H2268" s="1">
        <v>44760</v>
      </c>
      <c r="I2268" s="8">
        <f>IF(H2268&lt;&gt;"",_xlfn.DAYS(H2268,G2268),"N/A")</f>
        <v>13</v>
      </c>
      <c r="J2268" s="1">
        <f>IF(H2268&lt;&gt;"",H2268,"N/A")</f>
        <v>44760</v>
      </c>
      <c r="K2268">
        <v>7</v>
      </c>
      <c r="M2268" t="str">
        <f>IF(L2268&lt;&gt;"",L2268,"N/A")</f>
        <v>N/A</v>
      </c>
      <c r="N2268" t="s">
        <v>12</v>
      </c>
      <c r="O2268" t="str">
        <f>IF(N2268&lt;&gt;"",N2268,"N/A")</f>
        <v>Invoiced</v>
      </c>
      <c r="P2268" t="s">
        <v>13</v>
      </c>
      <c r="Q2268" s="9">
        <v>35.234000000000002</v>
      </c>
      <c r="R2268" t="str">
        <f t="shared" si="35"/>
        <v>30+</v>
      </c>
      <c r="S2268">
        <v>600</v>
      </c>
      <c r="T2268" t="s">
        <v>14</v>
      </c>
      <c r="U2268">
        <f>IF(T2268="USD",S2268,S2268*0.055)</f>
        <v>600</v>
      </c>
      <c r="V2268">
        <v>300</v>
      </c>
      <c r="W2268" t="s">
        <v>14</v>
      </c>
      <c r="X2268">
        <f>IF(W2268="USD",V2268,V2268*0.054)</f>
        <v>300</v>
      </c>
      <c r="Y2268">
        <v>1</v>
      </c>
      <c r="Z2268">
        <v>1.95</v>
      </c>
      <c r="AA2268" s="9">
        <v>1.3</v>
      </c>
      <c r="AB2268">
        <v>1.625</v>
      </c>
      <c r="AC2268">
        <v>1.3</v>
      </c>
    </row>
    <row r="2269" spans="1:29" x14ac:dyDescent="0.25">
      <c r="A2269" t="s">
        <v>3455</v>
      </c>
      <c r="B2269" t="s">
        <v>10</v>
      </c>
      <c r="C2269" t="s">
        <v>56</v>
      </c>
      <c r="D2269" t="s">
        <v>3615</v>
      </c>
      <c r="E2269" t="s">
        <v>3613</v>
      </c>
      <c r="F2269" t="str">
        <f>_xlfn.CONCAT(D2269:D2269,"-",E2269)</f>
        <v>Mombasa-Sanaa</v>
      </c>
      <c r="G2269" s="1">
        <v>44715</v>
      </c>
      <c r="H2269" s="1">
        <v>44728</v>
      </c>
      <c r="I2269" s="8">
        <f>IF(H2269&lt;&gt;"",_xlfn.DAYS(H2269,G2269),"N/A")</f>
        <v>13</v>
      </c>
      <c r="J2269" s="1">
        <f>IF(H2269&lt;&gt;"",H2269,"N/A")</f>
        <v>44728</v>
      </c>
      <c r="K2269">
        <v>6</v>
      </c>
      <c r="L2269" t="s">
        <v>16</v>
      </c>
      <c r="M2269" t="str">
        <f>IF(L2269&lt;&gt;"",L2269,"N/A")</f>
        <v>Paid</v>
      </c>
      <c r="N2269" t="s">
        <v>12</v>
      </c>
      <c r="O2269" t="str">
        <f>IF(N2269&lt;&gt;"",N2269,"N/A")</f>
        <v>Invoiced</v>
      </c>
      <c r="P2269" t="s">
        <v>13</v>
      </c>
      <c r="Q2269" s="9">
        <v>35.232999999999997</v>
      </c>
      <c r="R2269" t="str">
        <f t="shared" si="35"/>
        <v>30+</v>
      </c>
      <c r="S2269">
        <v>600</v>
      </c>
      <c r="T2269" t="s">
        <v>14</v>
      </c>
      <c r="U2269">
        <f>IF(T2269="USD",S2269,S2269*0.055)</f>
        <v>600</v>
      </c>
      <c r="V2269">
        <v>300</v>
      </c>
      <c r="W2269" t="s">
        <v>14</v>
      </c>
      <c r="X2269">
        <f>IF(W2269="USD",V2269,V2269*0.054)</f>
        <v>300</v>
      </c>
      <c r="Y2269">
        <v>1</v>
      </c>
      <c r="Z2269">
        <v>1.95</v>
      </c>
      <c r="AA2269" s="9">
        <v>1.3</v>
      </c>
      <c r="AB2269">
        <v>1.625</v>
      </c>
      <c r="AC2269">
        <v>1.3</v>
      </c>
    </row>
    <row r="2270" spans="1:29" x14ac:dyDescent="0.25">
      <c r="A2270" t="s">
        <v>3427</v>
      </c>
      <c r="B2270" t="s">
        <v>10</v>
      </c>
      <c r="C2270" t="s">
        <v>56</v>
      </c>
      <c r="D2270" t="s">
        <v>3616</v>
      </c>
      <c r="E2270" t="s">
        <v>3614</v>
      </c>
      <c r="F2270" t="str">
        <f>_xlfn.CONCAT(D2270:D2270,"-",E2270)</f>
        <v>Marrakech-Alger</v>
      </c>
      <c r="G2270" s="1">
        <v>44721</v>
      </c>
      <c r="H2270" s="1">
        <v>44734</v>
      </c>
      <c r="I2270" s="8">
        <f>IF(H2270&lt;&gt;"",_xlfn.DAYS(H2270,G2270),"N/A")</f>
        <v>13</v>
      </c>
      <c r="J2270" s="1">
        <f>IF(H2270&lt;&gt;"",H2270,"N/A")</f>
        <v>44734</v>
      </c>
      <c r="K2270">
        <v>6</v>
      </c>
      <c r="L2270" t="s">
        <v>16</v>
      </c>
      <c r="M2270" t="str">
        <f>IF(L2270&lt;&gt;"",L2270,"N/A")</f>
        <v>Paid</v>
      </c>
      <c r="N2270" t="s">
        <v>12</v>
      </c>
      <c r="O2270" t="str">
        <f>IF(N2270&lt;&gt;"",N2270,"N/A")</f>
        <v>Invoiced</v>
      </c>
      <c r="P2270" t="s">
        <v>13</v>
      </c>
      <c r="Q2270" s="9">
        <v>35.209000000000003</v>
      </c>
      <c r="R2270" t="str">
        <f t="shared" si="35"/>
        <v>30+</v>
      </c>
      <c r="S2270">
        <v>600</v>
      </c>
      <c r="T2270" t="s">
        <v>14</v>
      </c>
      <c r="U2270">
        <f>IF(T2270="USD",S2270,S2270*0.055)</f>
        <v>600</v>
      </c>
      <c r="V2270">
        <v>300</v>
      </c>
      <c r="W2270" t="s">
        <v>14</v>
      </c>
      <c r="X2270">
        <f>IF(W2270="USD",V2270,V2270*0.054)</f>
        <v>300</v>
      </c>
      <c r="Y2270">
        <v>1</v>
      </c>
      <c r="Z2270">
        <v>1.95</v>
      </c>
      <c r="AA2270" s="9">
        <v>1.3</v>
      </c>
      <c r="AB2270">
        <v>1.625</v>
      </c>
      <c r="AC2270">
        <v>1.3</v>
      </c>
    </row>
    <row r="2271" spans="1:29" x14ac:dyDescent="0.25">
      <c r="A2271" t="s">
        <v>3404</v>
      </c>
      <c r="B2271" t="s">
        <v>10</v>
      </c>
      <c r="C2271" t="s">
        <v>56</v>
      </c>
      <c r="D2271" t="s">
        <v>3611</v>
      </c>
      <c r="E2271" t="s">
        <v>3612</v>
      </c>
      <c r="F2271" t="str">
        <f>_xlfn.CONCAT(D2271:D2271,"-",E2271)</f>
        <v>Mogadishu-Victoria</v>
      </c>
      <c r="G2271" s="1">
        <v>44688</v>
      </c>
      <c r="H2271" s="1">
        <v>44701</v>
      </c>
      <c r="I2271" s="8">
        <f>IF(H2271&lt;&gt;"",_xlfn.DAYS(H2271,G2271),"N/A")</f>
        <v>13</v>
      </c>
      <c r="J2271" s="1">
        <f>IF(H2271&lt;&gt;"",H2271,"N/A")</f>
        <v>44701</v>
      </c>
      <c r="K2271">
        <v>5</v>
      </c>
      <c r="L2271" t="s">
        <v>16</v>
      </c>
      <c r="M2271" t="str">
        <f>IF(L2271&lt;&gt;"",L2271,"N/A")</f>
        <v>Paid</v>
      </c>
      <c r="N2271" t="s">
        <v>12</v>
      </c>
      <c r="O2271" t="str">
        <f>IF(N2271&lt;&gt;"",N2271,"N/A")</f>
        <v>Invoiced</v>
      </c>
      <c r="P2271" t="s">
        <v>13</v>
      </c>
      <c r="Q2271" s="9">
        <v>35.189</v>
      </c>
      <c r="R2271" t="str">
        <f t="shared" si="35"/>
        <v>30+</v>
      </c>
      <c r="S2271">
        <v>600</v>
      </c>
      <c r="T2271" t="s">
        <v>14</v>
      </c>
      <c r="U2271">
        <f>IF(T2271="USD",S2271,S2271*0.055)</f>
        <v>600</v>
      </c>
      <c r="V2271">
        <v>300</v>
      </c>
      <c r="W2271" t="s">
        <v>14</v>
      </c>
      <c r="X2271">
        <f>IF(W2271="USD",V2271,V2271*0.054)</f>
        <v>300</v>
      </c>
      <c r="Y2271">
        <v>1</v>
      </c>
      <c r="Z2271">
        <v>1.95</v>
      </c>
      <c r="AA2271" s="9">
        <v>1.3</v>
      </c>
      <c r="AB2271">
        <v>1.625</v>
      </c>
      <c r="AC2271">
        <v>1.3</v>
      </c>
    </row>
    <row r="2272" spans="1:29" x14ac:dyDescent="0.25">
      <c r="A2272" t="s">
        <v>3409</v>
      </c>
      <c r="B2272" t="s">
        <v>10</v>
      </c>
      <c r="C2272" t="s">
        <v>56</v>
      </c>
      <c r="D2272" t="s">
        <v>3619</v>
      </c>
      <c r="E2272" t="s">
        <v>3617</v>
      </c>
      <c r="F2272" t="str">
        <f>_xlfn.CONCAT(D2272:D2272,"-",E2272)</f>
        <v>Addis Ababa-Lagos</v>
      </c>
      <c r="G2272" s="1">
        <v>44688</v>
      </c>
      <c r="H2272" s="1">
        <v>44701</v>
      </c>
      <c r="I2272" s="8">
        <f>IF(H2272&lt;&gt;"",_xlfn.DAYS(H2272,G2272),"N/A")</f>
        <v>13</v>
      </c>
      <c r="J2272" s="1">
        <f>IF(H2272&lt;&gt;"",H2272,"N/A")</f>
        <v>44701</v>
      </c>
      <c r="K2272">
        <v>5</v>
      </c>
      <c r="L2272" t="s">
        <v>16</v>
      </c>
      <c r="M2272" t="str">
        <f>IF(L2272&lt;&gt;"",L2272,"N/A")</f>
        <v>Paid</v>
      </c>
      <c r="N2272" t="s">
        <v>12</v>
      </c>
      <c r="O2272" t="str">
        <f>IF(N2272&lt;&gt;"",N2272,"N/A")</f>
        <v>Invoiced</v>
      </c>
      <c r="P2272" t="s">
        <v>13</v>
      </c>
      <c r="Q2272" s="9">
        <v>35.185000000000002</v>
      </c>
      <c r="R2272" t="str">
        <f t="shared" si="35"/>
        <v>30+</v>
      </c>
      <c r="S2272">
        <v>600</v>
      </c>
      <c r="T2272" t="s">
        <v>14</v>
      </c>
      <c r="U2272">
        <f>IF(T2272="USD",S2272,S2272*0.055)</f>
        <v>600</v>
      </c>
      <c r="V2272">
        <v>300</v>
      </c>
      <c r="W2272" t="s">
        <v>14</v>
      </c>
      <c r="X2272">
        <f>IF(W2272="USD",V2272,V2272*0.054)</f>
        <v>300</v>
      </c>
      <c r="Y2272">
        <v>1</v>
      </c>
      <c r="Z2272">
        <v>1.95</v>
      </c>
      <c r="AA2272" s="9">
        <v>1.3</v>
      </c>
      <c r="AB2272">
        <v>1.625</v>
      </c>
      <c r="AC2272">
        <v>1.3</v>
      </c>
    </row>
    <row r="2273" spans="1:29" x14ac:dyDescent="0.25">
      <c r="A2273" t="s">
        <v>3473</v>
      </c>
      <c r="B2273" t="s">
        <v>10</v>
      </c>
      <c r="C2273" t="s">
        <v>56</v>
      </c>
      <c r="D2273" t="s">
        <v>3619</v>
      </c>
      <c r="E2273" t="s">
        <v>3613</v>
      </c>
      <c r="F2273" t="str">
        <f>_xlfn.CONCAT(D2273:D2273,"-",E2273)</f>
        <v>Addis Ababa-Sanaa</v>
      </c>
      <c r="G2273" s="1">
        <v>44750</v>
      </c>
      <c r="H2273" s="1">
        <v>44763</v>
      </c>
      <c r="I2273" s="8">
        <f>IF(H2273&lt;&gt;"",_xlfn.DAYS(H2273,G2273),"N/A")</f>
        <v>13</v>
      </c>
      <c r="J2273" s="1">
        <f>IF(H2273&lt;&gt;"",H2273,"N/A")</f>
        <v>44763</v>
      </c>
      <c r="K2273">
        <v>7</v>
      </c>
      <c r="M2273" t="str">
        <f>IF(L2273&lt;&gt;"",L2273,"N/A")</f>
        <v>N/A</v>
      </c>
      <c r="N2273" t="s">
        <v>12</v>
      </c>
      <c r="O2273" t="str">
        <f>IF(N2273&lt;&gt;"",N2273,"N/A")</f>
        <v>Invoiced</v>
      </c>
      <c r="P2273" t="s">
        <v>13</v>
      </c>
      <c r="Q2273" s="9">
        <v>35.14</v>
      </c>
      <c r="R2273" t="str">
        <f t="shared" si="35"/>
        <v>30+</v>
      </c>
      <c r="S2273">
        <v>600</v>
      </c>
      <c r="T2273" t="s">
        <v>14</v>
      </c>
      <c r="U2273">
        <f>IF(T2273="USD",S2273,S2273*0.055)</f>
        <v>600</v>
      </c>
      <c r="V2273">
        <v>300</v>
      </c>
      <c r="W2273" t="s">
        <v>14</v>
      </c>
      <c r="X2273">
        <f>IF(W2273="USD",V2273,V2273*0.054)</f>
        <v>300</v>
      </c>
      <c r="Y2273">
        <v>1</v>
      </c>
      <c r="Z2273">
        <v>1.95</v>
      </c>
      <c r="AA2273" s="9">
        <v>1.3</v>
      </c>
      <c r="AB2273">
        <v>1.625</v>
      </c>
      <c r="AC2273">
        <v>1.3</v>
      </c>
    </row>
    <row r="2274" spans="1:29" x14ac:dyDescent="0.25">
      <c r="A2274" t="s">
        <v>3465</v>
      </c>
      <c r="B2274" t="s">
        <v>10</v>
      </c>
      <c r="C2274" t="s">
        <v>56</v>
      </c>
      <c r="D2274" t="s">
        <v>3615</v>
      </c>
      <c r="E2274" t="s">
        <v>3618</v>
      </c>
      <c r="F2274" t="str">
        <f>_xlfn.CONCAT(D2274:D2274,"-",E2274)</f>
        <v>Mombasa-Tripoli</v>
      </c>
      <c r="G2274" s="1">
        <v>44741</v>
      </c>
      <c r="H2274" s="1">
        <v>44754</v>
      </c>
      <c r="I2274" s="8">
        <f>IF(H2274&lt;&gt;"",_xlfn.DAYS(H2274,G2274),"N/A")</f>
        <v>13</v>
      </c>
      <c r="J2274" s="1">
        <f>IF(H2274&lt;&gt;"",H2274,"N/A")</f>
        <v>44754</v>
      </c>
      <c r="K2274">
        <v>6</v>
      </c>
      <c r="L2274" t="s">
        <v>16</v>
      </c>
      <c r="M2274" t="str">
        <f>IF(L2274&lt;&gt;"",L2274,"N/A")</f>
        <v>Paid</v>
      </c>
      <c r="N2274" t="s">
        <v>12</v>
      </c>
      <c r="O2274" t="str">
        <f>IF(N2274&lt;&gt;"",N2274,"N/A")</f>
        <v>Invoiced</v>
      </c>
      <c r="P2274" t="s">
        <v>13</v>
      </c>
      <c r="Q2274" s="9">
        <v>35.131</v>
      </c>
      <c r="R2274" t="str">
        <f t="shared" si="35"/>
        <v>30+</v>
      </c>
      <c r="S2274">
        <v>600</v>
      </c>
      <c r="T2274" t="s">
        <v>14</v>
      </c>
      <c r="U2274">
        <f>IF(T2274="USD",S2274,S2274*0.055)</f>
        <v>600</v>
      </c>
      <c r="V2274">
        <v>300</v>
      </c>
      <c r="W2274" t="s">
        <v>14</v>
      </c>
      <c r="X2274">
        <f>IF(W2274="USD",V2274,V2274*0.054)</f>
        <v>300</v>
      </c>
      <c r="Y2274">
        <v>1</v>
      </c>
      <c r="Z2274">
        <v>1.95</v>
      </c>
      <c r="AA2274" s="9">
        <v>1.3</v>
      </c>
      <c r="AB2274">
        <v>1.625</v>
      </c>
      <c r="AC2274">
        <v>1.3</v>
      </c>
    </row>
    <row r="2275" spans="1:29" x14ac:dyDescent="0.25">
      <c r="A2275" t="s">
        <v>1456</v>
      </c>
      <c r="B2275" t="s">
        <v>10</v>
      </c>
      <c r="C2275" t="s">
        <v>56</v>
      </c>
      <c r="D2275" t="s">
        <v>3616</v>
      </c>
      <c r="E2275" t="s">
        <v>3618</v>
      </c>
      <c r="F2275" t="str">
        <f>_xlfn.CONCAT(D2275:D2275,"-",E2275)</f>
        <v>Marrakech-Tripoli</v>
      </c>
      <c r="G2275" s="1">
        <v>44678</v>
      </c>
      <c r="H2275" s="1">
        <v>44691</v>
      </c>
      <c r="I2275" s="8">
        <f>IF(H2275&lt;&gt;"",_xlfn.DAYS(H2275,G2275),"N/A")</f>
        <v>13</v>
      </c>
      <c r="J2275" s="1">
        <f>IF(H2275&lt;&gt;"",H2275,"N/A")</f>
        <v>44691</v>
      </c>
      <c r="K2275">
        <v>4</v>
      </c>
      <c r="L2275" t="s">
        <v>16</v>
      </c>
      <c r="M2275" t="str">
        <f>IF(L2275&lt;&gt;"",L2275,"N/A")</f>
        <v>Paid</v>
      </c>
      <c r="N2275" t="s">
        <v>12</v>
      </c>
      <c r="O2275" t="str">
        <f>IF(N2275&lt;&gt;"",N2275,"N/A")</f>
        <v>Invoiced</v>
      </c>
      <c r="P2275" t="s">
        <v>13</v>
      </c>
      <c r="Q2275" s="9">
        <v>35.098999999999997</v>
      </c>
      <c r="R2275" t="str">
        <f t="shared" si="35"/>
        <v>30+</v>
      </c>
      <c r="S2275">
        <v>600</v>
      </c>
      <c r="T2275" t="s">
        <v>14</v>
      </c>
      <c r="U2275">
        <f>IF(T2275="USD",S2275,S2275*0.055)</f>
        <v>600</v>
      </c>
      <c r="V2275">
        <v>300</v>
      </c>
      <c r="W2275" t="s">
        <v>14</v>
      </c>
      <c r="X2275">
        <f>IF(W2275="USD",V2275,V2275*0.054)</f>
        <v>300</v>
      </c>
      <c r="Y2275">
        <v>1</v>
      </c>
      <c r="Z2275">
        <v>1.95</v>
      </c>
      <c r="AA2275" s="9">
        <v>1.3</v>
      </c>
      <c r="AB2275">
        <v>1.625</v>
      </c>
      <c r="AC2275">
        <v>1.3</v>
      </c>
    </row>
    <row r="2276" spans="1:29" x14ac:dyDescent="0.25">
      <c r="A2276" t="s">
        <v>3499</v>
      </c>
      <c r="B2276" t="s">
        <v>10</v>
      </c>
      <c r="C2276" t="s">
        <v>56</v>
      </c>
      <c r="D2276" t="s">
        <v>3615</v>
      </c>
      <c r="E2276" t="s">
        <v>3612</v>
      </c>
      <c r="F2276" t="str">
        <f>_xlfn.CONCAT(D2276:D2276,"-",E2276)</f>
        <v>Mombasa-Victoria</v>
      </c>
      <c r="G2276" s="1">
        <v>44755</v>
      </c>
      <c r="H2276" s="1">
        <v>44768</v>
      </c>
      <c r="I2276" s="8">
        <f>IF(H2276&lt;&gt;"",_xlfn.DAYS(H2276,G2276),"N/A")</f>
        <v>13</v>
      </c>
      <c r="J2276" s="1">
        <f>IF(H2276&lt;&gt;"",H2276,"N/A")</f>
        <v>44768</v>
      </c>
      <c r="K2276">
        <v>7</v>
      </c>
      <c r="M2276" t="str">
        <f>IF(L2276&lt;&gt;"",L2276,"N/A")</f>
        <v>N/A</v>
      </c>
      <c r="N2276" t="s">
        <v>12</v>
      </c>
      <c r="O2276" t="str">
        <f>IF(N2276&lt;&gt;"",N2276,"N/A")</f>
        <v>Invoiced</v>
      </c>
      <c r="P2276" t="s">
        <v>13</v>
      </c>
      <c r="Q2276" s="9">
        <v>35.085000000000001</v>
      </c>
      <c r="R2276" t="str">
        <f t="shared" si="35"/>
        <v>30+</v>
      </c>
      <c r="S2276">
        <v>600</v>
      </c>
      <c r="T2276" t="s">
        <v>14</v>
      </c>
      <c r="U2276">
        <f>IF(T2276="USD",S2276,S2276*0.055)</f>
        <v>600</v>
      </c>
      <c r="V2276">
        <v>300</v>
      </c>
      <c r="W2276" t="s">
        <v>14</v>
      </c>
      <c r="X2276">
        <f>IF(W2276="USD",V2276,V2276*0.054)</f>
        <v>300</v>
      </c>
      <c r="Y2276">
        <v>1</v>
      </c>
      <c r="Z2276">
        <v>1.95</v>
      </c>
      <c r="AA2276" s="9">
        <v>1.3</v>
      </c>
      <c r="AB2276">
        <v>1.625</v>
      </c>
      <c r="AC2276">
        <v>1.3</v>
      </c>
    </row>
    <row r="2277" spans="1:29" x14ac:dyDescent="0.25">
      <c r="A2277" t="s">
        <v>3512</v>
      </c>
      <c r="B2277" t="s">
        <v>10</v>
      </c>
      <c r="C2277" t="s">
        <v>56</v>
      </c>
      <c r="D2277" t="s">
        <v>3616</v>
      </c>
      <c r="E2277" t="s">
        <v>3617</v>
      </c>
      <c r="F2277" t="str">
        <f>_xlfn.CONCAT(D2277:D2277,"-",E2277)</f>
        <v>Marrakech-Lagos</v>
      </c>
      <c r="G2277" s="1">
        <v>44782</v>
      </c>
      <c r="H2277" s="1">
        <v>44795</v>
      </c>
      <c r="I2277" s="8">
        <f>IF(H2277&lt;&gt;"",_xlfn.DAYS(H2277,G2277),"N/A")</f>
        <v>13</v>
      </c>
      <c r="J2277" s="1">
        <f>IF(H2277&lt;&gt;"",H2277,"N/A")</f>
        <v>44795</v>
      </c>
      <c r="K2277">
        <v>8</v>
      </c>
      <c r="M2277" t="str">
        <f>IF(L2277&lt;&gt;"",L2277,"N/A")</f>
        <v>N/A</v>
      </c>
      <c r="N2277" t="s">
        <v>12</v>
      </c>
      <c r="O2277" t="str">
        <f>IF(N2277&lt;&gt;"",N2277,"N/A")</f>
        <v>Invoiced</v>
      </c>
      <c r="P2277" t="s">
        <v>13</v>
      </c>
      <c r="Q2277" s="9">
        <v>35.085000000000001</v>
      </c>
      <c r="R2277" t="str">
        <f t="shared" si="35"/>
        <v>30+</v>
      </c>
      <c r="S2277">
        <v>600</v>
      </c>
      <c r="T2277" t="s">
        <v>14</v>
      </c>
      <c r="U2277">
        <f>IF(T2277="USD",S2277,S2277*0.055)</f>
        <v>600</v>
      </c>
      <c r="V2277">
        <v>300</v>
      </c>
      <c r="W2277" t="s">
        <v>14</v>
      </c>
      <c r="X2277">
        <f>IF(W2277="USD",V2277,V2277*0.054)</f>
        <v>300</v>
      </c>
      <c r="Y2277">
        <v>1</v>
      </c>
      <c r="Z2277">
        <v>1.95</v>
      </c>
      <c r="AA2277" s="9">
        <v>1.3</v>
      </c>
      <c r="AB2277">
        <v>1.625</v>
      </c>
      <c r="AC2277">
        <v>1.3</v>
      </c>
    </row>
    <row r="2278" spans="1:29" x14ac:dyDescent="0.25">
      <c r="A2278" t="s">
        <v>3458</v>
      </c>
      <c r="B2278" t="s">
        <v>10</v>
      </c>
      <c r="C2278" t="s">
        <v>56</v>
      </c>
      <c r="D2278" t="s">
        <v>3616</v>
      </c>
      <c r="E2278" t="s">
        <v>3617</v>
      </c>
      <c r="F2278" t="str">
        <f>_xlfn.CONCAT(D2278:D2278,"-",E2278)</f>
        <v>Marrakech-Lagos</v>
      </c>
      <c r="G2278" s="1">
        <v>44740</v>
      </c>
      <c r="H2278" s="1">
        <v>44753</v>
      </c>
      <c r="I2278" s="8">
        <f>IF(H2278&lt;&gt;"",_xlfn.DAYS(H2278,G2278),"N/A")</f>
        <v>13</v>
      </c>
      <c r="J2278" s="1">
        <f>IF(H2278&lt;&gt;"",H2278,"N/A")</f>
        <v>44753</v>
      </c>
      <c r="K2278">
        <v>6</v>
      </c>
      <c r="L2278" t="s">
        <v>16</v>
      </c>
      <c r="M2278" t="str">
        <f>IF(L2278&lt;&gt;"",L2278,"N/A")</f>
        <v>Paid</v>
      </c>
      <c r="N2278" t="s">
        <v>12</v>
      </c>
      <c r="O2278" t="str">
        <f>IF(N2278&lt;&gt;"",N2278,"N/A")</f>
        <v>Invoiced</v>
      </c>
      <c r="P2278" t="s">
        <v>13</v>
      </c>
      <c r="Q2278" s="9">
        <v>35.078000000000003</v>
      </c>
      <c r="R2278" t="str">
        <f t="shared" si="35"/>
        <v>30+</v>
      </c>
      <c r="S2278">
        <v>600</v>
      </c>
      <c r="T2278" t="s">
        <v>14</v>
      </c>
      <c r="U2278">
        <f>IF(T2278="USD",S2278,S2278*0.055)</f>
        <v>600</v>
      </c>
      <c r="V2278">
        <v>300</v>
      </c>
      <c r="W2278" t="s">
        <v>14</v>
      </c>
      <c r="X2278">
        <f>IF(W2278="USD",V2278,V2278*0.054)</f>
        <v>300</v>
      </c>
      <c r="Y2278">
        <v>1</v>
      </c>
      <c r="Z2278">
        <v>1.95</v>
      </c>
      <c r="AA2278" s="9">
        <v>1.3</v>
      </c>
      <c r="AB2278">
        <v>1.625</v>
      </c>
      <c r="AC2278">
        <v>1.3</v>
      </c>
    </row>
    <row r="2279" spans="1:29" x14ac:dyDescent="0.25">
      <c r="A2279" t="s">
        <v>1117</v>
      </c>
      <c r="B2279" t="s">
        <v>10</v>
      </c>
      <c r="C2279" t="s">
        <v>56</v>
      </c>
      <c r="D2279" t="s">
        <v>3611</v>
      </c>
      <c r="E2279" t="s">
        <v>3618</v>
      </c>
      <c r="F2279" t="str">
        <f>_xlfn.CONCAT(D2279:D2279,"-",E2279)</f>
        <v>Mogadishu-Tripoli</v>
      </c>
      <c r="G2279" s="1">
        <v>44638</v>
      </c>
      <c r="H2279" s="1">
        <v>44651</v>
      </c>
      <c r="I2279" s="8">
        <f>IF(H2279&lt;&gt;"",_xlfn.DAYS(H2279,G2279),"N/A")</f>
        <v>13</v>
      </c>
      <c r="J2279" s="1">
        <f>IF(H2279&lt;&gt;"",H2279,"N/A")</f>
        <v>44651</v>
      </c>
      <c r="K2279">
        <v>3</v>
      </c>
      <c r="L2279" t="s">
        <v>16</v>
      </c>
      <c r="M2279" t="str">
        <f>IF(L2279&lt;&gt;"",L2279,"N/A")</f>
        <v>Paid</v>
      </c>
      <c r="N2279" t="s">
        <v>12</v>
      </c>
      <c r="O2279" t="str">
        <f>IF(N2279&lt;&gt;"",N2279,"N/A")</f>
        <v>Invoiced</v>
      </c>
      <c r="P2279" t="s">
        <v>13</v>
      </c>
      <c r="Q2279" s="9">
        <v>35.061999999999998</v>
      </c>
      <c r="R2279" t="str">
        <f t="shared" si="35"/>
        <v>30+</v>
      </c>
      <c r="S2279">
        <v>600</v>
      </c>
      <c r="T2279" t="s">
        <v>14</v>
      </c>
      <c r="U2279">
        <f>IF(T2279="USD",S2279,S2279*0.055)</f>
        <v>600</v>
      </c>
      <c r="V2279">
        <v>300</v>
      </c>
      <c r="W2279" t="s">
        <v>14</v>
      </c>
      <c r="X2279">
        <f>IF(W2279="USD",V2279,V2279*0.054)</f>
        <v>300</v>
      </c>
      <c r="Y2279">
        <v>1</v>
      </c>
      <c r="Z2279">
        <v>1.95</v>
      </c>
      <c r="AA2279" s="9">
        <v>1.3</v>
      </c>
      <c r="AB2279">
        <v>1.625</v>
      </c>
      <c r="AC2279">
        <v>1.3</v>
      </c>
    </row>
    <row r="2280" spans="1:29" x14ac:dyDescent="0.25">
      <c r="A2280" t="s">
        <v>3518</v>
      </c>
      <c r="B2280" t="s">
        <v>10</v>
      </c>
      <c r="C2280" t="s">
        <v>56</v>
      </c>
      <c r="D2280" t="s">
        <v>3620</v>
      </c>
      <c r="E2280" t="s">
        <v>3618</v>
      </c>
      <c r="F2280" t="str">
        <f>_xlfn.CONCAT(D2280:D2280,"-",E2280)</f>
        <v>Zanzibar-Tripoli</v>
      </c>
      <c r="G2280" s="1">
        <v>44784</v>
      </c>
      <c r="H2280" s="1">
        <v>44797</v>
      </c>
      <c r="I2280" s="8">
        <f>IF(H2280&lt;&gt;"",_xlfn.DAYS(H2280,G2280),"N/A")</f>
        <v>13</v>
      </c>
      <c r="J2280" s="1">
        <f>IF(H2280&lt;&gt;"",H2280,"N/A")</f>
        <v>44797</v>
      </c>
      <c r="K2280">
        <v>8</v>
      </c>
      <c r="M2280" t="str">
        <f>IF(L2280&lt;&gt;"",L2280,"N/A")</f>
        <v>N/A</v>
      </c>
      <c r="N2280" t="s">
        <v>12</v>
      </c>
      <c r="O2280" t="str">
        <f>IF(N2280&lt;&gt;"",N2280,"N/A")</f>
        <v>Invoiced</v>
      </c>
      <c r="P2280" t="s">
        <v>13</v>
      </c>
      <c r="Q2280" s="9">
        <v>35.024999999999999</v>
      </c>
      <c r="R2280" t="str">
        <f t="shared" si="35"/>
        <v>30+</v>
      </c>
      <c r="S2280">
        <v>600</v>
      </c>
      <c r="T2280" t="s">
        <v>14</v>
      </c>
      <c r="U2280">
        <f>IF(T2280="USD",S2280,S2280*0.055)</f>
        <v>600</v>
      </c>
      <c r="V2280">
        <v>300</v>
      </c>
      <c r="W2280" t="s">
        <v>14</v>
      </c>
      <c r="X2280">
        <f>IF(W2280="USD",V2280,V2280*0.054)</f>
        <v>300</v>
      </c>
      <c r="Y2280">
        <v>1</v>
      </c>
      <c r="Z2280">
        <v>1.95</v>
      </c>
      <c r="AA2280" s="9">
        <v>1.3</v>
      </c>
      <c r="AB2280">
        <v>1.625</v>
      </c>
      <c r="AC2280">
        <v>1.3</v>
      </c>
    </row>
    <row r="2281" spans="1:29" x14ac:dyDescent="0.25">
      <c r="A2281" t="s">
        <v>2315</v>
      </c>
      <c r="B2281" t="s">
        <v>10</v>
      </c>
      <c r="C2281" t="s">
        <v>56</v>
      </c>
      <c r="D2281" t="s">
        <v>3615</v>
      </c>
      <c r="E2281" t="s">
        <v>3617</v>
      </c>
      <c r="F2281" t="str">
        <f>_xlfn.CONCAT(D2281:D2281,"-",E2281)</f>
        <v>Mombasa-Lagos</v>
      </c>
      <c r="G2281" s="1">
        <v>44573</v>
      </c>
      <c r="H2281" s="1">
        <v>44586</v>
      </c>
      <c r="I2281" s="8">
        <f>IF(H2281&lt;&gt;"",_xlfn.DAYS(H2281,G2281),"N/A")</f>
        <v>13</v>
      </c>
      <c r="J2281" s="1">
        <f>IF(H2281&lt;&gt;"",H2281,"N/A")</f>
        <v>44586</v>
      </c>
      <c r="K2281">
        <v>1</v>
      </c>
      <c r="L2281" t="s">
        <v>16</v>
      </c>
      <c r="M2281" t="str">
        <f>IF(L2281&lt;&gt;"",L2281,"N/A")</f>
        <v>Paid</v>
      </c>
      <c r="N2281" t="s">
        <v>16</v>
      </c>
      <c r="O2281" t="str">
        <f>IF(N2281&lt;&gt;"",N2281,"N/A")</f>
        <v>Paid</v>
      </c>
      <c r="P2281" t="s">
        <v>13</v>
      </c>
      <c r="Q2281" s="9">
        <v>35</v>
      </c>
      <c r="R2281" t="str">
        <f t="shared" si="35"/>
        <v>30+</v>
      </c>
      <c r="S2281">
        <v>600</v>
      </c>
      <c r="T2281" t="s">
        <v>14</v>
      </c>
      <c r="U2281">
        <f>IF(T2281="USD",S2281,S2281*0.055)</f>
        <v>600</v>
      </c>
      <c r="V2281">
        <v>300</v>
      </c>
      <c r="W2281" t="s">
        <v>14</v>
      </c>
      <c r="X2281">
        <f>IF(W2281="USD",V2281,V2281*0.054)</f>
        <v>300</v>
      </c>
      <c r="Y2281">
        <v>0</v>
      </c>
      <c r="Z2281">
        <v>1.95</v>
      </c>
      <c r="AA2281" s="9">
        <v>1.3</v>
      </c>
      <c r="AB2281">
        <v>1.625</v>
      </c>
      <c r="AC2281">
        <v>1.3</v>
      </c>
    </row>
    <row r="2282" spans="1:29" x14ac:dyDescent="0.25">
      <c r="A2282" t="s">
        <v>2322</v>
      </c>
      <c r="B2282" t="s">
        <v>10</v>
      </c>
      <c r="C2282" t="s">
        <v>56</v>
      </c>
      <c r="D2282" t="s">
        <v>3615</v>
      </c>
      <c r="E2282" t="s">
        <v>3614</v>
      </c>
      <c r="F2282" t="str">
        <f>_xlfn.CONCAT(D2282:D2282,"-",E2282)</f>
        <v>Mombasa-Alger</v>
      </c>
      <c r="G2282" s="1">
        <v>44573</v>
      </c>
      <c r="H2282" s="1">
        <v>44586</v>
      </c>
      <c r="I2282" s="8">
        <f>IF(H2282&lt;&gt;"",_xlfn.DAYS(H2282,G2282),"N/A")</f>
        <v>13</v>
      </c>
      <c r="J2282" s="1">
        <f>IF(H2282&lt;&gt;"",H2282,"N/A")</f>
        <v>44586</v>
      </c>
      <c r="K2282">
        <v>1</v>
      </c>
      <c r="L2282" t="s">
        <v>16</v>
      </c>
      <c r="M2282" t="str">
        <f>IF(L2282&lt;&gt;"",L2282,"N/A")</f>
        <v>Paid</v>
      </c>
      <c r="N2282" t="s">
        <v>16</v>
      </c>
      <c r="O2282" t="str">
        <f>IF(N2282&lt;&gt;"",N2282,"N/A")</f>
        <v>Paid</v>
      </c>
      <c r="P2282" t="s">
        <v>13</v>
      </c>
      <c r="Q2282" s="9">
        <v>35</v>
      </c>
      <c r="R2282" t="str">
        <f t="shared" si="35"/>
        <v>30+</v>
      </c>
      <c r="S2282">
        <v>600</v>
      </c>
      <c r="T2282" t="s">
        <v>14</v>
      </c>
      <c r="U2282">
        <f>IF(T2282="USD",S2282,S2282*0.055)</f>
        <v>600</v>
      </c>
      <c r="V2282">
        <v>300</v>
      </c>
      <c r="W2282" t="s">
        <v>14</v>
      </c>
      <c r="X2282">
        <f>IF(W2282="USD",V2282,V2282*0.054)</f>
        <v>300</v>
      </c>
      <c r="Y2282">
        <v>0</v>
      </c>
      <c r="Z2282">
        <v>1.95</v>
      </c>
      <c r="AA2282" s="9">
        <v>1.3</v>
      </c>
      <c r="AB2282">
        <v>1.625</v>
      </c>
      <c r="AC2282">
        <v>1.3</v>
      </c>
    </row>
    <row r="2283" spans="1:29" x14ac:dyDescent="0.25">
      <c r="A2283" t="s">
        <v>2324</v>
      </c>
      <c r="B2283" t="s">
        <v>10</v>
      </c>
      <c r="C2283" t="s">
        <v>56</v>
      </c>
      <c r="D2283" t="s">
        <v>3615</v>
      </c>
      <c r="E2283" t="s">
        <v>3618</v>
      </c>
      <c r="F2283" t="str">
        <f>_xlfn.CONCAT(D2283:D2283,"-",E2283)</f>
        <v>Mombasa-Tripoli</v>
      </c>
      <c r="G2283" s="1">
        <v>44573</v>
      </c>
      <c r="H2283" s="1">
        <v>44586</v>
      </c>
      <c r="I2283" s="8">
        <f>IF(H2283&lt;&gt;"",_xlfn.DAYS(H2283,G2283),"N/A")</f>
        <v>13</v>
      </c>
      <c r="J2283" s="1">
        <f>IF(H2283&lt;&gt;"",H2283,"N/A")</f>
        <v>44586</v>
      </c>
      <c r="K2283">
        <v>1</v>
      </c>
      <c r="L2283" t="s">
        <v>16</v>
      </c>
      <c r="M2283" t="str">
        <f>IF(L2283&lt;&gt;"",L2283,"N/A")</f>
        <v>Paid</v>
      </c>
      <c r="N2283" t="s">
        <v>16</v>
      </c>
      <c r="O2283" t="str">
        <f>IF(N2283&lt;&gt;"",N2283,"N/A")</f>
        <v>Paid</v>
      </c>
      <c r="P2283" t="s">
        <v>13</v>
      </c>
      <c r="Q2283" s="9">
        <v>35</v>
      </c>
      <c r="R2283" t="str">
        <f t="shared" si="35"/>
        <v>30+</v>
      </c>
      <c r="S2283">
        <v>600</v>
      </c>
      <c r="T2283" t="s">
        <v>14</v>
      </c>
      <c r="U2283">
        <f>IF(T2283="USD",S2283,S2283*0.055)</f>
        <v>600</v>
      </c>
      <c r="V2283">
        <v>300</v>
      </c>
      <c r="W2283" t="s">
        <v>14</v>
      </c>
      <c r="X2283">
        <f>IF(W2283="USD",V2283,V2283*0.054)</f>
        <v>300</v>
      </c>
      <c r="Y2283">
        <v>0</v>
      </c>
      <c r="Z2283">
        <v>1.95</v>
      </c>
      <c r="AA2283" s="9">
        <v>1.3</v>
      </c>
      <c r="AB2283">
        <v>1.625</v>
      </c>
      <c r="AC2283">
        <v>1.3</v>
      </c>
    </row>
    <row r="2284" spans="1:29" x14ac:dyDescent="0.25">
      <c r="A2284" t="s">
        <v>2359</v>
      </c>
      <c r="B2284" t="s">
        <v>10</v>
      </c>
      <c r="C2284" t="s">
        <v>56</v>
      </c>
      <c r="D2284" t="s">
        <v>3620</v>
      </c>
      <c r="E2284" t="s">
        <v>3614</v>
      </c>
      <c r="F2284" t="str">
        <f>_xlfn.CONCAT(D2284:D2284,"-",E2284)</f>
        <v>Zanzibar-Alger</v>
      </c>
      <c r="G2284" s="1">
        <v>44623</v>
      </c>
      <c r="H2284" s="1">
        <v>44636</v>
      </c>
      <c r="I2284" s="8">
        <f>IF(H2284&lt;&gt;"",_xlfn.DAYS(H2284,G2284),"N/A")</f>
        <v>13</v>
      </c>
      <c r="J2284" s="1">
        <f>IF(H2284&lt;&gt;"",H2284,"N/A")</f>
        <v>44636</v>
      </c>
      <c r="K2284">
        <v>3</v>
      </c>
      <c r="L2284" t="s">
        <v>16</v>
      </c>
      <c r="M2284" t="str">
        <f>IF(L2284&lt;&gt;"",L2284,"N/A")</f>
        <v>Paid</v>
      </c>
      <c r="N2284" t="s">
        <v>16</v>
      </c>
      <c r="O2284" t="str">
        <f>IF(N2284&lt;&gt;"",N2284,"N/A")</f>
        <v>Paid</v>
      </c>
      <c r="P2284" t="s">
        <v>13</v>
      </c>
      <c r="Q2284" s="9">
        <v>35</v>
      </c>
      <c r="R2284" t="str">
        <f t="shared" si="35"/>
        <v>30+</v>
      </c>
      <c r="S2284">
        <v>600</v>
      </c>
      <c r="T2284" t="s">
        <v>14</v>
      </c>
      <c r="U2284">
        <f>IF(T2284="USD",S2284,S2284*0.055)</f>
        <v>600</v>
      </c>
      <c r="V2284">
        <v>300</v>
      </c>
      <c r="W2284" t="s">
        <v>14</v>
      </c>
      <c r="X2284">
        <f>IF(W2284="USD",V2284,V2284*0.054)</f>
        <v>300</v>
      </c>
      <c r="Y2284">
        <v>0</v>
      </c>
      <c r="Z2284">
        <v>1.95</v>
      </c>
      <c r="AA2284" s="9">
        <v>1.3</v>
      </c>
      <c r="AB2284">
        <v>1.625</v>
      </c>
      <c r="AC2284">
        <v>1.3</v>
      </c>
    </row>
    <row r="2285" spans="1:29" x14ac:dyDescent="0.25">
      <c r="A2285" t="s">
        <v>1126</v>
      </c>
      <c r="B2285" t="s">
        <v>10</v>
      </c>
      <c r="C2285" t="s">
        <v>56</v>
      </c>
      <c r="D2285" t="s">
        <v>3611</v>
      </c>
      <c r="E2285" t="s">
        <v>3612</v>
      </c>
      <c r="F2285" t="str">
        <f>_xlfn.CONCAT(D2285:D2285,"-",E2285)</f>
        <v>Mogadishu-Victoria</v>
      </c>
      <c r="G2285" s="1">
        <v>44635</v>
      </c>
      <c r="H2285" s="1">
        <v>44648</v>
      </c>
      <c r="I2285" s="8">
        <f>IF(H2285&lt;&gt;"",_xlfn.DAYS(H2285,G2285),"N/A")</f>
        <v>13</v>
      </c>
      <c r="J2285" s="1">
        <f>IF(H2285&lt;&gt;"",H2285,"N/A")</f>
        <v>44648</v>
      </c>
      <c r="K2285">
        <v>3</v>
      </c>
      <c r="L2285" t="s">
        <v>16</v>
      </c>
      <c r="M2285" t="str">
        <f>IF(L2285&lt;&gt;"",L2285,"N/A")</f>
        <v>Paid</v>
      </c>
      <c r="N2285" t="s">
        <v>12</v>
      </c>
      <c r="O2285" t="str">
        <f>IF(N2285&lt;&gt;"",N2285,"N/A")</f>
        <v>Invoiced</v>
      </c>
      <c r="P2285" t="s">
        <v>13</v>
      </c>
      <c r="Q2285" s="9">
        <v>34.936</v>
      </c>
      <c r="R2285" t="str">
        <f t="shared" si="35"/>
        <v>30+</v>
      </c>
      <c r="S2285">
        <v>600</v>
      </c>
      <c r="T2285" t="s">
        <v>14</v>
      </c>
      <c r="U2285">
        <f>IF(T2285="USD",S2285,S2285*0.055)</f>
        <v>600</v>
      </c>
      <c r="V2285">
        <v>300</v>
      </c>
      <c r="W2285" t="s">
        <v>14</v>
      </c>
      <c r="X2285">
        <f>IF(W2285="USD",V2285,V2285*0.054)</f>
        <v>300</v>
      </c>
      <c r="Y2285">
        <v>1</v>
      </c>
      <c r="Z2285">
        <v>1.95</v>
      </c>
      <c r="AA2285" s="9">
        <v>1.3</v>
      </c>
      <c r="AB2285">
        <v>1.625</v>
      </c>
      <c r="AC2285">
        <v>1.3</v>
      </c>
    </row>
    <row r="2286" spans="1:29" x14ac:dyDescent="0.25">
      <c r="A2286" t="s">
        <v>1901</v>
      </c>
      <c r="B2286" t="s">
        <v>10</v>
      </c>
      <c r="C2286" t="s">
        <v>56</v>
      </c>
      <c r="D2286" t="s">
        <v>3616</v>
      </c>
      <c r="E2286" t="s">
        <v>3613</v>
      </c>
      <c r="F2286" t="str">
        <f>_xlfn.CONCAT(D2286:D2286,"-",E2286)</f>
        <v>Marrakech-Sanaa</v>
      </c>
      <c r="G2286" s="1">
        <v>44736</v>
      </c>
      <c r="H2286" s="1">
        <v>44749</v>
      </c>
      <c r="I2286" s="8">
        <f>IF(H2286&lt;&gt;"",_xlfn.DAYS(H2286,G2286),"N/A")</f>
        <v>13</v>
      </c>
      <c r="J2286" s="1">
        <f>IF(H2286&lt;&gt;"",H2286,"N/A")</f>
        <v>44749</v>
      </c>
      <c r="K2286">
        <v>6</v>
      </c>
      <c r="L2286" t="s">
        <v>16</v>
      </c>
      <c r="M2286" t="str">
        <f>IF(L2286&lt;&gt;"",L2286,"N/A")</f>
        <v>Paid</v>
      </c>
      <c r="N2286" t="s">
        <v>12</v>
      </c>
      <c r="O2286" t="str">
        <f>IF(N2286&lt;&gt;"",N2286,"N/A")</f>
        <v>Invoiced</v>
      </c>
      <c r="P2286" t="s">
        <v>13</v>
      </c>
      <c r="Q2286" s="9">
        <v>34.723999999999997</v>
      </c>
      <c r="R2286" t="str">
        <f t="shared" si="35"/>
        <v>30+</v>
      </c>
      <c r="S2286">
        <v>600</v>
      </c>
      <c r="T2286" t="s">
        <v>14</v>
      </c>
      <c r="U2286">
        <f>IF(T2286="USD",S2286,S2286*0.055)</f>
        <v>600</v>
      </c>
      <c r="V2286">
        <v>300</v>
      </c>
      <c r="W2286" t="s">
        <v>14</v>
      </c>
      <c r="X2286">
        <f>IF(W2286="USD",V2286,V2286*0.054)</f>
        <v>300</v>
      </c>
      <c r="Y2286">
        <v>1</v>
      </c>
      <c r="Z2286">
        <v>1.95</v>
      </c>
      <c r="AA2286" s="9">
        <v>1.3</v>
      </c>
      <c r="AB2286">
        <v>1.625</v>
      </c>
      <c r="AC2286">
        <v>1.3</v>
      </c>
    </row>
    <row r="2287" spans="1:29" x14ac:dyDescent="0.25">
      <c r="A2287" t="s">
        <v>1118</v>
      </c>
      <c r="B2287" t="s">
        <v>10</v>
      </c>
      <c r="C2287" t="s">
        <v>56</v>
      </c>
      <c r="D2287" t="s">
        <v>3616</v>
      </c>
      <c r="E2287" t="s">
        <v>3613</v>
      </c>
      <c r="F2287" t="str">
        <f>_xlfn.CONCAT(D2287:D2287,"-",E2287)</f>
        <v>Marrakech-Sanaa</v>
      </c>
      <c r="G2287" s="1">
        <v>44638</v>
      </c>
      <c r="H2287" s="1">
        <v>44651</v>
      </c>
      <c r="I2287" s="8">
        <f>IF(H2287&lt;&gt;"",_xlfn.DAYS(H2287,G2287),"N/A")</f>
        <v>13</v>
      </c>
      <c r="J2287" s="1">
        <f>IF(H2287&lt;&gt;"",H2287,"N/A")</f>
        <v>44651</v>
      </c>
      <c r="K2287">
        <v>3</v>
      </c>
      <c r="L2287" t="s">
        <v>16</v>
      </c>
      <c r="M2287" t="str">
        <f>IF(L2287&lt;&gt;"",L2287,"N/A")</f>
        <v>Paid</v>
      </c>
      <c r="N2287" t="s">
        <v>12</v>
      </c>
      <c r="O2287" t="str">
        <f>IF(N2287&lt;&gt;"",N2287,"N/A")</f>
        <v>Invoiced</v>
      </c>
      <c r="P2287" t="s">
        <v>13</v>
      </c>
      <c r="Q2287" s="9">
        <v>34.637999999999998</v>
      </c>
      <c r="R2287" t="str">
        <f t="shared" si="35"/>
        <v>30+</v>
      </c>
      <c r="S2287">
        <v>600</v>
      </c>
      <c r="T2287" t="s">
        <v>14</v>
      </c>
      <c r="U2287">
        <f>IF(T2287="USD",S2287,S2287*0.055)</f>
        <v>600</v>
      </c>
      <c r="V2287">
        <v>300</v>
      </c>
      <c r="W2287" t="s">
        <v>14</v>
      </c>
      <c r="X2287">
        <f>IF(W2287="USD",V2287,V2287*0.054)</f>
        <v>300</v>
      </c>
      <c r="Y2287">
        <v>1</v>
      </c>
      <c r="Z2287">
        <v>1.95</v>
      </c>
      <c r="AA2287" s="9">
        <v>1.3</v>
      </c>
      <c r="AB2287">
        <v>1.625</v>
      </c>
      <c r="AC2287">
        <v>1.3</v>
      </c>
    </row>
    <row r="2288" spans="1:29" x14ac:dyDescent="0.25">
      <c r="A2288" t="s">
        <v>3389</v>
      </c>
      <c r="B2288" t="s">
        <v>10</v>
      </c>
      <c r="C2288" t="s">
        <v>56</v>
      </c>
      <c r="D2288" t="s">
        <v>3620</v>
      </c>
      <c r="E2288" t="s">
        <v>3613</v>
      </c>
      <c r="F2288" t="str">
        <f>_xlfn.CONCAT(D2288:D2288,"-",E2288)</f>
        <v>Zanzibar-Sanaa</v>
      </c>
      <c r="G2288" s="1">
        <v>44679</v>
      </c>
      <c r="H2288" s="1">
        <v>44692</v>
      </c>
      <c r="I2288" s="8">
        <f>IF(H2288&lt;&gt;"",_xlfn.DAYS(H2288,G2288),"N/A")</f>
        <v>13</v>
      </c>
      <c r="J2288" s="1">
        <f>IF(H2288&lt;&gt;"",H2288,"N/A")</f>
        <v>44692</v>
      </c>
      <c r="K2288">
        <v>4</v>
      </c>
      <c r="L2288" t="s">
        <v>16</v>
      </c>
      <c r="M2288" t="str">
        <f>IF(L2288&lt;&gt;"",L2288,"N/A")</f>
        <v>Paid</v>
      </c>
      <c r="N2288" t="s">
        <v>12</v>
      </c>
      <c r="O2288" t="str">
        <f>IF(N2288&lt;&gt;"",N2288,"N/A")</f>
        <v>Invoiced</v>
      </c>
      <c r="P2288" t="s">
        <v>13</v>
      </c>
      <c r="Q2288" s="9">
        <v>34.51</v>
      </c>
      <c r="R2288" t="str">
        <f t="shared" si="35"/>
        <v>30+</v>
      </c>
      <c r="S2288">
        <v>600</v>
      </c>
      <c r="T2288" t="s">
        <v>14</v>
      </c>
      <c r="U2288">
        <f>IF(T2288="USD",S2288,S2288*0.055)</f>
        <v>600</v>
      </c>
      <c r="V2288">
        <v>300</v>
      </c>
      <c r="W2288" t="s">
        <v>14</v>
      </c>
      <c r="X2288">
        <f>IF(W2288="USD",V2288,V2288*0.054)</f>
        <v>300</v>
      </c>
      <c r="Y2288">
        <v>1</v>
      </c>
      <c r="Z2288">
        <v>1.95</v>
      </c>
      <c r="AA2288" s="9">
        <v>1.3</v>
      </c>
      <c r="AB2288">
        <v>1.625</v>
      </c>
      <c r="AC2288">
        <v>1.3</v>
      </c>
    </row>
    <row r="2289" spans="1:29" x14ac:dyDescent="0.25">
      <c r="A2289" t="s">
        <v>3392</v>
      </c>
      <c r="B2289" t="s">
        <v>10</v>
      </c>
      <c r="C2289" t="s">
        <v>56</v>
      </c>
      <c r="D2289" t="s">
        <v>3619</v>
      </c>
      <c r="E2289" t="s">
        <v>3618</v>
      </c>
      <c r="F2289" t="str">
        <f>_xlfn.CONCAT(D2289:D2289,"-",E2289)</f>
        <v>Addis Ababa-Tripoli</v>
      </c>
      <c r="G2289" s="1">
        <v>44679</v>
      </c>
      <c r="H2289" s="1">
        <v>44692</v>
      </c>
      <c r="I2289" s="8">
        <f>IF(H2289&lt;&gt;"",_xlfn.DAYS(H2289,G2289),"N/A")</f>
        <v>13</v>
      </c>
      <c r="J2289" s="1">
        <f>IF(H2289&lt;&gt;"",H2289,"N/A")</f>
        <v>44692</v>
      </c>
      <c r="K2289">
        <v>4</v>
      </c>
      <c r="L2289" t="s">
        <v>16</v>
      </c>
      <c r="M2289" t="str">
        <f>IF(L2289&lt;&gt;"",L2289,"N/A")</f>
        <v>Paid</v>
      </c>
      <c r="N2289" t="s">
        <v>12</v>
      </c>
      <c r="O2289" t="str">
        <f>IF(N2289&lt;&gt;"",N2289,"N/A")</f>
        <v>Invoiced</v>
      </c>
      <c r="P2289" t="s">
        <v>13</v>
      </c>
      <c r="Q2289" s="9">
        <v>34.51</v>
      </c>
      <c r="R2289" t="str">
        <f t="shared" si="35"/>
        <v>30+</v>
      </c>
      <c r="S2289">
        <v>600</v>
      </c>
      <c r="T2289" t="s">
        <v>14</v>
      </c>
      <c r="U2289">
        <f>IF(T2289="USD",S2289,S2289*0.055)</f>
        <v>600</v>
      </c>
      <c r="V2289">
        <v>300</v>
      </c>
      <c r="W2289" t="s">
        <v>14</v>
      </c>
      <c r="X2289">
        <f>IF(W2289="USD",V2289,V2289*0.054)</f>
        <v>300</v>
      </c>
      <c r="Y2289">
        <v>1</v>
      </c>
      <c r="Z2289">
        <v>1.95</v>
      </c>
      <c r="AA2289" s="9">
        <v>1.3</v>
      </c>
      <c r="AB2289">
        <v>1.625</v>
      </c>
      <c r="AC2289">
        <v>1.3</v>
      </c>
    </row>
    <row r="2290" spans="1:29" x14ac:dyDescent="0.25">
      <c r="A2290" t="s">
        <v>3256</v>
      </c>
      <c r="B2290" t="s">
        <v>10</v>
      </c>
      <c r="C2290" t="s">
        <v>11</v>
      </c>
      <c r="D2290" t="s">
        <v>3611</v>
      </c>
      <c r="E2290" t="s">
        <v>3618</v>
      </c>
      <c r="F2290" t="str">
        <f>_xlfn.CONCAT(D2290:D2290,"-",E2290)</f>
        <v>Mogadishu-Tripoli</v>
      </c>
      <c r="G2290" s="1">
        <v>44703</v>
      </c>
      <c r="H2290" s="1">
        <v>44716</v>
      </c>
      <c r="I2290" s="8">
        <f>IF(H2290&lt;&gt;"",_xlfn.DAYS(H2290,G2290),"N/A")</f>
        <v>13</v>
      </c>
      <c r="J2290" s="1">
        <f>IF(H2290&lt;&gt;"",H2290,"N/A")</f>
        <v>44716</v>
      </c>
      <c r="K2290">
        <v>5</v>
      </c>
      <c r="L2290" t="s">
        <v>12</v>
      </c>
      <c r="M2290" t="str">
        <f>IF(L2290&lt;&gt;"",L2290,"N/A")</f>
        <v>Invoiced</v>
      </c>
      <c r="N2290" t="s">
        <v>12</v>
      </c>
      <c r="O2290" t="str">
        <f>IF(N2290&lt;&gt;"",N2290,"N/A")</f>
        <v>Invoiced</v>
      </c>
      <c r="P2290" t="s">
        <v>13</v>
      </c>
      <c r="Q2290" s="9">
        <v>31.57</v>
      </c>
      <c r="R2290" t="str">
        <f t="shared" si="35"/>
        <v>30+</v>
      </c>
      <c r="S2290">
        <v>600</v>
      </c>
      <c r="T2290" t="s">
        <v>14</v>
      </c>
      <c r="U2290">
        <f>IF(T2290="USD",S2290,S2290*0.055)</f>
        <v>600</v>
      </c>
      <c r="V2290">
        <v>300</v>
      </c>
      <c r="W2290" t="s">
        <v>14</v>
      </c>
      <c r="X2290">
        <f>IF(W2290="USD",V2290,V2290*0.054)</f>
        <v>300</v>
      </c>
      <c r="Y2290">
        <v>1</v>
      </c>
      <c r="Z2290">
        <v>1.95</v>
      </c>
      <c r="AA2290" s="9">
        <v>1.3</v>
      </c>
      <c r="AB2290">
        <v>1.625</v>
      </c>
      <c r="AC2290">
        <v>1.3</v>
      </c>
    </row>
    <row r="2291" spans="1:29" x14ac:dyDescent="0.25">
      <c r="A2291" t="s">
        <v>2140</v>
      </c>
      <c r="B2291" t="s">
        <v>10</v>
      </c>
      <c r="C2291" t="s">
        <v>11</v>
      </c>
      <c r="D2291" t="s">
        <v>3619</v>
      </c>
      <c r="E2291" t="s">
        <v>3614</v>
      </c>
      <c r="F2291" t="str">
        <f>_xlfn.CONCAT(D2291:D2291,"-",E2291)</f>
        <v>Addis Ababa-Alger</v>
      </c>
      <c r="G2291" s="1">
        <v>44635</v>
      </c>
      <c r="H2291" s="1">
        <v>44648</v>
      </c>
      <c r="I2291" s="8">
        <f>IF(H2291&lt;&gt;"",_xlfn.DAYS(H2291,G2291),"N/A")</f>
        <v>13</v>
      </c>
      <c r="J2291" s="1">
        <f>IF(H2291&lt;&gt;"",H2291,"N/A")</f>
        <v>44648</v>
      </c>
      <c r="K2291">
        <v>3</v>
      </c>
      <c r="L2291" t="s">
        <v>16</v>
      </c>
      <c r="M2291" t="str">
        <f>IF(L2291&lt;&gt;"",L2291,"N/A")</f>
        <v>Paid</v>
      </c>
      <c r="N2291" t="s">
        <v>16</v>
      </c>
      <c r="O2291" t="str">
        <f>IF(N2291&lt;&gt;"",N2291,"N/A")</f>
        <v>Paid</v>
      </c>
      <c r="P2291" t="s">
        <v>13</v>
      </c>
      <c r="Q2291" s="9">
        <v>31.138999999999999</v>
      </c>
      <c r="R2291" t="str">
        <f t="shared" si="35"/>
        <v>30+</v>
      </c>
      <c r="S2291">
        <v>600</v>
      </c>
      <c r="T2291" t="s">
        <v>14</v>
      </c>
      <c r="U2291">
        <f>IF(T2291="USD",S2291,S2291*0.055)</f>
        <v>600</v>
      </c>
      <c r="V2291">
        <v>300</v>
      </c>
      <c r="W2291" t="s">
        <v>14</v>
      </c>
      <c r="X2291">
        <f>IF(W2291="USD",V2291,V2291*0.054)</f>
        <v>300</v>
      </c>
      <c r="Y2291">
        <v>1</v>
      </c>
      <c r="Z2291">
        <v>1.95</v>
      </c>
      <c r="AA2291" s="9">
        <v>1.3</v>
      </c>
      <c r="AB2291">
        <v>1.625</v>
      </c>
      <c r="AC2291">
        <v>1.3</v>
      </c>
    </row>
    <row r="2292" spans="1:29" x14ac:dyDescent="0.25">
      <c r="A2292" t="s">
        <v>2137</v>
      </c>
      <c r="B2292" t="s">
        <v>10</v>
      </c>
      <c r="C2292" t="s">
        <v>11</v>
      </c>
      <c r="D2292" t="s">
        <v>3619</v>
      </c>
      <c r="E2292" t="s">
        <v>3618</v>
      </c>
      <c r="F2292" t="str">
        <f>_xlfn.CONCAT(D2292:D2292,"-",E2292)</f>
        <v>Addis Ababa-Tripoli</v>
      </c>
      <c r="G2292" s="1">
        <v>44618</v>
      </c>
      <c r="H2292" s="1">
        <v>44631</v>
      </c>
      <c r="I2292" s="8">
        <f>IF(H2292&lt;&gt;"",_xlfn.DAYS(H2292,G2292),"N/A")</f>
        <v>13</v>
      </c>
      <c r="J2292" s="1">
        <f>IF(H2292&lt;&gt;"",H2292,"N/A")</f>
        <v>44631</v>
      </c>
      <c r="K2292">
        <v>2</v>
      </c>
      <c r="L2292" t="s">
        <v>16</v>
      </c>
      <c r="M2292" t="str">
        <f>IF(L2292&lt;&gt;"",L2292,"N/A")</f>
        <v>Paid</v>
      </c>
      <c r="N2292" t="s">
        <v>16</v>
      </c>
      <c r="O2292" t="str">
        <f>IF(N2292&lt;&gt;"",N2292,"N/A")</f>
        <v>Paid</v>
      </c>
      <c r="P2292" t="s">
        <v>13</v>
      </c>
      <c r="Q2292" s="9">
        <v>31.114999999999998</v>
      </c>
      <c r="R2292" t="str">
        <f t="shared" si="35"/>
        <v>30+</v>
      </c>
      <c r="S2292">
        <v>600</v>
      </c>
      <c r="T2292" t="s">
        <v>14</v>
      </c>
      <c r="U2292">
        <f>IF(T2292="USD",S2292,S2292*0.055)</f>
        <v>600</v>
      </c>
      <c r="V2292">
        <v>300</v>
      </c>
      <c r="W2292" t="s">
        <v>14</v>
      </c>
      <c r="X2292">
        <f>IF(W2292="USD",V2292,V2292*0.054)</f>
        <v>300</v>
      </c>
      <c r="Y2292">
        <v>1</v>
      </c>
      <c r="Z2292">
        <v>1.95</v>
      </c>
      <c r="AA2292" s="9">
        <v>1.3</v>
      </c>
      <c r="AB2292">
        <v>1.625</v>
      </c>
      <c r="AC2292">
        <v>1.3</v>
      </c>
    </row>
    <row r="2293" spans="1:29" x14ac:dyDescent="0.25">
      <c r="A2293" t="s">
        <v>2069</v>
      </c>
      <c r="B2293" t="s">
        <v>10</v>
      </c>
      <c r="C2293" t="s">
        <v>11</v>
      </c>
      <c r="D2293" t="s">
        <v>3616</v>
      </c>
      <c r="E2293" t="s">
        <v>3614</v>
      </c>
      <c r="F2293" t="str">
        <f>_xlfn.CONCAT(D2293:D2293,"-",E2293)</f>
        <v>Marrakech-Alger</v>
      </c>
      <c r="G2293" s="1">
        <v>44679</v>
      </c>
      <c r="H2293" s="1">
        <v>44692</v>
      </c>
      <c r="I2293" s="8">
        <f>IF(H2293&lt;&gt;"",_xlfn.DAYS(H2293,G2293),"N/A")</f>
        <v>13</v>
      </c>
      <c r="J2293" s="1">
        <f>IF(H2293&lt;&gt;"",H2293,"N/A")</f>
        <v>44692</v>
      </c>
      <c r="K2293">
        <v>4</v>
      </c>
      <c r="L2293" t="s">
        <v>16</v>
      </c>
      <c r="M2293" t="str">
        <f>IF(L2293&lt;&gt;"",L2293,"N/A")</f>
        <v>Paid</v>
      </c>
      <c r="N2293" t="s">
        <v>12</v>
      </c>
      <c r="O2293" t="str">
        <f>IF(N2293&lt;&gt;"",N2293,"N/A")</f>
        <v>Invoiced</v>
      </c>
      <c r="P2293" t="s">
        <v>13</v>
      </c>
      <c r="Q2293" s="9">
        <v>31.08</v>
      </c>
      <c r="R2293" t="str">
        <f t="shared" si="35"/>
        <v>30+</v>
      </c>
      <c r="S2293">
        <v>600</v>
      </c>
      <c r="T2293" t="s">
        <v>14</v>
      </c>
      <c r="U2293">
        <f>IF(T2293="USD",S2293,S2293*0.055)</f>
        <v>600</v>
      </c>
      <c r="V2293">
        <v>300</v>
      </c>
      <c r="W2293" t="s">
        <v>14</v>
      </c>
      <c r="X2293">
        <f>IF(W2293="USD",V2293,V2293*0.054)</f>
        <v>300</v>
      </c>
      <c r="Y2293">
        <v>1</v>
      </c>
      <c r="Z2293">
        <v>1.95</v>
      </c>
      <c r="AA2293" s="9">
        <v>1.3</v>
      </c>
      <c r="AB2293">
        <v>1.625</v>
      </c>
      <c r="AC2293">
        <v>1.3</v>
      </c>
    </row>
    <row r="2294" spans="1:29" x14ac:dyDescent="0.25">
      <c r="A2294" t="s">
        <v>2071</v>
      </c>
      <c r="B2294" t="s">
        <v>10</v>
      </c>
      <c r="C2294" t="s">
        <v>11</v>
      </c>
      <c r="D2294" t="s">
        <v>3611</v>
      </c>
      <c r="E2294" t="s">
        <v>3612</v>
      </c>
      <c r="F2294" t="str">
        <f>_xlfn.CONCAT(D2294:D2294,"-",E2294)</f>
        <v>Mogadishu-Victoria</v>
      </c>
      <c r="G2294" s="1">
        <v>44679</v>
      </c>
      <c r="H2294" s="1">
        <v>44692</v>
      </c>
      <c r="I2294" s="8">
        <f>IF(H2294&lt;&gt;"",_xlfn.DAYS(H2294,G2294),"N/A")</f>
        <v>13</v>
      </c>
      <c r="J2294" s="1">
        <f>IF(H2294&lt;&gt;"",H2294,"N/A")</f>
        <v>44692</v>
      </c>
      <c r="K2294">
        <v>4</v>
      </c>
      <c r="L2294" t="s">
        <v>16</v>
      </c>
      <c r="M2294" t="str">
        <f>IF(L2294&lt;&gt;"",L2294,"N/A")</f>
        <v>Paid</v>
      </c>
      <c r="N2294" t="s">
        <v>12</v>
      </c>
      <c r="O2294" t="str">
        <f>IF(N2294&lt;&gt;"",N2294,"N/A")</f>
        <v>Invoiced</v>
      </c>
      <c r="P2294" t="s">
        <v>13</v>
      </c>
      <c r="Q2294" s="9">
        <v>31.06</v>
      </c>
      <c r="R2294" t="str">
        <f t="shared" si="35"/>
        <v>30+</v>
      </c>
      <c r="S2294">
        <v>600</v>
      </c>
      <c r="T2294" t="s">
        <v>14</v>
      </c>
      <c r="U2294">
        <f>IF(T2294="USD",S2294,S2294*0.055)</f>
        <v>600</v>
      </c>
      <c r="V2294">
        <v>300</v>
      </c>
      <c r="W2294" t="s">
        <v>14</v>
      </c>
      <c r="X2294">
        <f>IF(W2294="USD",V2294,V2294*0.054)</f>
        <v>300</v>
      </c>
      <c r="Y2294">
        <v>1</v>
      </c>
      <c r="Z2294">
        <v>1.95</v>
      </c>
      <c r="AA2294" s="9">
        <v>1.3</v>
      </c>
      <c r="AB2294">
        <v>1.625</v>
      </c>
      <c r="AC2294">
        <v>1.3</v>
      </c>
    </row>
    <row r="2295" spans="1:29" x14ac:dyDescent="0.25">
      <c r="A2295" t="s">
        <v>2072</v>
      </c>
      <c r="B2295" t="s">
        <v>10</v>
      </c>
      <c r="C2295" t="s">
        <v>11</v>
      </c>
      <c r="D2295" t="s">
        <v>3619</v>
      </c>
      <c r="E2295" t="s">
        <v>3613</v>
      </c>
      <c r="F2295" t="str">
        <f>_xlfn.CONCAT(D2295:D2295,"-",E2295)</f>
        <v>Addis Ababa-Sanaa</v>
      </c>
      <c r="G2295" s="1">
        <v>44678</v>
      </c>
      <c r="H2295" s="1">
        <v>44691</v>
      </c>
      <c r="I2295" s="8">
        <f>IF(H2295&lt;&gt;"",_xlfn.DAYS(H2295,G2295),"N/A")</f>
        <v>13</v>
      </c>
      <c r="J2295" s="1">
        <f>IF(H2295&lt;&gt;"",H2295,"N/A")</f>
        <v>44691</v>
      </c>
      <c r="K2295">
        <v>4</v>
      </c>
      <c r="L2295" t="s">
        <v>16</v>
      </c>
      <c r="M2295" t="str">
        <f>IF(L2295&lt;&gt;"",L2295,"N/A")</f>
        <v>Paid</v>
      </c>
      <c r="N2295" t="s">
        <v>12</v>
      </c>
      <c r="O2295" t="str">
        <f>IF(N2295&lt;&gt;"",N2295,"N/A")</f>
        <v>Invoiced</v>
      </c>
      <c r="P2295" t="s">
        <v>13</v>
      </c>
      <c r="Q2295" s="9">
        <v>31.06</v>
      </c>
      <c r="R2295" t="str">
        <f t="shared" si="35"/>
        <v>30+</v>
      </c>
      <c r="S2295">
        <v>600</v>
      </c>
      <c r="T2295" t="s">
        <v>14</v>
      </c>
      <c r="U2295">
        <f>IF(T2295="USD",S2295,S2295*0.055)</f>
        <v>600</v>
      </c>
      <c r="V2295">
        <v>300</v>
      </c>
      <c r="W2295" t="s">
        <v>14</v>
      </c>
      <c r="X2295">
        <f>IF(W2295="USD",V2295,V2295*0.054)</f>
        <v>300</v>
      </c>
      <c r="Y2295">
        <v>1</v>
      </c>
      <c r="Z2295">
        <v>1.95</v>
      </c>
      <c r="AA2295" s="9">
        <v>1.3</v>
      </c>
      <c r="AB2295">
        <v>1.625</v>
      </c>
      <c r="AC2295">
        <v>1.3</v>
      </c>
    </row>
    <row r="2296" spans="1:29" x14ac:dyDescent="0.25">
      <c r="A2296" t="s">
        <v>3255</v>
      </c>
      <c r="B2296" t="s">
        <v>10</v>
      </c>
      <c r="C2296" t="s">
        <v>11</v>
      </c>
      <c r="D2296" t="s">
        <v>3620</v>
      </c>
      <c r="E2296" t="s">
        <v>3618</v>
      </c>
      <c r="F2296" t="str">
        <f>_xlfn.CONCAT(D2296:D2296,"-",E2296)</f>
        <v>Zanzibar-Tripoli</v>
      </c>
      <c r="G2296" s="1">
        <v>44703</v>
      </c>
      <c r="H2296" s="1">
        <v>44716</v>
      </c>
      <c r="I2296" s="8">
        <f>IF(H2296&lt;&gt;"",_xlfn.DAYS(H2296,G2296),"N/A")</f>
        <v>13</v>
      </c>
      <c r="J2296" s="1">
        <f>IF(H2296&lt;&gt;"",H2296,"N/A")</f>
        <v>44716</v>
      </c>
      <c r="K2296">
        <v>5</v>
      </c>
      <c r="L2296" t="s">
        <v>12</v>
      </c>
      <c r="M2296" t="str">
        <f>IF(L2296&lt;&gt;"",L2296,"N/A")</f>
        <v>Invoiced</v>
      </c>
      <c r="N2296" t="s">
        <v>12</v>
      </c>
      <c r="O2296" t="str">
        <f>IF(N2296&lt;&gt;"",N2296,"N/A")</f>
        <v>Invoiced</v>
      </c>
      <c r="P2296" t="s">
        <v>13</v>
      </c>
      <c r="Q2296" s="9">
        <v>30.925999999999998</v>
      </c>
      <c r="R2296" t="str">
        <f t="shared" si="35"/>
        <v>30+</v>
      </c>
      <c r="S2296">
        <v>600</v>
      </c>
      <c r="T2296" t="s">
        <v>14</v>
      </c>
      <c r="U2296">
        <f>IF(T2296="USD",S2296,S2296*0.055)</f>
        <v>600</v>
      </c>
      <c r="V2296">
        <v>300</v>
      </c>
      <c r="W2296" t="s">
        <v>14</v>
      </c>
      <c r="X2296">
        <f>IF(W2296="USD",V2296,V2296*0.054)</f>
        <v>300</v>
      </c>
      <c r="Y2296">
        <v>1</v>
      </c>
      <c r="Z2296">
        <v>1.95</v>
      </c>
      <c r="AA2296" s="9">
        <v>1.3</v>
      </c>
      <c r="AB2296">
        <v>1.625</v>
      </c>
      <c r="AC2296">
        <v>1.3</v>
      </c>
    </row>
    <row r="2297" spans="1:29" x14ac:dyDescent="0.25">
      <c r="A2297" t="s">
        <v>2141</v>
      </c>
      <c r="B2297" t="s">
        <v>10</v>
      </c>
      <c r="C2297" t="s">
        <v>11</v>
      </c>
      <c r="D2297" t="s">
        <v>3615</v>
      </c>
      <c r="E2297" t="s">
        <v>3618</v>
      </c>
      <c r="F2297" t="str">
        <f>_xlfn.CONCAT(D2297:D2297,"-",E2297)</f>
        <v>Mombasa-Tripoli</v>
      </c>
      <c r="G2297" s="1">
        <v>44635</v>
      </c>
      <c r="H2297" s="1">
        <v>44648</v>
      </c>
      <c r="I2297" s="8">
        <f>IF(H2297&lt;&gt;"",_xlfn.DAYS(H2297,G2297),"N/A")</f>
        <v>13</v>
      </c>
      <c r="J2297" s="1">
        <f>IF(H2297&lt;&gt;"",H2297,"N/A")</f>
        <v>44648</v>
      </c>
      <c r="K2297">
        <v>3</v>
      </c>
      <c r="L2297" t="s">
        <v>16</v>
      </c>
      <c r="M2297" t="str">
        <f>IF(L2297&lt;&gt;"",L2297,"N/A")</f>
        <v>Paid</v>
      </c>
      <c r="N2297" t="s">
        <v>16</v>
      </c>
      <c r="O2297" t="str">
        <f>IF(N2297&lt;&gt;"",N2297,"N/A")</f>
        <v>Paid</v>
      </c>
      <c r="P2297" t="s">
        <v>13</v>
      </c>
      <c r="Q2297" s="9">
        <v>30.864000000000001</v>
      </c>
      <c r="R2297" t="str">
        <f t="shared" si="35"/>
        <v>30+</v>
      </c>
      <c r="S2297">
        <v>600</v>
      </c>
      <c r="T2297" t="s">
        <v>14</v>
      </c>
      <c r="U2297">
        <f>IF(T2297="USD",S2297,S2297*0.055)</f>
        <v>600</v>
      </c>
      <c r="V2297">
        <v>300</v>
      </c>
      <c r="W2297" t="s">
        <v>14</v>
      </c>
      <c r="X2297">
        <f>IF(W2297="USD",V2297,V2297*0.054)</f>
        <v>300</v>
      </c>
      <c r="Y2297">
        <v>1</v>
      </c>
      <c r="Z2297">
        <v>1.95</v>
      </c>
      <c r="AA2297" s="9">
        <v>1.3</v>
      </c>
      <c r="AB2297">
        <v>1.625</v>
      </c>
      <c r="AC2297">
        <v>1.3</v>
      </c>
    </row>
    <row r="2298" spans="1:29" x14ac:dyDescent="0.25">
      <c r="A2298" t="s">
        <v>3254</v>
      </c>
      <c r="B2298" t="s">
        <v>10</v>
      </c>
      <c r="C2298" t="s">
        <v>11</v>
      </c>
      <c r="D2298" t="s">
        <v>3620</v>
      </c>
      <c r="E2298" t="s">
        <v>3618</v>
      </c>
      <c r="F2298" t="str">
        <f>_xlfn.CONCAT(D2298:D2298,"-",E2298)</f>
        <v>Zanzibar-Tripoli</v>
      </c>
      <c r="G2298" s="1">
        <v>44703</v>
      </c>
      <c r="H2298" s="1">
        <v>44716</v>
      </c>
      <c r="I2298" s="8">
        <f>IF(H2298&lt;&gt;"",_xlfn.DAYS(H2298,G2298),"N/A")</f>
        <v>13</v>
      </c>
      <c r="J2298" s="1">
        <f>IF(H2298&lt;&gt;"",H2298,"N/A")</f>
        <v>44716</v>
      </c>
      <c r="K2298">
        <v>5</v>
      </c>
      <c r="L2298" t="s">
        <v>12</v>
      </c>
      <c r="M2298" t="str">
        <f>IF(L2298&lt;&gt;"",L2298,"N/A")</f>
        <v>Invoiced</v>
      </c>
      <c r="N2298" t="s">
        <v>12</v>
      </c>
      <c r="O2298" t="str">
        <f>IF(N2298&lt;&gt;"",N2298,"N/A")</f>
        <v>Invoiced</v>
      </c>
      <c r="P2298" t="s">
        <v>13</v>
      </c>
      <c r="Q2298" s="9">
        <v>30.779</v>
      </c>
      <c r="R2298" t="str">
        <f t="shared" si="35"/>
        <v>30+</v>
      </c>
      <c r="S2298">
        <v>600</v>
      </c>
      <c r="T2298" t="s">
        <v>14</v>
      </c>
      <c r="U2298">
        <f>IF(T2298="USD",S2298,S2298*0.055)</f>
        <v>600</v>
      </c>
      <c r="V2298">
        <v>300</v>
      </c>
      <c r="W2298" t="s">
        <v>14</v>
      </c>
      <c r="X2298">
        <f>IF(W2298="USD",V2298,V2298*0.054)</f>
        <v>300</v>
      </c>
      <c r="Y2298">
        <v>1</v>
      </c>
      <c r="Z2298">
        <v>1.95</v>
      </c>
      <c r="AA2298" s="9">
        <v>1.3</v>
      </c>
      <c r="AB2298">
        <v>1.625</v>
      </c>
      <c r="AC2298">
        <v>1.3</v>
      </c>
    </row>
    <row r="2299" spans="1:29" x14ac:dyDescent="0.25">
      <c r="A2299" t="s">
        <v>1452</v>
      </c>
      <c r="B2299" t="s">
        <v>10</v>
      </c>
      <c r="C2299" t="s">
        <v>56</v>
      </c>
      <c r="D2299" t="s">
        <v>3620</v>
      </c>
      <c r="E2299" t="s">
        <v>3614</v>
      </c>
      <c r="F2299" t="str">
        <f>_xlfn.CONCAT(D2299:D2299,"-",E2299)</f>
        <v>Zanzibar-Alger</v>
      </c>
      <c r="G2299" s="1">
        <v>44677</v>
      </c>
      <c r="H2299" s="1">
        <v>44690</v>
      </c>
      <c r="I2299" s="8">
        <f>IF(H2299&lt;&gt;"",_xlfn.DAYS(H2299,G2299),"N/A")</f>
        <v>13</v>
      </c>
      <c r="J2299" s="1">
        <f>IF(H2299&lt;&gt;"",H2299,"N/A")</f>
        <v>44690</v>
      </c>
      <c r="K2299">
        <v>4</v>
      </c>
      <c r="L2299" t="s">
        <v>16</v>
      </c>
      <c r="M2299" t="str">
        <f>IF(L2299&lt;&gt;"",L2299,"N/A")</f>
        <v>Paid</v>
      </c>
      <c r="N2299" t="s">
        <v>12</v>
      </c>
      <c r="O2299" t="str">
        <f>IF(N2299&lt;&gt;"",N2299,"N/A")</f>
        <v>Invoiced</v>
      </c>
      <c r="P2299" t="s">
        <v>13</v>
      </c>
      <c r="Q2299" s="9">
        <v>27.657</v>
      </c>
      <c r="R2299" t="str">
        <f t="shared" si="35"/>
        <v>20-30</v>
      </c>
      <c r="S2299">
        <v>600</v>
      </c>
      <c r="T2299" t="s">
        <v>14</v>
      </c>
      <c r="U2299">
        <f>IF(T2299="USD",S2299,S2299*0.055)</f>
        <v>600</v>
      </c>
      <c r="V2299">
        <v>300</v>
      </c>
      <c r="W2299" t="s">
        <v>14</v>
      </c>
      <c r="X2299">
        <f>IF(W2299="USD",V2299,V2299*0.054)</f>
        <v>300</v>
      </c>
      <c r="Y2299">
        <v>1</v>
      </c>
      <c r="Z2299">
        <v>1.95</v>
      </c>
      <c r="AA2299" s="9">
        <v>1.3</v>
      </c>
      <c r="AB2299">
        <v>1.625</v>
      </c>
      <c r="AC2299">
        <v>1.3</v>
      </c>
    </row>
    <row r="2300" spans="1:29" x14ac:dyDescent="0.25">
      <c r="A2300" t="s">
        <v>1134</v>
      </c>
      <c r="B2300" t="s">
        <v>10</v>
      </c>
      <c r="C2300" t="s">
        <v>56</v>
      </c>
      <c r="D2300" t="s">
        <v>3615</v>
      </c>
      <c r="E2300" t="s">
        <v>3613</v>
      </c>
      <c r="F2300" t="str">
        <f>_xlfn.CONCAT(D2300:D2300,"-",E2300)</f>
        <v>Mombasa-Sanaa</v>
      </c>
      <c r="G2300" s="1">
        <v>44651</v>
      </c>
      <c r="H2300" s="1">
        <v>44664</v>
      </c>
      <c r="I2300" s="8">
        <f>IF(H2300&lt;&gt;"",_xlfn.DAYS(H2300,G2300),"N/A")</f>
        <v>13</v>
      </c>
      <c r="J2300" s="1">
        <f>IF(H2300&lt;&gt;"",H2300,"N/A")</f>
        <v>44664</v>
      </c>
      <c r="K2300">
        <v>3</v>
      </c>
      <c r="L2300" t="s">
        <v>16</v>
      </c>
      <c r="M2300" t="str">
        <f>IF(L2300&lt;&gt;"",L2300,"N/A")</f>
        <v>Paid</v>
      </c>
      <c r="N2300" t="s">
        <v>12</v>
      </c>
      <c r="O2300" t="str">
        <f>IF(N2300&lt;&gt;"",N2300,"N/A")</f>
        <v>Invoiced</v>
      </c>
      <c r="P2300" t="s">
        <v>13</v>
      </c>
      <c r="Q2300" s="9">
        <v>27.533999999999999</v>
      </c>
      <c r="R2300" t="str">
        <f t="shared" si="35"/>
        <v>20-30</v>
      </c>
      <c r="S2300">
        <v>600</v>
      </c>
      <c r="T2300" t="s">
        <v>14</v>
      </c>
      <c r="U2300">
        <f>IF(T2300="USD",S2300,S2300*0.055)</f>
        <v>600</v>
      </c>
      <c r="V2300">
        <v>300</v>
      </c>
      <c r="W2300" t="s">
        <v>14</v>
      </c>
      <c r="X2300">
        <f>IF(W2300="USD",V2300,V2300*0.054)</f>
        <v>300</v>
      </c>
      <c r="Y2300">
        <v>1</v>
      </c>
      <c r="Z2300">
        <v>1.95</v>
      </c>
      <c r="AA2300" s="9">
        <v>1.3</v>
      </c>
      <c r="AB2300">
        <v>1.625</v>
      </c>
      <c r="AC2300">
        <v>1.3</v>
      </c>
    </row>
    <row r="2301" spans="1:29" x14ac:dyDescent="0.25">
      <c r="A2301" t="s">
        <v>1144</v>
      </c>
      <c r="B2301" t="s">
        <v>10</v>
      </c>
      <c r="C2301" t="s">
        <v>56</v>
      </c>
      <c r="D2301" t="s">
        <v>3615</v>
      </c>
      <c r="E2301" t="s">
        <v>3617</v>
      </c>
      <c r="F2301" t="str">
        <f>_xlfn.CONCAT(D2301:D2301,"-",E2301)</f>
        <v>Mombasa-Lagos</v>
      </c>
      <c r="G2301" s="1">
        <v>44671</v>
      </c>
      <c r="H2301" s="1">
        <v>44684</v>
      </c>
      <c r="I2301" s="8">
        <f>IF(H2301&lt;&gt;"",_xlfn.DAYS(H2301,G2301),"N/A")</f>
        <v>13</v>
      </c>
      <c r="J2301" s="1">
        <f>IF(H2301&lt;&gt;"",H2301,"N/A")</f>
        <v>44684</v>
      </c>
      <c r="K2301">
        <v>4</v>
      </c>
      <c r="L2301" t="s">
        <v>16</v>
      </c>
      <c r="M2301" t="str">
        <f>IF(L2301&lt;&gt;"",L2301,"N/A")</f>
        <v>Paid</v>
      </c>
      <c r="N2301" t="s">
        <v>12</v>
      </c>
      <c r="O2301" t="str">
        <f>IF(N2301&lt;&gt;"",N2301,"N/A")</f>
        <v>Invoiced</v>
      </c>
      <c r="P2301" t="s">
        <v>13</v>
      </c>
      <c r="Q2301" s="9">
        <v>27.527000000000001</v>
      </c>
      <c r="R2301" t="str">
        <f t="shared" si="35"/>
        <v>20-30</v>
      </c>
      <c r="S2301">
        <v>600</v>
      </c>
      <c r="T2301" t="s">
        <v>14</v>
      </c>
      <c r="U2301">
        <f>IF(T2301="USD",S2301,S2301*0.055)</f>
        <v>600</v>
      </c>
      <c r="V2301">
        <v>300</v>
      </c>
      <c r="W2301" t="s">
        <v>14</v>
      </c>
      <c r="X2301">
        <f>IF(W2301="USD",V2301,V2301*0.054)</f>
        <v>300</v>
      </c>
      <c r="Y2301">
        <v>1</v>
      </c>
      <c r="Z2301">
        <v>1.95</v>
      </c>
      <c r="AA2301" s="9">
        <v>1.3</v>
      </c>
      <c r="AB2301">
        <v>1.625</v>
      </c>
      <c r="AC2301">
        <v>1.3</v>
      </c>
    </row>
    <row r="2302" spans="1:29" x14ac:dyDescent="0.25">
      <c r="A2302" t="s">
        <v>3301</v>
      </c>
      <c r="B2302" t="s">
        <v>10</v>
      </c>
      <c r="C2302" t="s">
        <v>56</v>
      </c>
      <c r="D2302" t="s">
        <v>3615</v>
      </c>
      <c r="E2302" t="s">
        <v>3613</v>
      </c>
      <c r="F2302" t="str">
        <f>_xlfn.CONCAT(D2302:D2302,"-",E2302)</f>
        <v>Mombasa-Sanaa</v>
      </c>
      <c r="G2302" s="1">
        <v>44789</v>
      </c>
      <c r="H2302" s="1">
        <v>44802</v>
      </c>
      <c r="I2302" s="8">
        <f>IF(H2302&lt;&gt;"",_xlfn.DAYS(H2302,G2302),"N/A")</f>
        <v>13</v>
      </c>
      <c r="J2302" s="1">
        <f>IF(H2302&lt;&gt;"",H2302,"N/A")</f>
        <v>44802</v>
      </c>
      <c r="K2302">
        <v>8</v>
      </c>
      <c r="L2302" t="s">
        <v>12</v>
      </c>
      <c r="M2302" t="str">
        <f>IF(L2302&lt;&gt;"",L2302,"N/A")</f>
        <v>Invoiced</v>
      </c>
      <c r="O2302" t="str">
        <f>IF(N2302&lt;&gt;"",N2302,"N/A")</f>
        <v>N/A</v>
      </c>
      <c r="P2302" t="s">
        <v>13</v>
      </c>
      <c r="Q2302" s="9">
        <v>27</v>
      </c>
      <c r="R2302" t="str">
        <f t="shared" si="35"/>
        <v>20-30</v>
      </c>
      <c r="S2302">
        <v>600</v>
      </c>
      <c r="T2302" t="s">
        <v>14</v>
      </c>
      <c r="U2302">
        <f>IF(T2302="USD",S2302,S2302*0.055)</f>
        <v>600</v>
      </c>
      <c r="V2302">
        <v>300</v>
      </c>
      <c r="W2302" t="s">
        <v>14</v>
      </c>
      <c r="X2302">
        <f>IF(W2302="USD",V2302,V2302*0.054)</f>
        <v>300</v>
      </c>
      <c r="Y2302">
        <v>0</v>
      </c>
      <c r="Z2302">
        <v>1.95</v>
      </c>
      <c r="AA2302" s="9">
        <v>1.3</v>
      </c>
      <c r="AB2302">
        <v>1.625</v>
      </c>
      <c r="AC2302">
        <v>1.3</v>
      </c>
    </row>
    <row r="2303" spans="1:29" x14ac:dyDescent="0.25">
      <c r="A2303" t="s">
        <v>2877</v>
      </c>
      <c r="B2303" t="s">
        <v>10</v>
      </c>
      <c r="C2303" t="s">
        <v>68</v>
      </c>
      <c r="D2303" t="s">
        <v>3619</v>
      </c>
      <c r="E2303" t="s">
        <v>3618</v>
      </c>
      <c r="F2303" t="str">
        <f>_xlfn.CONCAT(D2303:D2303,"-",E2303)</f>
        <v>Addis Ababa-Tripoli</v>
      </c>
      <c r="G2303" s="1">
        <v>44709</v>
      </c>
      <c r="H2303" s="1">
        <v>44722</v>
      </c>
      <c r="I2303" s="8">
        <f>IF(H2303&lt;&gt;"",_xlfn.DAYS(H2303,G2303),"N/A")</f>
        <v>13</v>
      </c>
      <c r="J2303" s="1">
        <f>IF(H2303&lt;&gt;"",H2303,"N/A")</f>
        <v>44722</v>
      </c>
      <c r="K2303">
        <v>5</v>
      </c>
      <c r="L2303" t="s">
        <v>12</v>
      </c>
      <c r="M2303" t="str">
        <f>IF(L2303&lt;&gt;"",L2303,"N/A")</f>
        <v>Invoiced</v>
      </c>
      <c r="N2303" t="s">
        <v>12</v>
      </c>
      <c r="O2303" t="str">
        <f>IF(N2303&lt;&gt;"",N2303,"N/A")</f>
        <v>Invoiced</v>
      </c>
      <c r="P2303" t="s">
        <v>13</v>
      </c>
      <c r="Q2303" s="9">
        <v>22.7</v>
      </c>
      <c r="R2303" t="str">
        <f t="shared" si="35"/>
        <v>20-30</v>
      </c>
      <c r="S2303">
        <v>600</v>
      </c>
      <c r="T2303" t="s">
        <v>14</v>
      </c>
      <c r="U2303">
        <f>IF(T2303="USD",S2303,S2303*0.055)</f>
        <v>600</v>
      </c>
      <c r="V2303">
        <v>300</v>
      </c>
      <c r="W2303" t="s">
        <v>14</v>
      </c>
      <c r="X2303">
        <f>IF(W2303="USD",V2303,V2303*0.054)</f>
        <v>300</v>
      </c>
      <c r="Y2303">
        <v>1</v>
      </c>
      <c r="Z2303">
        <v>1.95</v>
      </c>
      <c r="AA2303" s="9">
        <v>1.3</v>
      </c>
      <c r="AB2303">
        <v>1.625</v>
      </c>
      <c r="AC2303">
        <v>1.3</v>
      </c>
    </row>
    <row r="2304" spans="1:29" x14ac:dyDescent="0.25">
      <c r="A2304" t="s">
        <v>2711</v>
      </c>
      <c r="B2304" t="s">
        <v>10</v>
      </c>
      <c r="C2304" t="s">
        <v>11</v>
      </c>
      <c r="D2304" t="s">
        <v>3619</v>
      </c>
      <c r="E2304" t="s">
        <v>3614</v>
      </c>
      <c r="F2304" t="str">
        <f>_xlfn.CONCAT(D2304:D2304,"-",E2304)</f>
        <v>Addis Ababa-Alger</v>
      </c>
      <c r="G2304" s="1">
        <v>44698</v>
      </c>
      <c r="H2304" s="1">
        <v>44711</v>
      </c>
      <c r="I2304" s="8">
        <f>IF(H2304&lt;&gt;"",_xlfn.DAYS(H2304,G2304),"N/A")</f>
        <v>13</v>
      </c>
      <c r="J2304" s="1">
        <f>IF(H2304&lt;&gt;"",H2304,"N/A")</f>
        <v>44711</v>
      </c>
      <c r="K2304">
        <v>5</v>
      </c>
      <c r="L2304" t="s">
        <v>16</v>
      </c>
      <c r="M2304" t="str">
        <f>IF(L2304&lt;&gt;"",L2304,"N/A")</f>
        <v>Paid</v>
      </c>
      <c r="N2304" t="s">
        <v>12</v>
      </c>
      <c r="O2304" t="str">
        <f>IF(N2304&lt;&gt;"",N2304,"N/A")</f>
        <v>Invoiced</v>
      </c>
      <c r="P2304" t="s">
        <v>13</v>
      </c>
      <c r="Q2304" s="9">
        <v>9.0269999999999992</v>
      </c>
      <c r="R2304" t="str">
        <f t="shared" si="35"/>
        <v>1-10</v>
      </c>
      <c r="S2304">
        <v>600</v>
      </c>
      <c r="T2304" t="s">
        <v>14</v>
      </c>
      <c r="U2304">
        <f>IF(T2304="USD",S2304,S2304*0.055)</f>
        <v>600</v>
      </c>
      <c r="V2304">
        <v>300</v>
      </c>
      <c r="W2304" t="s">
        <v>14</v>
      </c>
      <c r="X2304">
        <f>IF(W2304="USD",V2304,V2304*0.054)</f>
        <v>300</v>
      </c>
      <c r="Y2304">
        <v>1</v>
      </c>
      <c r="Z2304">
        <v>1.95</v>
      </c>
      <c r="AA2304" s="9">
        <v>1.3</v>
      </c>
      <c r="AB2304">
        <v>1.625</v>
      </c>
      <c r="AC2304">
        <v>1.3</v>
      </c>
    </row>
    <row r="2305" spans="1:28" x14ac:dyDescent="0.25">
      <c r="A2305" t="s">
        <v>159</v>
      </c>
      <c r="B2305" t="s">
        <v>10</v>
      </c>
      <c r="C2305" t="s">
        <v>68</v>
      </c>
      <c r="D2305" t="s">
        <v>3619</v>
      </c>
      <c r="E2305" t="s">
        <v>3614</v>
      </c>
      <c r="F2305" t="str">
        <f>_xlfn.CONCAT(D2305:D2305,"-",E2305)</f>
        <v>Addis Ababa-Alger</v>
      </c>
      <c r="G2305" s="1">
        <v>44570</v>
      </c>
      <c r="H2305" s="1">
        <v>44589</v>
      </c>
      <c r="I2305" s="8">
        <f>IF(H2305&lt;&gt;"",_xlfn.DAYS(H2305,G2305),"N/A")</f>
        <v>19</v>
      </c>
      <c r="J2305" s="1">
        <f>IF(H2305&lt;&gt;"",H2305,"N/A")</f>
        <v>44589</v>
      </c>
      <c r="K2305">
        <v>1</v>
      </c>
      <c r="L2305" t="s">
        <v>16</v>
      </c>
      <c r="M2305" t="str">
        <f>IF(L2305&lt;&gt;"",L2305,"N/A")</f>
        <v>Paid</v>
      </c>
      <c r="O2305" t="str">
        <f>IF(N2305&lt;&gt;"",N2305,"N/A")</f>
        <v>N/A</v>
      </c>
      <c r="P2305" t="s">
        <v>69</v>
      </c>
      <c r="Q2305" s="9">
        <v>30.02</v>
      </c>
      <c r="R2305" t="str">
        <f t="shared" si="35"/>
        <v>30+</v>
      </c>
      <c r="S2305">
        <v>20</v>
      </c>
      <c r="T2305" t="s">
        <v>14</v>
      </c>
      <c r="U2305">
        <f>IF(T2305="USD",S2305,S2305*0.055)</f>
        <v>20</v>
      </c>
      <c r="V2305">
        <v>10</v>
      </c>
      <c r="W2305" t="s">
        <v>14</v>
      </c>
      <c r="X2305">
        <f>IF(W2305="USD",V2305,V2305*0.054)</f>
        <v>10</v>
      </c>
      <c r="Y2305">
        <v>1</v>
      </c>
      <c r="Z2305">
        <v>1.9000000000000001</v>
      </c>
      <c r="AA2305" s="9">
        <v>2.85</v>
      </c>
      <c r="AB2305">
        <v>2.375</v>
      </c>
    </row>
    <row r="2306" spans="1:28" x14ac:dyDescent="0.25">
      <c r="A2306" t="s">
        <v>102</v>
      </c>
      <c r="B2306" t="s">
        <v>10</v>
      </c>
      <c r="C2306" t="s">
        <v>68</v>
      </c>
      <c r="D2306" t="s">
        <v>3620</v>
      </c>
      <c r="E2306" t="s">
        <v>3612</v>
      </c>
      <c r="F2306" t="str">
        <f>_xlfn.CONCAT(D2306:D2306,"-",E2306)</f>
        <v>Zanzibar-Victoria</v>
      </c>
      <c r="G2306" s="1">
        <v>44570</v>
      </c>
      <c r="H2306" s="1">
        <v>44589</v>
      </c>
      <c r="I2306" s="8">
        <f>IF(H2306&lt;&gt;"",_xlfn.DAYS(H2306,G2306),"N/A")</f>
        <v>19</v>
      </c>
      <c r="J2306" s="1">
        <f>IF(H2306&lt;&gt;"",H2306,"N/A")</f>
        <v>44589</v>
      </c>
      <c r="K2306">
        <v>1</v>
      </c>
      <c r="L2306" t="s">
        <v>16</v>
      </c>
      <c r="M2306" t="str">
        <f>IF(L2306&lt;&gt;"",L2306,"N/A")</f>
        <v>Paid</v>
      </c>
      <c r="N2306" t="s">
        <v>16</v>
      </c>
      <c r="O2306" t="str">
        <f>IF(N2306&lt;&gt;"",N2306,"N/A")</f>
        <v>Paid</v>
      </c>
      <c r="P2306" t="s">
        <v>13</v>
      </c>
      <c r="Q2306" s="9">
        <v>30.02</v>
      </c>
      <c r="R2306" t="str">
        <f t="shared" si="35"/>
        <v>30+</v>
      </c>
      <c r="S2306">
        <v>600</v>
      </c>
      <c r="T2306" t="s">
        <v>14</v>
      </c>
      <c r="U2306">
        <f>IF(T2306="USD",S2306,S2306*0.055)</f>
        <v>600</v>
      </c>
      <c r="V2306">
        <v>300</v>
      </c>
      <c r="W2306" t="s">
        <v>14</v>
      </c>
      <c r="X2306">
        <f>IF(W2306="USD",V2306,V2306*0.054)</f>
        <v>300</v>
      </c>
      <c r="Y2306">
        <v>1</v>
      </c>
      <c r="Z2306">
        <v>1.9000000000000001</v>
      </c>
      <c r="AA2306" s="9">
        <v>2.85</v>
      </c>
      <c r="AB2306">
        <v>2.375</v>
      </c>
    </row>
    <row r="2307" spans="1:28" x14ac:dyDescent="0.25">
      <c r="A2307" t="s">
        <v>551</v>
      </c>
      <c r="B2307" t="s">
        <v>10</v>
      </c>
      <c r="C2307" t="s">
        <v>68</v>
      </c>
      <c r="D2307" t="s">
        <v>3619</v>
      </c>
      <c r="E2307" t="s">
        <v>3614</v>
      </c>
      <c r="F2307" t="str">
        <f>_xlfn.CONCAT(D2307:D2307,"-",E2307)</f>
        <v>Addis Ababa-Alger</v>
      </c>
      <c r="G2307" s="1">
        <v>44760</v>
      </c>
      <c r="H2307" s="1">
        <v>44778</v>
      </c>
      <c r="I2307" s="8">
        <f>IF(H2307&lt;&gt;"",_xlfn.DAYS(H2307,G2307),"N/A")</f>
        <v>18</v>
      </c>
      <c r="J2307" s="1">
        <f>IF(H2307&lt;&gt;"",H2307,"N/A")</f>
        <v>44778</v>
      </c>
      <c r="K2307">
        <v>7</v>
      </c>
      <c r="L2307" t="s">
        <v>12</v>
      </c>
      <c r="M2307" t="str">
        <f>IF(L2307&lt;&gt;"",L2307,"N/A")</f>
        <v>Invoiced</v>
      </c>
      <c r="N2307" t="s">
        <v>12</v>
      </c>
      <c r="O2307" t="str">
        <f>IF(N2307&lt;&gt;"",N2307,"N/A")</f>
        <v>Invoiced</v>
      </c>
      <c r="P2307" t="s">
        <v>13</v>
      </c>
      <c r="Q2307" s="9">
        <v>35.76</v>
      </c>
      <c r="R2307" t="str">
        <f t="shared" ref="R2307:R2370" si="36">IF(Q2307&lt;=10,"1-10",IF(Q2307&lt;=20,"10-20",IF(Q2307&lt;=30,"20-30",IF(Q2307&lt;=40,"30+"))))</f>
        <v>30+</v>
      </c>
      <c r="S2307">
        <v>600</v>
      </c>
      <c r="T2307" t="s">
        <v>14</v>
      </c>
      <c r="U2307">
        <f>IF(T2307="USD",S2307,S2307*0.055)</f>
        <v>600</v>
      </c>
      <c r="V2307">
        <v>300</v>
      </c>
      <c r="W2307" t="s">
        <v>14</v>
      </c>
      <c r="X2307">
        <f>IF(W2307="USD",V2307,V2307*0.054)</f>
        <v>300</v>
      </c>
      <c r="Y2307">
        <v>1</v>
      </c>
      <c r="Z2307">
        <v>1.8</v>
      </c>
      <c r="AA2307" s="9">
        <v>2.6999999999999997</v>
      </c>
      <c r="AB2307">
        <v>2.25</v>
      </c>
    </row>
    <row r="2308" spans="1:28" x14ac:dyDescent="0.25">
      <c r="A2308" t="s">
        <v>592</v>
      </c>
      <c r="B2308" t="s">
        <v>10</v>
      </c>
      <c r="C2308" t="s">
        <v>68</v>
      </c>
      <c r="D2308" t="s">
        <v>3619</v>
      </c>
      <c r="E2308" t="s">
        <v>3612</v>
      </c>
      <c r="F2308" t="str">
        <f>_xlfn.CONCAT(D2308:D2308,"-",E2308)</f>
        <v>Addis Ababa-Victoria</v>
      </c>
      <c r="G2308" s="1">
        <v>44760</v>
      </c>
      <c r="H2308" s="1">
        <v>44778</v>
      </c>
      <c r="I2308" s="8">
        <f>IF(H2308&lt;&gt;"",_xlfn.DAYS(H2308,G2308),"N/A")</f>
        <v>18</v>
      </c>
      <c r="J2308" s="1">
        <f>IF(H2308&lt;&gt;"",H2308,"N/A")</f>
        <v>44778</v>
      </c>
      <c r="K2308">
        <v>7</v>
      </c>
      <c r="L2308" t="s">
        <v>12</v>
      </c>
      <c r="M2308" t="str">
        <f>IF(L2308&lt;&gt;"",L2308,"N/A")</f>
        <v>Invoiced</v>
      </c>
      <c r="N2308" t="s">
        <v>12</v>
      </c>
      <c r="O2308" t="str">
        <f>IF(N2308&lt;&gt;"",N2308,"N/A")</f>
        <v>Invoiced</v>
      </c>
      <c r="P2308" t="s">
        <v>13</v>
      </c>
      <c r="Q2308" s="9">
        <v>35.700000000000003</v>
      </c>
      <c r="R2308" t="str">
        <f t="shared" si="36"/>
        <v>30+</v>
      </c>
      <c r="S2308">
        <v>600</v>
      </c>
      <c r="T2308" t="s">
        <v>14</v>
      </c>
      <c r="U2308">
        <f>IF(T2308="USD",S2308,S2308*0.055)</f>
        <v>600</v>
      </c>
      <c r="V2308">
        <v>300</v>
      </c>
      <c r="W2308" t="s">
        <v>14</v>
      </c>
      <c r="X2308">
        <f>IF(W2308="USD",V2308,V2308*0.054)</f>
        <v>300</v>
      </c>
      <c r="Y2308">
        <v>1</v>
      </c>
      <c r="Z2308">
        <v>1.8</v>
      </c>
      <c r="AA2308" s="9">
        <v>2.6999999999999997</v>
      </c>
      <c r="AB2308">
        <v>2.25</v>
      </c>
    </row>
    <row r="2309" spans="1:28" x14ac:dyDescent="0.25">
      <c r="A2309" t="s">
        <v>593</v>
      </c>
      <c r="B2309" t="s">
        <v>10</v>
      </c>
      <c r="C2309" t="s">
        <v>68</v>
      </c>
      <c r="D2309" t="s">
        <v>3620</v>
      </c>
      <c r="E2309" t="s">
        <v>3612</v>
      </c>
      <c r="F2309" t="str">
        <f>_xlfn.CONCAT(D2309:D2309,"-",E2309)</f>
        <v>Zanzibar-Victoria</v>
      </c>
      <c r="G2309" s="1">
        <v>44760</v>
      </c>
      <c r="H2309" s="1">
        <v>44778</v>
      </c>
      <c r="I2309" s="8">
        <f>IF(H2309&lt;&gt;"",_xlfn.DAYS(H2309,G2309),"N/A")</f>
        <v>18</v>
      </c>
      <c r="J2309" s="1">
        <f>IF(H2309&lt;&gt;"",H2309,"N/A")</f>
        <v>44778</v>
      </c>
      <c r="K2309">
        <v>7</v>
      </c>
      <c r="L2309" t="s">
        <v>12</v>
      </c>
      <c r="M2309" t="str">
        <f>IF(L2309&lt;&gt;"",L2309,"N/A")</f>
        <v>Invoiced</v>
      </c>
      <c r="N2309" t="s">
        <v>12</v>
      </c>
      <c r="O2309" t="str">
        <f>IF(N2309&lt;&gt;"",N2309,"N/A")</f>
        <v>Invoiced</v>
      </c>
      <c r="P2309" t="s">
        <v>13</v>
      </c>
      <c r="Q2309" s="9">
        <v>35.6</v>
      </c>
      <c r="R2309" t="str">
        <f t="shared" si="36"/>
        <v>30+</v>
      </c>
      <c r="S2309">
        <v>600</v>
      </c>
      <c r="T2309" t="s">
        <v>14</v>
      </c>
      <c r="U2309">
        <f>IF(T2309="USD",S2309,S2309*0.055)</f>
        <v>600</v>
      </c>
      <c r="V2309">
        <v>300</v>
      </c>
      <c r="W2309" t="s">
        <v>14</v>
      </c>
      <c r="X2309">
        <f>IF(W2309="USD",V2309,V2309*0.054)</f>
        <v>300</v>
      </c>
      <c r="Y2309">
        <v>1</v>
      </c>
      <c r="Z2309">
        <v>1.8</v>
      </c>
      <c r="AA2309" s="9">
        <v>2.6999999999999997</v>
      </c>
      <c r="AB2309">
        <v>2.25</v>
      </c>
    </row>
    <row r="2310" spans="1:28" x14ac:dyDescent="0.25">
      <c r="A2310" t="s">
        <v>545</v>
      </c>
      <c r="B2310" t="s">
        <v>10</v>
      </c>
      <c r="C2310" t="s">
        <v>56</v>
      </c>
      <c r="D2310" t="s">
        <v>3620</v>
      </c>
      <c r="E2310" t="s">
        <v>3617</v>
      </c>
      <c r="F2310" t="str">
        <f>_xlfn.CONCAT(D2310:D2310,"-",E2310)</f>
        <v>Zanzibar-Lagos</v>
      </c>
      <c r="G2310" s="1">
        <v>44778</v>
      </c>
      <c r="H2310" s="1">
        <v>44796</v>
      </c>
      <c r="I2310" s="8">
        <f>IF(H2310&lt;&gt;"",_xlfn.DAYS(H2310,G2310),"N/A")</f>
        <v>18</v>
      </c>
      <c r="J2310" s="1">
        <f>IF(H2310&lt;&gt;"",H2310,"N/A")</f>
        <v>44796</v>
      </c>
      <c r="K2310">
        <v>8</v>
      </c>
      <c r="L2310" t="s">
        <v>12</v>
      </c>
      <c r="M2310" t="str">
        <f>IF(L2310&lt;&gt;"",L2310,"N/A")</f>
        <v>Invoiced</v>
      </c>
      <c r="N2310" t="s">
        <v>12</v>
      </c>
      <c r="O2310" t="str">
        <f>IF(N2310&lt;&gt;"",N2310,"N/A")</f>
        <v>Invoiced</v>
      </c>
      <c r="P2310" t="s">
        <v>13</v>
      </c>
      <c r="Q2310" s="9">
        <v>35.587000000000003</v>
      </c>
      <c r="R2310" t="str">
        <f t="shared" si="36"/>
        <v>30+</v>
      </c>
      <c r="S2310">
        <v>600</v>
      </c>
      <c r="T2310" t="s">
        <v>14</v>
      </c>
      <c r="U2310">
        <f>IF(T2310="USD",S2310,S2310*0.055)</f>
        <v>600</v>
      </c>
      <c r="V2310">
        <v>300</v>
      </c>
      <c r="W2310" t="s">
        <v>14</v>
      </c>
      <c r="X2310">
        <f>IF(W2310="USD",V2310,V2310*0.054)</f>
        <v>300</v>
      </c>
      <c r="Y2310">
        <v>1</v>
      </c>
      <c r="Z2310">
        <v>1.8</v>
      </c>
      <c r="AA2310" s="9">
        <v>2.6999999999999997</v>
      </c>
      <c r="AB2310">
        <v>2.25</v>
      </c>
    </row>
    <row r="2311" spans="1:28" x14ac:dyDescent="0.25">
      <c r="A2311" t="s">
        <v>573</v>
      </c>
      <c r="B2311" t="s">
        <v>10</v>
      </c>
      <c r="C2311" t="s">
        <v>68</v>
      </c>
      <c r="D2311" t="s">
        <v>3611</v>
      </c>
      <c r="E2311" t="s">
        <v>3613</v>
      </c>
      <c r="F2311" t="str">
        <f>_xlfn.CONCAT(D2311:D2311,"-",E2311)</f>
        <v>Mogadishu-Sanaa</v>
      </c>
      <c r="G2311" s="1">
        <v>44764</v>
      </c>
      <c r="H2311" s="1">
        <v>44782</v>
      </c>
      <c r="I2311" s="8">
        <f>IF(H2311&lt;&gt;"",_xlfn.DAYS(H2311,G2311),"N/A")</f>
        <v>18</v>
      </c>
      <c r="J2311" s="1">
        <f>IF(H2311&lt;&gt;"",H2311,"N/A")</f>
        <v>44782</v>
      </c>
      <c r="K2311">
        <v>7</v>
      </c>
      <c r="L2311" t="s">
        <v>12</v>
      </c>
      <c r="M2311" t="str">
        <f>IF(L2311&lt;&gt;"",L2311,"N/A")</f>
        <v>Invoiced</v>
      </c>
      <c r="N2311" t="s">
        <v>12</v>
      </c>
      <c r="O2311" t="str">
        <f>IF(N2311&lt;&gt;"",N2311,"N/A")</f>
        <v>Invoiced</v>
      </c>
      <c r="P2311" t="s">
        <v>13</v>
      </c>
      <c r="Q2311" s="9">
        <v>35.58</v>
      </c>
      <c r="R2311" t="str">
        <f t="shared" si="36"/>
        <v>30+</v>
      </c>
      <c r="S2311">
        <v>600</v>
      </c>
      <c r="T2311" t="s">
        <v>14</v>
      </c>
      <c r="U2311">
        <f>IF(T2311="USD",S2311,S2311*0.055)</f>
        <v>600</v>
      </c>
      <c r="V2311">
        <v>300</v>
      </c>
      <c r="W2311" t="s">
        <v>14</v>
      </c>
      <c r="X2311">
        <f>IF(W2311="USD",V2311,V2311*0.054)</f>
        <v>300</v>
      </c>
      <c r="Y2311">
        <v>1</v>
      </c>
      <c r="Z2311">
        <v>1.8</v>
      </c>
      <c r="AA2311" s="9">
        <v>2.6999999999999997</v>
      </c>
      <c r="AB2311">
        <v>2.25</v>
      </c>
    </row>
    <row r="2312" spans="1:28" x14ac:dyDescent="0.25">
      <c r="A2312" t="s">
        <v>506</v>
      </c>
      <c r="B2312" t="s">
        <v>10</v>
      </c>
      <c r="C2312" t="s">
        <v>68</v>
      </c>
      <c r="D2312" t="s">
        <v>3616</v>
      </c>
      <c r="E2312" t="s">
        <v>3618</v>
      </c>
      <c r="F2312" t="str">
        <f>_xlfn.CONCAT(D2312:D2312,"-",E2312)</f>
        <v>Marrakech-Tripoli</v>
      </c>
      <c r="G2312" s="1">
        <v>44739</v>
      </c>
      <c r="H2312" s="1">
        <v>44757</v>
      </c>
      <c r="I2312" s="8">
        <f>IF(H2312&lt;&gt;"",_xlfn.DAYS(H2312,G2312),"N/A")</f>
        <v>18</v>
      </c>
      <c r="J2312" s="1">
        <f>IF(H2312&lt;&gt;"",H2312,"N/A")</f>
        <v>44757</v>
      </c>
      <c r="K2312">
        <v>6</v>
      </c>
      <c r="L2312" t="s">
        <v>16</v>
      </c>
      <c r="M2312" t="str">
        <f>IF(L2312&lt;&gt;"",L2312,"N/A")</f>
        <v>Paid</v>
      </c>
      <c r="O2312" t="str">
        <f>IF(N2312&lt;&gt;"",N2312,"N/A")</f>
        <v>N/A</v>
      </c>
      <c r="P2312" t="s">
        <v>69</v>
      </c>
      <c r="Q2312" s="9">
        <v>35.5</v>
      </c>
      <c r="R2312" t="str">
        <f t="shared" si="36"/>
        <v>30+</v>
      </c>
      <c r="S2312">
        <v>20</v>
      </c>
      <c r="T2312" t="s">
        <v>14</v>
      </c>
      <c r="U2312">
        <f>IF(T2312="USD",S2312,S2312*0.055)</f>
        <v>20</v>
      </c>
      <c r="V2312">
        <v>10</v>
      </c>
      <c r="W2312" t="s">
        <v>14</v>
      </c>
      <c r="X2312">
        <f>IF(W2312="USD",V2312,V2312*0.054)</f>
        <v>10</v>
      </c>
      <c r="Y2312">
        <v>1</v>
      </c>
      <c r="Z2312">
        <v>1.8</v>
      </c>
      <c r="AA2312" s="9">
        <v>2.6999999999999997</v>
      </c>
      <c r="AB2312">
        <v>2.25</v>
      </c>
    </row>
    <row r="2313" spans="1:28" x14ac:dyDescent="0.25">
      <c r="A2313" t="s">
        <v>510</v>
      </c>
      <c r="B2313" t="s">
        <v>10</v>
      </c>
      <c r="C2313" t="s">
        <v>68</v>
      </c>
      <c r="D2313" t="s">
        <v>3615</v>
      </c>
      <c r="E2313" t="s">
        <v>3612</v>
      </c>
      <c r="F2313" t="str">
        <f>_xlfn.CONCAT(D2313:D2313,"-",E2313)</f>
        <v>Mombasa-Victoria</v>
      </c>
      <c r="G2313" s="1">
        <v>44739</v>
      </c>
      <c r="H2313" s="1">
        <v>44757</v>
      </c>
      <c r="I2313" s="8">
        <f>IF(H2313&lt;&gt;"",_xlfn.DAYS(H2313,G2313),"N/A")</f>
        <v>18</v>
      </c>
      <c r="J2313" s="1">
        <f>IF(H2313&lt;&gt;"",H2313,"N/A")</f>
        <v>44757</v>
      </c>
      <c r="K2313">
        <v>6</v>
      </c>
      <c r="L2313" t="s">
        <v>16</v>
      </c>
      <c r="M2313" t="str">
        <f>IF(L2313&lt;&gt;"",L2313,"N/A")</f>
        <v>Paid</v>
      </c>
      <c r="N2313" t="s">
        <v>12</v>
      </c>
      <c r="O2313" t="str">
        <f>IF(N2313&lt;&gt;"",N2313,"N/A")</f>
        <v>Invoiced</v>
      </c>
      <c r="P2313" t="s">
        <v>13</v>
      </c>
      <c r="Q2313" s="9">
        <v>35.5</v>
      </c>
      <c r="R2313" t="str">
        <f t="shared" si="36"/>
        <v>30+</v>
      </c>
      <c r="S2313">
        <v>600</v>
      </c>
      <c r="T2313" t="s">
        <v>14</v>
      </c>
      <c r="U2313">
        <f>IF(T2313="USD",S2313,S2313*0.055)</f>
        <v>600</v>
      </c>
      <c r="V2313">
        <v>300</v>
      </c>
      <c r="W2313" t="s">
        <v>14</v>
      </c>
      <c r="X2313">
        <f>IF(W2313="USD",V2313,V2313*0.054)</f>
        <v>300</v>
      </c>
      <c r="Y2313">
        <v>1</v>
      </c>
      <c r="Z2313">
        <v>1.8</v>
      </c>
      <c r="AA2313" s="9">
        <v>2.6999999999999997</v>
      </c>
      <c r="AB2313">
        <v>2.25</v>
      </c>
    </row>
    <row r="2314" spans="1:28" x14ac:dyDescent="0.25">
      <c r="A2314" t="s">
        <v>702</v>
      </c>
      <c r="B2314" t="s">
        <v>10</v>
      </c>
      <c r="C2314" t="s">
        <v>68</v>
      </c>
      <c r="D2314" t="s">
        <v>3615</v>
      </c>
      <c r="E2314" t="s">
        <v>3612</v>
      </c>
      <c r="F2314" t="str">
        <f>_xlfn.CONCAT(D2314:D2314,"-",E2314)</f>
        <v>Mombasa-Victoria</v>
      </c>
      <c r="G2314" s="1">
        <v>44792</v>
      </c>
      <c r="H2314" s="1">
        <v>44810</v>
      </c>
      <c r="I2314" s="8">
        <f>IF(H2314&lt;&gt;"",_xlfn.DAYS(H2314,G2314),"N/A")</f>
        <v>18</v>
      </c>
      <c r="J2314" s="1">
        <f>IF(H2314&lt;&gt;"",H2314,"N/A")</f>
        <v>44810</v>
      </c>
      <c r="K2314">
        <v>8</v>
      </c>
      <c r="L2314" t="s">
        <v>12</v>
      </c>
      <c r="M2314" t="str">
        <f>IF(L2314&lt;&gt;"",L2314,"N/A")</f>
        <v>Invoiced</v>
      </c>
      <c r="O2314" t="str">
        <f>IF(N2314&lt;&gt;"",N2314,"N/A")</f>
        <v>N/A</v>
      </c>
      <c r="P2314" t="s">
        <v>69</v>
      </c>
      <c r="Q2314" s="9">
        <v>35.4</v>
      </c>
      <c r="R2314" t="str">
        <f t="shared" si="36"/>
        <v>30+</v>
      </c>
      <c r="S2314">
        <v>20</v>
      </c>
      <c r="T2314" t="s">
        <v>14</v>
      </c>
      <c r="U2314">
        <f>IF(T2314="USD",S2314,S2314*0.055)</f>
        <v>20</v>
      </c>
      <c r="V2314">
        <v>10</v>
      </c>
      <c r="W2314" t="s">
        <v>14</v>
      </c>
      <c r="X2314">
        <f>IF(W2314="USD",V2314,V2314*0.054)</f>
        <v>10</v>
      </c>
      <c r="Y2314">
        <v>1</v>
      </c>
      <c r="Z2314">
        <v>1.8</v>
      </c>
      <c r="AA2314" s="9">
        <v>2.6999999999999997</v>
      </c>
      <c r="AB2314">
        <v>2.25</v>
      </c>
    </row>
    <row r="2315" spans="1:28" x14ac:dyDescent="0.25">
      <c r="A2315" t="s">
        <v>700</v>
      </c>
      <c r="B2315" t="s">
        <v>10</v>
      </c>
      <c r="C2315" t="s">
        <v>68</v>
      </c>
      <c r="D2315" t="s">
        <v>3611</v>
      </c>
      <c r="E2315" t="s">
        <v>3612</v>
      </c>
      <c r="F2315" t="str">
        <f>_xlfn.CONCAT(D2315:D2315,"-",E2315)</f>
        <v>Mogadishu-Victoria</v>
      </c>
      <c r="G2315" s="1">
        <v>44792</v>
      </c>
      <c r="H2315" s="1">
        <v>44810</v>
      </c>
      <c r="I2315" s="8">
        <f>IF(H2315&lt;&gt;"",_xlfn.DAYS(H2315,G2315),"N/A")</f>
        <v>18</v>
      </c>
      <c r="J2315" s="1">
        <f>IF(H2315&lt;&gt;"",H2315,"N/A")</f>
        <v>44810</v>
      </c>
      <c r="K2315">
        <v>8</v>
      </c>
      <c r="L2315" t="s">
        <v>12</v>
      </c>
      <c r="M2315" t="str">
        <f>IF(L2315&lt;&gt;"",L2315,"N/A")</f>
        <v>Invoiced</v>
      </c>
      <c r="N2315" t="s">
        <v>583</v>
      </c>
      <c r="O2315" t="str">
        <f>IF(N2315&lt;&gt;"",N2315,"N/A")</f>
        <v>Approval Pending</v>
      </c>
      <c r="P2315" t="s">
        <v>13</v>
      </c>
      <c r="Q2315" s="9">
        <v>35.4</v>
      </c>
      <c r="R2315" t="str">
        <f t="shared" si="36"/>
        <v>30+</v>
      </c>
      <c r="S2315">
        <v>600</v>
      </c>
      <c r="T2315" t="s">
        <v>14</v>
      </c>
      <c r="U2315">
        <f>IF(T2315="USD",S2315,S2315*0.055)</f>
        <v>600</v>
      </c>
      <c r="V2315">
        <v>300</v>
      </c>
      <c r="W2315" t="s">
        <v>14</v>
      </c>
      <c r="X2315">
        <f>IF(W2315="USD",V2315,V2315*0.054)</f>
        <v>300</v>
      </c>
      <c r="Y2315">
        <v>1</v>
      </c>
      <c r="Z2315">
        <v>1.8</v>
      </c>
      <c r="AA2315" s="9">
        <v>2.6999999999999997</v>
      </c>
      <c r="AB2315">
        <v>2.25</v>
      </c>
    </row>
    <row r="2316" spans="1:28" x14ac:dyDescent="0.25">
      <c r="A2316" t="s">
        <v>17</v>
      </c>
      <c r="B2316" t="s">
        <v>10</v>
      </c>
      <c r="C2316" t="s">
        <v>11</v>
      </c>
      <c r="D2316" t="s">
        <v>3611</v>
      </c>
      <c r="E2316" t="s">
        <v>3612</v>
      </c>
      <c r="F2316" t="str">
        <f>_xlfn.CONCAT(D2316:D2316,"-",E2316)</f>
        <v>Mogadishu-Victoria</v>
      </c>
      <c r="G2316" s="1">
        <v>44570</v>
      </c>
      <c r="H2316" s="1">
        <v>44588</v>
      </c>
      <c r="I2316" s="8">
        <f>IF(H2316&lt;&gt;"",_xlfn.DAYS(H2316,G2316),"N/A")</f>
        <v>18</v>
      </c>
      <c r="J2316" s="1">
        <f>IF(H2316&lt;&gt;"",H2316,"N/A")</f>
        <v>44588</v>
      </c>
      <c r="K2316">
        <v>1</v>
      </c>
      <c r="L2316" t="s">
        <v>16</v>
      </c>
      <c r="M2316" t="str">
        <f>IF(L2316&lt;&gt;"",L2316,"N/A")</f>
        <v>Paid</v>
      </c>
      <c r="N2316" t="s">
        <v>12</v>
      </c>
      <c r="O2316" t="str">
        <f>IF(N2316&lt;&gt;"",N2316,"N/A")</f>
        <v>Invoiced</v>
      </c>
      <c r="P2316" t="s">
        <v>13</v>
      </c>
      <c r="Q2316" s="9">
        <v>31.123999999999999</v>
      </c>
      <c r="R2316" t="str">
        <f t="shared" si="36"/>
        <v>30+</v>
      </c>
      <c r="S2316">
        <v>600</v>
      </c>
      <c r="T2316" t="s">
        <v>14</v>
      </c>
      <c r="U2316">
        <f>IF(T2316="USD",S2316,S2316*0.055)</f>
        <v>600</v>
      </c>
      <c r="V2316">
        <v>300</v>
      </c>
      <c r="W2316" t="s">
        <v>14</v>
      </c>
      <c r="X2316">
        <f>IF(W2316="USD",V2316,V2316*0.054)</f>
        <v>300</v>
      </c>
      <c r="Y2316">
        <v>1</v>
      </c>
      <c r="Z2316">
        <v>1.8</v>
      </c>
      <c r="AA2316" s="9">
        <v>2.6999999999999997</v>
      </c>
      <c r="AB2316">
        <v>2.25</v>
      </c>
    </row>
    <row r="2317" spans="1:28" x14ac:dyDescent="0.25">
      <c r="A2317" t="s">
        <v>27</v>
      </c>
      <c r="B2317" t="s">
        <v>10</v>
      </c>
      <c r="C2317" t="s">
        <v>11</v>
      </c>
      <c r="D2317" t="s">
        <v>3616</v>
      </c>
      <c r="E2317" t="s">
        <v>3613</v>
      </c>
      <c r="F2317" t="str">
        <f>_xlfn.CONCAT(D2317:D2317,"-",E2317)</f>
        <v>Marrakech-Sanaa</v>
      </c>
      <c r="G2317" s="1">
        <v>44571</v>
      </c>
      <c r="H2317" s="1">
        <v>44589</v>
      </c>
      <c r="I2317" s="8">
        <f>IF(H2317&lt;&gt;"",_xlfn.DAYS(H2317,G2317),"N/A")</f>
        <v>18</v>
      </c>
      <c r="J2317" s="1">
        <f>IF(H2317&lt;&gt;"",H2317,"N/A")</f>
        <v>44589</v>
      </c>
      <c r="K2317">
        <v>1</v>
      </c>
      <c r="L2317" t="s">
        <v>16</v>
      </c>
      <c r="M2317" t="str">
        <f>IF(L2317&lt;&gt;"",L2317,"N/A")</f>
        <v>Paid</v>
      </c>
      <c r="N2317" t="s">
        <v>12</v>
      </c>
      <c r="O2317" t="str">
        <f>IF(N2317&lt;&gt;"",N2317,"N/A")</f>
        <v>Invoiced</v>
      </c>
      <c r="P2317" t="s">
        <v>13</v>
      </c>
      <c r="Q2317" s="9">
        <v>29.7</v>
      </c>
      <c r="R2317" t="str">
        <f t="shared" si="36"/>
        <v>20-30</v>
      </c>
      <c r="S2317">
        <v>600</v>
      </c>
      <c r="T2317" t="s">
        <v>14</v>
      </c>
      <c r="U2317">
        <f>IF(T2317="USD",S2317,S2317*0.055)</f>
        <v>600</v>
      </c>
      <c r="V2317">
        <v>300</v>
      </c>
      <c r="W2317" t="s">
        <v>14</v>
      </c>
      <c r="X2317">
        <f>IF(W2317="USD",V2317,V2317*0.054)</f>
        <v>300</v>
      </c>
      <c r="Y2317">
        <v>1</v>
      </c>
      <c r="Z2317">
        <v>1.8</v>
      </c>
      <c r="AA2317" s="9">
        <v>2.6999999999999997</v>
      </c>
      <c r="AB2317">
        <v>2.25</v>
      </c>
    </row>
    <row r="2318" spans="1:28" x14ac:dyDescent="0.25">
      <c r="A2318" t="s">
        <v>28</v>
      </c>
      <c r="B2318" t="s">
        <v>10</v>
      </c>
      <c r="C2318" t="s">
        <v>11</v>
      </c>
      <c r="D2318" t="s">
        <v>3620</v>
      </c>
      <c r="E2318" t="s">
        <v>3617</v>
      </c>
      <c r="F2318" t="str">
        <f>_xlfn.CONCAT(D2318:D2318,"-",E2318)</f>
        <v>Zanzibar-Lagos</v>
      </c>
      <c r="G2318" s="1">
        <v>44571</v>
      </c>
      <c r="H2318" s="1">
        <v>44589</v>
      </c>
      <c r="I2318" s="8">
        <f>IF(H2318&lt;&gt;"",_xlfn.DAYS(H2318,G2318),"N/A")</f>
        <v>18</v>
      </c>
      <c r="J2318" s="1">
        <f>IF(H2318&lt;&gt;"",H2318,"N/A")</f>
        <v>44589</v>
      </c>
      <c r="K2318">
        <v>1</v>
      </c>
      <c r="L2318" t="s">
        <v>16</v>
      </c>
      <c r="M2318" t="str">
        <f>IF(L2318&lt;&gt;"",L2318,"N/A")</f>
        <v>Paid</v>
      </c>
      <c r="N2318" t="s">
        <v>12</v>
      </c>
      <c r="O2318" t="str">
        <f>IF(N2318&lt;&gt;"",N2318,"N/A")</f>
        <v>Invoiced</v>
      </c>
      <c r="P2318" t="s">
        <v>13</v>
      </c>
      <c r="Q2318" s="9">
        <v>29.7</v>
      </c>
      <c r="R2318" t="str">
        <f t="shared" si="36"/>
        <v>20-30</v>
      </c>
      <c r="S2318">
        <v>600</v>
      </c>
      <c r="T2318" t="s">
        <v>14</v>
      </c>
      <c r="U2318">
        <f>IF(T2318="USD",S2318,S2318*0.055)</f>
        <v>600</v>
      </c>
      <c r="V2318">
        <v>300</v>
      </c>
      <c r="W2318" t="s">
        <v>14</v>
      </c>
      <c r="X2318">
        <f>IF(W2318="USD",V2318,V2318*0.054)</f>
        <v>300</v>
      </c>
      <c r="Y2318">
        <v>1</v>
      </c>
      <c r="Z2318">
        <v>1.8</v>
      </c>
      <c r="AA2318" s="9">
        <v>2.6999999999999997</v>
      </c>
      <c r="AB2318">
        <v>2.25</v>
      </c>
    </row>
    <row r="2319" spans="1:28" x14ac:dyDescent="0.25">
      <c r="A2319" t="s">
        <v>29</v>
      </c>
      <c r="B2319" t="s">
        <v>10</v>
      </c>
      <c r="C2319" t="s">
        <v>11</v>
      </c>
      <c r="D2319" t="s">
        <v>3611</v>
      </c>
      <c r="E2319" t="s">
        <v>3613</v>
      </c>
      <c r="F2319" t="str">
        <f>_xlfn.CONCAT(D2319:D2319,"-",E2319)</f>
        <v>Mogadishu-Sanaa</v>
      </c>
      <c r="G2319" s="1">
        <v>44571</v>
      </c>
      <c r="H2319" s="1">
        <v>44589</v>
      </c>
      <c r="I2319" s="8">
        <f>IF(H2319&lt;&gt;"",_xlfn.DAYS(H2319,G2319),"N/A")</f>
        <v>18</v>
      </c>
      <c r="J2319" s="1">
        <f>IF(H2319&lt;&gt;"",H2319,"N/A")</f>
        <v>44589</v>
      </c>
      <c r="K2319">
        <v>1</v>
      </c>
      <c r="L2319" t="s">
        <v>16</v>
      </c>
      <c r="M2319" t="str">
        <f>IF(L2319&lt;&gt;"",L2319,"N/A")</f>
        <v>Paid</v>
      </c>
      <c r="N2319" t="s">
        <v>12</v>
      </c>
      <c r="O2319" t="str">
        <f>IF(N2319&lt;&gt;"",N2319,"N/A")</f>
        <v>Invoiced</v>
      </c>
      <c r="P2319" t="s">
        <v>13</v>
      </c>
      <c r="Q2319" s="9">
        <v>29.7</v>
      </c>
      <c r="R2319" t="str">
        <f t="shared" si="36"/>
        <v>20-30</v>
      </c>
      <c r="S2319">
        <v>600</v>
      </c>
      <c r="T2319" t="s">
        <v>14</v>
      </c>
      <c r="U2319">
        <f>IF(T2319="USD",S2319,S2319*0.055)</f>
        <v>600</v>
      </c>
      <c r="V2319">
        <v>300</v>
      </c>
      <c r="W2319" t="s">
        <v>14</v>
      </c>
      <c r="X2319">
        <f>IF(W2319="USD",V2319,V2319*0.054)</f>
        <v>300</v>
      </c>
      <c r="Y2319">
        <v>1</v>
      </c>
      <c r="Z2319">
        <v>1.8</v>
      </c>
      <c r="AA2319" s="9">
        <v>2.6999999999999997</v>
      </c>
      <c r="AB2319">
        <v>2.25</v>
      </c>
    </row>
    <row r="2320" spans="1:28" x14ac:dyDescent="0.25">
      <c r="A2320" t="s">
        <v>30</v>
      </c>
      <c r="B2320" t="s">
        <v>10</v>
      </c>
      <c r="C2320" t="s">
        <v>11</v>
      </c>
      <c r="D2320" t="s">
        <v>3611</v>
      </c>
      <c r="E2320" t="s">
        <v>3614</v>
      </c>
      <c r="F2320" t="str">
        <f>_xlfn.CONCAT(D2320:D2320,"-",E2320)</f>
        <v>Mogadishu-Alger</v>
      </c>
      <c r="G2320" s="1">
        <v>44571</v>
      </c>
      <c r="H2320" s="1">
        <v>44589</v>
      </c>
      <c r="I2320" s="8">
        <f>IF(H2320&lt;&gt;"",_xlfn.DAYS(H2320,G2320),"N/A")</f>
        <v>18</v>
      </c>
      <c r="J2320" s="1">
        <f>IF(H2320&lt;&gt;"",H2320,"N/A")</f>
        <v>44589</v>
      </c>
      <c r="K2320">
        <v>1</v>
      </c>
      <c r="L2320" t="s">
        <v>16</v>
      </c>
      <c r="M2320" t="str">
        <f>IF(L2320&lt;&gt;"",L2320,"N/A")</f>
        <v>Paid</v>
      </c>
      <c r="N2320" t="s">
        <v>12</v>
      </c>
      <c r="O2320" t="str">
        <f>IF(N2320&lt;&gt;"",N2320,"N/A")</f>
        <v>Invoiced</v>
      </c>
      <c r="P2320" t="s">
        <v>13</v>
      </c>
      <c r="Q2320" s="9">
        <v>29.7</v>
      </c>
      <c r="R2320" t="str">
        <f t="shared" si="36"/>
        <v>20-30</v>
      </c>
      <c r="S2320">
        <v>600</v>
      </c>
      <c r="T2320" t="s">
        <v>14</v>
      </c>
      <c r="U2320">
        <f>IF(T2320="USD",S2320,S2320*0.055)</f>
        <v>600</v>
      </c>
      <c r="V2320">
        <v>300</v>
      </c>
      <c r="W2320" t="s">
        <v>14</v>
      </c>
      <c r="X2320">
        <f>IF(W2320="USD",V2320,V2320*0.054)</f>
        <v>300</v>
      </c>
      <c r="Y2320">
        <v>1</v>
      </c>
      <c r="Z2320">
        <v>1.8</v>
      </c>
      <c r="AA2320" s="9">
        <v>2.6999999999999997</v>
      </c>
      <c r="AB2320">
        <v>2.25</v>
      </c>
    </row>
    <row r="2321" spans="1:29" x14ac:dyDescent="0.25">
      <c r="A2321" t="s">
        <v>61</v>
      </c>
      <c r="B2321" t="s">
        <v>10</v>
      </c>
      <c r="C2321" t="s">
        <v>56</v>
      </c>
      <c r="D2321" t="s">
        <v>3611</v>
      </c>
      <c r="E2321" t="s">
        <v>3612</v>
      </c>
      <c r="F2321" t="str">
        <f>_xlfn.CONCAT(D2321:D2321,"-",E2321)</f>
        <v>Mogadishu-Victoria</v>
      </c>
      <c r="G2321" s="1">
        <v>44567</v>
      </c>
      <c r="H2321" s="1">
        <v>44585</v>
      </c>
      <c r="I2321" s="8">
        <f>IF(H2321&lt;&gt;"",_xlfn.DAYS(H2321,G2321),"N/A")</f>
        <v>18</v>
      </c>
      <c r="J2321" s="1">
        <f>IF(H2321&lt;&gt;"",H2321,"N/A")</f>
        <v>44585</v>
      </c>
      <c r="K2321">
        <v>1</v>
      </c>
      <c r="L2321" t="s">
        <v>16</v>
      </c>
      <c r="M2321" t="str">
        <f>IF(L2321&lt;&gt;"",L2321,"N/A")</f>
        <v>Paid</v>
      </c>
      <c r="N2321" t="s">
        <v>12</v>
      </c>
      <c r="O2321" t="str">
        <f>IF(N2321&lt;&gt;"",N2321,"N/A")</f>
        <v>Invoiced</v>
      </c>
      <c r="P2321" t="s">
        <v>57</v>
      </c>
      <c r="Q2321" s="9">
        <v>27.484999999999999</v>
      </c>
      <c r="R2321" t="str">
        <f t="shared" si="36"/>
        <v>20-30</v>
      </c>
      <c r="S2321">
        <v>100</v>
      </c>
      <c r="T2321" t="s">
        <v>14</v>
      </c>
      <c r="U2321">
        <f>IF(T2321="USD",S2321,S2321*0.055)</f>
        <v>100</v>
      </c>
      <c r="V2321">
        <v>2000</v>
      </c>
      <c r="W2321" t="s">
        <v>58</v>
      </c>
      <c r="X2321">
        <f>IF(W2321="USD",V2321,V2321*0.054)</f>
        <v>108</v>
      </c>
      <c r="Y2321">
        <v>1</v>
      </c>
      <c r="Z2321">
        <v>1.8</v>
      </c>
      <c r="AA2321" s="9">
        <v>2.6999999999999997</v>
      </c>
      <c r="AB2321">
        <v>2.25</v>
      </c>
    </row>
    <row r="2322" spans="1:29" x14ac:dyDescent="0.25">
      <c r="A2322" t="s">
        <v>62</v>
      </c>
      <c r="B2322" t="s">
        <v>10</v>
      </c>
      <c r="C2322" t="s">
        <v>56</v>
      </c>
      <c r="D2322" t="s">
        <v>3611</v>
      </c>
      <c r="E2322" t="s">
        <v>3618</v>
      </c>
      <c r="F2322" t="str">
        <f>_xlfn.CONCAT(D2322:D2322,"-",E2322)</f>
        <v>Mogadishu-Tripoli</v>
      </c>
      <c r="G2322" s="1">
        <v>44567</v>
      </c>
      <c r="H2322" s="1">
        <v>44585</v>
      </c>
      <c r="I2322" s="8">
        <f>IF(H2322&lt;&gt;"",_xlfn.DAYS(H2322,G2322),"N/A")</f>
        <v>18</v>
      </c>
      <c r="J2322" s="1">
        <f>IF(H2322&lt;&gt;"",H2322,"N/A")</f>
        <v>44585</v>
      </c>
      <c r="K2322">
        <v>1</v>
      </c>
      <c r="L2322" t="s">
        <v>16</v>
      </c>
      <c r="M2322" t="str">
        <f>IF(L2322&lt;&gt;"",L2322,"N/A")</f>
        <v>Paid</v>
      </c>
      <c r="N2322" t="s">
        <v>12</v>
      </c>
      <c r="O2322" t="str">
        <f>IF(N2322&lt;&gt;"",N2322,"N/A")</f>
        <v>Invoiced</v>
      </c>
      <c r="P2322" t="s">
        <v>57</v>
      </c>
      <c r="Q2322" s="9">
        <v>27.472000000000001</v>
      </c>
      <c r="R2322" t="str">
        <f t="shared" si="36"/>
        <v>20-30</v>
      </c>
      <c r="S2322">
        <v>100</v>
      </c>
      <c r="T2322" t="s">
        <v>14</v>
      </c>
      <c r="U2322">
        <f>IF(T2322="USD",S2322,S2322*0.055)</f>
        <v>100</v>
      </c>
      <c r="V2322">
        <v>2000</v>
      </c>
      <c r="W2322" t="s">
        <v>58</v>
      </c>
      <c r="X2322">
        <f>IF(W2322="USD",V2322,V2322*0.054)</f>
        <v>108</v>
      </c>
      <c r="Y2322">
        <v>1</v>
      </c>
      <c r="Z2322">
        <v>1.8</v>
      </c>
      <c r="AA2322" s="9">
        <v>2.6999999999999997</v>
      </c>
      <c r="AB2322">
        <v>2.25</v>
      </c>
    </row>
    <row r="2323" spans="1:29" x14ac:dyDescent="0.25">
      <c r="A2323" t="s">
        <v>64</v>
      </c>
      <c r="B2323" t="s">
        <v>10</v>
      </c>
      <c r="C2323" t="s">
        <v>56</v>
      </c>
      <c r="D2323" t="s">
        <v>3615</v>
      </c>
      <c r="E2323" t="s">
        <v>3614</v>
      </c>
      <c r="F2323" t="str">
        <f>_xlfn.CONCAT(D2323:D2323,"-",E2323)</f>
        <v>Mombasa-Alger</v>
      </c>
      <c r="G2323" s="1">
        <v>44567</v>
      </c>
      <c r="H2323" s="1">
        <v>44585</v>
      </c>
      <c r="I2323" s="8">
        <f>IF(H2323&lt;&gt;"",_xlfn.DAYS(H2323,G2323),"N/A")</f>
        <v>18</v>
      </c>
      <c r="J2323" s="1">
        <f>IF(H2323&lt;&gt;"",H2323,"N/A")</f>
        <v>44585</v>
      </c>
      <c r="K2323">
        <v>1</v>
      </c>
      <c r="L2323" t="s">
        <v>16</v>
      </c>
      <c r="M2323" t="str">
        <f>IF(L2323&lt;&gt;"",L2323,"N/A")</f>
        <v>Paid</v>
      </c>
      <c r="N2323" t="s">
        <v>12</v>
      </c>
      <c r="O2323" t="str">
        <f>IF(N2323&lt;&gt;"",N2323,"N/A")</f>
        <v>Invoiced</v>
      </c>
      <c r="P2323" t="s">
        <v>57</v>
      </c>
      <c r="Q2323" s="9">
        <v>27.460999999999999</v>
      </c>
      <c r="R2323" t="str">
        <f t="shared" si="36"/>
        <v>20-30</v>
      </c>
      <c r="S2323">
        <v>100</v>
      </c>
      <c r="T2323" t="s">
        <v>14</v>
      </c>
      <c r="U2323">
        <f>IF(T2323="USD",S2323,S2323*0.055)</f>
        <v>100</v>
      </c>
      <c r="V2323">
        <v>2000</v>
      </c>
      <c r="W2323" t="s">
        <v>58</v>
      </c>
      <c r="X2323">
        <f>IF(W2323="USD",V2323,V2323*0.054)</f>
        <v>108</v>
      </c>
      <c r="Y2323">
        <v>1</v>
      </c>
      <c r="Z2323">
        <v>1.8</v>
      </c>
      <c r="AA2323" s="9">
        <v>2.6999999999999997</v>
      </c>
      <c r="AB2323">
        <v>2.25</v>
      </c>
    </row>
    <row r="2324" spans="1:29" x14ac:dyDescent="0.25">
      <c r="A2324" t="s">
        <v>63</v>
      </c>
      <c r="B2324" t="s">
        <v>10</v>
      </c>
      <c r="C2324" t="s">
        <v>56</v>
      </c>
      <c r="D2324" t="s">
        <v>3611</v>
      </c>
      <c r="E2324" t="s">
        <v>3614</v>
      </c>
      <c r="F2324" t="str">
        <f>_xlfn.CONCAT(D2324:D2324,"-",E2324)</f>
        <v>Mogadishu-Alger</v>
      </c>
      <c r="G2324" s="1">
        <v>44567</v>
      </c>
      <c r="H2324" s="1">
        <v>44585</v>
      </c>
      <c r="I2324" s="8">
        <f>IF(H2324&lt;&gt;"",_xlfn.DAYS(H2324,G2324),"N/A")</f>
        <v>18</v>
      </c>
      <c r="J2324" s="1">
        <f>IF(H2324&lt;&gt;"",H2324,"N/A")</f>
        <v>44585</v>
      </c>
      <c r="K2324">
        <v>1</v>
      </c>
      <c r="L2324" t="s">
        <v>16</v>
      </c>
      <c r="M2324" t="str">
        <f>IF(L2324&lt;&gt;"",L2324,"N/A")</f>
        <v>Paid</v>
      </c>
      <c r="N2324" t="s">
        <v>12</v>
      </c>
      <c r="O2324" t="str">
        <f>IF(N2324&lt;&gt;"",N2324,"N/A")</f>
        <v>Invoiced</v>
      </c>
      <c r="P2324" t="s">
        <v>57</v>
      </c>
      <c r="Q2324" s="9">
        <v>27.425000000000001</v>
      </c>
      <c r="R2324" t="str">
        <f t="shared" si="36"/>
        <v>20-30</v>
      </c>
      <c r="S2324">
        <v>100</v>
      </c>
      <c r="T2324" t="s">
        <v>14</v>
      </c>
      <c r="U2324">
        <f>IF(T2324="USD",S2324,S2324*0.055)</f>
        <v>100</v>
      </c>
      <c r="V2324">
        <v>2000</v>
      </c>
      <c r="W2324" t="s">
        <v>58</v>
      </c>
      <c r="X2324">
        <f>IF(W2324="USD",V2324,V2324*0.054)</f>
        <v>108</v>
      </c>
      <c r="Y2324">
        <v>1</v>
      </c>
      <c r="Z2324">
        <v>1.8</v>
      </c>
      <c r="AA2324" s="9">
        <v>2.6999999999999997</v>
      </c>
      <c r="AB2324">
        <v>2.25</v>
      </c>
    </row>
    <row r="2325" spans="1:29" x14ac:dyDescent="0.25">
      <c r="A2325" t="s">
        <v>55</v>
      </c>
      <c r="B2325" t="s">
        <v>10</v>
      </c>
      <c r="C2325" t="s">
        <v>56</v>
      </c>
      <c r="D2325" t="s">
        <v>3615</v>
      </c>
      <c r="E2325" t="s">
        <v>3612</v>
      </c>
      <c r="F2325" t="str">
        <f>_xlfn.CONCAT(D2325:D2325,"-",E2325)</f>
        <v>Mombasa-Victoria</v>
      </c>
      <c r="G2325" s="1">
        <v>44567</v>
      </c>
      <c r="H2325" s="1">
        <v>44585</v>
      </c>
      <c r="I2325" s="8">
        <f>IF(H2325&lt;&gt;"",_xlfn.DAYS(H2325,G2325),"N/A")</f>
        <v>18</v>
      </c>
      <c r="J2325" s="1">
        <f>IF(H2325&lt;&gt;"",H2325,"N/A")</f>
        <v>44585</v>
      </c>
      <c r="K2325">
        <v>1</v>
      </c>
      <c r="L2325" t="s">
        <v>16</v>
      </c>
      <c r="M2325" t="str">
        <f>IF(L2325&lt;&gt;"",L2325,"N/A")</f>
        <v>Paid</v>
      </c>
      <c r="N2325" t="s">
        <v>12</v>
      </c>
      <c r="O2325" t="str">
        <f>IF(N2325&lt;&gt;"",N2325,"N/A")</f>
        <v>Invoiced</v>
      </c>
      <c r="P2325" t="s">
        <v>57</v>
      </c>
      <c r="Q2325" s="9">
        <v>27.393999999999998</v>
      </c>
      <c r="R2325" t="str">
        <f t="shared" si="36"/>
        <v>20-30</v>
      </c>
      <c r="S2325">
        <v>100</v>
      </c>
      <c r="T2325" t="s">
        <v>14</v>
      </c>
      <c r="U2325">
        <f>IF(T2325="USD",S2325,S2325*0.055)</f>
        <v>100</v>
      </c>
      <c r="V2325">
        <v>2000</v>
      </c>
      <c r="W2325" t="s">
        <v>58</v>
      </c>
      <c r="X2325">
        <f>IF(W2325="USD",V2325,V2325*0.054)</f>
        <v>108</v>
      </c>
      <c r="Y2325">
        <v>1</v>
      </c>
      <c r="Z2325">
        <v>1.8</v>
      </c>
      <c r="AA2325" s="9">
        <v>2.6999999999999997</v>
      </c>
      <c r="AB2325">
        <v>2.25</v>
      </c>
    </row>
    <row r="2326" spans="1:29" x14ac:dyDescent="0.25">
      <c r="A2326" t="s">
        <v>66</v>
      </c>
      <c r="B2326" t="s">
        <v>10</v>
      </c>
      <c r="C2326" t="s">
        <v>56</v>
      </c>
      <c r="D2326" t="s">
        <v>3611</v>
      </c>
      <c r="E2326" t="s">
        <v>3614</v>
      </c>
      <c r="F2326" t="str">
        <f>_xlfn.CONCAT(D2326:D2326,"-",E2326)</f>
        <v>Mogadishu-Alger</v>
      </c>
      <c r="G2326" s="1">
        <v>44567</v>
      </c>
      <c r="H2326" s="1">
        <v>44585</v>
      </c>
      <c r="I2326" s="8">
        <f>IF(H2326&lt;&gt;"",_xlfn.DAYS(H2326,G2326),"N/A")</f>
        <v>18</v>
      </c>
      <c r="J2326" s="1">
        <f>IF(H2326&lt;&gt;"",H2326,"N/A")</f>
        <v>44585</v>
      </c>
      <c r="K2326">
        <v>1</v>
      </c>
      <c r="L2326" t="s">
        <v>16</v>
      </c>
      <c r="M2326" t="str">
        <f>IF(L2326&lt;&gt;"",L2326,"N/A")</f>
        <v>Paid</v>
      </c>
      <c r="N2326" t="s">
        <v>12</v>
      </c>
      <c r="O2326" t="str">
        <f>IF(N2326&lt;&gt;"",N2326,"N/A")</f>
        <v>Invoiced</v>
      </c>
      <c r="P2326" t="s">
        <v>57</v>
      </c>
      <c r="Q2326" s="9">
        <v>27.38</v>
      </c>
      <c r="R2326" t="str">
        <f t="shared" si="36"/>
        <v>20-30</v>
      </c>
      <c r="S2326">
        <v>100</v>
      </c>
      <c r="T2326" t="s">
        <v>14</v>
      </c>
      <c r="U2326">
        <f>IF(T2326="USD",S2326,S2326*0.055)</f>
        <v>100</v>
      </c>
      <c r="V2326">
        <v>2000</v>
      </c>
      <c r="W2326" t="s">
        <v>58</v>
      </c>
      <c r="X2326">
        <f>IF(W2326="USD",V2326,V2326*0.054)</f>
        <v>108</v>
      </c>
      <c r="Y2326">
        <v>1</v>
      </c>
      <c r="Z2326">
        <v>1.8</v>
      </c>
      <c r="AA2326" s="9">
        <v>2.6999999999999997</v>
      </c>
      <c r="AB2326">
        <v>2.25</v>
      </c>
    </row>
    <row r="2327" spans="1:29" x14ac:dyDescent="0.25">
      <c r="A2327" t="s">
        <v>65</v>
      </c>
      <c r="B2327" t="s">
        <v>10</v>
      </c>
      <c r="C2327" t="s">
        <v>56</v>
      </c>
      <c r="D2327" t="s">
        <v>3620</v>
      </c>
      <c r="E2327" t="s">
        <v>3612</v>
      </c>
      <c r="F2327" t="str">
        <f>_xlfn.CONCAT(D2327:D2327,"-",E2327)</f>
        <v>Zanzibar-Victoria</v>
      </c>
      <c r="G2327" s="1">
        <v>44567</v>
      </c>
      <c r="H2327" s="1">
        <v>44585</v>
      </c>
      <c r="I2327" s="8">
        <f>IF(H2327&lt;&gt;"",_xlfn.DAYS(H2327,G2327),"N/A")</f>
        <v>18</v>
      </c>
      <c r="J2327" s="1">
        <f>IF(H2327&lt;&gt;"",H2327,"N/A")</f>
        <v>44585</v>
      </c>
      <c r="K2327">
        <v>1</v>
      </c>
      <c r="L2327" t="s">
        <v>16</v>
      </c>
      <c r="M2327" t="str">
        <f>IF(L2327&lt;&gt;"",L2327,"N/A")</f>
        <v>Paid</v>
      </c>
      <c r="N2327" t="s">
        <v>12</v>
      </c>
      <c r="O2327" t="str">
        <f>IF(N2327&lt;&gt;"",N2327,"N/A")</f>
        <v>Invoiced</v>
      </c>
      <c r="P2327" t="s">
        <v>57</v>
      </c>
      <c r="Q2327" s="9">
        <v>27.260999999999999</v>
      </c>
      <c r="R2327" t="str">
        <f t="shared" si="36"/>
        <v>20-30</v>
      </c>
      <c r="S2327">
        <v>100</v>
      </c>
      <c r="T2327" t="s">
        <v>14</v>
      </c>
      <c r="U2327">
        <f>IF(T2327="USD",S2327,S2327*0.055)</f>
        <v>100</v>
      </c>
      <c r="V2327">
        <v>2000</v>
      </c>
      <c r="W2327" t="s">
        <v>58</v>
      </c>
      <c r="X2327">
        <f>IF(W2327="USD",V2327,V2327*0.054)</f>
        <v>108</v>
      </c>
      <c r="Y2327">
        <v>1</v>
      </c>
      <c r="Z2327">
        <v>1.8</v>
      </c>
      <c r="AA2327" s="9">
        <v>2.6999999999999997</v>
      </c>
      <c r="AB2327">
        <v>2.25</v>
      </c>
    </row>
    <row r="2328" spans="1:29" x14ac:dyDescent="0.25">
      <c r="A2328" t="s">
        <v>59</v>
      </c>
      <c r="B2328" t="s">
        <v>10</v>
      </c>
      <c r="C2328" t="s">
        <v>56</v>
      </c>
      <c r="D2328" t="s">
        <v>3620</v>
      </c>
      <c r="E2328" t="s">
        <v>3612</v>
      </c>
      <c r="F2328" t="str">
        <f>_xlfn.CONCAT(D2328:D2328,"-",E2328)</f>
        <v>Zanzibar-Victoria</v>
      </c>
      <c r="G2328" s="1">
        <v>44567</v>
      </c>
      <c r="H2328" s="1">
        <v>44585</v>
      </c>
      <c r="I2328" s="8">
        <f>IF(H2328&lt;&gt;"",_xlfn.DAYS(H2328,G2328),"N/A")</f>
        <v>18</v>
      </c>
      <c r="J2328" s="1">
        <f>IF(H2328&lt;&gt;"",H2328,"N/A")</f>
        <v>44585</v>
      </c>
      <c r="K2328">
        <v>1</v>
      </c>
      <c r="L2328" t="s">
        <v>16</v>
      </c>
      <c r="M2328" t="str">
        <f>IF(L2328&lt;&gt;"",L2328,"N/A")</f>
        <v>Paid</v>
      </c>
      <c r="N2328" t="s">
        <v>12</v>
      </c>
      <c r="O2328" t="str">
        <f>IF(N2328&lt;&gt;"",N2328,"N/A")</f>
        <v>Invoiced</v>
      </c>
      <c r="P2328" t="s">
        <v>57</v>
      </c>
      <c r="Q2328" s="9">
        <v>27.234999999999999</v>
      </c>
      <c r="R2328" t="str">
        <f t="shared" si="36"/>
        <v>20-30</v>
      </c>
      <c r="S2328">
        <v>100</v>
      </c>
      <c r="T2328" t="s">
        <v>14</v>
      </c>
      <c r="U2328">
        <f>IF(T2328="USD",S2328,S2328*0.055)</f>
        <v>100</v>
      </c>
      <c r="V2328">
        <v>2000</v>
      </c>
      <c r="W2328" t="s">
        <v>58</v>
      </c>
      <c r="X2328">
        <f>IF(W2328="USD",V2328,V2328*0.054)</f>
        <v>108</v>
      </c>
      <c r="Y2328">
        <v>1</v>
      </c>
      <c r="Z2328">
        <v>1.8</v>
      </c>
      <c r="AA2328" s="9">
        <v>2.6999999999999997</v>
      </c>
      <c r="AB2328">
        <v>2.25</v>
      </c>
    </row>
    <row r="2329" spans="1:29" x14ac:dyDescent="0.25">
      <c r="A2329" t="s">
        <v>60</v>
      </c>
      <c r="B2329" t="s">
        <v>10</v>
      </c>
      <c r="C2329" t="s">
        <v>56</v>
      </c>
      <c r="D2329" t="s">
        <v>3619</v>
      </c>
      <c r="E2329" t="s">
        <v>3618</v>
      </c>
      <c r="F2329" t="str">
        <f>_xlfn.CONCAT(D2329:D2329,"-",E2329)</f>
        <v>Addis Ababa-Tripoli</v>
      </c>
      <c r="G2329" s="1">
        <v>44567</v>
      </c>
      <c r="H2329" s="1">
        <v>44585</v>
      </c>
      <c r="I2329" s="8">
        <f>IF(H2329&lt;&gt;"",_xlfn.DAYS(H2329,G2329),"N/A")</f>
        <v>18</v>
      </c>
      <c r="J2329" s="1">
        <f>IF(H2329&lt;&gt;"",H2329,"N/A")</f>
        <v>44585</v>
      </c>
      <c r="K2329">
        <v>1</v>
      </c>
      <c r="L2329" t="s">
        <v>16</v>
      </c>
      <c r="M2329" t="str">
        <f>IF(L2329&lt;&gt;"",L2329,"N/A")</f>
        <v>Paid</v>
      </c>
      <c r="N2329" t="s">
        <v>12</v>
      </c>
      <c r="O2329" t="str">
        <f>IF(N2329&lt;&gt;"",N2329,"N/A")</f>
        <v>Invoiced</v>
      </c>
      <c r="P2329" t="s">
        <v>57</v>
      </c>
      <c r="Q2329" s="9">
        <v>27.123000000000001</v>
      </c>
      <c r="R2329" t="str">
        <f t="shared" si="36"/>
        <v>20-30</v>
      </c>
      <c r="S2329">
        <v>100</v>
      </c>
      <c r="T2329" t="s">
        <v>14</v>
      </c>
      <c r="U2329">
        <f>IF(T2329="USD",S2329,S2329*0.055)</f>
        <v>100</v>
      </c>
      <c r="V2329">
        <v>2000</v>
      </c>
      <c r="W2329" t="s">
        <v>58</v>
      </c>
      <c r="X2329">
        <f>IF(W2329="USD",V2329,V2329*0.054)</f>
        <v>108</v>
      </c>
      <c r="Y2329">
        <v>1</v>
      </c>
      <c r="Z2329">
        <v>1.8</v>
      </c>
      <c r="AA2329" s="9">
        <v>2.6999999999999997</v>
      </c>
      <c r="AB2329">
        <v>2.25</v>
      </c>
    </row>
    <row r="2330" spans="1:29" x14ac:dyDescent="0.25">
      <c r="A2330" t="s">
        <v>3265</v>
      </c>
      <c r="B2330" t="s">
        <v>10</v>
      </c>
      <c r="C2330" t="s">
        <v>56</v>
      </c>
      <c r="D2330" t="s">
        <v>3611</v>
      </c>
      <c r="E2330" t="s">
        <v>3612</v>
      </c>
      <c r="F2330" t="str">
        <f>_xlfn.CONCAT(D2330:D2330,"-",E2330)</f>
        <v>Mogadishu-Victoria</v>
      </c>
      <c r="G2330" s="1">
        <v>44785</v>
      </c>
      <c r="H2330" s="1">
        <v>44797</v>
      </c>
      <c r="I2330" s="8">
        <f>IF(H2330&lt;&gt;"",_xlfn.DAYS(H2330,G2330),"N/A")</f>
        <v>12</v>
      </c>
      <c r="J2330" s="1">
        <f>IF(H2330&lt;&gt;"",H2330,"N/A")</f>
        <v>44797</v>
      </c>
      <c r="K2330">
        <v>8</v>
      </c>
      <c r="L2330" t="s">
        <v>12</v>
      </c>
      <c r="M2330" t="str">
        <f>IF(L2330&lt;&gt;"",L2330,"N/A")</f>
        <v>Invoiced</v>
      </c>
      <c r="O2330" t="str">
        <f>IF(N2330&lt;&gt;"",N2330,"N/A")</f>
        <v>N/A</v>
      </c>
      <c r="P2330" t="s">
        <v>13</v>
      </c>
      <c r="Q2330" s="9">
        <v>36</v>
      </c>
      <c r="R2330" t="str">
        <f t="shared" si="36"/>
        <v>30+</v>
      </c>
      <c r="S2330">
        <v>600</v>
      </c>
      <c r="T2330" t="s">
        <v>14</v>
      </c>
      <c r="U2330">
        <f>IF(T2330="USD",S2330,S2330*0.055)</f>
        <v>600</v>
      </c>
      <c r="V2330">
        <v>300</v>
      </c>
      <c r="W2330" t="s">
        <v>14</v>
      </c>
      <c r="X2330">
        <f>IF(W2330="USD",V2330,V2330*0.054)</f>
        <v>300</v>
      </c>
      <c r="Y2330">
        <v>0</v>
      </c>
      <c r="Z2330">
        <v>1.7999999999999998</v>
      </c>
      <c r="AA2330" s="9">
        <v>1.2000000000000002</v>
      </c>
      <c r="AB2330">
        <v>1.5</v>
      </c>
      <c r="AC2330">
        <v>1.2000000000000002</v>
      </c>
    </row>
    <row r="2331" spans="1:29" x14ac:dyDescent="0.25">
      <c r="A2331" t="s">
        <v>3266</v>
      </c>
      <c r="B2331" t="s">
        <v>10</v>
      </c>
      <c r="C2331" t="s">
        <v>56</v>
      </c>
      <c r="D2331" t="s">
        <v>3611</v>
      </c>
      <c r="E2331" t="s">
        <v>3613</v>
      </c>
      <c r="F2331" t="str">
        <f>_xlfn.CONCAT(D2331:D2331,"-",E2331)</f>
        <v>Mogadishu-Sanaa</v>
      </c>
      <c r="G2331" s="1">
        <v>44785</v>
      </c>
      <c r="H2331" s="1">
        <v>44797</v>
      </c>
      <c r="I2331" s="8">
        <f>IF(H2331&lt;&gt;"",_xlfn.DAYS(H2331,G2331),"N/A")</f>
        <v>12</v>
      </c>
      <c r="J2331" s="1">
        <f>IF(H2331&lt;&gt;"",H2331,"N/A")</f>
        <v>44797</v>
      </c>
      <c r="K2331">
        <v>8</v>
      </c>
      <c r="L2331" t="s">
        <v>12</v>
      </c>
      <c r="M2331" t="str">
        <f>IF(L2331&lt;&gt;"",L2331,"N/A")</f>
        <v>Invoiced</v>
      </c>
      <c r="O2331" t="str">
        <f>IF(N2331&lt;&gt;"",N2331,"N/A")</f>
        <v>N/A</v>
      </c>
      <c r="P2331" t="s">
        <v>13</v>
      </c>
      <c r="Q2331" s="9">
        <v>36</v>
      </c>
      <c r="R2331" t="str">
        <f t="shared" si="36"/>
        <v>30+</v>
      </c>
      <c r="S2331">
        <v>600</v>
      </c>
      <c r="T2331" t="s">
        <v>14</v>
      </c>
      <c r="U2331">
        <f>IF(T2331="USD",S2331,S2331*0.055)</f>
        <v>600</v>
      </c>
      <c r="V2331">
        <v>300</v>
      </c>
      <c r="W2331" t="s">
        <v>14</v>
      </c>
      <c r="X2331">
        <f>IF(W2331="USD",V2331,V2331*0.054)</f>
        <v>300</v>
      </c>
      <c r="Y2331">
        <v>0</v>
      </c>
      <c r="Z2331">
        <v>1.7999999999999998</v>
      </c>
      <c r="AA2331" s="9">
        <v>1.2000000000000002</v>
      </c>
      <c r="AB2331">
        <v>1.5</v>
      </c>
      <c r="AC2331">
        <v>1.2000000000000002</v>
      </c>
    </row>
    <row r="2332" spans="1:29" x14ac:dyDescent="0.25">
      <c r="A2332" t="s">
        <v>3270</v>
      </c>
      <c r="B2332" t="s">
        <v>10</v>
      </c>
      <c r="C2332" t="s">
        <v>56</v>
      </c>
      <c r="D2332" t="s">
        <v>3615</v>
      </c>
      <c r="E2332" t="s">
        <v>3618</v>
      </c>
      <c r="F2332" t="str">
        <f>_xlfn.CONCAT(D2332:D2332,"-",E2332)</f>
        <v>Mombasa-Tripoli</v>
      </c>
      <c r="G2332" s="1">
        <v>44788</v>
      </c>
      <c r="H2332" s="1">
        <v>44800</v>
      </c>
      <c r="I2332" s="8">
        <f>IF(H2332&lt;&gt;"",_xlfn.DAYS(H2332,G2332),"N/A")</f>
        <v>12</v>
      </c>
      <c r="J2332" s="1">
        <f>IF(H2332&lt;&gt;"",H2332,"N/A")</f>
        <v>44800</v>
      </c>
      <c r="K2332">
        <v>8</v>
      </c>
      <c r="L2332" t="s">
        <v>12</v>
      </c>
      <c r="M2332" t="str">
        <f>IF(L2332&lt;&gt;"",L2332,"N/A")</f>
        <v>Invoiced</v>
      </c>
      <c r="O2332" t="str">
        <f>IF(N2332&lt;&gt;"",N2332,"N/A")</f>
        <v>N/A</v>
      </c>
      <c r="P2332" t="s">
        <v>13</v>
      </c>
      <c r="Q2332" s="9">
        <v>36</v>
      </c>
      <c r="R2332" t="str">
        <f t="shared" si="36"/>
        <v>30+</v>
      </c>
      <c r="S2332">
        <v>600</v>
      </c>
      <c r="T2332" t="s">
        <v>14</v>
      </c>
      <c r="U2332">
        <f>IF(T2332="USD",S2332,S2332*0.055)</f>
        <v>600</v>
      </c>
      <c r="V2332">
        <v>300</v>
      </c>
      <c r="W2332" t="s">
        <v>14</v>
      </c>
      <c r="X2332">
        <f>IF(W2332="USD",V2332,V2332*0.054)</f>
        <v>300</v>
      </c>
      <c r="Y2332">
        <v>0</v>
      </c>
      <c r="Z2332">
        <v>1.7999999999999998</v>
      </c>
      <c r="AA2332" s="9">
        <v>1.2000000000000002</v>
      </c>
      <c r="AB2332">
        <v>1.5</v>
      </c>
      <c r="AC2332">
        <v>1.2000000000000002</v>
      </c>
    </row>
    <row r="2333" spans="1:29" x14ac:dyDescent="0.25">
      <c r="A2333" t="s">
        <v>3272</v>
      </c>
      <c r="B2333" t="s">
        <v>10</v>
      </c>
      <c r="C2333" t="s">
        <v>56</v>
      </c>
      <c r="D2333" t="s">
        <v>3616</v>
      </c>
      <c r="E2333" t="s">
        <v>3618</v>
      </c>
      <c r="F2333" t="str">
        <f>_xlfn.CONCAT(D2333:D2333,"-",E2333)</f>
        <v>Marrakech-Tripoli</v>
      </c>
      <c r="G2333" s="1">
        <v>44788</v>
      </c>
      <c r="H2333" s="1">
        <v>44800</v>
      </c>
      <c r="I2333" s="8">
        <f>IF(H2333&lt;&gt;"",_xlfn.DAYS(H2333,G2333),"N/A")</f>
        <v>12</v>
      </c>
      <c r="J2333" s="1">
        <f>IF(H2333&lt;&gt;"",H2333,"N/A")</f>
        <v>44800</v>
      </c>
      <c r="K2333">
        <v>8</v>
      </c>
      <c r="L2333" t="s">
        <v>12</v>
      </c>
      <c r="M2333" t="str">
        <f>IF(L2333&lt;&gt;"",L2333,"N/A")</f>
        <v>Invoiced</v>
      </c>
      <c r="O2333" t="str">
        <f>IF(N2333&lt;&gt;"",N2333,"N/A")</f>
        <v>N/A</v>
      </c>
      <c r="P2333" t="s">
        <v>13</v>
      </c>
      <c r="Q2333" s="9">
        <v>36</v>
      </c>
      <c r="R2333" t="str">
        <f t="shared" si="36"/>
        <v>30+</v>
      </c>
      <c r="S2333">
        <v>600</v>
      </c>
      <c r="T2333" t="s">
        <v>14</v>
      </c>
      <c r="U2333">
        <f>IF(T2333="USD",S2333,S2333*0.055)</f>
        <v>600</v>
      </c>
      <c r="V2333">
        <v>300</v>
      </c>
      <c r="W2333" t="s">
        <v>14</v>
      </c>
      <c r="X2333">
        <f>IF(W2333="USD",V2333,V2333*0.054)</f>
        <v>300</v>
      </c>
      <c r="Y2333">
        <v>0</v>
      </c>
      <c r="Z2333">
        <v>1.7999999999999998</v>
      </c>
      <c r="AA2333" s="9">
        <v>1.2000000000000002</v>
      </c>
      <c r="AB2333">
        <v>1.5</v>
      </c>
      <c r="AC2333">
        <v>1.2000000000000002</v>
      </c>
    </row>
    <row r="2334" spans="1:29" x14ac:dyDescent="0.25">
      <c r="A2334" t="s">
        <v>3274</v>
      </c>
      <c r="B2334" t="s">
        <v>10</v>
      </c>
      <c r="C2334" t="s">
        <v>56</v>
      </c>
      <c r="D2334" t="s">
        <v>3616</v>
      </c>
      <c r="E2334" t="s">
        <v>3614</v>
      </c>
      <c r="F2334" t="str">
        <f>_xlfn.CONCAT(D2334:D2334,"-",E2334)</f>
        <v>Marrakech-Alger</v>
      </c>
      <c r="G2334" s="1">
        <v>44788</v>
      </c>
      <c r="H2334" s="1">
        <v>44800</v>
      </c>
      <c r="I2334" s="8">
        <f>IF(H2334&lt;&gt;"",_xlfn.DAYS(H2334,G2334),"N/A")</f>
        <v>12</v>
      </c>
      <c r="J2334" s="1">
        <f>IF(H2334&lt;&gt;"",H2334,"N/A")</f>
        <v>44800</v>
      </c>
      <c r="K2334">
        <v>8</v>
      </c>
      <c r="L2334" t="s">
        <v>12</v>
      </c>
      <c r="M2334" t="str">
        <f>IF(L2334&lt;&gt;"",L2334,"N/A")</f>
        <v>Invoiced</v>
      </c>
      <c r="O2334" t="str">
        <f>IF(N2334&lt;&gt;"",N2334,"N/A")</f>
        <v>N/A</v>
      </c>
      <c r="P2334" t="s">
        <v>13</v>
      </c>
      <c r="Q2334" s="9">
        <v>36</v>
      </c>
      <c r="R2334" t="str">
        <f t="shared" si="36"/>
        <v>30+</v>
      </c>
      <c r="S2334">
        <v>600</v>
      </c>
      <c r="T2334" t="s">
        <v>14</v>
      </c>
      <c r="U2334">
        <f>IF(T2334="USD",S2334,S2334*0.055)</f>
        <v>600</v>
      </c>
      <c r="V2334">
        <v>300</v>
      </c>
      <c r="W2334" t="s">
        <v>14</v>
      </c>
      <c r="X2334">
        <f>IF(W2334="USD",V2334,V2334*0.054)</f>
        <v>300</v>
      </c>
      <c r="Y2334">
        <v>0</v>
      </c>
      <c r="Z2334">
        <v>1.7999999999999998</v>
      </c>
      <c r="AA2334" s="9">
        <v>1.2000000000000002</v>
      </c>
      <c r="AB2334">
        <v>1.5</v>
      </c>
      <c r="AC2334">
        <v>1.2000000000000002</v>
      </c>
    </row>
    <row r="2335" spans="1:29" x14ac:dyDescent="0.25">
      <c r="A2335" t="s">
        <v>3303</v>
      </c>
      <c r="B2335" t="s">
        <v>10</v>
      </c>
      <c r="C2335" t="s">
        <v>56</v>
      </c>
      <c r="D2335" t="s">
        <v>3615</v>
      </c>
      <c r="E2335" t="s">
        <v>3618</v>
      </c>
      <c r="F2335" t="str">
        <f>_xlfn.CONCAT(D2335:D2335,"-",E2335)</f>
        <v>Mombasa-Tripoli</v>
      </c>
      <c r="G2335" s="1">
        <v>44790</v>
      </c>
      <c r="H2335" s="1">
        <v>44802</v>
      </c>
      <c r="I2335" s="8">
        <f>IF(H2335&lt;&gt;"",_xlfn.DAYS(H2335,G2335),"N/A")</f>
        <v>12</v>
      </c>
      <c r="J2335" s="1">
        <f>IF(H2335&lt;&gt;"",H2335,"N/A")</f>
        <v>44802</v>
      </c>
      <c r="K2335">
        <v>8</v>
      </c>
      <c r="L2335" t="s">
        <v>12</v>
      </c>
      <c r="M2335" t="str">
        <f>IF(L2335&lt;&gt;"",L2335,"N/A")</f>
        <v>Invoiced</v>
      </c>
      <c r="O2335" t="str">
        <f>IF(N2335&lt;&gt;"",N2335,"N/A")</f>
        <v>N/A</v>
      </c>
      <c r="P2335" t="s">
        <v>13</v>
      </c>
      <c r="Q2335" s="9">
        <v>36</v>
      </c>
      <c r="R2335" t="str">
        <f t="shared" si="36"/>
        <v>30+</v>
      </c>
      <c r="S2335">
        <v>600</v>
      </c>
      <c r="T2335" t="s">
        <v>14</v>
      </c>
      <c r="U2335">
        <f>IF(T2335="USD",S2335,S2335*0.055)</f>
        <v>600</v>
      </c>
      <c r="V2335">
        <v>300</v>
      </c>
      <c r="W2335" t="s">
        <v>14</v>
      </c>
      <c r="X2335">
        <f>IF(W2335="USD",V2335,V2335*0.054)</f>
        <v>300</v>
      </c>
      <c r="Y2335">
        <v>0</v>
      </c>
      <c r="Z2335">
        <v>1.7999999999999998</v>
      </c>
      <c r="AA2335" s="9">
        <v>1.2000000000000002</v>
      </c>
      <c r="AB2335">
        <v>1.5</v>
      </c>
      <c r="AC2335">
        <v>1.2000000000000002</v>
      </c>
    </row>
    <row r="2336" spans="1:29" x14ac:dyDescent="0.25">
      <c r="A2336" t="s">
        <v>3307</v>
      </c>
      <c r="B2336" t="s">
        <v>10</v>
      </c>
      <c r="C2336" t="s">
        <v>56</v>
      </c>
      <c r="D2336" t="s">
        <v>3616</v>
      </c>
      <c r="E2336" t="s">
        <v>3613</v>
      </c>
      <c r="F2336" t="str">
        <f>_xlfn.CONCAT(D2336:D2336,"-",E2336)</f>
        <v>Marrakech-Sanaa</v>
      </c>
      <c r="G2336" s="1">
        <v>44794</v>
      </c>
      <c r="H2336" s="1">
        <v>44806</v>
      </c>
      <c r="I2336" s="8">
        <f>IF(H2336&lt;&gt;"",_xlfn.DAYS(H2336,G2336),"N/A")</f>
        <v>12</v>
      </c>
      <c r="J2336" s="1">
        <f>IF(H2336&lt;&gt;"",H2336,"N/A")</f>
        <v>44806</v>
      </c>
      <c r="K2336">
        <v>8</v>
      </c>
      <c r="L2336" t="s">
        <v>12</v>
      </c>
      <c r="M2336" t="str">
        <f>IF(L2336&lt;&gt;"",L2336,"N/A")</f>
        <v>Invoiced</v>
      </c>
      <c r="O2336" t="str">
        <f>IF(N2336&lt;&gt;"",N2336,"N/A")</f>
        <v>N/A</v>
      </c>
      <c r="P2336" t="s">
        <v>13</v>
      </c>
      <c r="Q2336" s="9">
        <v>36</v>
      </c>
      <c r="R2336" t="str">
        <f t="shared" si="36"/>
        <v>30+</v>
      </c>
      <c r="S2336">
        <v>600</v>
      </c>
      <c r="T2336" t="s">
        <v>14</v>
      </c>
      <c r="U2336">
        <f>IF(T2336="USD",S2336,S2336*0.055)</f>
        <v>600</v>
      </c>
      <c r="V2336">
        <v>300</v>
      </c>
      <c r="W2336" t="s">
        <v>14</v>
      </c>
      <c r="X2336">
        <f>IF(W2336="USD",V2336,V2336*0.054)</f>
        <v>300</v>
      </c>
      <c r="Y2336">
        <v>0</v>
      </c>
      <c r="Z2336">
        <v>1.7999999999999998</v>
      </c>
      <c r="AA2336" s="9">
        <v>1.2000000000000002</v>
      </c>
      <c r="AB2336">
        <v>1.5</v>
      </c>
      <c r="AC2336">
        <v>1.2000000000000002</v>
      </c>
    </row>
    <row r="2337" spans="1:29" x14ac:dyDescent="0.25">
      <c r="A2337" t="s">
        <v>3309</v>
      </c>
      <c r="B2337" t="s">
        <v>10</v>
      </c>
      <c r="C2337" t="s">
        <v>56</v>
      </c>
      <c r="D2337" t="s">
        <v>3620</v>
      </c>
      <c r="E2337" t="s">
        <v>3614</v>
      </c>
      <c r="F2337" t="str">
        <f>_xlfn.CONCAT(D2337:D2337,"-",E2337)</f>
        <v>Zanzibar-Alger</v>
      </c>
      <c r="G2337" s="1">
        <v>44791</v>
      </c>
      <c r="H2337" s="1">
        <v>44803</v>
      </c>
      <c r="I2337" s="8">
        <f>IF(H2337&lt;&gt;"",_xlfn.DAYS(H2337,G2337),"N/A")</f>
        <v>12</v>
      </c>
      <c r="J2337" s="1">
        <f>IF(H2337&lt;&gt;"",H2337,"N/A")</f>
        <v>44803</v>
      </c>
      <c r="K2337">
        <v>8</v>
      </c>
      <c r="L2337" t="s">
        <v>12</v>
      </c>
      <c r="M2337" t="str">
        <f>IF(L2337&lt;&gt;"",L2337,"N/A")</f>
        <v>Invoiced</v>
      </c>
      <c r="O2337" t="str">
        <f>IF(N2337&lt;&gt;"",N2337,"N/A")</f>
        <v>N/A</v>
      </c>
      <c r="P2337" t="s">
        <v>13</v>
      </c>
      <c r="Q2337" s="9">
        <v>36</v>
      </c>
      <c r="R2337" t="str">
        <f t="shared" si="36"/>
        <v>30+</v>
      </c>
      <c r="S2337">
        <v>600</v>
      </c>
      <c r="T2337" t="s">
        <v>14</v>
      </c>
      <c r="U2337">
        <f>IF(T2337="USD",S2337,S2337*0.055)</f>
        <v>600</v>
      </c>
      <c r="V2337">
        <v>300</v>
      </c>
      <c r="W2337" t="s">
        <v>14</v>
      </c>
      <c r="X2337">
        <f>IF(W2337="USD",V2337,V2337*0.054)</f>
        <v>300</v>
      </c>
      <c r="Y2337">
        <v>0</v>
      </c>
      <c r="Z2337">
        <v>1.7999999999999998</v>
      </c>
      <c r="AA2337" s="9">
        <v>1.2000000000000002</v>
      </c>
      <c r="AB2337">
        <v>1.5</v>
      </c>
      <c r="AC2337">
        <v>1.2000000000000002</v>
      </c>
    </row>
    <row r="2338" spans="1:29" x14ac:dyDescent="0.25">
      <c r="A2338" t="s">
        <v>752</v>
      </c>
      <c r="B2338" t="s">
        <v>10</v>
      </c>
      <c r="C2338" t="s">
        <v>68</v>
      </c>
      <c r="D2338" t="s">
        <v>3620</v>
      </c>
      <c r="E2338" t="s">
        <v>3612</v>
      </c>
      <c r="F2338" t="str">
        <f>_xlfn.CONCAT(D2338:D2338,"-",E2338)</f>
        <v>Zanzibar-Victoria</v>
      </c>
      <c r="G2338" s="1">
        <v>44787</v>
      </c>
      <c r="H2338" s="1">
        <v>44799</v>
      </c>
      <c r="I2338" s="8">
        <f>IF(H2338&lt;&gt;"",_xlfn.DAYS(H2338,G2338),"N/A")</f>
        <v>12</v>
      </c>
      <c r="J2338" s="1">
        <f>IF(H2338&lt;&gt;"",H2338,"N/A")</f>
        <v>44799</v>
      </c>
      <c r="K2338">
        <v>8</v>
      </c>
      <c r="L2338" t="s">
        <v>12</v>
      </c>
      <c r="M2338" t="str">
        <f>IF(L2338&lt;&gt;"",L2338,"N/A")</f>
        <v>Invoiced</v>
      </c>
      <c r="N2338" t="s">
        <v>583</v>
      </c>
      <c r="O2338" t="str">
        <f>IF(N2338&lt;&gt;"",N2338,"N/A")</f>
        <v>Approval Pending</v>
      </c>
      <c r="P2338" t="s">
        <v>13</v>
      </c>
      <c r="Q2338" s="9">
        <v>35.520000000000003</v>
      </c>
      <c r="R2338" t="str">
        <f t="shared" si="36"/>
        <v>30+</v>
      </c>
      <c r="S2338">
        <v>600</v>
      </c>
      <c r="T2338" t="s">
        <v>14</v>
      </c>
      <c r="U2338">
        <f>IF(T2338="USD",S2338,S2338*0.055)</f>
        <v>600</v>
      </c>
      <c r="V2338">
        <v>300</v>
      </c>
      <c r="W2338" t="s">
        <v>14</v>
      </c>
      <c r="X2338">
        <f>IF(W2338="USD",V2338,V2338*0.054)</f>
        <v>300</v>
      </c>
      <c r="Y2338">
        <v>1</v>
      </c>
      <c r="Z2338">
        <v>1.7999999999999998</v>
      </c>
      <c r="AA2338" s="9">
        <v>1.2000000000000002</v>
      </c>
      <c r="AB2338">
        <v>1.5</v>
      </c>
      <c r="AC2338">
        <v>1.2000000000000002</v>
      </c>
    </row>
    <row r="2339" spans="1:29" x14ac:dyDescent="0.25">
      <c r="A2339" t="s">
        <v>768</v>
      </c>
      <c r="B2339" t="s">
        <v>10</v>
      </c>
      <c r="C2339" t="s">
        <v>68</v>
      </c>
      <c r="D2339" t="s">
        <v>3616</v>
      </c>
      <c r="E2339" t="s">
        <v>3613</v>
      </c>
      <c r="F2339" t="str">
        <f>_xlfn.CONCAT(D2339:D2339,"-",E2339)</f>
        <v>Marrakech-Sanaa</v>
      </c>
      <c r="G2339" s="1">
        <v>44800</v>
      </c>
      <c r="H2339" s="1">
        <v>44812</v>
      </c>
      <c r="I2339" s="8">
        <f>IF(H2339&lt;&gt;"",_xlfn.DAYS(H2339,G2339),"N/A")</f>
        <v>12</v>
      </c>
      <c r="J2339" s="1">
        <f>IF(H2339&lt;&gt;"",H2339,"N/A")</f>
        <v>44812</v>
      </c>
      <c r="K2339">
        <v>8</v>
      </c>
      <c r="L2339" t="s">
        <v>12</v>
      </c>
      <c r="M2339" t="str">
        <f>IF(L2339&lt;&gt;"",L2339,"N/A")</f>
        <v>Invoiced</v>
      </c>
      <c r="O2339" t="str">
        <f>IF(N2339&lt;&gt;"",N2339,"N/A")</f>
        <v>N/A</v>
      </c>
      <c r="P2339" t="s">
        <v>69</v>
      </c>
      <c r="Q2339" s="9">
        <v>35.5</v>
      </c>
      <c r="R2339" t="str">
        <f t="shared" si="36"/>
        <v>30+</v>
      </c>
      <c r="S2339">
        <v>20</v>
      </c>
      <c r="T2339" t="s">
        <v>14</v>
      </c>
      <c r="U2339">
        <f>IF(T2339="USD",S2339,S2339*0.055)</f>
        <v>20</v>
      </c>
      <c r="V2339">
        <v>10</v>
      </c>
      <c r="W2339" t="s">
        <v>14</v>
      </c>
      <c r="X2339">
        <f>IF(W2339="USD",V2339,V2339*0.054)</f>
        <v>10</v>
      </c>
      <c r="Y2339">
        <v>1</v>
      </c>
      <c r="Z2339">
        <v>1.7999999999999998</v>
      </c>
      <c r="AA2339" s="9">
        <v>1.2000000000000002</v>
      </c>
      <c r="AB2339">
        <v>1.5</v>
      </c>
      <c r="AC2339">
        <v>1.2000000000000002</v>
      </c>
    </row>
    <row r="2340" spans="1:29" x14ac:dyDescent="0.25">
      <c r="A2340" t="s">
        <v>741</v>
      </c>
      <c r="B2340" t="s">
        <v>10</v>
      </c>
      <c r="C2340" t="s">
        <v>68</v>
      </c>
      <c r="D2340" t="s">
        <v>3620</v>
      </c>
      <c r="E2340" t="s">
        <v>3613</v>
      </c>
      <c r="F2340" t="str">
        <f>_xlfn.CONCAT(D2340:D2340,"-",E2340)</f>
        <v>Zanzibar-Sanaa</v>
      </c>
      <c r="G2340" s="1">
        <v>44800</v>
      </c>
      <c r="H2340" s="1">
        <v>44812</v>
      </c>
      <c r="I2340" s="8">
        <f>IF(H2340&lt;&gt;"",_xlfn.DAYS(H2340,G2340),"N/A")</f>
        <v>12</v>
      </c>
      <c r="J2340" s="1">
        <f>IF(H2340&lt;&gt;"",H2340,"N/A")</f>
        <v>44812</v>
      </c>
      <c r="K2340">
        <v>8</v>
      </c>
      <c r="L2340" t="s">
        <v>12</v>
      </c>
      <c r="M2340" t="str">
        <f>IF(L2340&lt;&gt;"",L2340,"N/A")</f>
        <v>Invoiced</v>
      </c>
      <c r="N2340" t="s">
        <v>583</v>
      </c>
      <c r="O2340" t="str">
        <f>IF(N2340&lt;&gt;"",N2340,"N/A")</f>
        <v>Approval Pending</v>
      </c>
      <c r="P2340" t="s">
        <v>13</v>
      </c>
      <c r="Q2340" s="9">
        <v>35.5</v>
      </c>
      <c r="R2340" t="str">
        <f t="shared" si="36"/>
        <v>30+</v>
      </c>
      <c r="S2340">
        <v>600</v>
      </c>
      <c r="T2340" t="s">
        <v>14</v>
      </c>
      <c r="U2340">
        <f>IF(T2340="USD",S2340,S2340*0.055)</f>
        <v>600</v>
      </c>
      <c r="V2340">
        <v>300</v>
      </c>
      <c r="W2340" t="s">
        <v>14</v>
      </c>
      <c r="X2340">
        <f>IF(W2340="USD",V2340,V2340*0.054)</f>
        <v>300</v>
      </c>
      <c r="Y2340">
        <v>1</v>
      </c>
      <c r="Z2340">
        <v>1.7999999999999998</v>
      </c>
      <c r="AA2340" s="9">
        <v>1.2000000000000002</v>
      </c>
      <c r="AB2340">
        <v>1.5</v>
      </c>
      <c r="AC2340">
        <v>1.2000000000000002</v>
      </c>
    </row>
    <row r="2341" spans="1:29" x14ac:dyDescent="0.25">
      <c r="A2341" t="s">
        <v>880</v>
      </c>
      <c r="B2341" t="s">
        <v>10</v>
      </c>
      <c r="C2341" t="s">
        <v>68</v>
      </c>
      <c r="D2341" t="s">
        <v>3611</v>
      </c>
      <c r="E2341" t="s">
        <v>3612</v>
      </c>
      <c r="F2341" t="str">
        <f>_xlfn.CONCAT(D2341:D2341,"-",E2341)</f>
        <v>Mogadishu-Victoria</v>
      </c>
      <c r="G2341" s="1">
        <v>44807</v>
      </c>
      <c r="H2341" s="1">
        <v>44819</v>
      </c>
      <c r="I2341" s="8">
        <f>IF(H2341&lt;&gt;"",_xlfn.DAYS(H2341,G2341),"N/A")</f>
        <v>12</v>
      </c>
      <c r="J2341" s="1">
        <f>IF(H2341&lt;&gt;"",H2341,"N/A")</f>
        <v>44819</v>
      </c>
      <c r="K2341">
        <v>9</v>
      </c>
      <c r="M2341" t="str">
        <f>IF(L2341&lt;&gt;"",L2341,"N/A")</f>
        <v>N/A</v>
      </c>
      <c r="O2341" t="str">
        <f>IF(N2341&lt;&gt;"",N2341,"N/A")</f>
        <v>N/A</v>
      </c>
      <c r="P2341" t="s">
        <v>69</v>
      </c>
      <c r="Q2341" s="9">
        <v>35.479999999999997</v>
      </c>
      <c r="R2341" t="str">
        <f t="shared" si="36"/>
        <v>30+</v>
      </c>
      <c r="S2341">
        <v>20</v>
      </c>
      <c r="T2341" t="s">
        <v>14</v>
      </c>
      <c r="U2341">
        <f>IF(T2341="USD",S2341,S2341*0.055)</f>
        <v>20</v>
      </c>
      <c r="V2341">
        <v>10</v>
      </c>
      <c r="W2341" t="s">
        <v>14</v>
      </c>
      <c r="X2341">
        <f>IF(W2341="USD",V2341,V2341*0.054)</f>
        <v>10</v>
      </c>
      <c r="Y2341">
        <v>0</v>
      </c>
      <c r="Z2341">
        <v>1.7999999999999998</v>
      </c>
      <c r="AA2341" s="9">
        <v>1.2000000000000002</v>
      </c>
      <c r="AB2341">
        <v>1.5</v>
      </c>
      <c r="AC2341">
        <v>1.2000000000000002</v>
      </c>
    </row>
    <row r="2342" spans="1:29" x14ac:dyDescent="0.25">
      <c r="A2342" t="s">
        <v>877</v>
      </c>
      <c r="B2342" t="s">
        <v>10</v>
      </c>
      <c r="C2342" t="s">
        <v>68</v>
      </c>
      <c r="D2342" t="s">
        <v>3619</v>
      </c>
      <c r="E2342" t="s">
        <v>3614</v>
      </c>
      <c r="F2342" t="str">
        <f>_xlfn.CONCAT(D2342:D2342,"-",E2342)</f>
        <v>Addis Ababa-Alger</v>
      </c>
      <c r="G2342" s="1">
        <v>44807</v>
      </c>
      <c r="H2342" s="1">
        <v>44819</v>
      </c>
      <c r="I2342" s="8">
        <f>IF(H2342&lt;&gt;"",_xlfn.DAYS(H2342,G2342),"N/A")</f>
        <v>12</v>
      </c>
      <c r="J2342" s="1">
        <f>IF(H2342&lt;&gt;"",H2342,"N/A")</f>
        <v>44819</v>
      </c>
      <c r="K2342">
        <v>9</v>
      </c>
      <c r="M2342" t="str">
        <f>IF(L2342&lt;&gt;"",L2342,"N/A")</f>
        <v>N/A</v>
      </c>
      <c r="O2342" t="str">
        <f>IF(N2342&lt;&gt;"",N2342,"N/A")</f>
        <v>N/A</v>
      </c>
      <c r="P2342" t="s">
        <v>13</v>
      </c>
      <c r="Q2342" s="9">
        <v>35.479999999999997</v>
      </c>
      <c r="R2342" t="str">
        <f t="shared" si="36"/>
        <v>30+</v>
      </c>
      <c r="S2342">
        <v>600</v>
      </c>
      <c r="T2342" t="s">
        <v>14</v>
      </c>
      <c r="U2342">
        <f>IF(T2342="USD",S2342,S2342*0.055)</f>
        <v>600</v>
      </c>
      <c r="V2342">
        <v>300</v>
      </c>
      <c r="W2342" t="s">
        <v>14</v>
      </c>
      <c r="X2342">
        <f>IF(W2342="USD",V2342,V2342*0.054)</f>
        <v>300</v>
      </c>
      <c r="Y2342">
        <v>0</v>
      </c>
      <c r="Z2342">
        <v>1.7999999999999998</v>
      </c>
      <c r="AA2342" s="9">
        <v>1.2000000000000002</v>
      </c>
      <c r="AB2342">
        <v>1.5</v>
      </c>
      <c r="AC2342">
        <v>1.2000000000000002</v>
      </c>
    </row>
    <row r="2343" spans="1:29" x14ac:dyDescent="0.25">
      <c r="A2343" t="s">
        <v>765</v>
      </c>
      <c r="B2343" t="s">
        <v>10</v>
      </c>
      <c r="C2343" t="s">
        <v>68</v>
      </c>
      <c r="D2343" t="s">
        <v>3619</v>
      </c>
      <c r="E2343" t="s">
        <v>3617</v>
      </c>
      <c r="F2343" t="str">
        <f>_xlfn.CONCAT(D2343:D2343,"-",E2343)</f>
        <v>Addis Ababa-Lagos</v>
      </c>
      <c r="G2343" s="1">
        <v>44800</v>
      </c>
      <c r="H2343" s="1">
        <v>44812</v>
      </c>
      <c r="I2343" s="8">
        <f>IF(H2343&lt;&gt;"",_xlfn.DAYS(H2343,G2343),"N/A")</f>
        <v>12</v>
      </c>
      <c r="J2343" s="1">
        <f>IF(H2343&lt;&gt;"",H2343,"N/A")</f>
        <v>44812</v>
      </c>
      <c r="K2343">
        <v>8</v>
      </c>
      <c r="L2343" t="s">
        <v>12</v>
      </c>
      <c r="M2343" t="str">
        <f>IF(L2343&lt;&gt;"",L2343,"N/A")</f>
        <v>Invoiced</v>
      </c>
      <c r="O2343" t="str">
        <f>IF(N2343&lt;&gt;"",N2343,"N/A")</f>
        <v>N/A</v>
      </c>
      <c r="P2343" t="s">
        <v>69</v>
      </c>
      <c r="Q2343" s="9">
        <v>35.46</v>
      </c>
      <c r="R2343" t="str">
        <f t="shared" si="36"/>
        <v>30+</v>
      </c>
      <c r="S2343">
        <v>20</v>
      </c>
      <c r="T2343" t="s">
        <v>14</v>
      </c>
      <c r="U2343">
        <f>IF(T2343="USD",S2343,S2343*0.055)</f>
        <v>20</v>
      </c>
      <c r="V2343">
        <v>10</v>
      </c>
      <c r="W2343" t="s">
        <v>14</v>
      </c>
      <c r="X2343">
        <f>IF(W2343="USD",V2343,V2343*0.054)</f>
        <v>10</v>
      </c>
      <c r="Y2343">
        <v>1</v>
      </c>
      <c r="Z2343">
        <v>1.7999999999999998</v>
      </c>
      <c r="AA2343" s="9">
        <v>1.2000000000000002</v>
      </c>
      <c r="AB2343">
        <v>1.5</v>
      </c>
      <c r="AC2343">
        <v>1.2000000000000002</v>
      </c>
    </row>
    <row r="2344" spans="1:29" x14ac:dyDescent="0.25">
      <c r="A2344" t="s">
        <v>771</v>
      </c>
      <c r="B2344" t="s">
        <v>10</v>
      </c>
      <c r="C2344" t="s">
        <v>68</v>
      </c>
      <c r="D2344" t="s">
        <v>3620</v>
      </c>
      <c r="E2344" t="s">
        <v>3618</v>
      </c>
      <c r="F2344" t="str">
        <f>_xlfn.CONCAT(D2344:D2344,"-",E2344)</f>
        <v>Zanzibar-Tripoli</v>
      </c>
      <c r="G2344" s="1">
        <v>44799</v>
      </c>
      <c r="H2344" s="1">
        <v>44811</v>
      </c>
      <c r="I2344" s="8">
        <f>IF(H2344&lt;&gt;"",_xlfn.DAYS(H2344,G2344),"N/A")</f>
        <v>12</v>
      </c>
      <c r="J2344" s="1">
        <f>IF(H2344&lt;&gt;"",H2344,"N/A")</f>
        <v>44811</v>
      </c>
      <c r="K2344">
        <v>8</v>
      </c>
      <c r="L2344" t="s">
        <v>12</v>
      </c>
      <c r="M2344" t="str">
        <f>IF(L2344&lt;&gt;"",L2344,"N/A")</f>
        <v>Invoiced</v>
      </c>
      <c r="O2344" t="str">
        <f>IF(N2344&lt;&gt;"",N2344,"N/A")</f>
        <v>N/A</v>
      </c>
      <c r="P2344" t="s">
        <v>69</v>
      </c>
      <c r="Q2344" s="9">
        <v>35.46</v>
      </c>
      <c r="R2344" t="str">
        <f t="shared" si="36"/>
        <v>30+</v>
      </c>
      <c r="S2344">
        <v>20</v>
      </c>
      <c r="T2344" t="s">
        <v>14</v>
      </c>
      <c r="U2344">
        <f>IF(T2344="USD",S2344,S2344*0.055)</f>
        <v>20</v>
      </c>
      <c r="V2344">
        <v>10</v>
      </c>
      <c r="W2344" t="s">
        <v>14</v>
      </c>
      <c r="X2344">
        <f>IF(W2344="USD",V2344,V2344*0.054)</f>
        <v>10</v>
      </c>
      <c r="Y2344">
        <v>1</v>
      </c>
      <c r="Z2344">
        <v>1.7999999999999998</v>
      </c>
      <c r="AA2344" s="9">
        <v>1.2000000000000002</v>
      </c>
      <c r="AB2344">
        <v>1.5</v>
      </c>
      <c r="AC2344">
        <v>1.2000000000000002</v>
      </c>
    </row>
    <row r="2345" spans="1:29" x14ac:dyDescent="0.25">
      <c r="A2345" t="s">
        <v>734</v>
      </c>
      <c r="B2345" t="s">
        <v>10</v>
      </c>
      <c r="C2345" t="s">
        <v>68</v>
      </c>
      <c r="D2345" t="s">
        <v>3619</v>
      </c>
      <c r="E2345" t="s">
        <v>3618</v>
      </c>
      <c r="F2345" t="str">
        <f>_xlfn.CONCAT(D2345:D2345,"-",E2345)</f>
        <v>Addis Ababa-Tripoli</v>
      </c>
      <c r="G2345" s="1">
        <v>44800</v>
      </c>
      <c r="H2345" s="1">
        <v>44812</v>
      </c>
      <c r="I2345" s="8">
        <f>IF(H2345&lt;&gt;"",_xlfn.DAYS(H2345,G2345),"N/A")</f>
        <v>12</v>
      </c>
      <c r="J2345" s="1">
        <f>IF(H2345&lt;&gt;"",H2345,"N/A")</f>
        <v>44812</v>
      </c>
      <c r="K2345">
        <v>8</v>
      </c>
      <c r="L2345" t="s">
        <v>12</v>
      </c>
      <c r="M2345" t="str">
        <f>IF(L2345&lt;&gt;"",L2345,"N/A")</f>
        <v>Invoiced</v>
      </c>
      <c r="N2345" t="s">
        <v>583</v>
      </c>
      <c r="O2345" t="str">
        <f>IF(N2345&lt;&gt;"",N2345,"N/A")</f>
        <v>Approval Pending</v>
      </c>
      <c r="P2345" t="s">
        <v>13</v>
      </c>
      <c r="Q2345" s="9">
        <v>35.46</v>
      </c>
      <c r="R2345" t="str">
        <f t="shared" si="36"/>
        <v>30+</v>
      </c>
      <c r="S2345">
        <v>600</v>
      </c>
      <c r="T2345" t="s">
        <v>14</v>
      </c>
      <c r="U2345">
        <f>IF(T2345="USD",S2345,S2345*0.055)</f>
        <v>600</v>
      </c>
      <c r="V2345">
        <v>300</v>
      </c>
      <c r="W2345" t="s">
        <v>14</v>
      </c>
      <c r="X2345">
        <f>IF(W2345="USD",V2345,V2345*0.054)</f>
        <v>300</v>
      </c>
      <c r="Y2345">
        <v>1</v>
      </c>
      <c r="Z2345">
        <v>1.7999999999999998</v>
      </c>
      <c r="AA2345" s="9">
        <v>1.2000000000000002</v>
      </c>
      <c r="AB2345">
        <v>1.5</v>
      </c>
      <c r="AC2345">
        <v>1.2000000000000002</v>
      </c>
    </row>
    <row r="2346" spans="1:29" x14ac:dyDescent="0.25">
      <c r="A2346" t="s">
        <v>747</v>
      </c>
      <c r="B2346" t="s">
        <v>10</v>
      </c>
      <c r="C2346" t="s">
        <v>68</v>
      </c>
      <c r="D2346" t="s">
        <v>3619</v>
      </c>
      <c r="E2346" t="s">
        <v>3614</v>
      </c>
      <c r="F2346" t="str">
        <f>_xlfn.CONCAT(D2346:D2346,"-",E2346)</f>
        <v>Addis Ababa-Alger</v>
      </c>
      <c r="G2346" s="1">
        <v>44799</v>
      </c>
      <c r="H2346" s="1">
        <v>44811</v>
      </c>
      <c r="I2346" s="8">
        <f>IF(H2346&lt;&gt;"",_xlfn.DAYS(H2346,G2346),"N/A")</f>
        <v>12</v>
      </c>
      <c r="J2346" s="1">
        <f>IF(H2346&lt;&gt;"",H2346,"N/A")</f>
        <v>44811</v>
      </c>
      <c r="K2346">
        <v>8</v>
      </c>
      <c r="L2346" t="s">
        <v>12</v>
      </c>
      <c r="M2346" t="str">
        <f>IF(L2346&lt;&gt;"",L2346,"N/A")</f>
        <v>Invoiced</v>
      </c>
      <c r="N2346" t="s">
        <v>583</v>
      </c>
      <c r="O2346" t="str">
        <f>IF(N2346&lt;&gt;"",N2346,"N/A")</f>
        <v>Approval Pending</v>
      </c>
      <c r="P2346" t="s">
        <v>13</v>
      </c>
      <c r="Q2346" s="9">
        <v>35.46</v>
      </c>
      <c r="R2346" t="str">
        <f t="shared" si="36"/>
        <v>30+</v>
      </c>
      <c r="S2346">
        <v>600</v>
      </c>
      <c r="T2346" t="s">
        <v>14</v>
      </c>
      <c r="U2346">
        <f>IF(T2346="USD",S2346,S2346*0.055)</f>
        <v>600</v>
      </c>
      <c r="V2346">
        <v>300</v>
      </c>
      <c r="W2346" t="s">
        <v>14</v>
      </c>
      <c r="X2346">
        <f>IF(W2346="USD",V2346,V2346*0.054)</f>
        <v>300</v>
      </c>
      <c r="Y2346">
        <v>1</v>
      </c>
      <c r="Z2346">
        <v>1.7999999999999998</v>
      </c>
      <c r="AA2346" s="9">
        <v>1.2000000000000002</v>
      </c>
      <c r="AB2346">
        <v>1.5</v>
      </c>
      <c r="AC2346">
        <v>1.2000000000000002</v>
      </c>
    </row>
    <row r="2347" spans="1:29" x14ac:dyDescent="0.25">
      <c r="A2347" t="s">
        <v>878</v>
      </c>
      <c r="B2347" t="s">
        <v>10</v>
      </c>
      <c r="C2347" t="s">
        <v>68</v>
      </c>
      <c r="D2347" t="s">
        <v>3611</v>
      </c>
      <c r="E2347" t="s">
        <v>3613</v>
      </c>
      <c r="F2347" t="str">
        <f>_xlfn.CONCAT(D2347:D2347,"-",E2347)</f>
        <v>Mogadishu-Sanaa</v>
      </c>
      <c r="G2347" s="1">
        <v>44807</v>
      </c>
      <c r="H2347" s="1">
        <v>44819</v>
      </c>
      <c r="I2347" s="8">
        <f>IF(H2347&lt;&gt;"",_xlfn.DAYS(H2347,G2347),"N/A")</f>
        <v>12</v>
      </c>
      <c r="J2347" s="1">
        <f>IF(H2347&lt;&gt;"",H2347,"N/A")</f>
        <v>44819</v>
      </c>
      <c r="K2347">
        <v>9</v>
      </c>
      <c r="M2347" t="str">
        <f>IF(L2347&lt;&gt;"",L2347,"N/A")</f>
        <v>N/A</v>
      </c>
      <c r="O2347" t="str">
        <f>IF(N2347&lt;&gt;"",N2347,"N/A")</f>
        <v>N/A</v>
      </c>
      <c r="P2347" t="s">
        <v>69</v>
      </c>
      <c r="Q2347" s="9">
        <v>35.44</v>
      </c>
      <c r="R2347" t="str">
        <f t="shared" si="36"/>
        <v>30+</v>
      </c>
      <c r="S2347">
        <v>20</v>
      </c>
      <c r="T2347" t="s">
        <v>14</v>
      </c>
      <c r="U2347">
        <f>IF(T2347="USD",S2347,S2347*0.055)</f>
        <v>20</v>
      </c>
      <c r="V2347">
        <v>10</v>
      </c>
      <c r="W2347" t="s">
        <v>14</v>
      </c>
      <c r="X2347">
        <f>IF(W2347="USD",V2347,V2347*0.054)</f>
        <v>10</v>
      </c>
      <c r="Y2347">
        <v>0</v>
      </c>
      <c r="Z2347">
        <v>1.7999999999999998</v>
      </c>
      <c r="AA2347" s="9">
        <v>1.2000000000000002</v>
      </c>
      <c r="AB2347">
        <v>1.5</v>
      </c>
      <c r="AC2347">
        <v>1.2000000000000002</v>
      </c>
    </row>
    <row r="2348" spans="1:29" x14ac:dyDescent="0.25">
      <c r="A2348" t="s">
        <v>756</v>
      </c>
      <c r="B2348" t="s">
        <v>10</v>
      </c>
      <c r="C2348" t="s">
        <v>68</v>
      </c>
      <c r="D2348" t="s">
        <v>3616</v>
      </c>
      <c r="E2348" t="s">
        <v>3614</v>
      </c>
      <c r="F2348" t="str">
        <f>_xlfn.CONCAT(D2348:D2348,"-",E2348)</f>
        <v>Marrakech-Alger</v>
      </c>
      <c r="G2348" s="1">
        <v>44783</v>
      </c>
      <c r="H2348" s="1">
        <v>44795</v>
      </c>
      <c r="I2348" s="8">
        <f>IF(H2348&lt;&gt;"",_xlfn.DAYS(H2348,G2348),"N/A")</f>
        <v>12</v>
      </c>
      <c r="J2348" s="1">
        <f>IF(H2348&lt;&gt;"",H2348,"N/A")</f>
        <v>44795</v>
      </c>
      <c r="K2348">
        <v>8</v>
      </c>
      <c r="L2348" t="s">
        <v>12</v>
      </c>
      <c r="M2348" t="str">
        <f>IF(L2348&lt;&gt;"",L2348,"N/A")</f>
        <v>Invoiced</v>
      </c>
      <c r="N2348" t="s">
        <v>12</v>
      </c>
      <c r="O2348" t="str">
        <f>IF(N2348&lt;&gt;"",N2348,"N/A")</f>
        <v>Invoiced</v>
      </c>
      <c r="P2348" t="s">
        <v>13</v>
      </c>
      <c r="Q2348" s="9">
        <v>35.44</v>
      </c>
      <c r="R2348" t="str">
        <f t="shared" si="36"/>
        <v>30+</v>
      </c>
      <c r="S2348">
        <v>600</v>
      </c>
      <c r="T2348" t="s">
        <v>14</v>
      </c>
      <c r="U2348">
        <f>IF(T2348="USD",S2348,S2348*0.055)</f>
        <v>600</v>
      </c>
      <c r="V2348">
        <v>300</v>
      </c>
      <c r="W2348" t="s">
        <v>14</v>
      </c>
      <c r="X2348">
        <f>IF(W2348="USD",V2348,V2348*0.054)</f>
        <v>300</v>
      </c>
      <c r="Y2348">
        <v>1</v>
      </c>
      <c r="Z2348">
        <v>1.7999999999999998</v>
      </c>
      <c r="AA2348" s="9">
        <v>1.2000000000000002</v>
      </c>
      <c r="AB2348">
        <v>1.5</v>
      </c>
      <c r="AC2348">
        <v>1.2000000000000002</v>
      </c>
    </row>
    <row r="2349" spans="1:29" x14ac:dyDescent="0.25">
      <c r="A2349" t="s">
        <v>874</v>
      </c>
      <c r="B2349" t="s">
        <v>10</v>
      </c>
      <c r="C2349" t="s">
        <v>68</v>
      </c>
      <c r="D2349" t="s">
        <v>3619</v>
      </c>
      <c r="E2349" t="s">
        <v>3613</v>
      </c>
      <c r="F2349" t="str">
        <f>_xlfn.CONCAT(D2349:D2349,"-",E2349)</f>
        <v>Addis Ababa-Sanaa</v>
      </c>
      <c r="G2349" s="1">
        <v>44807</v>
      </c>
      <c r="H2349" s="1">
        <v>44819</v>
      </c>
      <c r="I2349" s="8">
        <f>IF(H2349&lt;&gt;"",_xlfn.DAYS(H2349,G2349),"N/A")</f>
        <v>12</v>
      </c>
      <c r="J2349" s="1">
        <f>IF(H2349&lt;&gt;"",H2349,"N/A")</f>
        <v>44819</v>
      </c>
      <c r="K2349">
        <v>9</v>
      </c>
      <c r="M2349" t="str">
        <f>IF(L2349&lt;&gt;"",L2349,"N/A")</f>
        <v>N/A</v>
      </c>
      <c r="O2349" t="str">
        <f>IF(N2349&lt;&gt;"",N2349,"N/A")</f>
        <v>N/A</v>
      </c>
      <c r="P2349" t="s">
        <v>13</v>
      </c>
      <c r="Q2349" s="9">
        <v>35.44</v>
      </c>
      <c r="R2349" t="str">
        <f t="shared" si="36"/>
        <v>30+</v>
      </c>
      <c r="S2349">
        <v>600</v>
      </c>
      <c r="T2349" t="s">
        <v>14</v>
      </c>
      <c r="U2349">
        <f>IF(T2349="USD",S2349,S2349*0.055)</f>
        <v>600</v>
      </c>
      <c r="V2349">
        <v>300</v>
      </c>
      <c r="W2349" t="s">
        <v>14</v>
      </c>
      <c r="X2349">
        <f>IF(W2349="USD",V2349,V2349*0.054)</f>
        <v>300</v>
      </c>
      <c r="Y2349">
        <v>0</v>
      </c>
      <c r="Z2349">
        <v>1.7999999999999998</v>
      </c>
      <c r="AA2349" s="9">
        <v>1.2000000000000002</v>
      </c>
      <c r="AB2349">
        <v>1.5</v>
      </c>
      <c r="AC2349">
        <v>1.2000000000000002</v>
      </c>
    </row>
    <row r="2350" spans="1:29" x14ac:dyDescent="0.25">
      <c r="A2350" t="s">
        <v>3431</v>
      </c>
      <c r="B2350" t="s">
        <v>10</v>
      </c>
      <c r="C2350" t="s">
        <v>56</v>
      </c>
      <c r="D2350" t="s">
        <v>3615</v>
      </c>
      <c r="E2350" t="s">
        <v>3612</v>
      </c>
      <c r="F2350" t="str">
        <f>_xlfn.CONCAT(D2350:D2350,"-",E2350)</f>
        <v>Mombasa-Victoria</v>
      </c>
      <c r="G2350" s="1">
        <v>44722</v>
      </c>
      <c r="H2350" s="1">
        <v>44734</v>
      </c>
      <c r="I2350" s="8">
        <f>IF(H2350&lt;&gt;"",_xlfn.DAYS(H2350,G2350),"N/A")</f>
        <v>12</v>
      </c>
      <c r="J2350" s="1">
        <f>IF(H2350&lt;&gt;"",H2350,"N/A")</f>
        <v>44734</v>
      </c>
      <c r="K2350">
        <v>6</v>
      </c>
      <c r="L2350" t="s">
        <v>16</v>
      </c>
      <c r="M2350" t="str">
        <f>IF(L2350&lt;&gt;"",L2350,"N/A")</f>
        <v>Paid</v>
      </c>
      <c r="N2350" t="s">
        <v>12</v>
      </c>
      <c r="O2350" t="str">
        <f>IF(N2350&lt;&gt;"",N2350,"N/A")</f>
        <v>Invoiced</v>
      </c>
      <c r="P2350" t="s">
        <v>13</v>
      </c>
      <c r="Q2350" s="9">
        <v>35.432000000000002</v>
      </c>
      <c r="R2350" t="str">
        <f t="shared" si="36"/>
        <v>30+</v>
      </c>
      <c r="S2350">
        <v>600</v>
      </c>
      <c r="T2350" t="s">
        <v>14</v>
      </c>
      <c r="U2350">
        <f>IF(T2350="USD",S2350,S2350*0.055)</f>
        <v>600</v>
      </c>
      <c r="V2350">
        <v>300</v>
      </c>
      <c r="W2350" t="s">
        <v>14</v>
      </c>
      <c r="X2350">
        <f>IF(W2350="USD",V2350,V2350*0.054)</f>
        <v>300</v>
      </c>
      <c r="Y2350">
        <v>1</v>
      </c>
      <c r="Z2350">
        <v>1.7999999999999998</v>
      </c>
      <c r="AA2350" s="9">
        <v>1.2000000000000002</v>
      </c>
      <c r="AB2350">
        <v>1.5</v>
      </c>
      <c r="AC2350">
        <v>1.2000000000000002</v>
      </c>
    </row>
    <row r="2351" spans="1:29" x14ac:dyDescent="0.25">
      <c r="A2351" t="s">
        <v>767</v>
      </c>
      <c r="B2351" t="s">
        <v>10</v>
      </c>
      <c r="C2351" t="s">
        <v>68</v>
      </c>
      <c r="D2351" t="s">
        <v>3620</v>
      </c>
      <c r="E2351" t="s">
        <v>3618</v>
      </c>
      <c r="F2351" t="str">
        <f>_xlfn.CONCAT(D2351:D2351,"-",E2351)</f>
        <v>Zanzibar-Tripoli</v>
      </c>
      <c r="G2351" s="1">
        <v>44800</v>
      </c>
      <c r="H2351" s="1">
        <v>44812</v>
      </c>
      <c r="I2351" s="8">
        <f>IF(H2351&lt;&gt;"",_xlfn.DAYS(H2351,G2351),"N/A")</f>
        <v>12</v>
      </c>
      <c r="J2351" s="1">
        <f>IF(H2351&lt;&gt;"",H2351,"N/A")</f>
        <v>44812</v>
      </c>
      <c r="K2351">
        <v>8</v>
      </c>
      <c r="L2351" t="s">
        <v>12</v>
      </c>
      <c r="M2351" t="str">
        <f>IF(L2351&lt;&gt;"",L2351,"N/A")</f>
        <v>Invoiced</v>
      </c>
      <c r="O2351" t="str">
        <f>IF(N2351&lt;&gt;"",N2351,"N/A")</f>
        <v>N/A</v>
      </c>
      <c r="P2351" t="s">
        <v>69</v>
      </c>
      <c r="Q2351" s="9">
        <v>35.42</v>
      </c>
      <c r="R2351" t="str">
        <f t="shared" si="36"/>
        <v>30+</v>
      </c>
      <c r="S2351">
        <v>20</v>
      </c>
      <c r="T2351" t="s">
        <v>14</v>
      </c>
      <c r="U2351">
        <f>IF(T2351="USD",S2351,S2351*0.055)</f>
        <v>20</v>
      </c>
      <c r="V2351">
        <v>10</v>
      </c>
      <c r="W2351" t="s">
        <v>14</v>
      </c>
      <c r="X2351">
        <f>IF(W2351="USD",V2351,V2351*0.054)</f>
        <v>10</v>
      </c>
      <c r="Y2351">
        <v>1</v>
      </c>
      <c r="Z2351">
        <v>1.7999999999999998</v>
      </c>
      <c r="AA2351" s="9">
        <v>1.2000000000000002</v>
      </c>
      <c r="AB2351">
        <v>1.5</v>
      </c>
      <c r="AC2351">
        <v>1.2000000000000002</v>
      </c>
    </row>
    <row r="2352" spans="1:29" x14ac:dyDescent="0.25">
      <c r="A2352" t="s">
        <v>739</v>
      </c>
      <c r="B2352" t="s">
        <v>10</v>
      </c>
      <c r="C2352" t="s">
        <v>68</v>
      </c>
      <c r="D2352" t="s">
        <v>3615</v>
      </c>
      <c r="E2352" t="s">
        <v>3617</v>
      </c>
      <c r="F2352" t="str">
        <f>_xlfn.CONCAT(D2352:D2352,"-",E2352)</f>
        <v>Mombasa-Lagos</v>
      </c>
      <c r="G2352" s="1">
        <v>44800</v>
      </c>
      <c r="H2352" s="1">
        <v>44812</v>
      </c>
      <c r="I2352" s="8">
        <f>IF(H2352&lt;&gt;"",_xlfn.DAYS(H2352,G2352),"N/A")</f>
        <v>12</v>
      </c>
      <c r="J2352" s="1">
        <f>IF(H2352&lt;&gt;"",H2352,"N/A")</f>
        <v>44812</v>
      </c>
      <c r="K2352">
        <v>8</v>
      </c>
      <c r="L2352" t="s">
        <v>12</v>
      </c>
      <c r="M2352" t="str">
        <f>IF(L2352&lt;&gt;"",L2352,"N/A")</f>
        <v>Invoiced</v>
      </c>
      <c r="N2352" t="s">
        <v>583</v>
      </c>
      <c r="O2352" t="str">
        <f>IF(N2352&lt;&gt;"",N2352,"N/A")</f>
        <v>Approval Pending</v>
      </c>
      <c r="P2352" t="s">
        <v>13</v>
      </c>
      <c r="Q2352" s="9">
        <v>35.42</v>
      </c>
      <c r="R2352" t="str">
        <f t="shared" si="36"/>
        <v>30+</v>
      </c>
      <c r="S2352">
        <v>600</v>
      </c>
      <c r="T2352" t="s">
        <v>14</v>
      </c>
      <c r="U2352">
        <f>IF(T2352="USD",S2352,S2352*0.055)</f>
        <v>600</v>
      </c>
      <c r="V2352">
        <v>300</v>
      </c>
      <c r="W2352" t="s">
        <v>14</v>
      </c>
      <c r="X2352">
        <f>IF(W2352="USD",V2352,V2352*0.054)</f>
        <v>300</v>
      </c>
      <c r="Y2352">
        <v>1</v>
      </c>
      <c r="Z2352">
        <v>1.7999999999999998</v>
      </c>
      <c r="AA2352" s="9">
        <v>1.2000000000000002</v>
      </c>
      <c r="AB2352">
        <v>1.5</v>
      </c>
      <c r="AC2352">
        <v>1.2000000000000002</v>
      </c>
    </row>
    <row r="2353" spans="1:29" x14ac:dyDescent="0.25">
      <c r="A2353" t="s">
        <v>3516</v>
      </c>
      <c r="B2353" t="s">
        <v>10</v>
      </c>
      <c r="C2353" t="s">
        <v>56</v>
      </c>
      <c r="D2353" t="s">
        <v>3619</v>
      </c>
      <c r="E2353" t="s">
        <v>3613</v>
      </c>
      <c r="F2353" t="str">
        <f>_xlfn.CONCAT(D2353:D2353,"-",E2353)</f>
        <v>Addis Ababa-Sanaa</v>
      </c>
      <c r="G2353" s="1">
        <v>44781</v>
      </c>
      <c r="H2353" s="1">
        <v>44793</v>
      </c>
      <c r="I2353" s="8">
        <f>IF(H2353&lt;&gt;"",_xlfn.DAYS(H2353,G2353),"N/A")</f>
        <v>12</v>
      </c>
      <c r="J2353" s="1">
        <f>IF(H2353&lt;&gt;"",H2353,"N/A")</f>
        <v>44793</v>
      </c>
      <c r="K2353">
        <v>8</v>
      </c>
      <c r="M2353" t="str">
        <f>IF(L2353&lt;&gt;"",L2353,"N/A")</f>
        <v>N/A</v>
      </c>
      <c r="N2353" t="s">
        <v>12</v>
      </c>
      <c r="O2353" t="str">
        <f>IF(N2353&lt;&gt;"",N2353,"N/A")</f>
        <v>Invoiced</v>
      </c>
      <c r="P2353" t="s">
        <v>13</v>
      </c>
      <c r="Q2353" s="9">
        <v>35.408999999999999</v>
      </c>
      <c r="R2353" t="str">
        <f t="shared" si="36"/>
        <v>30+</v>
      </c>
      <c r="S2353">
        <v>600</v>
      </c>
      <c r="T2353" t="s">
        <v>14</v>
      </c>
      <c r="U2353">
        <f>IF(T2353="USD",S2353,S2353*0.055)</f>
        <v>600</v>
      </c>
      <c r="V2353">
        <v>300</v>
      </c>
      <c r="W2353" t="s">
        <v>14</v>
      </c>
      <c r="X2353">
        <f>IF(W2353="USD",V2353,V2353*0.054)</f>
        <v>300</v>
      </c>
      <c r="Y2353">
        <v>1</v>
      </c>
      <c r="Z2353">
        <v>1.7999999999999998</v>
      </c>
      <c r="AA2353" s="9">
        <v>1.2000000000000002</v>
      </c>
      <c r="AB2353">
        <v>1.5</v>
      </c>
      <c r="AC2353">
        <v>1.2000000000000002</v>
      </c>
    </row>
    <row r="2354" spans="1:29" x14ac:dyDescent="0.25">
      <c r="A2354" t="s">
        <v>773</v>
      </c>
      <c r="B2354" t="s">
        <v>10</v>
      </c>
      <c r="C2354" t="s">
        <v>68</v>
      </c>
      <c r="D2354" t="s">
        <v>3620</v>
      </c>
      <c r="E2354" t="s">
        <v>3614</v>
      </c>
      <c r="F2354" t="str">
        <f>_xlfn.CONCAT(D2354:D2354,"-",E2354)</f>
        <v>Zanzibar-Alger</v>
      </c>
      <c r="G2354" s="1">
        <v>44805</v>
      </c>
      <c r="H2354" s="1">
        <v>44817</v>
      </c>
      <c r="I2354" s="8">
        <f>IF(H2354&lt;&gt;"",_xlfn.DAYS(H2354,G2354),"N/A")</f>
        <v>12</v>
      </c>
      <c r="J2354" s="1">
        <f>IF(H2354&lt;&gt;"",H2354,"N/A")</f>
        <v>44817</v>
      </c>
      <c r="K2354">
        <v>9</v>
      </c>
      <c r="M2354" t="str">
        <f>IF(L2354&lt;&gt;"",L2354,"N/A")</f>
        <v>N/A</v>
      </c>
      <c r="O2354" t="str">
        <f>IF(N2354&lt;&gt;"",N2354,"N/A")</f>
        <v>N/A</v>
      </c>
      <c r="P2354" t="s">
        <v>69</v>
      </c>
      <c r="Q2354" s="9">
        <v>35.380000000000003</v>
      </c>
      <c r="R2354" t="str">
        <f t="shared" si="36"/>
        <v>30+</v>
      </c>
      <c r="S2354">
        <v>20</v>
      </c>
      <c r="T2354" t="s">
        <v>14</v>
      </c>
      <c r="U2354">
        <f>IF(T2354="USD",S2354,S2354*0.055)</f>
        <v>20</v>
      </c>
      <c r="V2354">
        <v>10</v>
      </c>
      <c r="W2354" t="s">
        <v>14</v>
      </c>
      <c r="X2354">
        <f>IF(W2354="USD",V2354,V2354*0.054)</f>
        <v>10</v>
      </c>
      <c r="Y2354">
        <v>1</v>
      </c>
      <c r="Z2354">
        <v>1.7999999999999998</v>
      </c>
      <c r="AA2354" s="9">
        <v>1.2000000000000002</v>
      </c>
      <c r="AB2354">
        <v>1.5</v>
      </c>
      <c r="AC2354">
        <v>1.2000000000000002</v>
      </c>
    </row>
    <row r="2355" spans="1:29" x14ac:dyDescent="0.25">
      <c r="A2355" t="s">
        <v>753</v>
      </c>
      <c r="B2355" t="s">
        <v>10</v>
      </c>
      <c r="C2355" t="s">
        <v>68</v>
      </c>
      <c r="D2355" t="s">
        <v>3615</v>
      </c>
      <c r="E2355" t="s">
        <v>3613</v>
      </c>
      <c r="F2355" t="str">
        <f>_xlfn.CONCAT(D2355:D2355,"-",E2355)</f>
        <v>Mombasa-Sanaa</v>
      </c>
      <c r="G2355" s="1">
        <v>44805</v>
      </c>
      <c r="H2355" s="1">
        <v>44817</v>
      </c>
      <c r="I2355" s="8">
        <f>IF(H2355&lt;&gt;"",_xlfn.DAYS(H2355,G2355),"N/A")</f>
        <v>12</v>
      </c>
      <c r="J2355" s="1">
        <f>IF(H2355&lt;&gt;"",H2355,"N/A")</f>
        <v>44817</v>
      </c>
      <c r="K2355">
        <v>9</v>
      </c>
      <c r="M2355" t="str">
        <f>IF(L2355&lt;&gt;"",L2355,"N/A")</f>
        <v>N/A</v>
      </c>
      <c r="O2355" t="str">
        <f>IF(N2355&lt;&gt;"",N2355,"N/A")</f>
        <v>N/A</v>
      </c>
      <c r="P2355" t="s">
        <v>13</v>
      </c>
      <c r="Q2355" s="9">
        <v>35.380000000000003</v>
      </c>
      <c r="R2355" t="str">
        <f t="shared" si="36"/>
        <v>30+</v>
      </c>
      <c r="S2355">
        <v>600</v>
      </c>
      <c r="T2355" t="s">
        <v>14</v>
      </c>
      <c r="U2355">
        <f>IF(T2355="USD",S2355,S2355*0.055)</f>
        <v>600</v>
      </c>
      <c r="V2355">
        <v>300</v>
      </c>
      <c r="W2355" t="s">
        <v>14</v>
      </c>
      <c r="X2355">
        <f>IF(W2355="USD",V2355,V2355*0.054)</f>
        <v>300</v>
      </c>
      <c r="Y2355">
        <v>1</v>
      </c>
      <c r="Z2355">
        <v>1.7999999999999998</v>
      </c>
      <c r="AA2355" s="9">
        <v>1.2000000000000002</v>
      </c>
      <c r="AB2355">
        <v>1.5</v>
      </c>
      <c r="AC2355">
        <v>1.2000000000000002</v>
      </c>
    </row>
    <row r="2356" spans="1:29" x14ac:dyDescent="0.25">
      <c r="A2356" t="s">
        <v>3413</v>
      </c>
      <c r="B2356" t="s">
        <v>10</v>
      </c>
      <c r="C2356" t="s">
        <v>56</v>
      </c>
      <c r="D2356" t="s">
        <v>3615</v>
      </c>
      <c r="E2356" t="s">
        <v>3617</v>
      </c>
      <c r="F2356" t="str">
        <f>_xlfn.CONCAT(D2356:D2356,"-",E2356)</f>
        <v>Mombasa-Lagos</v>
      </c>
      <c r="G2356" s="1">
        <v>44701</v>
      </c>
      <c r="H2356" s="1">
        <v>44713</v>
      </c>
      <c r="I2356" s="8">
        <f>IF(H2356&lt;&gt;"",_xlfn.DAYS(H2356,G2356),"N/A")</f>
        <v>12</v>
      </c>
      <c r="J2356" s="1">
        <f>IF(H2356&lt;&gt;"",H2356,"N/A")</f>
        <v>44713</v>
      </c>
      <c r="K2356">
        <v>5</v>
      </c>
      <c r="L2356" t="s">
        <v>16</v>
      </c>
      <c r="M2356" t="str">
        <f>IF(L2356&lt;&gt;"",L2356,"N/A")</f>
        <v>Paid</v>
      </c>
      <c r="N2356" t="s">
        <v>12</v>
      </c>
      <c r="O2356" t="str">
        <f>IF(N2356&lt;&gt;"",N2356,"N/A")</f>
        <v>Invoiced</v>
      </c>
      <c r="P2356" t="s">
        <v>13</v>
      </c>
      <c r="Q2356" s="9">
        <v>35.35</v>
      </c>
      <c r="R2356" t="str">
        <f t="shared" si="36"/>
        <v>30+</v>
      </c>
      <c r="S2356">
        <v>600</v>
      </c>
      <c r="T2356" t="s">
        <v>14</v>
      </c>
      <c r="U2356">
        <f>IF(T2356="USD",S2356,S2356*0.055)</f>
        <v>600</v>
      </c>
      <c r="V2356">
        <v>300</v>
      </c>
      <c r="W2356" t="s">
        <v>14</v>
      </c>
      <c r="X2356">
        <f>IF(W2356="USD",V2356,V2356*0.054)</f>
        <v>300</v>
      </c>
      <c r="Y2356">
        <v>1</v>
      </c>
      <c r="Z2356">
        <v>1.7999999999999998</v>
      </c>
      <c r="AA2356" s="9">
        <v>1.2000000000000002</v>
      </c>
      <c r="AB2356">
        <v>1.5</v>
      </c>
      <c r="AC2356">
        <v>1.2000000000000002</v>
      </c>
    </row>
    <row r="2357" spans="1:29" x14ac:dyDescent="0.25">
      <c r="A2357" t="s">
        <v>3506</v>
      </c>
      <c r="B2357" t="s">
        <v>10</v>
      </c>
      <c r="C2357" t="s">
        <v>56</v>
      </c>
      <c r="D2357" t="s">
        <v>3611</v>
      </c>
      <c r="E2357" t="s">
        <v>3618</v>
      </c>
      <c r="F2357" t="str">
        <f>_xlfn.CONCAT(D2357:D2357,"-",E2357)</f>
        <v>Mogadishu-Tripoli</v>
      </c>
      <c r="G2357" s="1">
        <v>44781</v>
      </c>
      <c r="H2357" s="1">
        <v>44793</v>
      </c>
      <c r="I2357" s="8">
        <f>IF(H2357&lt;&gt;"",_xlfn.DAYS(H2357,G2357),"N/A")</f>
        <v>12</v>
      </c>
      <c r="J2357" s="1">
        <f>IF(H2357&lt;&gt;"",H2357,"N/A")</f>
        <v>44793</v>
      </c>
      <c r="K2357">
        <v>8</v>
      </c>
      <c r="M2357" t="str">
        <f>IF(L2357&lt;&gt;"",L2357,"N/A")</f>
        <v>N/A</v>
      </c>
      <c r="N2357" t="s">
        <v>12</v>
      </c>
      <c r="O2357" t="str">
        <f>IF(N2357&lt;&gt;"",N2357,"N/A")</f>
        <v>Invoiced</v>
      </c>
      <c r="P2357" t="s">
        <v>13</v>
      </c>
      <c r="Q2357" s="9">
        <v>35.283999999999999</v>
      </c>
      <c r="R2357" t="str">
        <f t="shared" si="36"/>
        <v>30+</v>
      </c>
      <c r="S2357">
        <v>600</v>
      </c>
      <c r="T2357" t="s">
        <v>14</v>
      </c>
      <c r="U2357">
        <f>IF(T2357="USD",S2357,S2357*0.055)</f>
        <v>600</v>
      </c>
      <c r="V2357">
        <v>300</v>
      </c>
      <c r="W2357" t="s">
        <v>14</v>
      </c>
      <c r="X2357">
        <f>IF(W2357="USD",V2357,V2357*0.054)</f>
        <v>300</v>
      </c>
      <c r="Y2357">
        <v>1</v>
      </c>
      <c r="Z2357">
        <v>1.7999999999999998</v>
      </c>
      <c r="AA2357" s="9">
        <v>1.2000000000000002</v>
      </c>
      <c r="AB2357">
        <v>1.5</v>
      </c>
      <c r="AC2357">
        <v>1.2000000000000002</v>
      </c>
    </row>
    <row r="2358" spans="1:29" x14ac:dyDescent="0.25">
      <c r="A2358" t="s">
        <v>766</v>
      </c>
      <c r="B2358" t="s">
        <v>10</v>
      </c>
      <c r="C2358" t="s">
        <v>68</v>
      </c>
      <c r="D2358" t="s">
        <v>3615</v>
      </c>
      <c r="E2358" t="s">
        <v>3614</v>
      </c>
      <c r="F2358" t="str">
        <f>_xlfn.CONCAT(D2358:D2358,"-",E2358)</f>
        <v>Mombasa-Alger</v>
      </c>
      <c r="G2358" s="1">
        <v>44799</v>
      </c>
      <c r="H2358" s="1">
        <v>44811</v>
      </c>
      <c r="I2358" s="8">
        <f>IF(H2358&lt;&gt;"",_xlfn.DAYS(H2358,G2358),"N/A")</f>
        <v>12</v>
      </c>
      <c r="J2358" s="1">
        <f>IF(H2358&lt;&gt;"",H2358,"N/A")</f>
        <v>44811</v>
      </c>
      <c r="K2358">
        <v>8</v>
      </c>
      <c r="L2358" t="s">
        <v>12</v>
      </c>
      <c r="M2358" t="str">
        <f>IF(L2358&lt;&gt;"",L2358,"N/A")</f>
        <v>Invoiced</v>
      </c>
      <c r="O2358" t="str">
        <f>IF(N2358&lt;&gt;"",N2358,"N/A")</f>
        <v>N/A</v>
      </c>
      <c r="P2358" t="s">
        <v>69</v>
      </c>
      <c r="Q2358" s="9">
        <v>35.28</v>
      </c>
      <c r="R2358" t="str">
        <f t="shared" si="36"/>
        <v>30+</v>
      </c>
      <c r="S2358">
        <v>20</v>
      </c>
      <c r="T2358" t="s">
        <v>14</v>
      </c>
      <c r="U2358">
        <f>IF(T2358="USD",S2358,S2358*0.055)</f>
        <v>20</v>
      </c>
      <c r="V2358">
        <v>10</v>
      </c>
      <c r="W2358" t="s">
        <v>14</v>
      </c>
      <c r="X2358">
        <f>IF(W2358="USD",V2358,V2358*0.054)</f>
        <v>10</v>
      </c>
      <c r="Y2358">
        <v>1</v>
      </c>
      <c r="Z2358">
        <v>1.7999999999999998</v>
      </c>
      <c r="AA2358" s="9">
        <v>1.2000000000000002</v>
      </c>
      <c r="AB2358">
        <v>1.5</v>
      </c>
      <c r="AC2358">
        <v>1.2000000000000002</v>
      </c>
    </row>
    <row r="2359" spans="1:29" x14ac:dyDescent="0.25">
      <c r="A2359" t="s">
        <v>737</v>
      </c>
      <c r="B2359" t="s">
        <v>10</v>
      </c>
      <c r="C2359" t="s">
        <v>68</v>
      </c>
      <c r="D2359" t="s">
        <v>3611</v>
      </c>
      <c r="E2359" t="s">
        <v>3617</v>
      </c>
      <c r="F2359" t="str">
        <f>_xlfn.CONCAT(D2359:D2359,"-",E2359)</f>
        <v>Mogadishu-Lagos</v>
      </c>
      <c r="G2359" s="1">
        <v>44799</v>
      </c>
      <c r="H2359" s="1">
        <v>44811</v>
      </c>
      <c r="I2359" s="8">
        <f>IF(H2359&lt;&gt;"",_xlfn.DAYS(H2359,G2359),"N/A")</f>
        <v>12</v>
      </c>
      <c r="J2359" s="1">
        <f>IF(H2359&lt;&gt;"",H2359,"N/A")</f>
        <v>44811</v>
      </c>
      <c r="K2359">
        <v>8</v>
      </c>
      <c r="L2359" t="s">
        <v>12</v>
      </c>
      <c r="M2359" t="str">
        <f>IF(L2359&lt;&gt;"",L2359,"N/A")</f>
        <v>Invoiced</v>
      </c>
      <c r="N2359" t="s">
        <v>583</v>
      </c>
      <c r="O2359" t="str">
        <f>IF(N2359&lt;&gt;"",N2359,"N/A")</f>
        <v>Approval Pending</v>
      </c>
      <c r="P2359" t="s">
        <v>13</v>
      </c>
      <c r="Q2359" s="9">
        <v>35.28</v>
      </c>
      <c r="R2359" t="str">
        <f t="shared" si="36"/>
        <v>30+</v>
      </c>
      <c r="S2359">
        <v>600</v>
      </c>
      <c r="T2359" t="s">
        <v>14</v>
      </c>
      <c r="U2359">
        <f>IF(T2359="USD",S2359,S2359*0.055)</f>
        <v>600</v>
      </c>
      <c r="V2359">
        <v>300</v>
      </c>
      <c r="W2359" t="s">
        <v>14</v>
      </c>
      <c r="X2359">
        <f>IF(W2359="USD",V2359,V2359*0.054)</f>
        <v>300</v>
      </c>
      <c r="Y2359">
        <v>1</v>
      </c>
      <c r="Z2359">
        <v>1.7999999999999998</v>
      </c>
      <c r="AA2359" s="9">
        <v>1.2000000000000002</v>
      </c>
      <c r="AB2359">
        <v>1.5</v>
      </c>
      <c r="AC2359">
        <v>1.2000000000000002</v>
      </c>
    </row>
    <row r="2360" spans="1:29" x14ac:dyDescent="0.25">
      <c r="A2360" t="s">
        <v>3408</v>
      </c>
      <c r="B2360" t="s">
        <v>10</v>
      </c>
      <c r="C2360" t="s">
        <v>56</v>
      </c>
      <c r="D2360" t="s">
        <v>3611</v>
      </c>
      <c r="E2360" t="s">
        <v>3614</v>
      </c>
      <c r="F2360" t="str">
        <f>_xlfn.CONCAT(D2360:D2360,"-",E2360)</f>
        <v>Mogadishu-Alger</v>
      </c>
      <c r="G2360" s="1">
        <v>44688</v>
      </c>
      <c r="H2360" s="1">
        <v>44700</v>
      </c>
      <c r="I2360" s="8">
        <f>IF(H2360&lt;&gt;"",_xlfn.DAYS(H2360,G2360),"N/A")</f>
        <v>12</v>
      </c>
      <c r="J2360" s="1">
        <f>IF(H2360&lt;&gt;"",H2360,"N/A")</f>
        <v>44700</v>
      </c>
      <c r="K2360">
        <v>5</v>
      </c>
      <c r="L2360" t="s">
        <v>16</v>
      </c>
      <c r="M2360" t="str">
        <f>IF(L2360&lt;&gt;"",L2360,"N/A")</f>
        <v>Paid</v>
      </c>
      <c r="N2360" t="s">
        <v>12</v>
      </c>
      <c r="O2360" t="str">
        <f>IF(N2360&lt;&gt;"",N2360,"N/A")</f>
        <v>Invoiced</v>
      </c>
      <c r="P2360" t="s">
        <v>13</v>
      </c>
      <c r="Q2360" s="9">
        <v>35.234000000000002</v>
      </c>
      <c r="R2360" t="str">
        <f t="shared" si="36"/>
        <v>30+</v>
      </c>
      <c r="S2360">
        <v>600</v>
      </c>
      <c r="T2360" t="s">
        <v>14</v>
      </c>
      <c r="U2360">
        <f>IF(T2360="USD",S2360,S2360*0.055)</f>
        <v>600</v>
      </c>
      <c r="V2360">
        <v>300</v>
      </c>
      <c r="W2360" t="s">
        <v>14</v>
      </c>
      <c r="X2360">
        <f>IF(W2360="USD",V2360,V2360*0.054)</f>
        <v>300</v>
      </c>
      <c r="Y2360">
        <v>1</v>
      </c>
      <c r="Z2360">
        <v>1.7999999999999998</v>
      </c>
      <c r="AA2360" s="9">
        <v>1.2000000000000002</v>
      </c>
      <c r="AB2360">
        <v>1.5</v>
      </c>
      <c r="AC2360">
        <v>1.2000000000000002</v>
      </c>
    </row>
    <row r="2361" spans="1:29" x14ac:dyDescent="0.25">
      <c r="A2361" t="s">
        <v>3490</v>
      </c>
      <c r="B2361" t="s">
        <v>10</v>
      </c>
      <c r="C2361" t="s">
        <v>56</v>
      </c>
      <c r="D2361" t="s">
        <v>3616</v>
      </c>
      <c r="E2361" t="s">
        <v>3617</v>
      </c>
      <c r="F2361" t="str">
        <f>_xlfn.CONCAT(D2361:D2361,"-",E2361)</f>
        <v>Marrakech-Lagos</v>
      </c>
      <c r="G2361" s="1">
        <v>44753</v>
      </c>
      <c r="H2361" s="1">
        <v>44765</v>
      </c>
      <c r="I2361" s="8">
        <f>IF(H2361&lt;&gt;"",_xlfn.DAYS(H2361,G2361),"N/A")</f>
        <v>12</v>
      </c>
      <c r="J2361" s="1">
        <f>IF(H2361&lt;&gt;"",H2361,"N/A")</f>
        <v>44765</v>
      </c>
      <c r="K2361">
        <v>7</v>
      </c>
      <c r="M2361" t="str">
        <f>IF(L2361&lt;&gt;"",L2361,"N/A")</f>
        <v>N/A</v>
      </c>
      <c r="N2361" t="s">
        <v>12</v>
      </c>
      <c r="O2361" t="str">
        <f>IF(N2361&lt;&gt;"",N2361,"N/A")</f>
        <v>Invoiced</v>
      </c>
      <c r="P2361" t="s">
        <v>13</v>
      </c>
      <c r="Q2361" s="9">
        <v>35.143999999999998</v>
      </c>
      <c r="R2361" t="str">
        <f t="shared" si="36"/>
        <v>30+</v>
      </c>
      <c r="S2361">
        <v>600</v>
      </c>
      <c r="T2361" t="s">
        <v>14</v>
      </c>
      <c r="U2361">
        <f>IF(T2361="USD",S2361,S2361*0.055)</f>
        <v>600</v>
      </c>
      <c r="V2361">
        <v>300</v>
      </c>
      <c r="W2361" t="s">
        <v>14</v>
      </c>
      <c r="X2361">
        <f>IF(W2361="USD",V2361,V2361*0.054)</f>
        <v>300</v>
      </c>
      <c r="Y2361">
        <v>1</v>
      </c>
      <c r="Z2361">
        <v>1.7999999999999998</v>
      </c>
      <c r="AA2361" s="9">
        <v>1.2000000000000002</v>
      </c>
      <c r="AB2361">
        <v>1.5</v>
      </c>
      <c r="AC2361">
        <v>1.2000000000000002</v>
      </c>
    </row>
    <row r="2362" spans="1:29" x14ac:dyDescent="0.25">
      <c r="A2362" t="s">
        <v>3492</v>
      </c>
      <c r="B2362" t="s">
        <v>10</v>
      </c>
      <c r="C2362" t="s">
        <v>56</v>
      </c>
      <c r="D2362" t="s">
        <v>3611</v>
      </c>
      <c r="E2362" t="s">
        <v>3614</v>
      </c>
      <c r="F2362" t="str">
        <f>_xlfn.CONCAT(D2362:D2362,"-",E2362)</f>
        <v>Mogadishu-Alger</v>
      </c>
      <c r="G2362" s="1">
        <v>44753</v>
      </c>
      <c r="H2362" s="1">
        <v>44765</v>
      </c>
      <c r="I2362" s="8">
        <f>IF(H2362&lt;&gt;"",_xlfn.DAYS(H2362,G2362),"N/A")</f>
        <v>12</v>
      </c>
      <c r="J2362" s="1">
        <f>IF(H2362&lt;&gt;"",H2362,"N/A")</f>
        <v>44765</v>
      </c>
      <c r="K2362">
        <v>7</v>
      </c>
      <c r="M2362" t="str">
        <f>IF(L2362&lt;&gt;"",L2362,"N/A")</f>
        <v>N/A</v>
      </c>
      <c r="N2362" t="s">
        <v>12</v>
      </c>
      <c r="O2362" t="str">
        <f>IF(N2362&lt;&gt;"",N2362,"N/A")</f>
        <v>Invoiced</v>
      </c>
      <c r="P2362" t="s">
        <v>13</v>
      </c>
      <c r="Q2362" s="9">
        <v>35.093000000000004</v>
      </c>
      <c r="R2362" t="str">
        <f t="shared" si="36"/>
        <v>30+</v>
      </c>
      <c r="S2362">
        <v>600</v>
      </c>
      <c r="T2362" t="s">
        <v>14</v>
      </c>
      <c r="U2362">
        <f>IF(T2362="USD",S2362,S2362*0.055)</f>
        <v>600</v>
      </c>
      <c r="V2362">
        <v>300</v>
      </c>
      <c r="W2362" t="s">
        <v>14</v>
      </c>
      <c r="X2362">
        <f>IF(W2362="USD",V2362,V2362*0.054)</f>
        <v>300</v>
      </c>
      <c r="Y2362">
        <v>1</v>
      </c>
      <c r="Z2362">
        <v>1.7999999999999998</v>
      </c>
      <c r="AA2362" s="9">
        <v>1.2000000000000002</v>
      </c>
      <c r="AB2362">
        <v>1.5</v>
      </c>
      <c r="AC2362">
        <v>1.2000000000000002</v>
      </c>
    </row>
    <row r="2363" spans="1:29" x14ac:dyDescent="0.25">
      <c r="A2363" t="s">
        <v>3517</v>
      </c>
      <c r="B2363" t="s">
        <v>10</v>
      </c>
      <c r="C2363" t="s">
        <v>56</v>
      </c>
      <c r="D2363" t="s">
        <v>3616</v>
      </c>
      <c r="E2363" t="s">
        <v>3614</v>
      </c>
      <c r="F2363" t="str">
        <f>_xlfn.CONCAT(D2363:D2363,"-",E2363)</f>
        <v>Marrakech-Alger</v>
      </c>
      <c r="G2363" s="1">
        <v>44783</v>
      </c>
      <c r="H2363" s="1">
        <v>44795</v>
      </c>
      <c r="I2363" s="8">
        <f>IF(H2363&lt;&gt;"",_xlfn.DAYS(H2363,G2363),"N/A")</f>
        <v>12</v>
      </c>
      <c r="J2363" s="1">
        <f>IF(H2363&lt;&gt;"",H2363,"N/A")</f>
        <v>44795</v>
      </c>
      <c r="K2363">
        <v>8</v>
      </c>
      <c r="M2363" t="str">
        <f>IF(L2363&lt;&gt;"",L2363,"N/A")</f>
        <v>N/A</v>
      </c>
      <c r="N2363" t="s">
        <v>12</v>
      </c>
      <c r="O2363" t="str">
        <f>IF(N2363&lt;&gt;"",N2363,"N/A")</f>
        <v>Invoiced</v>
      </c>
      <c r="P2363" t="s">
        <v>13</v>
      </c>
      <c r="Q2363" s="9">
        <v>35.091000000000001</v>
      </c>
      <c r="R2363" t="str">
        <f t="shared" si="36"/>
        <v>30+</v>
      </c>
      <c r="S2363">
        <v>600</v>
      </c>
      <c r="T2363" t="s">
        <v>14</v>
      </c>
      <c r="U2363">
        <f>IF(T2363="USD",S2363,S2363*0.055)</f>
        <v>600</v>
      </c>
      <c r="V2363">
        <v>300</v>
      </c>
      <c r="W2363" t="s">
        <v>14</v>
      </c>
      <c r="X2363">
        <f>IF(W2363="USD",V2363,V2363*0.054)</f>
        <v>300</v>
      </c>
      <c r="Y2363">
        <v>1</v>
      </c>
      <c r="Z2363">
        <v>1.7999999999999998</v>
      </c>
      <c r="AA2363" s="9">
        <v>1.2000000000000002</v>
      </c>
      <c r="AB2363">
        <v>1.5</v>
      </c>
      <c r="AC2363">
        <v>1.2000000000000002</v>
      </c>
    </row>
    <row r="2364" spans="1:29" x14ac:dyDescent="0.25">
      <c r="A2364" t="s">
        <v>3495</v>
      </c>
      <c r="B2364" t="s">
        <v>10</v>
      </c>
      <c r="C2364" t="s">
        <v>56</v>
      </c>
      <c r="D2364" t="s">
        <v>3619</v>
      </c>
      <c r="E2364" t="s">
        <v>3612</v>
      </c>
      <c r="F2364" t="str">
        <f>_xlfn.CONCAT(D2364:D2364,"-",E2364)</f>
        <v>Addis Ababa-Victoria</v>
      </c>
      <c r="G2364" s="1">
        <v>44753</v>
      </c>
      <c r="H2364" s="1">
        <v>44765</v>
      </c>
      <c r="I2364" s="8">
        <f>IF(H2364&lt;&gt;"",_xlfn.DAYS(H2364,G2364),"N/A")</f>
        <v>12</v>
      </c>
      <c r="J2364" s="1">
        <f>IF(H2364&lt;&gt;"",H2364,"N/A")</f>
        <v>44765</v>
      </c>
      <c r="K2364">
        <v>7</v>
      </c>
      <c r="M2364" t="str">
        <f>IF(L2364&lt;&gt;"",L2364,"N/A")</f>
        <v>N/A</v>
      </c>
      <c r="N2364" t="s">
        <v>12</v>
      </c>
      <c r="O2364" t="str">
        <f>IF(N2364&lt;&gt;"",N2364,"N/A")</f>
        <v>Invoiced</v>
      </c>
      <c r="P2364" t="s">
        <v>13</v>
      </c>
      <c r="Q2364" s="9">
        <v>35.027999999999999</v>
      </c>
      <c r="R2364" t="str">
        <f t="shared" si="36"/>
        <v>30+</v>
      </c>
      <c r="S2364">
        <v>600</v>
      </c>
      <c r="T2364" t="s">
        <v>14</v>
      </c>
      <c r="U2364">
        <f>IF(T2364="USD",S2364,S2364*0.055)</f>
        <v>600</v>
      </c>
      <c r="V2364">
        <v>300</v>
      </c>
      <c r="W2364" t="s">
        <v>14</v>
      </c>
      <c r="X2364">
        <f>IF(W2364="USD",V2364,V2364*0.054)</f>
        <v>300</v>
      </c>
      <c r="Y2364">
        <v>1</v>
      </c>
      <c r="Z2364">
        <v>1.7999999999999998</v>
      </c>
      <c r="AA2364" s="9">
        <v>1.2000000000000002</v>
      </c>
      <c r="AB2364">
        <v>1.5</v>
      </c>
      <c r="AC2364">
        <v>1.2000000000000002</v>
      </c>
    </row>
    <row r="2365" spans="1:29" x14ac:dyDescent="0.25">
      <c r="A2365" t="s">
        <v>3385</v>
      </c>
      <c r="B2365" t="s">
        <v>10</v>
      </c>
      <c r="C2365" t="s">
        <v>56</v>
      </c>
      <c r="D2365" t="s">
        <v>3620</v>
      </c>
      <c r="E2365" t="s">
        <v>3614</v>
      </c>
      <c r="F2365" t="str">
        <f>_xlfn.CONCAT(D2365:D2365,"-",E2365)</f>
        <v>Zanzibar-Alger</v>
      </c>
      <c r="G2365" s="1">
        <v>44673</v>
      </c>
      <c r="H2365" s="1">
        <v>44685</v>
      </c>
      <c r="I2365" s="8">
        <f>IF(H2365&lt;&gt;"",_xlfn.DAYS(H2365,G2365),"N/A")</f>
        <v>12</v>
      </c>
      <c r="J2365" s="1">
        <f>IF(H2365&lt;&gt;"",H2365,"N/A")</f>
        <v>44685</v>
      </c>
      <c r="K2365">
        <v>4</v>
      </c>
      <c r="L2365" t="s">
        <v>16</v>
      </c>
      <c r="M2365" t="str">
        <f>IF(L2365&lt;&gt;"",L2365,"N/A")</f>
        <v>Paid</v>
      </c>
      <c r="N2365" t="s">
        <v>12</v>
      </c>
      <c r="O2365" t="str">
        <f>IF(N2365&lt;&gt;"",N2365,"N/A")</f>
        <v>Invoiced</v>
      </c>
      <c r="P2365" t="s">
        <v>13</v>
      </c>
      <c r="Q2365" s="9">
        <v>35.002000000000002</v>
      </c>
      <c r="R2365" t="str">
        <f t="shared" si="36"/>
        <v>30+</v>
      </c>
      <c r="S2365">
        <v>600</v>
      </c>
      <c r="T2365" t="s">
        <v>14</v>
      </c>
      <c r="U2365">
        <f>IF(T2365="USD",S2365,S2365*0.055)</f>
        <v>600</v>
      </c>
      <c r="V2365">
        <v>300</v>
      </c>
      <c r="W2365" t="s">
        <v>14</v>
      </c>
      <c r="X2365">
        <f>IF(W2365="USD",V2365,V2365*0.054)</f>
        <v>300</v>
      </c>
      <c r="Y2365">
        <v>1</v>
      </c>
      <c r="Z2365">
        <v>1.7999999999999998</v>
      </c>
      <c r="AA2365" s="9">
        <v>1.2000000000000002</v>
      </c>
      <c r="AB2365">
        <v>1.5</v>
      </c>
      <c r="AC2365">
        <v>1.2000000000000002</v>
      </c>
    </row>
    <row r="2366" spans="1:29" x14ac:dyDescent="0.25">
      <c r="A2366" t="s">
        <v>2305</v>
      </c>
      <c r="B2366" t="s">
        <v>10</v>
      </c>
      <c r="C2366" t="s">
        <v>56</v>
      </c>
      <c r="D2366" t="s">
        <v>3616</v>
      </c>
      <c r="E2366" t="s">
        <v>3617</v>
      </c>
      <c r="F2366" t="str">
        <f>_xlfn.CONCAT(D2366:D2366,"-",E2366)</f>
        <v>Marrakech-Lagos</v>
      </c>
      <c r="G2366" s="1">
        <v>44572</v>
      </c>
      <c r="H2366" s="1">
        <v>44584</v>
      </c>
      <c r="I2366" s="8">
        <f>IF(H2366&lt;&gt;"",_xlfn.DAYS(H2366,G2366),"N/A")</f>
        <v>12</v>
      </c>
      <c r="J2366" s="1">
        <f>IF(H2366&lt;&gt;"",H2366,"N/A")</f>
        <v>44584</v>
      </c>
      <c r="K2366">
        <v>1</v>
      </c>
      <c r="L2366" t="s">
        <v>16</v>
      </c>
      <c r="M2366" t="str">
        <f>IF(L2366&lt;&gt;"",L2366,"N/A")</f>
        <v>Paid</v>
      </c>
      <c r="N2366" t="s">
        <v>16</v>
      </c>
      <c r="O2366" t="str">
        <f>IF(N2366&lt;&gt;"",N2366,"N/A")</f>
        <v>Paid</v>
      </c>
      <c r="P2366" t="s">
        <v>13</v>
      </c>
      <c r="Q2366" s="9">
        <v>35</v>
      </c>
      <c r="R2366" t="str">
        <f t="shared" si="36"/>
        <v>30+</v>
      </c>
      <c r="S2366">
        <v>600</v>
      </c>
      <c r="T2366" t="s">
        <v>14</v>
      </c>
      <c r="U2366">
        <f>IF(T2366="USD",S2366,S2366*0.055)</f>
        <v>600</v>
      </c>
      <c r="V2366">
        <v>300</v>
      </c>
      <c r="W2366" t="s">
        <v>14</v>
      </c>
      <c r="X2366">
        <f>IF(W2366="USD",V2366,V2366*0.054)</f>
        <v>300</v>
      </c>
      <c r="Y2366">
        <v>0</v>
      </c>
      <c r="Z2366">
        <v>1.7999999999999998</v>
      </c>
      <c r="AA2366" s="9">
        <v>1.2000000000000002</v>
      </c>
      <c r="AB2366">
        <v>1.5</v>
      </c>
      <c r="AC2366">
        <v>1.2000000000000002</v>
      </c>
    </row>
    <row r="2367" spans="1:29" x14ac:dyDescent="0.25">
      <c r="A2367" t="s">
        <v>2316</v>
      </c>
      <c r="B2367" t="s">
        <v>10</v>
      </c>
      <c r="C2367" t="s">
        <v>56</v>
      </c>
      <c r="D2367" t="s">
        <v>3616</v>
      </c>
      <c r="E2367" t="s">
        <v>3618</v>
      </c>
      <c r="F2367" t="str">
        <f>_xlfn.CONCAT(D2367:D2367,"-",E2367)</f>
        <v>Marrakech-Tripoli</v>
      </c>
      <c r="G2367" s="1">
        <v>44573</v>
      </c>
      <c r="H2367" s="1">
        <v>44585</v>
      </c>
      <c r="I2367" s="8">
        <f>IF(H2367&lt;&gt;"",_xlfn.DAYS(H2367,G2367),"N/A")</f>
        <v>12</v>
      </c>
      <c r="J2367" s="1">
        <f>IF(H2367&lt;&gt;"",H2367,"N/A")</f>
        <v>44585</v>
      </c>
      <c r="K2367">
        <v>1</v>
      </c>
      <c r="L2367" t="s">
        <v>16</v>
      </c>
      <c r="M2367" t="str">
        <f>IF(L2367&lt;&gt;"",L2367,"N/A")</f>
        <v>Paid</v>
      </c>
      <c r="N2367" t="s">
        <v>16</v>
      </c>
      <c r="O2367" t="str">
        <f>IF(N2367&lt;&gt;"",N2367,"N/A")</f>
        <v>Paid</v>
      </c>
      <c r="P2367" t="s">
        <v>13</v>
      </c>
      <c r="Q2367" s="9">
        <v>35</v>
      </c>
      <c r="R2367" t="str">
        <f t="shared" si="36"/>
        <v>30+</v>
      </c>
      <c r="S2367">
        <v>600</v>
      </c>
      <c r="T2367" t="s">
        <v>14</v>
      </c>
      <c r="U2367">
        <f>IF(T2367="USD",S2367,S2367*0.055)</f>
        <v>600</v>
      </c>
      <c r="V2367">
        <v>300</v>
      </c>
      <c r="W2367" t="s">
        <v>14</v>
      </c>
      <c r="X2367">
        <f>IF(W2367="USD",V2367,V2367*0.054)</f>
        <v>300</v>
      </c>
      <c r="Y2367">
        <v>0</v>
      </c>
      <c r="Z2367">
        <v>1.7999999999999998</v>
      </c>
      <c r="AA2367" s="9">
        <v>1.2000000000000002</v>
      </c>
      <c r="AB2367">
        <v>1.5</v>
      </c>
      <c r="AC2367">
        <v>1.2000000000000002</v>
      </c>
    </row>
    <row r="2368" spans="1:29" x14ac:dyDescent="0.25">
      <c r="A2368" t="s">
        <v>3386</v>
      </c>
      <c r="B2368" t="s">
        <v>10</v>
      </c>
      <c r="C2368" t="s">
        <v>56</v>
      </c>
      <c r="D2368" t="s">
        <v>3616</v>
      </c>
      <c r="E2368" t="s">
        <v>3614</v>
      </c>
      <c r="F2368" t="str">
        <f>_xlfn.CONCAT(D2368:D2368,"-",E2368)</f>
        <v>Marrakech-Alger</v>
      </c>
      <c r="G2368" s="1">
        <v>44673</v>
      </c>
      <c r="H2368" s="1">
        <v>44685</v>
      </c>
      <c r="I2368" s="8">
        <f>IF(H2368&lt;&gt;"",_xlfn.DAYS(H2368,G2368),"N/A")</f>
        <v>12</v>
      </c>
      <c r="J2368" s="1">
        <f>IF(H2368&lt;&gt;"",H2368,"N/A")</f>
        <v>44685</v>
      </c>
      <c r="K2368">
        <v>4</v>
      </c>
      <c r="L2368" t="s">
        <v>16</v>
      </c>
      <c r="M2368" t="str">
        <f>IF(L2368&lt;&gt;"",L2368,"N/A")</f>
        <v>Paid</v>
      </c>
      <c r="N2368" t="s">
        <v>16</v>
      </c>
      <c r="O2368" t="str">
        <f>IF(N2368&lt;&gt;"",N2368,"N/A")</f>
        <v>Paid</v>
      </c>
      <c r="P2368" t="s">
        <v>13</v>
      </c>
      <c r="Q2368" s="9">
        <v>35</v>
      </c>
      <c r="R2368" t="str">
        <f t="shared" si="36"/>
        <v>30+</v>
      </c>
      <c r="S2368">
        <v>600</v>
      </c>
      <c r="T2368" t="s">
        <v>14</v>
      </c>
      <c r="U2368">
        <f>IF(T2368="USD",S2368,S2368*0.055)</f>
        <v>600</v>
      </c>
      <c r="V2368">
        <v>300</v>
      </c>
      <c r="W2368" t="s">
        <v>14</v>
      </c>
      <c r="X2368">
        <f>IF(W2368="USD",V2368,V2368*0.054)</f>
        <v>300</v>
      </c>
      <c r="Y2368">
        <v>1</v>
      </c>
      <c r="Z2368">
        <v>1.7999999999999998</v>
      </c>
      <c r="AA2368" s="9">
        <v>1.2000000000000002</v>
      </c>
      <c r="AB2368">
        <v>1.5</v>
      </c>
      <c r="AC2368">
        <v>1.2000000000000002</v>
      </c>
    </row>
    <row r="2369" spans="1:29" x14ac:dyDescent="0.25">
      <c r="A2369" t="s">
        <v>3387</v>
      </c>
      <c r="B2369" t="s">
        <v>10</v>
      </c>
      <c r="C2369" t="s">
        <v>56</v>
      </c>
      <c r="D2369" t="s">
        <v>3615</v>
      </c>
      <c r="E2369" t="s">
        <v>3613</v>
      </c>
      <c r="F2369" t="str">
        <f>_xlfn.CONCAT(D2369:D2369,"-",E2369)</f>
        <v>Mombasa-Sanaa</v>
      </c>
      <c r="G2369" s="1">
        <v>44673</v>
      </c>
      <c r="H2369" s="1">
        <v>44685</v>
      </c>
      <c r="I2369" s="8">
        <f>IF(H2369&lt;&gt;"",_xlfn.DAYS(H2369,G2369),"N/A")</f>
        <v>12</v>
      </c>
      <c r="J2369" s="1">
        <f>IF(H2369&lt;&gt;"",H2369,"N/A")</f>
        <v>44685</v>
      </c>
      <c r="K2369">
        <v>4</v>
      </c>
      <c r="L2369" t="s">
        <v>16</v>
      </c>
      <c r="M2369" t="str">
        <f>IF(L2369&lt;&gt;"",L2369,"N/A")</f>
        <v>Paid</v>
      </c>
      <c r="N2369" t="s">
        <v>16</v>
      </c>
      <c r="O2369" t="str">
        <f>IF(N2369&lt;&gt;"",N2369,"N/A")</f>
        <v>Paid</v>
      </c>
      <c r="P2369" t="s">
        <v>13</v>
      </c>
      <c r="Q2369" s="9">
        <v>35</v>
      </c>
      <c r="R2369" t="str">
        <f t="shared" si="36"/>
        <v>30+</v>
      </c>
      <c r="S2369">
        <v>600</v>
      </c>
      <c r="T2369" t="s">
        <v>14</v>
      </c>
      <c r="U2369">
        <f>IF(T2369="USD",S2369,S2369*0.055)</f>
        <v>600</v>
      </c>
      <c r="V2369">
        <v>300</v>
      </c>
      <c r="W2369" t="s">
        <v>14</v>
      </c>
      <c r="X2369">
        <f>IF(W2369="USD",V2369,V2369*0.054)</f>
        <v>300</v>
      </c>
      <c r="Y2369">
        <v>1</v>
      </c>
      <c r="Z2369">
        <v>1.7999999999999998</v>
      </c>
      <c r="AA2369" s="9">
        <v>1.2000000000000002</v>
      </c>
      <c r="AB2369">
        <v>1.5</v>
      </c>
      <c r="AC2369">
        <v>1.2000000000000002</v>
      </c>
    </row>
    <row r="2370" spans="1:29" x14ac:dyDescent="0.25">
      <c r="A2370" t="s">
        <v>3437</v>
      </c>
      <c r="B2370" t="s">
        <v>10</v>
      </c>
      <c r="C2370" t="s">
        <v>56</v>
      </c>
      <c r="D2370" t="s">
        <v>3619</v>
      </c>
      <c r="E2370" t="s">
        <v>3614</v>
      </c>
      <c r="F2370" t="str">
        <f>_xlfn.CONCAT(D2370:D2370,"-",E2370)</f>
        <v>Addis Ababa-Alger</v>
      </c>
      <c r="G2370" s="1">
        <v>44735</v>
      </c>
      <c r="H2370" s="1">
        <v>44747</v>
      </c>
      <c r="I2370" s="8">
        <f>IF(H2370&lt;&gt;"",_xlfn.DAYS(H2370,G2370),"N/A")</f>
        <v>12</v>
      </c>
      <c r="J2370" s="1">
        <f>IF(H2370&lt;&gt;"",H2370,"N/A")</f>
        <v>44747</v>
      </c>
      <c r="K2370">
        <v>6</v>
      </c>
      <c r="L2370" t="s">
        <v>16</v>
      </c>
      <c r="M2370" t="str">
        <f>IF(L2370&lt;&gt;"",L2370,"N/A")</f>
        <v>Paid</v>
      </c>
      <c r="N2370" t="s">
        <v>12</v>
      </c>
      <c r="O2370" t="str">
        <f>IF(N2370&lt;&gt;"",N2370,"N/A")</f>
        <v>Invoiced</v>
      </c>
      <c r="P2370" t="s">
        <v>13</v>
      </c>
      <c r="Q2370" s="9">
        <v>34.856000000000002</v>
      </c>
      <c r="R2370" t="str">
        <f t="shared" si="36"/>
        <v>30+</v>
      </c>
      <c r="S2370">
        <v>600</v>
      </c>
      <c r="T2370" t="s">
        <v>14</v>
      </c>
      <c r="U2370">
        <f>IF(T2370="USD",S2370,S2370*0.055)</f>
        <v>600</v>
      </c>
      <c r="V2370">
        <v>300</v>
      </c>
      <c r="W2370" t="s">
        <v>14</v>
      </c>
      <c r="X2370">
        <f>IF(W2370="USD",V2370,V2370*0.054)</f>
        <v>300</v>
      </c>
      <c r="Y2370">
        <v>1</v>
      </c>
      <c r="Z2370">
        <v>1.7999999999999998</v>
      </c>
      <c r="AA2370" s="9">
        <v>1.2000000000000002</v>
      </c>
      <c r="AB2370">
        <v>1.5</v>
      </c>
      <c r="AC2370">
        <v>1.2000000000000002</v>
      </c>
    </row>
    <row r="2371" spans="1:29" x14ac:dyDescent="0.25">
      <c r="A2371" t="s">
        <v>1070</v>
      </c>
      <c r="B2371" t="s">
        <v>10</v>
      </c>
      <c r="C2371" t="s">
        <v>56</v>
      </c>
      <c r="D2371" t="s">
        <v>3620</v>
      </c>
      <c r="E2371" t="s">
        <v>3614</v>
      </c>
      <c r="F2371" t="str">
        <f>_xlfn.CONCAT(D2371:D2371,"-",E2371)</f>
        <v>Zanzibar-Alger</v>
      </c>
      <c r="G2371" s="1">
        <v>44633</v>
      </c>
      <c r="H2371" s="1">
        <v>44645</v>
      </c>
      <c r="I2371" s="8">
        <f>IF(H2371&lt;&gt;"",_xlfn.DAYS(H2371,G2371),"N/A")</f>
        <v>12</v>
      </c>
      <c r="J2371" s="1">
        <f>IF(H2371&lt;&gt;"",H2371,"N/A")</f>
        <v>44645</v>
      </c>
      <c r="K2371">
        <v>3</v>
      </c>
      <c r="L2371" t="s">
        <v>16</v>
      </c>
      <c r="M2371" t="str">
        <f>IF(L2371&lt;&gt;"",L2371,"N/A")</f>
        <v>Paid</v>
      </c>
      <c r="N2371" t="s">
        <v>12</v>
      </c>
      <c r="O2371" t="str">
        <f>IF(N2371&lt;&gt;"",N2371,"N/A")</f>
        <v>Invoiced</v>
      </c>
      <c r="P2371" t="s">
        <v>13</v>
      </c>
      <c r="Q2371" s="9">
        <v>34.781999999999996</v>
      </c>
      <c r="R2371" t="str">
        <f t="shared" ref="R2371:R2434" si="37">IF(Q2371&lt;=10,"1-10",IF(Q2371&lt;=20,"10-20",IF(Q2371&lt;=30,"20-30",IF(Q2371&lt;=40,"30+"))))</f>
        <v>30+</v>
      </c>
      <c r="S2371">
        <v>600</v>
      </c>
      <c r="T2371" t="s">
        <v>14</v>
      </c>
      <c r="U2371">
        <f>IF(T2371="USD",S2371,S2371*0.055)</f>
        <v>600</v>
      </c>
      <c r="V2371">
        <v>300</v>
      </c>
      <c r="W2371" t="s">
        <v>14</v>
      </c>
      <c r="X2371">
        <f>IF(W2371="USD",V2371,V2371*0.054)</f>
        <v>300</v>
      </c>
      <c r="Y2371">
        <v>1</v>
      </c>
      <c r="Z2371">
        <v>1.7999999999999998</v>
      </c>
      <c r="AA2371" s="9">
        <v>1.2000000000000002</v>
      </c>
      <c r="AB2371">
        <v>1.5</v>
      </c>
      <c r="AC2371">
        <v>1.2000000000000002</v>
      </c>
    </row>
    <row r="2372" spans="1:29" x14ac:dyDescent="0.25">
      <c r="A2372" t="s">
        <v>3390</v>
      </c>
      <c r="B2372" t="s">
        <v>10</v>
      </c>
      <c r="C2372" t="s">
        <v>56</v>
      </c>
      <c r="D2372" t="s">
        <v>3615</v>
      </c>
      <c r="E2372" t="s">
        <v>3613</v>
      </c>
      <c r="F2372" t="str">
        <f>_xlfn.CONCAT(D2372:D2372,"-",E2372)</f>
        <v>Mombasa-Sanaa</v>
      </c>
      <c r="G2372" s="1">
        <v>44679</v>
      </c>
      <c r="H2372" s="1">
        <v>44691</v>
      </c>
      <c r="I2372" s="8">
        <f>IF(H2372&lt;&gt;"",_xlfn.DAYS(H2372,G2372),"N/A")</f>
        <v>12</v>
      </c>
      <c r="J2372" s="1">
        <f>IF(H2372&lt;&gt;"",H2372,"N/A")</f>
        <v>44691</v>
      </c>
      <c r="K2372">
        <v>4</v>
      </c>
      <c r="L2372" t="s">
        <v>16</v>
      </c>
      <c r="M2372" t="str">
        <f>IF(L2372&lt;&gt;"",L2372,"N/A")</f>
        <v>Paid</v>
      </c>
      <c r="N2372" t="s">
        <v>12</v>
      </c>
      <c r="O2372" t="str">
        <f>IF(N2372&lt;&gt;"",N2372,"N/A")</f>
        <v>Invoiced</v>
      </c>
      <c r="P2372" t="s">
        <v>13</v>
      </c>
      <c r="Q2372" s="9">
        <v>34.51</v>
      </c>
      <c r="R2372" t="str">
        <f t="shared" si="37"/>
        <v>30+</v>
      </c>
      <c r="S2372">
        <v>600</v>
      </c>
      <c r="T2372" t="s">
        <v>14</v>
      </c>
      <c r="U2372">
        <f>IF(T2372="USD",S2372,S2372*0.055)</f>
        <v>600</v>
      </c>
      <c r="V2372">
        <v>300</v>
      </c>
      <c r="W2372" t="s">
        <v>14</v>
      </c>
      <c r="X2372">
        <f>IF(W2372="USD",V2372,V2372*0.054)</f>
        <v>300</v>
      </c>
      <c r="Y2372">
        <v>1</v>
      </c>
      <c r="Z2372">
        <v>1.7999999999999998</v>
      </c>
      <c r="AA2372" s="9">
        <v>1.2000000000000002</v>
      </c>
      <c r="AB2372">
        <v>1.5</v>
      </c>
      <c r="AC2372">
        <v>1.2000000000000002</v>
      </c>
    </row>
    <row r="2373" spans="1:29" x14ac:dyDescent="0.25">
      <c r="A2373" t="s">
        <v>2144</v>
      </c>
      <c r="B2373" t="s">
        <v>10</v>
      </c>
      <c r="C2373" t="s">
        <v>11</v>
      </c>
      <c r="D2373" t="s">
        <v>3616</v>
      </c>
      <c r="E2373" t="s">
        <v>3613</v>
      </c>
      <c r="F2373" t="str">
        <f>_xlfn.CONCAT(D2373:D2373,"-",E2373)</f>
        <v>Marrakech-Sanaa</v>
      </c>
      <c r="G2373" s="1">
        <v>44645</v>
      </c>
      <c r="H2373" s="1">
        <v>44657</v>
      </c>
      <c r="I2373" s="8">
        <f>IF(H2373&lt;&gt;"",_xlfn.DAYS(H2373,G2373),"N/A")</f>
        <v>12</v>
      </c>
      <c r="J2373" s="1">
        <f>IF(H2373&lt;&gt;"",H2373,"N/A")</f>
        <v>44657</v>
      </c>
      <c r="K2373">
        <v>3</v>
      </c>
      <c r="L2373" t="s">
        <v>16</v>
      </c>
      <c r="M2373" t="str">
        <f>IF(L2373&lt;&gt;"",L2373,"N/A")</f>
        <v>Paid</v>
      </c>
      <c r="N2373" t="s">
        <v>16</v>
      </c>
      <c r="O2373" t="str">
        <f>IF(N2373&lt;&gt;"",N2373,"N/A")</f>
        <v>Paid</v>
      </c>
      <c r="P2373" t="s">
        <v>13</v>
      </c>
      <c r="Q2373" s="9">
        <v>31.265000000000001</v>
      </c>
      <c r="R2373" t="str">
        <f t="shared" si="37"/>
        <v>30+</v>
      </c>
      <c r="S2373">
        <v>600</v>
      </c>
      <c r="T2373" t="s">
        <v>14</v>
      </c>
      <c r="U2373">
        <f>IF(T2373="USD",S2373,S2373*0.055)</f>
        <v>600</v>
      </c>
      <c r="V2373">
        <v>300</v>
      </c>
      <c r="W2373" t="s">
        <v>14</v>
      </c>
      <c r="X2373">
        <f>IF(W2373="USD",V2373,V2373*0.054)</f>
        <v>300</v>
      </c>
      <c r="Y2373">
        <v>1</v>
      </c>
      <c r="Z2373">
        <v>1.7999999999999998</v>
      </c>
      <c r="AA2373" s="9">
        <v>1.2000000000000002</v>
      </c>
      <c r="AB2373">
        <v>1.5</v>
      </c>
      <c r="AC2373">
        <v>1.2000000000000002</v>
      </c>
    </row>
    <row r="2374" spans="1:29" x14ac:dyDescent="0.25">
      <c r="A2374" t="s">
        <v>2086</v>
      </c>
      <c r="B2374" t="s">
        <v>10</v>
      </c>
      <c r="C2374" t="s">
        <v>11</v>
      </c>
      <c r="D2374" t="s">
        <v>3619</v>
      </c>
      <c r="E2374" t="s">
        <v>3612</v>
      </c>
      <c r="F2374" t="str">
        <f>_xlfn.CONCAT(D2374:D2374,"-",E2374)</f>
        <v>Addis Ababa-Victoria</v>
      </c>
      <c r="G2374" s="1">
        <v>44755</v>
      </c>
      <c r="H2374" s="1">
        <v>44767</v>
      </c>
      <c r="I2374" s="8">
        <f>IF(H2374&lt;&gt;"",_xlfn.DAYS(H2374,G2374),"N/A")</f>
        <v>12</v>
      </c>
      <c r="J2374" s="1">
        <f>IF(H2374&lt;&gt;"",H2374,"N/A")</f>
        <v>44767</v>
      </c>
      <c r="K2374">
        <v>7</v>
      </c>
      <c r="L2374" t="s">
        <v>16</v>
      </c>
      <c r="M2374" t="str">
        <f>IF(L2374&lt;&gt;"",L2374,"N/A")</f>
        <v>Paid</v>
      </c>
      <c r="N2374" t="s">
        <v>12</v>
      </c>
      <c r="O2374" t="str">
        <f>IF(N2374&lt;&gt;"",N2374,"N/A")</f>
        <v>Invoiced</v>
      </c>
      <c r="P2374" t="s">
        <v>13</v>
      </c>
      <c r="Q2374" s="9">
        <v>31.032</v>
      </c>
      <c r="R2374" t="str">
        <f t="shared" si="37"/>
        <v>30+</v>
      </c>
      <c r="S2374">
        <v>600</v>
      </c>
      <c r="T2374" t="s">
        <v>14</v>
      </c>
      <c r="U2374">
        <f>IF(T2374="USD",S2374,S2374*0.055)</f>
        <v>600</v>
      </c>
      <c r="V2374">
        <v>300</v>
      </c>
      <c r="W2374" t="s">
        <v>14</v>
      </c>
      <c r="X2374">
        <f>IF(W2374="USD",V2374,V2374*0.054)</f>
        <v>300</v>
      </c>
      <c r="Y2374">
        <v>1</v>
      </c>
      <c r="Z2374">
        <v>1.7999999999999998</v>
      </c>
      <c r="AA2374" s="9">
        <v>1.2000000000000002</v>
      </c>
      <c r="AB2374">
        <v>1.5</v>
      </c>
      <c r="AC2374">
        <v>1.2000000000000002</v>
      </c>
    </row>
    <row r="2375" spans="1:29" x14ac:dyDescent="0.25">
      <c r="A2375" t="s">
        <v>2558</v>
      </c>
      <c r="B2375" t="s">
        <v>10</v>
      </c>
      <c r="C2375" t="s">
        <v>56</v>
      </c>
      <c r="D2375" t="s">
        <v>3620</v>
      </c>
      <c r="E2375" t="s">
        <v>3613</v>
      </c>
      <c r="F2375" t="str">
        <f>_xlfn.CONCAT(D2375:D2375,"-",E2375)</f>
        <v>Zanzibar-Sanaa</v>
      </c>
      <c r="G2375" s="1">
        <v>44774</v>
      </c>
      <c r="H2375" s="1">
        <v>44786</v>
      </c>
      <c r="I2375" s="8">
        <f>IF(H2375&lt;&gt;"",_xlfn.DAYS(H2375,G2375),"N/A")</f>
        <v>12</v>
      </c>
      <c r="J2375" s="1">
        <f>IF(H2375&lt;&gt;"",H2375,"N/A")</f>
        <v>44786</v>
      </c>
      <c r="K2375">
        <v>8</v>
      </c>
      <c r="L2375" t="s">
        <v>12</v>
      </c>
      <c r="M2375" t="str">
        <f>IF(L2375&lt;&gt;"",L2375,"N/A")</f>
        <v>Invoiced</v>
      </c>
      <c r="N2375" t="s">
        <v>836</v>
      </c>
      <c r="O2375" t="str">
        <f>IF(N2375&lt;&gt;"",N2375,"N/A")</f>
        <v>Draft</v>
      </c>
      <c r="P2375" t="s">
        <v>13</v>
      </c>
      <c r="Q2375" s="9">
        <v>30</v>
      </c>
      <c r="R2375" t="str">
        <f t="shared" si="37"/>
        <v>20-30</v>
      </c>
      <c r="S2375">
        <v>600</v>
      </c>
      <c r="T2375" t="s">
        <v>14</v>
      </c>
      <c r="U2375">
        <f>IF(T2375="USD",S2375,S2375*0.055)</f>
        <v>600</v>
      </c>
      <c r="V2375">
        <v>300</v>
      </c>
      <c r="W2375" t="s">
        <v>14</v>
      </c>
      <c r="X2375">
        <f>IF(W2375="USD",V2375,V2375*0.054)</f>
        <v>300</v>
      </c>
      <c r="Y2375">
        <v>0</v>
      </c>
      <c r="Z2375">
        <v>1.7999999999999998</v>
      </c>
      <c r="AA2375" s="9">
        <v>1.2000000000000002</v>
      </c>
      <c r="AB2375">
        <v>1.5</v>
      </c>
      <c r="AC2375">
        <v>1.2000000000000002</v>
      </c>
    </row>
    <row r="2376" spans="1:29" x14ac:dyDescent="0.25">
      <c r="A2376" t="s">
        <v>1130</v>
      </c>
      <c r="B2376" t="s">
        <v>10</v>
      </c>
      <c r="C2376" t="s">
        <v>56</v>
      </c>
      <c r="D2376" t="s">
        <v>3611</v>
      </c>
      <c r="E2376" t="s">
        <v>3618</v>
      </c>
      <c r="F2376" t="str">
        <f>_xlfn.CONCAT(D2376:D2376,"-",E2376)</f>
        <v>Mogadishu-Tripoli</v>
      </c>
      <c r="G2376" s="1">
        <v>44639</v>
      </c>
      <c r="H2376" s="1">
        <v>44651</v>
      </c>
      <c r="I2376" s="8">
        <f>IF(H2376&lt;&gt;"",_xlfn.DAYS(H2376,G2376),"N/A")</f>
        <v>12</v>
      </c>
      <c r="J2376" s="1">
        <f>IF(H2376&lt;&gt;"",H2376,"N/A")</f>
        <v>44651</v>
      </c>
      <c r="K2376">
        <v>3</v>
      </c>
      <c r="L2376" t="s">
        <v>16</v>
      </c>
      <c r="M2376" t="str">
        <f>IF(L2376&lt;&gt;"",L2376,"N/A")</f>
        <v>Paid</v>
      </c>
      <c r="N2376" t="s">
        <v>12</v>
      </c>
      <c r="O2376" t="str">
        <f>IF(N2376&lt;&gt;"",N2376,"N/A")</f>
        <v>Invoiced</v>
      </c>
      <c r="P2376" t="s">
        <v>13</v>
      </c>
      <c r="Q2376" s="9">
        <v>27.609000000000002</v>
      </c>
      <c r="R2376" t="str">
        <f t="shared" si="37"/>
        <v>20-30</v>
      </c>
      <c r="S2376">
        <v>600</v>
      </c>
      <c r="T2376" t="s">
        <v>14</v>
      </c>
      <c r="U2376">
        <f>IF(T2376="USD",S2376,S2376*0.055)</f>
        <v>600</v>
      </c>
      <c r="V2376">
        <v>300</v>
      </c>
      <c r="W2376" t="s">
        <v>14</v>
      </c>
      <c r="X2376">
        <f>IF(W2376="USD",V2376,V2376*0.054)</f>
        <v>300</v>
      </c>
      <c r="Y2376">
        <v>1</v>
      </c>
      <c r="Z2376">
        <v>1.7999999999999998</v>
      </c>
      <c r="AA2376" s="9">
        <v>1.2000000000000002</v>
      </c>
      <c r="AB2376">
        <v>1.5</v>
      </c>
      <c r="AC2376">
        <v>1.2000000000000002</v>
      </c>
    </row>
    <row r="2377" spans="1:29" x14ac:dyDescent="0.25">
      <c r="A2377" t="s">
        <v>2134</v>
      </c>
      <c r="B2377" t="s">
        <v>10</v>
      </c>
      <c r="C2377" t="s">
        <v>11</v>
      </c>
      <c r="D2377" t="s">
        <v>3619</v>
      </c>
      <c r="E2377" t="s">
        <v>3613</v>
      </c>
      <c r="F2377" t="str">
        <f>_xlfn.CONCAT(D2377:D2377,"-",E2377)</f>
        <v>Addis Ababa-Sanaa</v>
      </c>
      <c r="G2377" s="1">
        <v>44589</v>
      </c>
      <c r="H2377" s="1">
        <v>44601</v>
      </c>
      <c r="I2377" s="8">
        <f>IF(H2377&lt;&gt;"",_xlfn.DAYS(H2377,G2377),"N/A")</f>
        <v>12</v>
      </c>
      <c r="J2377" s="1">
        <f>IF(H2377&lt;&gt;"",H2377,"N/A")</f>
        <v>44601</v>
      </c>
      <c r="K2377">
        <v>1</v>
      </c>
      <c r="L2377" t="s">
        <v>16</v>
      </c>
      <c r="M2377" t="str">
        <f>IF(L2377&lt;&gt;"",L2377,"N/A")</f>
        <v>Paid</v>
      </c>
      <c r="O2377" t="str">
        <f>IF(N2377&lt;&gt;"",N2377,"N/A")</f>
        <v>N/A</v>
      </c>
      <c r="P2377" t="s">
        <v>69</v>
      </c>
      <c r="Q2377" s="9">
        <v>27</v>
      </c>
      <c r="R2377" t="str">
        <f t="shared" si="37"/>
        <v>20-30</v>
      </c>
      <c r="S2377">
        <v>20</v>
      </c>
      <c r="T2377" t="s">
        <v>14</v>
      </c>
      <c r="U2377">
        <f>IF(T2377="USD",S2377,S2377*0.055)</f>
        <v>20</v>
      </c>
      <c r="V2377">
        <v>10</v>
      </c>
      <c r="W2377" t="s">
        <v>14</v>
      </c>
      <c r="X2377">
        <f>IF(W2377="USD",V2377,V2377*0.054)</f>
        <v>10</v>
      </c>
      <c r="Y2377">
        <v>1</v>
      </c>
      <c r="Z2377">
        <v>1.7999999999999998</v>
      </c>
      <c r="AA2377" s="9">
        <v>1.2000000000000002</v>
      </c>
      <c r="AB2377">
        <v>1.5</v>
      </c>
      <c r="AC2377">
        <v>1.2000000000000002</v>
      </c>
    </row>
    <row r="2378" spans="1:29" x14ac:dyDescent="0.25">
      <c r="A2378" t="s">
        <v>2133</v>
      </c>
      <c r="B2378" t="s">
        <v>10</v>
      </c>
      <c r="C2378" t="s">
        <v>11</v>
      </c>
      <c r="D2378" t="s">
        <v>3619</v>
      </c>
      <c r="E2378" t="s">
        <v>3614</v>
      </c>
      <c r="F2378" t="str">
        <f>_xlfn.CONCAT(D2378:D2378,"-",E2378)</f>
        <v>Addis Ababa-Alger</v>
      </c>
      <c r="G2378" s="1">
        <v>44589</v>
      </c>
      <c r="H2378" s="1">
        <v>44601</v>
      </c>
      <c r="I2378" s="8">
        <f>IF(H2378&lt;&gt;"",_xlfn.DAYS(H2378,G2378),"N/A")</f>
        <v>12</v>
      </c>
      <c r="J2378" s="1">
        <f>IF(H2378&lt;&gt;"",H2378,"N/A")</f>
        <v>44601</v>
      </c>
      <c r="K2378">
        <v>1</v>
      </c>
      <c r="L2378" t="s">
        <v>16</v>
      </c>
      <c r="M2378" t="str">
        <f>IF(L2378&lt;&gt;"",L2378,"N/A")</f>
        <v>Paid</v>
      </c>
      <c r="N2378" t="s">
        <v>12</v>
      </c>
      <c r="O2378" t="str">
        <f>IF(N2378&lt;&gt;"",N2378,"N/A")</f>
        <v>Invoiced</v>
      </c>
      <c r="P2378" t="s">
        <v>13</v>
      </c>
      <c r="Q2378" s="9">
        <v>27</v>
      </c>
      <c r="R2378" t="str">
        <f t="shared" si="37"/>
        <v>20-30</v>
      </c>
      <c r="S2378">
        <v>600</v>
      </c>
      <c r="T2378" t="s">
        <v>14</v>
      </c>
      <c r="U2378">
        <f>IF(T2378="USD",S2378,S2378*0.055)</f>
        <v>600</v>
      </c>
      <c r="V2378">
        <v>300</v>
      </c>
      <c r="W2378" t="s">
        <v>14</v>
      </c>
      <c r="X2378">
        <f>IF(W2378="USD",V2378,V2378*0.054)</f>
        <v>300</v>
      </c>
      <c r="Y2378">
        <v>1</v>
      </c>
      <c r="Z2378">
        <v>1.7999999999999998</v>
      </c>
      <c r="AA2378" s="9">
        <v>1.2000000000000002</v>
      </c>
      <c r="AB2378">
        <v>1.5</v>
      </c>
      <c r="AC2378">
        <v>1.2000000000000002</v>
      </c>
    </row>
    <row r="2379" spans="1:29" x14ac:dyDescent="0.25">
      <c r="A2379" t="s">
        <v>3300</v>
      </c>
      <c r="B2379" t="s">
        <v>10</v>
      </c>
      <c r="C2379" t="s">
        <v>56</v>
      </c>
      <c r="D2379" t="s">
        <v>3616</v>
      </c>
      <c r="E2379" t="s">
        <v>3618</v>
      </c>
      <c r="F2379" t="str">
        <f>_xlfn.CONCAT(D2379:D2379,"-",E2379)</f>
        <v>Marrakech-Tripoli</v>
      </c>
      <c r="G2379" s="1">
        <v>44789</v>
      </c>
      <c r="H2379" s="1">
        <v>44801</v>
      </c>
      <c r="I2379" s="8">
        <f>IF(H2379&lt;&gt;"",_xlfn.DAYS(H2379,G2379),"N/A")</f>
        <v>12</v>
      </c>
      <c r="J2379" s="1">
        <f>IF(H2379&lt;&gt;"",H2379,"N/A")</f>
        <v>44801</v>
      </c>
      <c r="K2379">
        <v>8</v>
      </c>
      <c r="L2379" t="s">
        <v>12</v>
      </c>
      <c r="M2379" t="str">
        <f>IF(L2379&lt;&gt;"",L2379,"N/A")</f>
        <v>Invoiced</v>
      </c>
      <c r="O2379" t="str">
        <f>IF(N2379&lt;&gt;"",N2379,"N/A")</f>
        <v>N/A</v>
      </c>
      <c r="P2379" t="s">
        <v>13</v>
      </c>
      <c r="Q2379" s="9">
        <v>27</v>
      </c>
      <c r="R2379" t="str">
        <f t="shared" si="37"/>
        <v>20-30</v>
      </c>
      <c r="S2379">
        <v>600</v>
      </c>
      <c r="T2379" t="s">
        <v>14</v>
      </c>
      <c r="U2379">
        <f>IF(T2379="USD",S2379,S2379*0.055)</f>
        <v>600</v>
      </c>
      <c r="V2379">
        <v>300</v>
      </c>
      <c r="W2379" t="s">
        <v>14</v>
      </c>
      <c r="X2379">
        <f>IF(W2379="USD",V2379,V2379*0.054)</f>
        <v>300</v>
      </c>
      <c r="Y2379">
        <v>0</v>
      </c>
      <c r="Z2379">
        <v>1.7999999999999998</v>
      </c>
      <c r="AA2379" s="9">
        <v>1.2000000000000002</v>
      </c>
      <c r="AB2379">
        <v>1.5</v>
      </c>
      <c r="AC2379">
        <v>1.2000000000000002</v>
      </c>
    </row>
    <row r="2380" spans="1:29" x14ac:dyDescent="0.25">
      <c r="A2380" t="s">
        <v>3522</v>
      </c>
      <c r="B2380" t="s">
        <v>10</v>
      </c>
      <c r="C2380" t="s">
        <v>11</v>
      </c>
      <c r="D2380" t="s">
        <v>3619</v>
      </c>
      <c r="E2380" t="s">
        <v>3618</v>
      </c>
      <c r="F2380" t="str">
        <f>_xlfn.CONCAT(D2380:D2380,"-",E2380)</f>
        <v>Addis Ababa-Tripoli</v>
      </c>
      <c r="G2380" s="1">
        <v>44686</v>
      </c>
      <c r="H2380" s="1">
        <v>44698</v>
      </c>
      <c r="I2380" s="8">
        <f>IF(H2380&lt;&gt;"",_xlfn.DAYS(H2380,G2380),"N/A")</f>
        <v>12</v>
      </c>
      <c r="J2380" s="1">
        <f>IF(H2380&lt;&gt;"",H2380,"N/A")</f>
        <v>44698</v>
      </c>
      <c r="K2380">
        <v>5</v>
      </c>
      <c r="L2380" t="s">
        <v>16</v>
      </c>
      <c r="M2380" t="str">
        <f>IF(L2380&lt;&gt;"",L2380,"N/A")</f>
        <v>Paid</v>
      </c>
      <c r="N2380" t="s">
        <v>12</v>
      </c>
      <c r="O2380" t="str">
        <f>IF(N2380&lt;&gt;"",N2380,"N/A")</f>
        <v>Invoiced</v>
      </c>
      <c r="P2380" t="s">
        <v>13</v>
      </c>
      <c r="Q2380" s="9">
        <v>26.302</v>
      </c>
      <c r="R2380" t="str">
        <f t="shared" si="37"/>
        <v>20-30</v>
      </c>
      <c r="S2380">
        <v>600</v>
      </c>
      <c r="T2380" t="s">
        <v>14</v>
      </c>
      <c r="U2380">
        <f>IF(T2380="USD",S2380,S2380*0.055)</f>
        <v>600</v>
      </c>
      <c r="V2380">
        <v>300</v>
      </c>
      <c r="W2380" t="s">
        <v>14</v>
      </c>
      <c r="X2380">
        <f>IF(W2380="USD",V2380,V2380*0.054)</f>
        <v>300</v>
      </c>
      <c r="Y2380">
        <v>1</v>
      </c>
      <c r="Z2380">
        <v>1.7999999999999998</v>
      </c>
      <c r="AA2380" s="9">
        <v>1.2000000000000002</v>
      </c>
      <c r="AB2380">
        <v>1.5</v>
      </c>
      <c r="AC2380">
        <v>1.2000000000000002</v>
      </c>
    </row>
    <row r="2381" spans="1:29" x14ac:dyDescent="0.25">
      <c r="A2381" t="s">
        <v>3523</v>
      </c>
      <c r="B2381" t="s">
        <v>10</v>
      </c>
      <c r="C2381" t="s">
        <v>11</v>
      </c>
      <c r="D2381" t="s">
        <v>3616</v>
      </c>
      <c r="E2381" t="s">
        <v>3617</v>
      </c>
      <c r="F2381" t="str">
        <f>_xlfn.CONCAT(D2381:D2381,"-",E2381)</f>
        <v>Marrakech-Lagos</v>
      </c>
      <c r="G2381" s="1">
        <v>44686</v>
      </c>
      <c r="H2381" s="1">
        <v>44698</v>
      </c>
      <c r="I2381" s="8">
        <f>IF(H2381&lt;&gt;"",_xlfn.DAYS(H2381,G2381),"N/A")</f>
        <v>12</v>
      </c>
      <c r="J2381" s="1">
        <f>IF(H2381&lt;&gt;"",H2381,"N/A")</f>
        <v>44698</v>
      </c>
      <c r="K2381">
        <v>5</v>
      </c>
      <c r="L2381" t="s">
        <v>16</v>
      </c>
      <c r="M2381" t="str">
        <f>IF(L2381&lt;&gt;"",L2381,"N/A")</f>
        <v>Paid</v>
      </c>
      <c r="N2381" t="s">
        <v>12</v>
      </c>
      <c r="O2381" t="str">
        <f>IF(N2381&lt;&gt;"",N2381,"N/A")</f>
        <v>Invoiced</v>
      </c>
      <c r="P2381" t="s">
        <v>13</v>
      </c>
      <c r="Q2381" s="9">
        <v>4.6740000000000004</v>
      </c>
      <c r="R2381" t="str">
        <f t="shared" si="37"/>
        <v>1-10</v>
      </c>
      <c r="S2381">
        <v>600</v>
      </c>
      <c r="T2381" t="s">
        <v>14</v>
      </c>
      <c r="U2381">
        <f>IF(T2381="USD",S2381,S2381*0.055)</f>
        <v>600</v>
      </c>
      <c r="V2381">
        <v>300</v>
      </c>
      <c r="W2381" t="s">
        <v>14</v>
      </c>
      <c r="X2381">
        <f>IF(W2381="USD",V2381,V2381*0.054)</f>
        <v>300</v>
      </c>
      <c r="Y2381">
        <v>1</v>
      </c>
      <c r="Z2381">
        <v>1.7999999999999998</v>
      </c>
      <c r="AA2381" s="9">
        <v>1.2000000000000002</v>
      </c>
      <c r="AB2381">
        <v>1.5</v>
      </c>
      <c r="AC2381">
        <v>1.2000000000000002</v>
      </c>
    </row>
    <row r="2382" spans="1:29" x14ac:dyDescent="0.25">
      <c r="A2382" t="s">
        <v>555</v>
      </c>
      <c r="B2382" t="s">
        <v>10</v>
      </c>
      <c r="C2382" t="s">
        <v>68</v>
      </c>
      <c r="D2382" t="s">
        <v>3620</v>
      </c>
      <c r="E2382" t="s">
        <v>3617</v>
      </c>
      <c r="F2382" t="str">
        <f>_xlfn.CONCAT(D2382:D2382,"-",E2382)</f>
        <v>Zanzibar-Lagos</v>
      </c>
      <c r="G2382" s="1">
        <v>44762</v>
      </c>
      <c r="H2382" s="1">
        <v>44779</v>
      </c>
      <c r="I2382" s="8">
        <f>IF(H2382&lt;&gt;"",_xlfn.DAYS(H2382,G2382),"N/A")</f>
        <v>17</v>
      </c>
      <c r="J2382" s="1">
        <f>IF(H2382&lt;&gt;"",H2382,"N/A")</f>
        <v>44779</v>
      </c>
      <c r="K2382">
        <v>7</v>
      </c>
      <c r="L2382" t="s">
        <v>12</v>
      </c>
      <c r="M2382" t="str">
        <f>IF(L2382&lt;&gt;"",L2382,"N/A")</f>
        <v>Invoiced</v>
      </c>
      <c r="N2382" t="s">
        <v>12</v>
      </c>
      <c r="O2382" t="str">
        <f>IF(N2382&lt;&gt;"",N2382,"N/A")</f>
        <v>Invoiced</v>
      </c>
      <c r="P2382" t="s">
        <v>13</v>
      </c>
      <c r="Q2382" s="9">
        <v>35.700000000000003</v>
      </c>
      <c r="R2382" t="str">
        <f t="shared" si="37"/>
        <v>30+</v>
      </c>
      <c r="S2382">
        <v>600</v>
      </c>
      <c r="T2382" t="s">
        <v>14</v>
      </c>
      <c r="U2382">
        <f>IF(T2382="USD",S2382,S2382*0.055)</f>
        <v>600</v>
      </c>
      <c r="V2382">
        <v>300</v>
      </c>
      <c r="W2382" t="s">
        <v>14</v>
      </c>
      <c r="X2382">
        <f>IF(W2382="USD",V2382,V2382*0.054)</f>
        <v>300</v>
      </c>
      <c r="Y2382">
        <v>1</v>
      </c>
      <c r="Z2382">
        <v>1.7000000000000002</v>
      </c>
      <c r="AA2382" s="9">
        <v>2.5499999999999998</v>
      </c>
      <c r="AB2382">
        <v>2.125</v>
      </c>
    </row>
    <row r="2383" spans="1:29" x14ac:dyDescent="0.25">
      <c r="A2383" t="s">
        <v>589</v>
      </c>
      <c r="B2383" t="s">
        <v>10</v>
      </c>
      <c r="C2383" t="s">
        <v>68</v>
      </c>
      <c r="D2383" t="s">
        <v>3620</v>
      </c>
      <c r="E2383" t="s">
        <v>3613</v>
      </c>
      <c r="F2383" t="str">
        <f>_xlfn.CONCAT(D2383:D2383,"-",E2383)</f>
        <v>Zanzibar-Sanaa</v>
      </c>
      <c r="G2383" s="1">
        <v>44761</v>
      </c>
      <c r="H2383" s="1">
        <v>44778</v>
      </c>
      <c r="I2383" s="8">
        <f>IF(H2383&lt;&gt;"",_xlfn.DAYS(H2383,G2383),"N/A")</f>
        <v>17</v>
      </c>
      <c r="J2383" s="1">
        <f>IF(H2383&lt;&gt;"",H2383,"N/A")</f>
        <v>44778</v>
      </c>
      <c r="K2383">
        <v>7</v>
      </c>
      <c r="L2383" t="s">
        <v>12</v>
      </c>
      <c r="M2383" t="str">
        <f>IF(L2383&lt;&gt;"",L2383,"N/A")</f>
        <v>Invoiced</v>
      </c>
      <c r="N2383" t="s">
        <v>12</v>
      </c>
      <c r="O2383" t="str">
        <f>IF(N2383&lt;&gt;"",N2383,"N/A")</f>
        <v>Invoiced</v>
      </c>
      <c r="P2383" t="s">
        <v>13</v>
      </c>
      <c r="Q2383" s="9">
        <v>35.64</v>
      </c>
      <c r="R2383" t="str">
        <f t="shared" si="37"/>
        <v>30+</v>
      </c>
      <c r="S2383">
        <v>600</v>
      </c>
      <c r="T2383" t="s">
        <v>14</v>
      </c>
      <c r="U2383">
        <f>IF(T2383="USD",S2383,S2383*0.055)</f>
        <v>600</v>
      </c>
      <c r="V2383">
        <v>300</v>
      </c>
      <c r="W2383" t="s">
        <v>14</v>
      </c>
      <c r="X2383">
        <f>IF(W2383="USD",V2383,V2383*0.054)</f>
        <v>300</v>
      </c>
      <c r="Y2383">
        <v>1</v>
      </c>
      <c r="Z2383">
        <v>1.7000000000000002</v>
      </c>
      <c r="AA2383" s="9">
        <v>2.5499999999999998</v>
      </c>
      <c r="AB2383">
        <v>2.125</v>
      </c>
    </row>
    <row r="2384" spans="1:29" x14ac:dyDescent="0.25">
      <c r="A2384" t="s">
        <v>581</v>
      </c>
      <c r="B2384" t="s">
        <v>10</v>
      </c>
      <c r="C2384" t="s">
        <v>68</v>
      </c>
      <c r="D2384" t="s">
        <v>3620</v>
      </c>
      <c r="E2384" t="s">
        <v>3613</v>
      </c>
      <c r="F2384" t="str">
        <f>_xlfn.CONCAT(D2384:D2384,"-",E2384)</f>
        <v>Zanzibar-Sanaa</v>
      </c>
      <c r="G2384" s="1">
        <v>44748</v>
      </c>
      <c r="H2384" s="1">
        <v>44765</v>
      </c>
      <c r="I2384" s="8">
        <f>IF(H2384&lt;&gt;"",_xlfn.DAYS(H2384,G2384),"N/A")</f>
        <v>17</v>
      </c>
      <c r="J2384" s="1">
        <f>IF(H2384&lt;&gt;"",H2384,"N/A")</f>
        <v>44765</v>
      </c>
      <c r="K2384">
        <v>7</v>
      </c>
      <c r="L2384" t="s">
        <v>12</v>
      </c>
      <c r="M2384" t="str">
        <f>IF(L2384&lt;&gt;"",L2384,"N/A")</f>
        <v>Invoiced</v>
      </c>
      <c r="N2384" t="s">
        <v>12</v>
      </c>
      <c r="O2384" t="str">
        <f>IF(N2384&lt;&gt;"",N2384,"N/A")</f>
        <v>Invoiced</v>
      </c>
      <c r="P2384" t="s">
        <v>13</v>
      </c>
      <c r="Q2384" s="9">
        <v>35.619999999999997</v>
      </c>
      <c r="R2384" t="str">
        <f t="shared" si="37"/>
        <v>30+</v>
      </c>
      <c r="S2384">
        <v>600</v>
      </c>
      <c r="T2384" t="s">
        <v>14</v>
      </c>
      <c r="U2384">
        <f>IF(T2384="USD",S2384,S2384*0.055)</f>
        <v>600</v>
      </c>
      <c r="V2384">
        <v>300</v>
      </c>
      <c r="W2384" t="s">
        <v>14</v>
      </c>
      <c r="X2384">
        <f>IF(W2384="USD",V2384,V2384*0.054)</f>
        <v>300</v>
      </c>
      <c r="Y2384">
        <v>1</v>
      </c>
      <c r="Z2384">
        <v>1.7000000000000002</v>
      </c>
      <c r="AA2384" s="9">
        <v>2.5499999999999998</v>
      </c>
      <c r="AB2384">
        <v>2.125</v>
      </c>
    </row>
    <row r="2385" spans="1:29" x14ac:dyDescent="0.25">
      <c r="A2385" t="s">
        <v>574</v>
      </c>
      <c r="B2385" t="s">
        <v>10</v>
      </c>
      <c r="C2385" t="s">
        <v>68</v>
      </c>
      <c r="D2385" t="s">
        <v>3615</v>
      </c>
      <c r="E2385" t="s">
        <v>3614</v>
      </c>
      <c r="F2385" t="str">
        <f>_xlfn.CONCAT(D2385:D2385,"-",E2385)</f>
        <v>Mombasa-Alger</v>
      </c>
      <c r="G2385" s="1">
        <v>44761</v>
      </c>
      <c r="H2385" s="1">
        <v>44778</v>
      </c>
      <c r="I2385" s="8">
        <f>IF(H2385&lt;&gt;"",_xlfn.DAYS(H2385,G2385),"N/A")</f>
        <v>17</v>
      </c>
      <c r="J2385" s="1">
        <f>IF(H2385&lt;&gt;"",H2385,"N/A")</f>
        <v>44778</v>
      </c>
      <c r="K2385">
        <v>7</v>
      </c>
      <c r="L2385" t="s">
        <v>12</v>
      </c>
      <c r="M2385" t="str">
        <f>IF(L2385&lt;&gt;"",L2385,"N/A")</f>
        <v>Invoiced</v>
      </c>
      <c r="N2385" t="s">
        <v>12</v>
      </c>
      <c r="O2385" t="str">
        <f>IF(N2385&lt;&gt;"",N2385,"N/A")</f>
        <v>Invoiced</v>
      </c>
      <c r="P2385" t="s">
        <v>13</v>
      </c>
      <c r="Q2385" s="9">
        <v>35.58</v>
      </c>
      <c r="R2385" t="str">
        <f t="shared" si="37"/>
        <v>30+</v>
      </c>
      <c r="S2385">
        <v>600</v>
      </c>
      <c r="T2385" t="s">
        <v>14</v>
      </c>
      <c r="U2385">
        <f>IF(T2385="USD",S2385,S2385*0.055)</f>
        <v>600</v>
      </c>
      <c r="V2385">
        <v>300</v>
      </c>
      <c r="W2385" t="s">
        <v>14</v>
      </c>
      <c r="X2385">
        <f>IF(W2385="USD",V2385,V2385*0.054)</f>
        <v>300</v>
      </c>
      <c r="Y2385">
        <v>1</v>
      </c>
      <c r="Z2385">
        <v>1.7000000000000002</v>
      </c>
      <c r="AA2385" s="9">
        <v>2.5499999999999998</v>
      </c>
      <c r="AB2385">
        <v>2.125</v>
      </c>
    </row>
    <row r="2386" spans="1:29" x14ac:dyDescent="0.25">
      <c r="A2386" t="s">
        <v>591</v>
      </c>
      <c r="B2386" t="s">
        <v>10</v>
      </c>
      <c r="C2386" t="s">
        <v>68</v>
      </c>
      <c r="D2386" t="s">
        <v>3616</v>
      </c>
      <c r="E2386" t="s">
        <v>3618</v>
      </c>
      <c r="F2386" t="str">
        <f>_xlfn.CONCAT(D2386:D2386,"-",E2386)</f>
        <v>Marrakech-Tripoli</v>
      </c>
      <c r="G2386" s="1">
        <v>44763</v>
      </c>
      <c r="H2386" s="1">
        <v>44780</v>
      </c>
      <c r="I2386" s="8">
        <f>IF(H2386&lt;&gt;"",_xlfn.DAYS(H2386,G2386),"N/A")</f>
        <v>17</v>
      </c>
      <c r="J2386" s="1">
        <f>IF(H2386&lt;&gt;"",H2386,"N/A")</f>
        <v>44780</v>
      </c>
      <c r="K2386">
        <v>7</v>
      </c>
      <c r="L2386" t="s">
        <v>12</v>
      </c>
      <c r="M2386" t="str">
        <f>IF(L2386&lt;&gt;"",L2386,"N/A")</f>
        <v>Invoiced</v>
      </c>
      <c r="N2386" t="s">
        <v>12</v>
      </c>
      <c r="O2386" t="str">
        <f>IF(N2386&lt;&gt;"",N2386,"N/A")</f>
        <v>Invoiced</v>
      </c>
      <c r="P2386" t="s">
        <v>13</v>
      </c>
      <c r="Q2386" s="9">
        <v>35.56</v>
      </c>
      <c r="R2386" t="str">
        <f t="shared" si="37"/>
        <v>30+</v>
      </c>
      <c r="S2386">
        <v>600</v>
      </c>
      <c r="T2386" t="s">
        <v>14</v>
      </c>
      <c r="U2386">
        <f>IF(T2386="USD",S2386,S2386*0.055)</f>
        <v>600</v>
      </c>
      <c r="V2386">
        <v>300</v>
      </c>
      <c r="W2386" t="s">
        <v>14</v>
      </c>
      <c r="X2386">
        <f>IF(W2386="USD",V2386,V2386*0.054)</f>
        <v>300</v>
      </c>
      <c r="Y2386">
        <v>1</v>
      </c>
      <c r="Z2386">
        <v>1.7000000000000002</v>
      </c>
      <c r="AA2386" s="9">
        <v>2.5499999999999998</v>
      </c>
      <c r="AB2386">
        <v>2.125</v>
      </c>
    </row>
    <row r="2387" spans="1:29" x14ac:dyDescent="0.25">
      <c r="A2387" t="s">
        <v>590</v>
      </c>
      <c r="B2387" t="s">
        <v>10</v>
      </c>
      <c r="C2387" t="s">
        <v>68</v>
      </c>
      <c r="D2387" t="s">
        <v>3620</v>
      </c>
      <c r="E2387" t="s">
        <v>3613</v>
      </c>
      <c r="F2387" t="str">
        <f>_xlfn.CONCAT(D2387:D2387,"-",E2387)</f>
        <v>Zanzibar-Sanaa</v>
      </c>
      <c r="G2387" s="1">
        <v>44763</v>
      </c>
      <c r="H2387" s="1">
        <v>44780</v>
      </c>
      <c r="I2387" s="8">
        <f>IF(H2387&lt;&gt;"",_xlfn.DAYS(H2387,G2387),"N/A")</f>
        <v>17</v>
      </c>
      <c r="J2387" s="1">
        <f>IF(H2387&lt;&gt;"",H2387,"N/A")</f>
        <v>44780</v>
      </c>
      <c r="K2387">
        <v>7</v>
      </c>
      <c r="L2387" t="s">
        <v>12</v>
      </c>
      <c r="M2387" t="str">
        <f>IF(L2387&lt;&gt;"",L2387,"N/A")</f>
        <v>Invoiced</v>
      </c>
      <c r="N2387" t="s">
        <v>12</v>
      </c>
      <c r="O2387" t="str">
        <f>IF(N2387&lt;&gt;"",N2387,"N/A")</f>
        <v>Invoiced</v>
      </c>
      <c r="P2387" t="s">
        <v>13</v>
      </c>
      <c r="Q2387" s="9">
        <v>35.54</v>
      </c>
      <c r="R2387" t="str">
        <f t="shared" si="37"/>
        <v>30+</v>
      </c>
      <c r="S2387">
        <v>600</v>
      </c>
      <c r="T2387" t="s">
        <v>14</v>
      </c>
      <c r="U2387">
        <f>IF(T2387="USD",S2387,S2387*0.055)</f>
        <v>600</v>
      </c>
      <c r="V2387">
        <v>300</v>
      </c>
      <c r="W2387" t="s">
        <v>14</v>
      </c>
      <c r="X2387">
        <f>IF(W2387="USD",V2387,V2387*0.054)</f>
        <v>300</v>
      </c>
      <c r="Y2387">
        <v>1</v>
      </c>
      <c r="Z2387">
        <v>1.7000000000000002</v>
      </c>
      <c r="AA2387" s="9">
        <v>2.5499999999999998</v>
      </c>
      <c r="AB2387">
        <v>2.125</v>
      </c>
    </row>
    <row r="2388" spans="1:29" x14ac:dyDescent="0.25">
      <c r="A2388" t="s">
        <v>572</v>
      </c>
      <c r="B2388" t="s">
        <v>10</v>
      </c>
      <c r="C2388" t="s">
        <v>68</v>
      </c>
      <c r="D2388" t="s">
        <v>3619</v>
      </c>
      <c r="E2388" t="s">
        <v>3614</v>
      </c>
      <c r="F2388" t="str">
        <f>_xlfn.CONCAT(D2388:D2388,"-",E2388)</f>
        <v>Addis Ababa-Alger</v>
      </c>
      <c r="G2388" s="1">
        <v>44761</v>
      </c>
      <c r="H2388" s="1">
        <v>44778</v>
      </c>
      <c r="I2388" s="8">
        <f>IF(H2388&lt;&gt;"",_xlfn.DAYS(H2388,G2388),"N/A")</f>
        <v>17</v>
      </c>
      <c r="J2388" s="1">
        <f>IF(H2388&lt;&gt;"",H2388,"N/A")</f>
        <v>44778</v>
      </c>
      <c r="K2388">
        <v>7</v>
      </c>
      <c r="L2388" t="s">
        <v>12</v>
      </c>
      <c r="M2388" t="str">
        <f>IF(L2388&lt;&gt;"",L2388,"N/A")</f>
        <v>Invoiced</v>
      </c>
      <c r="N2388" t="s">
        <v>12</v>
      </c>
      <c r="O2388" t="str">
        <f>IF(N2388&lt;&gt;"",N2388,"N/A")</f>
        <v>Invoiced</v>
      </c>
      <c r="P2388" t="s">
        <v>13</v>
      </c>
      <c r="Q2388" s="9">
        <v>35.520000000000003</v>
      </c>
      <c r="R2388" t="str">
        <f t="shared" si="37"/>
        <v>30+</v>
      </c>
      <c r="S2388">
        <v>600</v>
      </c>
      <c r="T2388" t="s">
        <v>14</v>
      </c>
      <c r="U2388">
        <f>IF(T2388="USD",S2388,S2388*0.055)</f>
        <v>600</v>
      </c>
      <c r="V2388">
        <v>300</v>
      </c>
      <c r="W2388" t="s">
        <v>14</v>
      </c>
      <c r="X2388">
        <f>IF(W2388="USD",V2388,V2388*0.054)</f>
        <v>300</v>
      </c>
      <c r="Y2388">
        <v>1</v>
      </c>
      <c r="Z2388">
        <v>1.7000000000000002</v>
      </c>
      <c r="AA2388" s="9">
        <v>2.5499999999999998</v>
      </c>
      <c r="AB2388">
        <v>2.125</v>
      </c>
    </row>
    <row r="2389" spans="1:29" x14ac:dyDescent="0.25">
      <c r="A2389" t="s">
        <v>524</v>
      </c>
      <c r="B2389" t="s">
        <v>10</v>
      </c>
      <c r="C2389" t="s">
        <v>56</v>
      </c>
      <c r="D2389" t="s">
        <v>3615</v>
      </c>
      <c r="E2389" t="s">
        <v>3614</v>
      </c>
      <c r="F2389" t="str">
        <f>_xlfn.CONCAT(D2389:D2389,"-",E2389)</f>
        <v>Mombasa-Alger</v>
      </c>
      <c r="G2389" s="1">
        <v>44753</v>
      </c>
      <c r="H2389" s="1">
        <v>44770</v>
      </c>
      <c r="I2389" s="8">
        <f>IF(H2389&lt;&gt;"",_xlfn.DAYS(H2389,G2389),"N/A")</f>
        <v>17</v>
      </c>
      <c r="J2389" s="1">
        <f>IF(H2389&lt;&gt;"",H2389,"N/A")</f>
        <v>44770</v>
      </c>
      <c r="K2389">
        <v>7</v>
      </c>
      <c r="L2389" t="s">
        <v>12</v>
      </c>
      <c r="M2389" t="str">
        <f>IF(L2389&lt;&gt;"",L2389,"N/A")</f>
        <v>Invoiced</v>
      </c>
      <c r="N2389" t="s">
        <v>12</v>
      </c>
      <c r="O2389" t="str">
        <f>IF(N2389&lt;&gt;"",N2389,"N/A")</f>
        <v>Invoiced</v>
      </c>
      <c r="P2389" t="s">
        <v>13</v>
      </c>
      <c r="Q2389" s="9">
        <v>34.927</v>
      </c>
      <c r="R2389" t="str">
        <f t="shared" si="37"/>
        <v>30+</v>
      </c>
      <c r="S2389">
        <v>600</v>
      </c>
      <c r="T2389" t="s">
        <v>14</v>
      </c>
      <c r="U2389">
        <f>IF(T2389="USD",S2389,S2389*0.055)</f>
        <v>600</v>
      </c>
      <c r="V2389">
        <v>300</v>
      </c>
      <c r="W2389" t="s">
        <v>14</v>
      </c>
      <c r="X2389">
        <f>IF(W2389="USD",V2389,V2389*0.054)</f>
        <v>300</v>
      </c>
      <c r="Y2389">
        <v>1</v>
      </c>
      <c r="Z2389">
        <v>1.7000000000000002</v>
      </c>
      <c r="AA2389" s="9">
        <v>2.5499999999999998</v>
      </c>
      <c r="AB2389">
        <v>2.125</v>
      </c>
    </row>
    <row r="2390" spans="1:29" x14ac:dyDescent="0.25">
      <c r="A2390" t="s">
        <v>3400</v>
      </c>
      <c r="B2390" t="s">
        <v>10</v>
      </c>
      <c r="C2390" t="s">
        <v>56</v>
      </c>
      <c r="D2390" t="s">
        <v>3611</v>
      </c>
      <c r="E2390" t="s">
        <v>3613</v>
      </c>
      <c r="F2390" t="str">
        <f>_xlfn.CONCAT(D2390:D2390,"-",E2390)</f>
        <v>Mogadishu-Sanaa</v>
      </c>
      <c r="G2390" s="1">
        <v>44680</v>
      </c>
      <c r="H2390" s="1">
        <v>44691</v>
      </c>
      <c r="I2390" s="8">
        <f>IF(H2390&lt;&gt;"",_xlfn.DAYS(H2390,G2390),"N/A")</f>
        <v>11</v>
      </c>
      <c r="J2390" s="1">
        <f>IF(H2390&lt;&gt;"",H2390,"N/A")</f>
        <v>44691</v>
      </c>
      <c r="K2390">
        <v>4</v>
      </c>
      <c r="L2390" t="s">
        <v>16</v>
      </c>
      <c r="M2390" t="str">
        <f>IF(L2390&lt;&gt;"",L2390,"N/A")</f>
        <v>Paid</v>
      </c>
      <c r="N2390" t="s">
        <v>12</v>
      </c>
      <c r="O2390" t="str">
        <f>IF(N2390&lt;&gt;"",N2390,"N/A")</f>
        <v>Invoiced</v>
      </c>
      <c r="P2390" t="s">
        <v>13</v>
      </c>
      <c r="Q2390" s="9">
        <v>36.231000000000002</v>
      </c>
      <c r="R2390" t="str">
        <f t="shared" si="37"/>
        <v>30+</v>
      </c>
      <c r="S2390">
        <v>600</v>
      </c>
      <c r="T2390" t="s">
        <v>14</v>
      </c>
      <c r="U2390">
        <f>IF(T2390="USD",S2390,S2390*0.055)</f>
        <v>600</v>
      </c>
      <c r="V2390">
        <v>300</v>
      </c>
      <c r="W2390" t="s">
        <v>14</v>
      </c>
      <c r="X2390">
        <f>IF(W2390="USD",V2390,V2390*0.054)</f>
        <v>300</v>
      </c>
      <c r="Y2390">
        <v>1</v>
      </c>
      <c r="Z2390">
        <v>1.65</v>
      </c>
      <c r="AA2390" s="9">
        <v>1.1000000000000001</v>
      </c>
      <c r="AB2390">
        <v>1.375</v>
      </c>
      <c r="AC2390">
        <v>1.1000000000000001</v>
      </c>
    </row>
    <row r="2391" spans="1:29" x14ac:dyDescent="0.25">
      <c r="A2391" t="s">
        <v>3268</v>
      </c>
      <c r="B2391" t="s">
        <v>10</v>
      </c>
      <c r="C2391" t="s">
        <v>56</v>
      </c>
      <c r="D2391" t="s">
        <v>3619</v>
      </c>
      <c r="E2391" t="s">
        <v>3613</v>
      </c>
      <c r="F2391" t="str">
        <f>_xlfn.CONCAT(D2391:D2391,"-",E2391)</f>
        <v>Addis Ababa-Sanaa</v>
      </c>
      <c r="G2391" s="1">
        <v>44788</v>
      </c>
      <c r="H2391" s="1">
        <v>44799</v>
      </c>
      <c r="I2391" s="8">
        <f>IF(H2391&lt;&gt;"",_xlfn.DAYS(H2391,G2391),"N/A")</f>
        <v>11</v>
      </c>
      <c r="J2391" s="1">
        <f>IF(H2391&lt;&gt;"",H2391,"N/A")</f>
        <v>44799</v>
      </c>
      <c r="K2391">
        <v>8</v>
      </c>
      <c r="L2391" t="s">
        <v>12</v>
      </c>
      <c r="M2391" t="str">
        <f>IF(L2391&lt;&gt;"",L2391,"N/A")</f>
        <v>Invoiced</v>
      </c>
      <c r="O2391" t="str">
        <f>IF(N2391&lt;&gt;"",N2391,"N/A")</f>
        <v>N/A</v>
      </c>
      <c r="P2391" t="s">
        <v>13</v>
      </c>
      <c r="Q2391" s="9">
        <v>36</v>
      </c>
      <c r="R2391" t="str">
        <f t="shared" si="37"/>
        <v>30+</v>
      </c>
      <c r="S2391">
        <v>600</v>
      </c>
      <c r="T2391" t="s">
        <v>14</v>
      </c>
      <c r="U2391">
        <f>IF(T2391="USD",S2391,S2391*0.055)</f>
        <v>600</v>
      </c>
      <c r="V2391">
        <v>300</v>
      </c>
      <c r="W2391" t="s">
        <v>14</v>
      </c>
      <c r="X2391">
        <f>IF(W2391="USD",V2391,V2391*0.054)</f>
        <v>300</v>
      </c>
      <c r="Y2391">
        <v>0</v>
      </c>
      <c r="Z2391">
        <v>1.65</v>
      </c>
      <c r="AA2391" s="9">
        <v>1.1000000000000001</v>
      </c>
      <c r="AB2391">
        <v>1.375</v>
      </c>
      <c r="AC2391">
        <v>1.1000000000000001</v>
      </c>
    </row>
    <row r="2392" spans="1:29" x14ac:dyDescent="0.25">
      <c r="A2392" t="s">
        <v>3271</v>
      </c>
      <c r="B2392" t="s">
        <v>10</v>
      </c>
      <c r="C2392" t="s">
        <v>56</v>
      </c>
      <c r="D2392" t="s">
        <v>3619</v>
      </c>
      <c r="E2392" t="s">
        <v>3613</v>
      </c>
      <c r="F2392" t="str">
        <f>_xlfn.CONCAT(D2392:D2392,"-",E2392)</f>
        <v>Addis Ababa-Sanaa</v>
      </c>
      <c r="G2392" s="1">
        <v>44788</v>
      </c>
      <c r="H2392" s="1">
        <v>44799</v>
      </c>
      <c r="I2392" s="8">
        <f>IF(H2392&lt;&gt;"",_xlfn.DAYS(H2392,G2392),"N/A")</f>
        <v>11</v>
      </c>
      <c r="J2392" s="1">
        <f>IF(H2392&lt;&gt;"",H2392,"N/A")</f>
        <v>44799</v>
      </c>
      <c r="K2392">
        <v>8</v>
      </c>
      <c r="L2392" t="s">
        <v>12</v>
      </c>
      <c r="M2392" t="str">
        <f>IF(L2392&lt;&gt;"",L2392,"N/A")</f>
        <v>Invoiced</v>
      </c>
      <c r="O2392" t="str">
        <f>IF(N2392&lt;&gt;"",N2392,"N/A")</f>
        <v>N/A</v>
      </c>
      <c r="P2392" t="s">
        <v>13</v>
      </c>
      <c r="Q2392" s="9">
        <v>36</v>
      </c>
      <c r="R2392" t="str">
        <f t="shared" si="37"/>
        <v>30+</v>
      </c>
      <c r="S2392">
        <v>600</v>
      </c>
      <c r="T2392" t="s">
        <v>14</v>
      </c>
      <c r="U2392">
        <f>IF(T2392="USD",S2392,S2392*0.055)</f>
        <v>600</v>
      </c>
      <c r="V2392">
        <v>300</v>
      </c>
      <c r="W2392" t="s">
        <v>14</v>
      </c>
      <c r="X2392">
        <f>IF(W2392="USD",V2392,V2392*0.054)</f>
        <v>300</v>
      </c>
      <c r="Y2392">
        <v>0</v>
      </c>
      <c r="Z2392">
        <v>1.65</v>
      </c>
      <c r="AA2392" s="9">
        <v>1.1000000000000001</v>
      </c>
      <c r="AB2392">
        <v>1.375</v>
      </c>
      <c r="AC2392">
        <v>1.1000000000000001</v>
      </c>
    </row>
    <row r="2393" spans="1:29" x14ac:dyDescent="0.25">
      <c r="A2393" t="s">
        <v>3276</v>
      </c>
      <c r="B2393" t="s">
        <v>10</v>
      </c>
      <c r="C2393" t="s">
        <v>56</v>
      </c>
      <c r="D2393" t="s">
        <v>3611</v>
      </c>
      <c r="E2393" t="s">
        <v>3614</v>
      </c>
      <c r="F2393" t="str">
        <f>_xlfn.CONCAT(D2393:D2393,"-",E2393)</f>
        <v>Mogadishu-Alger</v>
      </c>
      <c r="G2393" s="1">
        <v>44787</v>
      </c>
      <c r="H2393" s="1">
        <v>44798</v>
      </c>
      <c r="I2393" s="8">
        <f>IF(H2393&lt;&gt;"",_xlfn.DAYS(H2393,G2393),"N/A")</f>
        <v>11</v>
      </c>
      <c r="J2393" s="1">
        <f>IF(H2393&lt;&gt;"",H2393,"N/A")</f>
        <v>44798</v>
      </c>
      <c r="K2393">
        <v>8</v>
      </c>
      <c r="L2393" t="s">
        <v>12</v>
      </c>
      <c r="M2393" t="str">
        <f>IF(L2393&lt;&gt;"",L2393,"N/A")</f>
        <v>Invoiced</v>
      </c>
      <c r="O2393" t="str">
        <f>IF(N2393&lt;&gt;"",N2393,"N/A")</f>
        <v>N/A</v>
      </c>
      <c r="P2393" t="s">
        <v>13</v>
      </c>
      <c r="Q2393" s="9">
        <v>36</v>
      </c>
      <c r="R2393" t="str">
        <f t="shared" si="37"/>
        <v>30+</v>
      </c>
      <c r="S2393">
        <v>600</v>
      </c>
      <c r="T2393" t="s">
        <v>14</v>
      </c>
      <c r="U2393">
        <f>IF(T2393="USD",S2393,S2393*0.055)</f>
        <v>600</v>
      </c>
      <c r="V2393">
        <v>300</v>
      </c>
      <c r="W2393" t="s">
        <v>14</v>
      </c>
      <c r="X2393">
        <f>IF(W2393="USD",V2393,V2393*0.054)</f>
        <v>300</v>
      </c>
      <c r="Y2393">
        <v>0</v>
      </c>
      <c r="Z2393">
        <v>1.65</v>
      </c>
      <c r="AA2393" s="9">
        <v>1.1000000000000001</v>
      </c>
      <c r="AB2393">
        <v>1.375</v>
      </c>
      <c r="AC2393">
        <v>1.1000000000000001</v>
      </c>
    </row>
    <row r="2394" spans="1:29" x14ac:dyDescent="0.25">
      <c r="A2394" t="s">
        <v>3292</v>
      </c>
      <c r="B2394" t="s">
        <v>10</v>
      </c>
      <c r="C2394" t="s">
        <v>56</v>
      </c>
      <c r="D2394" t="s">
        <v>3620</v>
      </c>
      <c r="E2394" t="s">
        <v>3613</v>
      </c>
      <c r="F2394" t="str">
        <f>_xlfn.CONCAT(D2394:D2394,"-",E2394)</f>
        <v>Zanzibar-Sanaa</v>
      </c>
      <c r="G2394" s="1">
        <v>44788</v>
      </c>
      <c r="H2394" s="1">
        <v>44799</v>
      </c>
      <c r="I2394" s="8">
        <f>IF(H2394&lt;&gt;"",_xlfn.DAYS(H2394,G2394),"N/A")</f>
        <v>11</v>
      </c>
      <c r="J2394" s="1">
        <f>IF(H2394&lt;&gt;"",H2394,"N/A")</f>
        <v>44799</v>
      </c>
      <c r="K2394">
        <v>8</v>
      </c>
      <c r="L2394" t="s">
        <v>12</v>
      </c>
      <c r="M2394" t="str">
        <f>IF(L2394&lt;&gt;"",L2394,"N/A")</f>
        <v>Invoiced</v>
      </c>
      <c r="O2394" t="str">
        <f>IF(N2394&lt;&gt;"",N2394,"N/A")</f>
        <v>N/A</v>
      </c>
      <c r="P2394" t="s">
        <v>13</v>
      </c>
      <c r="Q2394" s="9">
        <v>36</v>
      </c>
      <c r="R2394" t="str">
        <f t="shared" si="37"/>
        <v>30+</v>
      </c>
      <c r="S2394">
        <v>600</v>
      </c>
      <c r="T2394" t="s">
        <v>14</v>
      </c>
      <c r="U2394">
        <f>IF(T2394="USD",S2394,S2394*0.055)</f>
        <v>600</v>
      </c>
      <c r="V2394">
        <v>300</v>
      </c>
      <c r="W2394" t="s">
        <v>14</v>
      </c>
      <c r="X2394">
        <f>IF(W2394="USD",V2394,V2394*0.054)</f>
        <v>300</v>
      </c>
      <c r="Y2394">
        <v>0</v>
      </c>
      <c r="Z2394">
        <v>1.65</v>
      </c>
      <c r="AA2394" s="9">
        <v>1.1000000000000001</v>
      </c>
      <c r="AB2394">
        <v>1.375</v>
      </c>
      <c r="AC2394">
        <v>1.1000000000000001</v>
      </c>
    </row>
    <row r="2395" spans="1:29" x14ac:dyDescent="0.25">
      <c r="A2395" t="s">
        <v>3296</v>
      </c>
      <c r="B2395" t="s">
        <v>10</v>
      </c>
      <c r="C2395" t="s">
        <v>56</v>
      </c>
      <c r="D2395" t="s">
        <v>3619</v>
      </c>
      <c r="E2395" t="s">
        <v>3617</v>
      </c>
      <c r="F2395" t="str">
        <f>_xlfn.CONCAT(D2395:D2395,"-",E2395)</f>
        <v>Addis Ababa-Lagos</v>
      </c>
      <c r="G2395" s="1">
        <v>44788</v>
      </c>
      <c r="H2395" s="1">
        <v>44799</v>
      </c>
      <c r="I2395" s="8">
        <f>IF(H2395&lt;&gt;"",_xlfn.DAYS(H2395,G2395),"N/A")</f>
        <v>11</v>
      </c>
      <c r="J2395" s="1">
        <f>IF(H2395&lt;&gt;"",H2395,"N/A")</f>
        <v>44799</v>
      </c>
      <c r="K2395">
        <v>8</v>
      </c>
      <c r="L2395" t="s">
        <v>12</v>
      </c>
      <c r="M2395" t="str">
        <f>IF(L2395&lt;&gt;"",L2395,"N/A")</f>
        <v>Invoiced</v>
      </c>
      <c r="O2395" t="str">
        <f>IF(N2395&lt;&gt;"",N2395,"N/A")</f>
        <v>N/A</v>
      </c>
      <c r="P2395" t="s">
        <v>13</v>
      </c>
      <c r="Q2395" s="9">
        <v>36</v>
      </c>
      <c r="R2395" t="str">
        <f t="shared" si="37"/>
        <v>30+</v>
      </c>
      <c r="S2395">
        <v>600</v>
      </c>
      <c r="T2395" t="s">
        <v>14</v>
      </c>
      <c r="U2395">
        <f>IF(T2395="USD",S2395,S2395*0.055)</f>
        <v>600</v>
      </c>
      <c r="V2395">
        <v>300</v>
      </c>
      <c r="W2395" t="s">
        <v>14</v>
      </c>
      <c r="X2395">
        <f>IF(W2395="USD",V2395,V2395*0.054)</f>
        <v>300</v>
      </c>
      <c r="Y2395">
        <v>0</v>
      </c>
      <c r="Z2395">
        <v>1.65</v>
      </c>
      <c r="AA2395" s="9">
        <v>1.1000000000000001</v>
      </c>
      <c r="AB2395">
        <v>1.375</v>
      </c>
      <c r="AC2395">
        <v>1.1000000000000001</v>
      </c>
    </row>
    <row r="2396" spans="1:29" x14ac:dyDescent="0.25">
      <c r="A2396" t="s">
        <v>3314</v>
      </c>
      <c r="B2396" t="s">
        <v>10</v>
      </c>
      <c r="C2396" t="s">
        <v>56</v>
      </c>
      <c r="D2396" t="s">
        <v>3616</v>
      </c>
      <c r="E2396" t="s">
        <v>3617</v>
      </c>
      <c r="F2396" t="str">
        <f>_xlfn.CONCAT(D2396:D2396,"-",E2396)</f>
        <v>Marrakech-Lagos</v>
      </c>
      <c r="G2396" s="1">
        <v>44795</v>
      </c>
      <c r="H2396" s="1">
        <v>44806</v>
      </c>
      <c r="I2396" s="8">
        <f>IF(H2396&lt;&gt;"",_xlfn.DAYS(H2396,G2396),"N/A")</f>
        <v>11</v>
      </c>
      <c r="J2396" s="1">
        <f>IF(H2396&lt;&gt;"",H2396,"N/A")</f>
        <v>44806</v>
      </c>
      <c r="K2396">
        <v>8</v>
      </c>
      <c r="L2396" t="s">
        <v>12</v>
      </c>
      <c r="M2396" t="str">
        <f>IF(L2396&lt;&gt;"",L2396,"N/A")</f>
        <v>Invoiced</v>
      </c>
      <c r="O2396" t="str">
        <f>IF(N2396&lt;&gt;"",N2396,"N/A")</f>
        <v>N/A</v>
      </c>
      <c r="P2396" t="s">
        <v>13</v>
      </c>
      <c r="Q2396" s="9">
        <v>36</v>
      </c>
      <c r="R2396" t="str">
        <f t="shared" si="37"/>
        <v>30+</v>
      </c>
      <c r="S2396">
        <v>600</v>
      </c>
      <c r="T2396" t="s">
        <v>14</v>
      </c>
      <c r="U2396">
        <f>IF(T2396="USD",S2396,S2396*0.055)</f>
        <v>600</v>
      </c>
      <c r="V2396">
        <v>300</v>
      </c>
      <c r="W2396" t="s">
        <v>14</v>
      </c>
      <c r="X2396">
        <f>IF(W2396="USD",V2396,V2396*0.054)</f>
        <v>300</v>
      </c>
      <c r="Y2396">
        <v>0</v>
      </c>
      <c r="Z2396">
        <v>1.65</v>
      </c>
      <c r="AA2396" s="9">
        <v>1.1000000000000001</v>
      </c>
      <c r="AB2396">
        <v>1.375</v>
      </c>
      <c r="AC2396">
        <v>1.1000000000000001</v>
      </c>
    </row>
    <row r="2397" spans="1:29" x14ac:dyDescent="0.25">
      <c r="A2397" t="s">
        <v>3320</v>
      </c>
      <c r="B2397" t="s">
        <v>10</v>
      </c>
      <c r="C2397" t="s">
        <v>56</v>
      </c>
      <c r="D2397" t="s">
        <v>3611</v>
      </c>
      <c r="E2397" t="s">
        <v>3618</v>
      </c>
      <c r="F2397" t="str">
        <f>_xlfn.CONCAT(D2397:D2397,"-",E2397)</f>
        <v>Mogadishu-Tripoli</v>
      </c>
      <c r="G2397" s="1">
        <v>44795</v>
      </c>
      <c r="H2397" s="1">
        <v>44806</v>
      </c>
      <c r="I2397" s="8">
        <f>IF(H2397&lt;&gt;"",_xlfn.DAYS(H2397,G2397),"N/A")</f>
        <v>11</v>
      </c>
      <c r="J2397" s="1">
        <f>IF(H2397&lt;&gt;"",H2397,"N/A")</f>
        <v>44806</v>
      </c>
      <c r="K2397">
        <v>8</v>
      </c>
      <c r="L2397" t="s">
        <v>12</v>
      </c>
      <c r="M2397" t="str">
        <f>IF(L2397&lt;&gt;"",L2397,"N/A")</f>
        <v>Invoiced</v>
      </c>
      <c r="O2397" t="str">
        <f>IF(N2397&lt;&gt;"",N2397,"N/A")</f>
        <v>N/A</v>
      </c>
      <c r="P2397" t="s">
        <v>13</v>
      </c>
      <c r="Q2397" s="9">
        <v>36</v>
      </c>
      <c r="R2397" t="str">
        <f t="shared" si="37"/>
        <v>30+</v>
      </c>
      <c r="S2397">
        <v>600</v>
      </c>
      <c r="T2397" t="s">
        <v>14</v>
      </c>
      <c r="U2397">
        <f>IF(T2397="USD",S2397,S2397*0.055)</f>
        <v>600</v>
      </c>
      <c r="V2397">
        <v>300</v>
      </c>
      <c r="W2397" t="s">
        <v>14</v>
      </c>
      <c r="X2397">
        <f>IF(W2397="USD",V2397,V2397*0.054)</f>
        <v>300</v>
      </c>
      <c r="Y2397">
        <v>0</v>
      </c>
      <c r="Z2397">
        <v>1.65</v>
      </c>
      <c r="AA2397" s="9">
        <v>1.1000000000000001</v>
      </c>
      <c r="AB2397">
        <v>1.375</v>
      </c>
      <c r="AC2397">
        <v>1.1000000000000001</v>
      </c>
    </row>
    <row r="2398" spans="1:29" x14ac:dyDescent="0.25">
      <c r="A2398" t="s">
        <v>3321</v>
      </c>
      <c r="B2398" t="s">
        <v>10</v>
      </c>
      <c r="C2398" t="s">
        <v>56</v>
      </c>
      <c r="D2398" t="s">
        <v>3619</v>
      </c>
      <c r="E2398" t="s">
        <v>3614</v>
      </c>
      <c r="F2398" t="str">
        <f>_xlfn.CONCAT(D2398:D2398,"-",E2398)</f>
        <v>Addis Ababa-Alger</v>
      </c>
      <c r="G2398" s="1">
        <v>44795</v>
      </c>
      <c r="H2398" s="1">
        <v>44806</v>
      </c>
      <c r="I2398" s="8">
        <f>IF(H2398&lt;&gt;"",_xlfn.DAYS(H2398,G2398),"N/A")</f>
        <v>11</v>
      </c>
      <c r="J2398" s="1">
        <f>IF(H2398&lt;&gt;"",H2398,"N/A")</f>
        <v>44806</v>
      </c>
      <c r="K2398">
        <v>8</v>
      </c>
      <c r="L2398" t="s">
        <v>12</v>
      </c>
      <c r="M2398" t="str">
        <f>IF(L2398&lt;&gt;"",L2398,"N/A")</f>
        <v>Invoiced</v>
      </c>
      <c r="O2398" t="str">
        <f>IF(N2398&lt;&gt;"",N2398,"N/A")</f>
        <v>N/A</v>
      </c>
      <c r="P2398" t="s">
        <v>13</v>
      </c>
      <c r="Q2398" s="9">
        <v>36</v>
      </c>
      <c r="R2398" t="str">
        <f t="shared" si="37"/>
        <v>30+</v>
      </c>
      <c r="S2398">
        <v>600</v>
      </c>
      <c r="T2398" t="s">
        <v>14</v>
      </c>
      <c r="U2398">
        <f>IF(T2398="USD",S2398,S2398*0.055)</f>
        <v>600</v>
      </c>
      <c r="V2398">
        <v>300</v>
      </c>
      <c r="W2398" t="s">
        <v>14</v>
      </c>
      <c r="X2398">
        <f>IF(W2398="USD",V2398,V2398*0.054)</f>
        <v>300</v>
      </c>
      <c r="Y2398">
        <v>0</v>
      </c>
      <c r="Z2398">
        <v>1.65</v>
      </c>
      <c r="AA2398" s="9">
        <v>1.1000000000000001</v>
      </c>
      <c r="AB2398">
        <v>1.375</v>
      </c>
      <c r="AC2398">
        <v>1.1000000000000001</v>
      </c>
    </row>
    <row r="2399" spans="1:29" x14ac:dyDescent="0.25">
      <c r="A2399" t="s">
        <v>3323</v>
      </c>
      <c r="B2399" t="s">
        <v>10</v>
      </c>
      <c r="C2399" t="s">
        <v>56</v>
      </c>
      <c r="D2399" t="s">
        <v>3611</v>
      </c>
      <c r="E2399" t="s">
        <v>3617</v>
      </c>
      <c r="F2399" t="str">
        <f>_xlfn.CONCAT(D2399:D2399,"-",E2399)</f>
        <v>Mogadishu-Lagos</v>
      </c>
      <c r="G2399" s="1">
        <v>44796</v>
      </c>
      <c r="H2399" s="1">
        <v>44807</v>
      </c>
      <c r="I2399" s="8">
        <f>IF(H2399&lt;&gt;"",_xlfn.DAYS(H2399,G2399),"N/A")</f>
        <v>11</v>
      </c>
      <c r="J2399" s="1">
        <f>IF(H2399&lt;&gt;"",H2399,"N/A")</f>
        <v>44807</v>
      </c>
      <c r="K2399">
        <v>8</v>
      </c>
      <c r="L2399" t="s">
        <v>12</v>
      </c>
      <c r="M2399" t="str">
        <f>IF(L2399&lt;&gt;"",L2399,"N/A")</f>
        <v>Invoiced</v>
      </c>
      <c r="O2399" t="str">
        <f>IF(N2399&lt;&gt;"",N2399,"N/A")</f>
        <v>N/A</v>
      </c>
      <c r="P2399" t="s">
        <v>13</v>
      </c>
      <c r="Q2399" s="9">
        <v>36</v>
      </c>
      <c r="R2399" t="str">
        <f t="shared" si="37"/>
        <v>30+</v>
      </c>
      <c r="S2399">
        <v>600</v>
      </c>
      <c r="T2399" t="s">
        <v>14</v>
      </c>
      <c r="U2399">
        <f>IF(T2399="USD",S2399,S2399*0.055)</f>
        <v>600</v>
      </c>
      <c r="V2399">
        <v>300</v>
      </c>
      <c r="W2399" t="s">
        <v>14</v>
      </c>
      <c r="X2399">
        <f>IF(W2399="USD",V2399,V2399*0.054)</f>
        <v>300</v>
      </c>
      <c r="Y2399">
        <v>0</v>
      </c>
      <c r="Z2399">
        <v>1.65</v>
      </c>
      <c r="AA2399" s="9">
        <v>1.1000000000000001</v>
      </c>
      <c r="AB2399">
        <v>1.375</v>
      </c>
      <c r="AC2399">
        <v>1.1000000000000001</v>
      </c>
    </row>
    <row r="2400" spans="1:29" x14ac:dyDescent="0.25">
      <c r="A2400" t="s">
        <v>3474</v>
      </c>
      <c r="B2400" t="s">
        <v>10</v>
      </c>
      <c r="C2400" t="s">
        <v>56</v>
      </c>
      <c r="D2400" t="s">
        <v>3619</v>
      </c>
      <c r="E2400" t="s">
        <v>3613</v>
      </c>
      <c r="F2400" t="str">
        <f>_xlfn.CONCAT(D2400:D2400,"-",E2400)</f>
        <v>Addis Ababa-Sanaa</v>
      </c>
      <c r="G2400" s="1">
        <v>44747</v>
      </c>
      <c r="H2400" s="1">
        <v>44758</v>
      </c>
      <c r="I2400" s="8">
        <f>IF(H2400&lt;&gt;"",_xlfn.DAYS(H2400,G2400),"N/A")</f>
        <v>11</v>
      </c>
      <c r="J2400" s="1">
        <f>IF(H2400&lt;&gt;"",H2400,"N/A")</f>
        <v>44758</v>
      </c>
      <c r="K2400">
        <v>7</v>
      </c>
      <c r="M2400" t="str">
        <f>IF(L2400&lt;&gt;"",L2400,"N/A")</f>
        <v>N/A</v>
      </c>
      <c r="N2400" t="s">
        <v>12</v>
      </c>
      <c r="O2400" t="str">
        <f>IF(N2400&lt;&gt;"",N2400,"N/A")</f>
        <v>Invoiced</v>
      </c>
      <c r="P2400" t="s">
        <v>13</v>
      </c>
      <c r="Q2400" s="9">
        <v>35.811</v>
      </c>
      <c r="R2400" t="str">
        <f t="shared" si="37"/>
        <v>30+</v>
      </c>
      <c r="S2400">
        <v>600</v>
      </c>
      <c r="T2400" t="s">
        <v>14</v>
      </c>
      <c r="U2400">
        <f>IF(T2400="USD",S2400,S2400*0.055)</f>
        <v>600</v>
      </c>
      <c r="V2400">
        <v>300</v>
      </c>
      <c r="W2400" t="s">
        <v>14</v>
      </c>
      <c r="X2400">
        <f>IF(W2400="USD",V2400,V2400*0.054)</f>
        <v>300</v>
      </c>
      <c r="Y2400">
        <v>1</v>
      </c>
      <c r="Z2400">
        <v>1.65</v>
      </c>
      <c r="AA2400" s="9">
        <v>1.1000000000000001</v>
      </c>
      <c r="AB2400">
        <v>1.375</v>
      </c>
      <c r="AC2400">
        <v>1.1000000000000001</v>
      </c>
    </row>
    <row r="2401" spans="1:29" x14ac:dyDescent="0.25">
      <c r="A2401" t="s">
        <v>3434</v>
      </c>
      <c r="B2401" t="s">
        <v>10</v>
      </c>
      <c r="C2401" t="s">
        <v>56</v>
      </c>
      <c r="D2401" t="s">
        <v>3616</v>
      </c>
      <c r="E2401" t="s">
        <v>3617</v>
      </c>
      <c r="F2401" t="str">
        <f>_xlfn.CONCAT(D2401:D2401,"-",E2401)</f>
        <v>Marrakech-Lagos</v>
      </c>
      <c r="G2401" s="1">
        <v>44727</v>
      </c>
      <c r="H2401" s="1">
        <v>44738</v>
      </c>
      <c r="I2401" s="8">
        <f>IF(H2401&lt;&gt;"",_xlfn.DAYS(H2401,G2401),"N/A")</f>
        <v>11</v>
      </c>
      <c r="J2401" s="1">
        <f>IF(H2401&lt;&gt;"",H2401,"N/A")</f>
        <v>44738</v>
      </c>
      <c r="K2401">
        <v>6</v>
      </c>
      <c r="L2401" t="s">
        <v>16</v>
      </c>
      <c r="M2401" t="str">
        <f>IF(L2401&lt;&gt;"",L2401,"N/A")</f>
        <v>Paid</v>
      </c>
      <c r="N2401" t="s">
        <v>12</v>
      </c>
      <c r="O2401" t="str">
        <f>IF(N2401&lt;&gt;"",N2401,"N/A")</f>
        <v>Invoiced</v>
      </c>
      <c r="P2401" t="s">
        <v>13</v>
      </c>
      <c r="Q2401" s="9">
        <v>35.682000000000002</v>
      </c>
      <c r="R2401" t="str">
        <f t="shared" si="37"/>
        <v>30+</v>
      </c>
      <c r="S2401">
        <v>600</v>
      </c>
      <c r="T2401" t="s">
        <v>14</v>
      </c>
      <c r="U2401">
        <f>IF(T2401="USD",S2401,S2401*0.055)</f>
        <v>600</v>
      </c>
      <c r="V2401">
        <v>300</v>
      </c>
      <c r="W2401" t="s">
        <v>14</v>
      </c>
      <c r="X2401">
        <f>IF(W2401="USD",V2401,V2401*0.054)</f>
        <v>300</v>
      </c>
      <c r="Y2401">
        <v>1</v>
      </c>
      <c r="Z2401">
        <v>1.65</v>
      </c>
      <c r="AA2401" s="9">
        <v>1.1000000000000001</v>
      </c>
      <c r="AB2401">
        <v>1.375</v>
      </c>
      <c r="AC2401">
        <v>1.1000000000000001</v>
      </c>
    </row>
    <row r="2402" spans="1:29" x14ac:dyDescent="0.25">
      <c r="A2402" t="s">
        <v>3406</v>
      </c>
      <c r="B2402" t="s">
        <v>10</v>
      </c>
      <c r="C2402" t="s">
        <v>56</v>
      </c>
      <c r="D2402" t="s">
        <v>3620</v>
      </c>
      <c r="E2402" t="s">
        <v>3612</v>
      </c>
      <c r="F2402" t="str">
        <f>_xlfn.CONCAT(D2402:D2402,"-",E2402)</f>
        <v>Zanzibar-Victoria</v>
      </c>
      <c r="G2402" s="1">
        <v>44688</v>
      </c>
      <c r="H2402" s="1">
        <v>44699</v>
      </c>
      <c r="I2402" s="8">
        <f>IF(H2402&lt;&gt;"",_xlfn.DAYS(H2402,G2402),"N/A")</f>
        <v>11</v>
      </c>
      <c r="J2402" s="1">
        <f>IF(H2402&lt;&gt;"",H2402,"N/A")</f>
        <v>44699</v>
      </c>
      <c r="K2402">
        <v>5</v>
      </c>
      <c r="L2402" t="s">
        <v>16</v>
      </c>
      <c r="M2402" t="str">
        <f>IF(L2402&lt;&gt;"",L2402,"N/A")</f>
        <v>Paid</v>
      </c>
      <c r="N2402" t="s">
        <v>12</v>
      </c>
      <c r="O2402" t="str">
        <f>IF(N2402&lt;&gt;"",N2402,"N/A")</f>
        <v>Invoiced</v>
      </c>
      <c r="P2402" t="s">
        <v>13</v>
      </c>
      <c r="Q2402" s="9">
        <v>35.655000000000001</v>
      </c>
      <c r="R2402" t="str">
        <f t="shared" si="37"/>
        <v>30+</v>
      </c>
      <c r="S2402">
        <v>600</v>
      </c>
      <c r="T2402" t="s">
        <v>14</v>
      </c>
      <c r="U2402">
        <f>IF(T2402="USD",S2402,S2402*0.055)</f>
        <v>600</v>
      </c>
      <c r="V2402">
        <v>300</v>
      </c>
      <c r="W2402" t="s">
        <v>14</v>
      </c>
      <c r="X2402">
        <f>IF(W2402="USD",V2402,V2402*0.054)</f>
        <v>300</v>
      </c>
      <c r="Y2402">
        <v>1</v>
      </c>
      <c r="Z2402">
        <v>1.65</v>
      </c>
      <c r="AA2402" s="9">
        <v>1.1000000000000001</v>
      </c>
      <c r="AB2402">
        <v>1.375</v>
      </c>
      <c r="AC2402">
        <v>1.1000000000000001</v>
      </c>
    </row>
    <row r="2403" spans="1:29" x14ac:dyDescent="0.25">
      <c r="A2403" t="s">
        <v>3393</v>
      </c>
      <c r="B2403" t="s">
        <v>10</v>
      </c>
      <c r="C2403" t="s">
        <v>56</v>
      </c>
      <c r="D2403" t="s">
        <v>3620</v>
      </c>
      <c r="E2403" t="s">
        <v>3613</v>
      </c>
      <c r="F2403" t="str">
        <f>_xlfn.CONCAT(D2403:D2403,"-",E2403)</f>
        <v>Zanzibar-Sanaa</v>
      </c>
      <c r="G2403" s="1">
        <v>44678</v>
      </c>
      <c r="H2403" s="1">
        <v>44689</v>
      </c>
      <c r="I2403" s="8">
        <f>IF(H2403&lt;&gt;"",_xlfn.DAYS(H2403,G2403),"N/A")</f>
        <v>11</v>
      </c>
      <c r="J2403" s="1">
        <f>IF(H2403&lt;&gt;"",H2403,"N/A")</f>
        <v>44689</v>
      </c>
      <c r="K2403">
        <v>4</v>
      </c>
      <c r="L2403" t="s">
        <v>16</v>
      </c>
      <c r="M2403" t="str">
        <f>IF(L2403&lt;&gt;"",L2403,"N/A")</f>
        <v>Paid</v>
      </c>
      <c r="N2403" t="s">
        <v>12</v>
      </c>
      <c r="O2403" t="str">
        <f>IF(N2403&lt;&gt;"",N2403,"N/A")</f>
        <v>Invoiced</v>
      </c>
      <c r="P2403" t="s">
        <v>13</v>
      </c>
      <c r="Q2403" s="9">
        <v>35.649000000000001</v>
      </c>
      <c r="R2403" t="str">
        <f t="shared" si="37"/>
        <v>30+</v>
      </c>
      <c r="S2403">
        <v>600</v>
      </c>
      <c r="T2403" t="s">
        <v>14</v>
      </c>
      <c r="U2403">
        <f>IF(T2403="USD",S2403,S2403*0.055)</f>
        <v>600</v>
      </c>
      <c r="V2403">
        <v>300</v>
      </c>
      <c r="W2403" t="s">
        <v>14</v>
      </c>
      <c r="X2403">
        <f>IF(W2403="USD",V2403,V2403*0.054)</f>
        <v>300</v>
      </c>
      <c r="Y2403">
        <v>1</v>
      </c>
      <c r="Z2403">
        <v>1.65</v>
      </c>
      <c r="AA2403" s="9">
        <v>1.1000000000000001</v>
      </c>
      <c r="AB2403">
        <v>1.375</v>
      </c>
      <c r="AC2403">
        <v>1.1000000000000001</v>
      </c>
    </row>
    <row r="2404" spans="1:29" x14ac:dyDescent="0.25">
      <c r="A2404" t="s">
        <v>3461</v>
      </c>
      <c r="B2404" t="s">
        <v>10</v>
      </c>
      <c r="C2404" t="s">
        <v>56</v>
      </c>
      <c r="D2404" t="s">
        <v>3615</v>
      </c>
      <c r="E2404" t="s">
        <v>3617</v>
      </c>
      <c r="F2404" t="str">
        <f>_xlfn.CONCAT(D2404:D2404,"-",E2404)</f>
        <v>Mombasa-Lagos</v>
      </c>
      <c r="G2404" s="1">
        <v>44740</v>
      </c>
      <c r="H2404" s="1">
        <v>44751</v>
      </c>
      <c r="I2404" s="8">
        <f>IF(H2404&lt;&gt;"",_xlfn.DAYS(H2404,G2404),"N/A")</f>
        <v>11</v>
      </c>
      <c r="J2404" s="1">
        <f>IF(H2404&lt;&gt;"",H2404,"N/A")</f>
        <v>44751</v>
      </c>
      <c r="K2404">
        <v>6</v>
      </c>
      <c r="L2404" t="s">
        <v>16</v>
      </c>
      <c r="M2404" t="str">
        <f>IF(L2404&lt;&gt;"",L2404,"N/A")</f>
        <v>Paid</v>
      </c>
      <c r="N2404" t="s">
        <v>12</v>
      </c>
      <c r="O2404" t="str">
        <f>IF(N2404&lt;&gt;"",N2404,"N/A")</f>
        <v>Invoiced</v>
      </c>
      <c r="P2404" t="s">
        <v>13</v>
      </c>
      <c r="Q2404" s="9">
        <v>35.584000000000003</v>
      </c>
      <c r="R2404" t="str">
        <f t="shared" si="37"/>
        <v>30+</v>
      </c>
      <c r="S2404">
        <v>600</v>
      </c>
      <c r="T2404" t="s">
        <v>14</v>
      </c>
      <c r="U2404">
        <f>IF(T2404="USD",S2404,S2404*0.055)</f>
        <v>600</v>
      </c>
      <c r="V2404">
        <v>300</v>
      </c>
      <c r="W2404" t="s">
        <v>14</v>
      </c>
      <c r="X2404">
        <f>IF(W2404="USD",V2404,V2404*0.054)</f>
        <v>300</v>
      </c>
      <c r="Y2404">
        <v>1</v>
      </c>
      <c r="Z2404">
        <v>1.65</v>
      </c>
      <c r="AA2404" s="9">
        <v>1.1000000000000001</v>
      </c>
      <c r="AB2404">
        <v>1.375</v>
      </c>
      <c r="AC2404">
        <v>1.1000000000000001</v>
      </c>
    </row>
    <row r="2405" spans="1:29" x14ac:dyDescent="0.25">
      <c r="A2405" t="s">
        <v>769</v>
      </c>
      <c r="B2405" t="s">
        <v>10</v>
      </c>
      <c r="C2405" t="s">
        <v>68</v>
      </c>
      <c r="D2405" t="s">
        <v>3616</v>
      </c>
      <c r="E2405" t="s">
        <v>3614</v>
      </c>
      <c r="F2405" t="str">
        <f>_xlfn.CONCAT(D2405:D2405,"-",E2405)</f>
        <v>Marrakech-Alger</v>
      </c>
      <c r="G2405" s="1">
        <v>44800</v>
      </c>
      <c r="H2405" s="1">
        <v>44811</v>
      </c>
      <c r="I2405" s="8">
        <f>IF(H2405&lt;&gt;"",_xlfn.DAYS(H2405,G2405),"N/A")</f>
        <v>11</v>
      </c>
      <c r="J2405" s="1">
        <f>IF(H2405&lt;&gt;"",H2405,"N/A")</f>
        <v>44811</v>
      </c>
      <c r="K2405">
        <v>8</v>
      </c>
      <c r="L2405" t="s">
        <v>12</v>
      </c>
      <c r="M2405" t="str">
        <f>IF(L2405&lt;&gt;"",L2405,"N/A")</f>
        <v>Invoiced</v>
      </c>
      <c r="O2405" t="str">
        <f>IF(N2405&lt;&gt;"",N2405,"N/A")</f>
        <v>N/A</v>
      </c>
      <c r="P2405" t="s">
        <v>69</v>
      </c>
      <c r="Q2405" s="9">
        <v>35.479999999999997</v>
      </c>
      <c r="R2405" t="str">
        <f t="shared" si="37"/>
        <v>30+</v>
      </c>
      <c r="S2405">
        <v>20</v>
      </c>
      <c r="T2405" t="s">
        <v>14</v>
      </c>
      <c r="U2405">
        <f>IF(T2405="USD",S2405,S2405*0.055)</f>
        <v>20</v>
      </c>
      <c r="V2405">
        <v>10</v>
      </c>
      <c r="W2405" t="s">
        <v>14</v>
      </c>
      <c r="X2405">
        <f>IF(W2405="USD",V2405,V2405*0.054)</f>
        <v>10</v>
      </c>
      <c r="Y2405">
        <v>1</v>
      </c>
      <c r="Z2405">
        <v>1.65</v>
      </c>
      <c r="AA2405" s="9">
        <v>1.1000000000000001</v>
      </c>
      <c r="AB2405">
        <v>1.375</v>
      </c>
      <c r="AC2405">
        <v>1.1000000000000001</v>
      </c>
    </row>
    <row r="2406" spans="1:29" x14ac:dyDescent="0.25">
      <c r="A2406" t="s">
        <v>743</v>
      </c>
      <c r="B2406" t="s">
        <v>10</v>
      </c>
      <c r="C2406" t="s">
        <v>68</v>
      </c>
      <c r="D2406" t="s">
        <v>3619</v>
      </c>
      <c r="E2406" t="s">
        <v>3614</v>
      </c>
      <c r="F2406" t="str">
        <f>_xlfn.CONCAT(D2406:D2406,"-",E2406)</f>
        <v>Addis Ababa-Alger</v>
      </c>
      <c r="G2406" s="1">
        <v>44800</v>
      </c>
      <c r="H2406" s="1">
        <v>44811</v>
      </c>
      <c r="I2406" s="8">
        <f>IF(H2406&lt;&gt;"",_xlfn.DAYS(H2406,G2406),"N/A")</f>
        <v>11</v>
      </c>
      <c r="J2406" s="1">
        <f>IF(H2406&lt;&gt;"",H2406,"N/A")</f>
        <v>44811</v>
      </c>
      <c r="K2406">
        <v>8</v>
      </c>
      <c r="L2406" t="s">
        <v>12</v>
      </c>
      <c r="M2406" t="str">
        <f>IF(L2406&lt;&gt;"",L2406,"N/A")</f>
        <v>Invoiced</v>
      </c>
      <c r="N2406" t="s">
        <v>583</v>
      </c>
      <c r="O2406" t="str">
        <f>IF(N2406&lt;&gt;"",N2406,"N/A")</f>
        <v>Approval Pending</v>
      </c>
      <c r="P2406" t="s">
        <v>13</v>
      </c>
      <c r="Q2406" s="9">
        <v>35.479999999999997</v>
      </c>
      <c r="R2406" t="str">
        <f t="shared" si="37"/>
        <v>30+</v>
      </c>
      <c r="S2406">
        <v>600</v>
      </c>
      <c r="T2406" t="s">
        <v>14</v>
      </c>
      <c r="U2406">
        <f>IF(T2406="USD",S2406,S2406*0.055)</f>
        <v>600</v>
      </c>
      <c r="V2406">
        <v>300</v>
      </c>
      <c r="W2406" t="s">
        <v>14</v>
      </c>
      <c r="X2406">
        <f>IF(W2406="USD",V2406,V2406*0.054)</f>
        <v>300</v>
      </c>
      <c r="Y2406">
        <v>1</v>
      </c>
      <c r="Z2406">
        <v>1.65</v>
      </c>
      <c r="AA2406" s="9">
        <v>1.1000000000000001</v>
      </c>
      <c r="AB2406">
        <v>1.375</v>
      </c>
      <c r="AC2406">
        <v>1.1000000000000001</v>
      </c>
    </row>
    <row r="2407" spans="1:29" x14ac:dyDescent="0.25">
      <c r="A2407" t="s">
        <v>3456</v>
      </c>
      <c r="B2407" t="s">
        <v>10</v>
      </c>
      <c r="C2407" t="s">
        <v>56</v>
      </c>
      <c r="D2407" t="s">
        <v>3620</v>
      </c>
      <c r="E2407" t="s">
        <v>3614</v>
      </c>
      <c r="F2407" t="str">
        <f>_xlfn.CONCAT(D2407:D2407,"-",E2407)</f>
        <v>Zanzibar-Alger</v>
      </c>
      <c r="G2407" s="1">
        <v>44740</v>
      </c>
      <c r="H2407" s="1">
        <v>44751</v>
      </c>
      <c r="I2407" s="8">
        <f>IF(H2407&lt;&gt;"",_xlfn.DAYS(H2407,G2407),"N/A")</f>
        <v>11</v>
      </c>
      <c r="J2407" s="1">
        <f>IF(H2407&lt;&gt;"",H2407,"N/A")</f>
        <v>44751</v>
      </c>
      <c r="K2407">
        <v>6</v>
      </c>
      <c r="L2407" t="s">
        <v>16</v>
      </c>
      <c r="M2407" t="str">
        <f>IF(L2407&lt;&gt;"",L2407,"N/A")</f>
        <v>Paid</v>
      </c>
      <c r="N2407" t="s">
        <v>12</v>
      </c>
      <c r="O2407" t="str">
        <f>IF(N2407&lt;&gt;"",N2407,"N/A")</f>
        <v>Invoiced</v>
      </c>
      <c r="P2407" t="s">
        <v>13</v>
      </c>
      <c r="Q2407" s="9">
        <v>35.451999999999998</v>
      </c>
      <c r="R2407" t="str">
        <f t="shared" si="37"/>
        <v>30+</v>
      </c>
      <c r="S2407">
        <v>600</v>
      </c>
      <c r="T2407" t="s">
        <v>14</v>
      </c>
      <c r="U2407">
        <f>IF(T2407="USD",S2407,S2407*0.055)</f>
        <v>600</v>
      </c>
      <c r="V2407">
        <v>300</v>
      </c>
      <c r="W2407" t="s">
        <v>14</v>
      </c>
      <c r="X2407">
        <f>IF(W2407="USD",V2407,V2407*0.054)</f>
        <v>300</v>
      </c>
      <c r="Y2407">
        <v>1</v>
      </c>
      <c r="Z2407">
        <v>1.65</v>
      </c>
      <c r="AA2407" s="9">
        <v>1.1000000000000001</v>
      </c>
      <c r="AB2407">
        <v>1.375</v>
      </c>
      <c r="AC2407">
        <v>1.1000000000000001</v>
      </c>
    </row>
    <row r="2408" spans="1:29" x14ac:dyDescent="0.25">
      <c r="A2408" t="s">
        <v>3468</v>
      </c>
      <c r="B2408" t="s">
        <v>10</v>
      </c>
      <c r="C2408" t="s">
        <v>56</v>
      </c>
      <c r="D2408" t="s">
        <v>3616</v>
      </c>
      <c r="E2408" t="s">
        <v>3618</v>
      </c>
      <c r="F2408" t="str">
        <f>_xlfn.CONCAT(D2408:D2408,"-",E2408)</f>
        <v>Marrakech-Tripoli</v>
      </c>
      <c r="G2408" s="1">
        <v>44747</v>
      </c>
      <c r="H2408" s="1">
        <v>44758</v>
      </c>
      <c r="I2408" s="8">
        <f>IF(H2408&lt;&gt;"",_xlfn.DAYS(H2408,G2408),"N/A")</f>
        <v>11</v>
      </c>
      <c r="J2408" s="1">
        <f>IF(H2408&lt;&gt;"",H2408,"N/A")</f>
        <v>44758</v>
      </c>
      <c r="K2408">
        <v>7</v>
      </c>
      <c r="M2408" t="str">
        <f>IF(L2408&lt;&gt;"",L2408,"N/A")</f>
        <v>N/A</v>
      </c>
      <c r="N2408" t="s">
        <v>12</v>
      </c>
      <c r="O2408" t="str">
        <f>IF(N2408&lt;&gt;"",N2408,"N/A")</f>
        <v>Invoiced</v>
      </c>
      <c r="P2408" t="s">
        <v>13</v>
      </c>
      <c r="Q2408" s="9">
        <v>35.442</v>
      </c>
      <c r="R2408" t="str">
        <f t="shared" si="37"/>
        <v>30+</v>
      </c>
      <c r="S2408">
        <v>600</v>
      </c>
      <c r="T2408" t="s">
        <v>14</v>
      </c>
      <c r="U2408">
        <f>IF(T2408="USD",S2408,S2408*0.055)</f>
        <v>600</v>
      </c>
      <c r="V2408">
        <v>300</v>
      </c>
      <c r="W2408" t="s">
        <v>14</v>
      </c>
      <c r="X2408">
        <f>IF(W2408="USD",V2408,V2408*0.054)</f>
        <v>300</v>
      </c>
      <c r="Y2408">
        <v>1</v>
      </c>
      <c r="Z2408">
        <v>1.65</v>
      </c>
      <c r="AA2408" s="9">
        <v>1.1000000000000001</v>
      </c>
      <c r="AB2408">
        <v>1.375</v>
      </c>
      <c r="AC2408">
        <v>1.1000000000000001</v>
      </c>
    </row>
    <row r="2409" spans="1:29" x14ac:dyDescent="0.25">
      <c r="A2409" t="s">
        <v>875</v>
      </c>
      <c r="B2409" t="s">
        <v>10</v>
      </c>
      <c r="C2409" t="s">
        <v>68</v>
      </c>
      <c r="D2409" t="s">
        <v>3615</v>
      </c>
      <c r="E2409" t="s">
        <v>3613</v>
      </c>
      <c r="F2409" t="str">
        <f>_xlfn.CONCAT(D2409:D2409,"-",E2409)</f>
        <v>Mombasa-Sanaa</v>
      </c>
      <c r="G2409" s="1">
        <v>44806</v>
      </c>
      <c r="H2409" s="1">
        <v>44817</v>
      </c>
      <c r="I2409" s="8">
        <f>IF(H2409&lt;&gt;"",_xlfn.DAYS(H2409,G2409),"N/A")</f>
        <v>11</v>
      </c>
      <c r="J2409" s="1">
        <f>IF(H2409&lt;&gt;"",H2409,"N/A")</f>
        <v>44817</v>
      </c>
      <c r="K2409">
        <v>9</v>
      </c>
      <c r="M2409" t="str">
        <f>IF(L2409&lt;&gt;"",L2409,"N/A")</f>
        <v>N/A</v>
      </c>
      <c r="O2409" t="str">
        <f>IF(N2409&lt;&gt;"",N2409,"N/A")</f>
        <v>N/A</v>
      </c>
      <c r="P2409" t="s">
        <v>13</v>
      </c>
      <c r="Q2409" s="9">
        <v>35.44</v>
      </c>
      <c r="R2409" t="str">
        <f t="shared" si="37"/>
        <v>30+</v>
      </c>
      <c r="S2409">
        <v>600</v>
      </c>
      <c r="T2409" t="s">
        <v>14</v>
      </c>
      <c r="U2409">
        <f>IF(T2409="USD",S2409,S2409*0.055)</f>
        <v>600</v>
      </c>
      <c r="V2409">
        <v>300</v>
      </c>
      <c r="W2409" t="s">
        <v>14</v>
      </c>
      <c r="X2409">
        <f>IF(W2409="USD",V2409,V2409*0.054)</f>
        <v>300</v>
      </c>
      <c r="Y2409">
        <v>1</v>
      </c>
      <c r="Z2409">
        <v>1.65</v>
      </c>
      <c r="AA2409" s="9">
        <v>1.1000000000000001</v>
      </c>
      <c r="AB2409">
        <v>1.375</v>
      </c>
      <c r="AC2409">
        <v>1.1000000000000001</v>
      </c>
    </row>
    <row r="2410" spans="1:29" x14ac:dyDescent="0.25">
      <c r="A2410" t="s">
        <v>3497</v>
      </c>
      <c r="B2410" t="s">
        <v>10</v>
      </c>
      <c r="C2410" t="s">
        <v>56</v>
      </c>
      <c r="D2410" t="s">
        <v>3619</v>
      </c>
      <c r="E2410" t="s">
        <v>3617</v>
      </c>
      <c r="F2410" t="str">
        <f>_xlfn.CONCAT(D2410:D2410,"-",E2410)</f>
        <v>Addis Ababa-Lagos</v>
      </c>
      <c r="G2410" s="1">
        <v>44753</v>
      </c>
      <c r="H2410" s="1">
        <v>44764</v>
      </c>
      <c r="I2410" s="8">
        <f>IF(H2410&lt;&gt;"",_xlfn.DAYS(H2410,G2410),"N/A")</f>
        <v>11</v>
      </c>
      <c r="J2410" s="1">
        <f>IF(H2410&lt;&gt;"",H2410,"N/A")</f>
        <v>44764</v>
      </c>
      <c r="K2410">
        <v>7</v>
      </c>
      <c r="M2410" t="str">
        <f>IF(L2410&lt;&gt;"",L2410,"N/A")</f>
        <v>N/A</v>
      </c>
      <c r="N2410" t="s">
        <v>12</v>
      </c>
      <c r="O2410" t="str">
        <f>IF(N2410&lt;&gt;"",N2410,"N/A")</f>
        <v>Invoiced</v>
      </c>
      <c r="P2410" t="s">
        <v>13</v>
      </c>
      <c r="Q2410" s="9">
        <v>35.436</v>
      </c>
      <c r="R2410" t="str">
        <f t="shared" si="37"/>
        <v>30+</v>
      </c>
      <c r="S2410">
        <v>600</v>
      </c>
      <c r="T2410" t="s">
        <v>14</v>
      </c>
      <c r="U2410">
        <f>IF(T2410="USD",S2410,S2410*0.055)</f>
        <v>600</v>
      </c>
      <c r="V2410">
        <v>300</v>
      </c>
      <c r="W2410" t="s">
        <v>14</v>
      </c>
      <c r="X2410">
        <f>IF(W2410="USD",V2410,V2410*0.054)</f>
        <v>300</v>
      </c>
      <c r="Y2410">
        <v>1</v>
      </c>
      <c r="Z2410">
        <v>1.65</v>
      </c>
      <c r="AA2410" s="9">
        <v>1.1000000000000001</v>
      </c>
      <c r="AB2410">
        <v>1.375</v>
      </c>
      <c r="AC2410">
        <v>1.1000000000000001</v>
      </c>
    </row>
    <row r="2411" spans="1:29" x14ac:dyDescent="0.25">
      <c r="A2411" t="s">
        <v>772</v>
      </c>
      <c r="B2411" t="s">
        <v>10</v>
      </c>
      <c r="C2411" t="s">
        <v>68</v>
      </c>
      <c r="D2411" t="s">
        <v>3619</v>
      </c>
      <c r="E2411" t="s">
        <v>3618</v>
      </c>
      <c r="F2411" t="str">
        <f>_xlfn.CONCAT(D2411:D2411,"-",E2411)</f>
        <v>Addis Ababa-Tripoli</v>
      </c>
      <c r="G2411" s="1">
        <v>44800</v>
      </c>
      <c r="H2411" s="1">
        <v>44811</v>
      </c>
      <c r="I2411" s="8">
        <f>IF(H2411&lt;&gt;"",_xlfn.DAYS(H2411,G2411),"N/A")</f>
        <v>11</v>
      </c>
      <c r="J2411" s="1">
        <f>IF(H2411&lt;&gt;"",H2411,"N/A")</f>
        <v>44811</v>
      </c>
      <c r="K2411">
        <v>8</v>
      </c>
      <c r="L2411" t="s">
        <v>12</v>
      </c>
      <c r="M2411" t="str">
        <f>IF(L2411&lt;&gt;"",L2411,"N/A")</f>
        <v>Invoiced</v>
      </c>
      <c r="O2411" t="str">
        <f>IF(N2411&lt;&gt;"",N2411,"N/A")</f>
        <v>N/A</v>
      </c>
      <c r="P2411" t="s">
        <v>69</v>
      </c>
      <c r="Q2411" s="9">
        <v>35.42</v>
      </c>
      <c r="R2411" t="str">
        <f t="shared" si="37"/>
        <v>30+</v>
      </c>
      <c r="S2411">
        <v>20</v>
      </c>
      <c r="T2411" t="s">
        <v>14</v>
      </c>
      <c r="U2411">
        <f>IF(T2411="USD",S2411,S2411*0.055)</f>
        <v>20</v>
      </c>
      <c r="V2411">
        <v>10</v>
      </c>
      <c r="W2411" t="s">
        <v>14</v>
      </c>
      <c r="X2411">
        <f>IF(W2411="USD",V2411,V2411*0.054)</f>
        <v>10</v>
      </c>
      <c r="Y2411">
        <v>1</v>
      </c>
      <c r="Z2411">
        <v>1.65</v>
      </c>
      <c r="AA2411" s="9">
        <v>1.1000000000000001</v>
      </c>
      <c r="AB2411">
        <v>1.375</v>
      </c>
      <c r="AC2411">
        <v>1.1000000000000001</v>
      </c>
    </row>
    <row r="2412" spans="1:29" x14ac:dyDescent="0.25">
      <c r="A2412" t="s">
        <v>749</v>
      </c>
      <c r="B2412" t="s">
        <v>10</v>
      </c>
      <c r="C2412" t="s">
        <v>68</v>
      </c>
      <c r="D2412" t="s">
        <v>3615</v>
      </c>
      <c r="E2412" t="s">
        <v>3612</v>
      </c>
      <c r="F2412" t="str">
        <f>_xlfn.CONCAT(D2412:D2412,"-",E2412)</f>
        <v>Mombasa-Victoria</v>
      </c>
      <c r="G2412" s="1">
        <v>44800</v>
      </c>
      <c r="H2412" s="1">
        <v>44811</v>
      </c>
      <c r="I2412" s="8">
        <f>IF(H2412&lt;&gt;"",_xlfn.DAYS(H2412,G2412),"N/A")</f>
        <v>11</v>
      </c>
      <c r="J2412" s="1">
        <f>IF(H2412&lt;&gt;"",H2412,"N/A")</f>
        <v>44811</v>
      </c>
      <c r="K2412">
        <v>8</v>
      </c>
      <c r="L2412" t="s">
        <v>12</v>
      </c>
      <c r="M2412" t="str">
        <f>IF(L2412&lt;&gt;"",L2412,"N/A")</f>
        <v>Invoiced</v>
      </c>
      <c r="N2412" t="s">
        <v>583</v>
      </c>
      <c r="O2412" t="str">
        <f>IF(N2412&lt;&gt;"",N2412,"N/A")</f>
        <v>Approval Pending</v>
      </c>
      <c r="P2412" t="s">
        <v>13</v>
      </c>
      <c r="Q2412" s="9">
        <v>35.42</v>
      </c>
      <c r="R2412" t="str">
        <f t="shared" si="37"/>
        <v>30+</v>
      </c>
      <c r="S2412">
        <v>600</v>
      </c>
      <c r="T2412" t="s">
        <v>14</v>
      </c>
      <c r="U2412">
        <f>IF(T2412="USD",S2412,S2412*0.055)</f>
        <v>600</v>
      </c>
      <c r="V2412">
        <v>300</v>
      </c>
      <c r="W2412" t="s">
        <v>14</v>
      </c>
      <c r="X2412">
        <f>IF(W2412="USD",V2412,V2412*0.054)</f>
        <v>300</v>
      </c>
      <c r="Y2412">
        <v>1</v>
      </c>
      <c r="Z2412">
        <v>1.65</v>
      </c>
      <c r="AA2412" s="9">
        <v>1.1000000000000001</v>
      </c>
      <c r="AB2412">
        <v>1.375</v>
      </c>
      <c r="AC2412">
        <v>1.1000000000000001</v>
      </c>
    </row>
    <row r="2413" spans="1:29" x14ac:dyDescent="0.25">
      <c r="A2413" t="s">
        <v>3488</v>
      </c>
      <c r="B2413" t="s">
        <v>10</v>
      </c>
      <c r="C2413" t="s">
        <v>56</v>
      </c>
      <c r="D2413" t="s">
        <v>3615</v>
      </c>
      <c r="E2413" t="s">
        <v>3612</v>
      </c>
      <c r="F2413" t="str">
        <f>_xlfn.CONCAT(D2413:D2413,"-",E2413)</f>
        <v>Mombasa-Victoria</v>
      </c>
      <c r="G2413" s="1">
        <v>44750</v>
      </c>
      <c r="H2413" s="1">
        <v>44761</v>
      </c>
      <c r="I2413" s="8">
        <f>IF(H2413&lt;&gt;"",_xlfn.DAYS(H2413,G2413),"N/A")</f>
        <v>11</v>
      </c>
      <c r="J2413" s="1">
        <f>IF(H2413&lt;&gt;"",H2413,"N/A")</f>
        <v>44761</v>
      </c>
      <c r="K2413">
        <v>7</v>
      </c>
      <c r="M2413" t="str">
        <f>IF(L2413&lt;&gt;"",L2413,"N/A")</f>
        <v>N/A</v>
      </c>
      <c r="N2413" t="s">
        <v>12</v>
      </c>
      <c r="O2413" t="str">
        <f>IF(N2413&lt;&gt;"",N2413,"N/A")</f>
        <v>Invoiced</v>
      </c>
      <c r="P2413" t="s">
        <v>13</v>
      </c>
      <c r="Q2413" s="9">
        <v>35.417999999999999</v>
      </c>
      <c r="R2413" t="str">
        <f t="shared" si="37"/>
        <v>30+</v>
      </c>
      <c r="S2413">
        <v>600</v>
      </c>
      <c r="T2413" t="s">
        <v>14</v>
      </c>
      <c r="U2413">
        <f>IF(T2413="USD",S2413,S2413*0.055)</f>
        <v>600</v>
      </c>
      <c r="V2413">
        <v>300</v>
      </c>
      <c r="W2413" t="s">
        <v>14</v>
      </c>
      <c r="X2413">
        <f>IF(W2413="USD",V2413,V2413*0.054)</f>
        <v>300</v>
      </c>
      <c r="Y2413">
        <v>1</v>
      </c>
      <c r="Z2413">
        <v>1.65</v>
      </c>
      <c r="AA2413" s="9">
        <v>1.1000000000000001</v>
      </c>
      <c r="AB2413">
        <v>1.375</v>
      </c>
      <c r="AC2413">
        <v>1.1000000000000001</v>
      </c>
    </row>
    <row r="2414" spans="1:29" x14ac:dyDescent="0.25">
      <c r="A2414" t="s">
        <v>3463</v>
      </c>
      <c r="B2414" t="s">
        <v>10</v>
      </c>
      <c r="C2414" t="s">
        <v>56</v>
      </c>
      <c r="D2414" t="s">
        <v>3615</v>
      </c>
      <c r="E2414" t="s">
        <v>3612</v>
      </c>
      <c r="F2414" t="str">
        <f>_xlfn.CONCAT(D2414:D2414,"-",E2414)</f>
        <v>Mombasa-Victoria</v>
      </c>
      <c r="G2414" s="1">
        <v>44740</v>
      </c>
      <c r="H2414" s="1">
        <v>44751</v>
      </c>
      <c r="I2414" s="8">
        <f>IF(H2414&lt;&gt;"",_xlfn.DAYS(H2414,G2414),"N/A")</f>
        <v>11</v>
      </c>
      <c r="J2414" s="1">
        <f>IF(H2414&lt;&gt;"",H2414,"N/A")</f>
        <v>44751</v>
      </c>
      <c r="K2414">
        <v>6</v>
      </c>
      <c r="L2414" t="s">
        <v>16</v>
      </c>
      <c r="M2414" t="str">
        <f>IF(L2414&lt;&gt;"",L2414,"N/A")</f>
        <v>Paid</v>
      </c>
      <c r="N2414" t="s">
        <v>12</v>
      </c>
      <c r="O2414" t="str">
        <f>IF(N2414&lt;&gt;"",N2414,"N/A")</f>
        <v>Invoiced</v>
      </c>
      <c r="P2414" t="s">
        <v>13</v>
      </c>
      <c r="Q2414" s="9">
        <v>35.365000000000002</v>
      </c>
      <c r="R2414" t="str">
        <f t="shared" si="37"/>
        <v>30+</v>
      </c>
      <c r="S2414">
        <v>600</v>
      </c>
      <c r="T2414" t="s">
        <v>14</v>
      </c>
      <c r="U2414">
        <f>IF(T2414="USD",S2414,S2414*0.055)</f>
        <v>600</v>
      </c>
      <c r="V2414">
        <v>300</v>
      </c>
      <c r="W2414" t="s">
        <v>14</v>
      </c>
      <c r="X2414">
        <f>IF(W2414="USD",V2414,V2414*0.054)</f>
        <v>300</v>
      </c>
      <c r="Y2414">
        <v>1</v>
      </c>
      <c r="Z2414">
        <v>1.65</v>
      </c>
      <c r="AA2414" s="9">
        <v>1.1000000000000001</v>
      </c>
      <c r="AB2414">
        <v>1.375</v>
      </c>
      <c r="AC2414">
        <v>1.1000000000000001</v>
      </c>
    </row>
    <row r="2415" spans="1:29" x14ac:dyDescent="0.25">
      <c r="A2415" t="s">
        <v>3487</v>
      </c>
      <c r="B2415" t="s">
        <v>10</v>
      </c>
      <c r="C2415" t="s">
        <v>56</v>
      </c>
      <c r="D2415" t="s">
        <v>3620</v>
      </c>
      <c r="E2415" t="s">
        <v>3614</v>
      </c>
      <c r="F2415" t="str">
        <f>_xlfn.CONCAT(D2415:D2415,"-",E2415)</f>
        <v>Zanzibar-Alger</v>
      </c>
      <c r="G2415" s="1">
        <v>44750</v>
      </c>
      <c r="H2415" s="1">
        <v>44761</v>
      </c>
      <c r="I2415" s="8">
        <f>IF(H2415&lt;&gt;"",_xlfn.DAYS(H2415,G2415),"N/A")</f>
        <v>11</v>
      </c>
      <c r="J2415" s="1">
        <f>IF(H2415&lt;&gt;"",H2415,"N/A")</f>
        <v>44761</v>
      </c>
      <c r="K2415">
        <v>7</v>
      </c>
      <c r="M2415" t="str">
        <f>IF(L2415&lt;&gt;"",L2415,"N/A")</f>
        <v>N/A</v>
      </c>
      <c r="N2415" t="s">
        <v>12</v>
      </c>
      <c r="O2415" t="str">
        <f>IF(N2415&lt;&gt;"",N2415,"N/A")</f>
        <v>Invoiced</v>
      </c>
      <c r="P2415" t="s">
        <v>13</v>
      </c>
      <c r="Q2415" s="9">
        <v>35.280999999999999</v>
      </c>
      <c r="R2415" t="str">
        <f t="shared" si="37"/>
        <v>30+</v>
      </c>
      <c r="S2415">
        <v>600</v>
      </c>
      <c r="T2415" t="s">
        <v>14</v>
      </c>
      <c r="U2415">
        <f>IF(T2415="USD",S2415,S2415*0.055)</f>
        <v>600</v>
      </c>
      <c r="V2415">
        <v>300</v>
      </c>
      <c r="W2415" t="s">
        <v>14</v>
      </c>
      <c r="X2415">
        <f>IF(W2415="USD",V2415,V2415*0.054)</f>
        <v>300</v>
      </c>
      <c r="Y2415">
        <v>1</v>
      </c>
      <c r="Z2415">
        <v>1.65</v>
      </c>
      <c r="AA2415" s="9">
        <v>1.1000000000000001</v>
      </c>
      <c r="AB2415">
        <v>1.375</v>
      </c>
      <c r="AC2415">
        <v>1.1000000000000001</v>
      </c>
    </row>
    <row r="2416" spans="1:29" x14ac:dyDescent="0.25">
      <c r="A2416" t="s">
        <v>3438</v>
      </c>
      <c r="B2416" t="s">
        <v>10</v>
      </c>
      <c r="C2416" t="s">
        <v>56</v>
      </c>
      <c r="D2416" t="s">
        <v>3619</v>
      </c>
      <c r="E2416" t="s">
        <v>3617</v>
      </c>
      <c r="F2416" t="str">
        <f>_xlfn.CONCAT(D2416:D2416,"-",E2416)</f>
        <v>Addis Ababa-Lagos</v>
      </c>
      <c r="G2416" s="1">
        <v>44735</v>
      </c>
      <c r="H2416" s="1">
        <v>44746</v>
      </c>
      <c r="I2416" s="8">
        <f>IF(H2416&lt;&gt;"",_xlfn.DAYS(H2416,G2416),"N/A")</f>
        <v>11</v>
      </c>
      <c r="J2416" s="1">
        <f>IF(H2416&lt;&gt;"",H2416,"N/A")</f>
        <v>44746</v>
      </c>
      <c r="K2416">
        <v>6</v>
      </c>
      <c r="L2416" t="s">
        <v>16</v>
      </c>
      <c r="M2416" t="str">
        <f>IF(L2416&lt;&gt;"",L2416,"N/A")</f>
        <v>Paid</v>
      </c>
      <c r="N2416" t="s">
        <v>12</v>
      </c>
      <c r="O2416" t="str">
        <f>IF(N2416&lt;&gt;"",N2416,"N/A")</f>
        <v>Invoiced</v>
      </c>
      <c r="P2416" t="s">
        <v>13</v>
      </c>
      <c r="Q2416" s="9">
        <v>35.277999999999999</v>
      </c>
      <c r="R2416" t="str">
        <f t="shared" si="37"/>
        <v>30+</v>
      </c>
      <c r="S2416">
        <v>600</v>
      </c>
      <c r="T2416" t="s">
        <v>14</v>
      </c>
      <c r="U2416">
        <f>IF(T2416="USD",S2416,S2416*0.055)</f>
        <v>600</v>
      </c>
      <c r="V2416">
        <v>300</v>
      </c>
      <c r="W2416" t="s">
        <v>14</v>
      </c>
      <c r="X2416">
        <f>IF(W2416="USD",V2416,V2416*0.054)</f>
        <v>300</v>
      </c>
      <c r="Y2416">
        <v>1</v>
      </c>
      <c r="Z2416">
        <v>1.65</v>
      </c>
      <c r="AA2416" s="9">
        <v>1.1000000000000001</v>
      </c>
      <c r="AB2416">
        <v>1.375</v>
      </c>
      <c r="AC2416">
        <v>1.1000000000000001</v>
      </c>
    </row>
    <row r="2417" spans="1:29" x14ac:dyDescent="0.25">
      <c r="A2417" t="s">
        <v>3472</v>
      </c>
      <c r="B2417" t="s">
        <v>10</v>
      </c>
      <c r="C2417" t="s">
        <v>56</v>
      </c>
      <c r="D2417" t="s">
        <v>3616</v>
      </c>
      <c r="E2417" t="s">
        <v>3618</v>
      </c>
      <c r="F2417" t="str">
        <f>_xlfn.CONCAT(D2417:D2417,"-",E2417)</f>
        <v>Marrakech-Tripoli</v>
      </c>
      <c r="G2417" s="1">
        <v>44747</v>
      </c>
      <c r="H2417" s="1">
        <v>44758</v>
      </c>
      <c r="I2417" s="8">
        <f>IF(H2417&lt;&gt;"",_xlfn.DAYS(H2417,G2417),"N/A")</f>
        <v>11</v>
      </c>
      <c r="J2417" s="1">
        <f>IF(H2417&lt;&gt;"",H2417,"N/A")</f>
        <v>44758</v>
      </c>
      <c r="K2417">
        <v>7</v>
      </c>
      <c r="M2417" t="str">
        <f>IF(L2417&lt;&gt;"",L2417,"N/A")</f>
        <v>N/A</v>
      </c>
      <c r="N2417" t="s">
        <v>12</v>
      </c>
      <c r="O2417" t="str">
        <f>IF(N2417&lt;&gt;"",N2417,"N/A")</f>
        <v>Invoiced</v>
      </c>
      <c r="P2417" t="s">
        <v>13</v>
      </c>
      <c r="Q2417" s="9">
        <v>35.209000000000003</v>
      </c>
      <c r="R2417" t="str">
        <f t="shared" si="37"/>
        <v>30+</v>
      </c>
      <c r="S2417">
        <v>600</v>
      </c>
      <c r="T2417" t="s">
        <v>14</v>
      </c>
      <c r="U2417">
        <f>IF(T2417="USD",S2417,S2417*0.055)</f>
        <v>600</v>
      </c>
      <c r="V2417">
        <v>300</v>
      </c>
      <c r="W2417" t="s">
        <v>14</v>
      </c>
      <c r="X2417">
        <f>IF(W2417="USD",V2417,V2417*0.054)</f>
        <v>300</v>
      </c>
      <c r="Y2417">
        <v>1</v>
      </c>
      <c r="Z2417">
        <v>1.65</v>
      </c>
      <c r="AA2417" s="9">
        <v>1.1000000000000001</v>
      </c>
      <c r="AB2417">
        <v>1.375</v>
      </c>
      <c r="AC2417">
        <v>1.1000000000000001</v>
      </c>
    </row>
    <row r="2418" spans="1:29" x14ac:dyDescent="0.25">
      <c r="A2418" t="s">
        <v>3414</v>
      </c>
      <c r="B2418" t="s">
        <v>10</v>
      </c>
      <c r="C2418" t="s">
        <v>56</v>
      </c>
      <c r="D2418" t="s">
        <v>3611</v>
      </c>
      <c r="E2418" t="s">
        <v>3618</v>
      </c>
      <c r="F2418" t="str">
        <f>_xlfn.CONCAT(D2418:D2418,"-",E2418)</f>
        <v>Mogadishu-Tripoli</v>
      </c>
      <c r="G2418" s="1">
        <v>44712</v>
      </c>
      <c r="H2418" s="1">
        <v>44723</v>
      </c>
      <c r="I2418" s="8">
        <f>IF(H2418&lt;&gt;"",_xlfn.DAYS(H2418,G2418),"N/A")</f>
        <v>11</v>
      </c>
      <c r="J2418" s="1">
        <f>IF(H2418&lt;&gt;"",H2418,"N/A")</f>
        <v>44723</v>
      </c>
      <c r="K2418">
        <v>5</v>
      </c>
      <c r="L2418" t="s">
        <v>16</v>
      </c>
      <c r="M2418" t="str">
        <f>IF(L2418&lt;&gt;"",L2418,"N/A")</f>
        <v>Paid</v>
      </c>
      <c r="N2418" t="s">
        <v>12</v>
      </c>
      <c r="O2418" t="str">
        <f>IF(N2418&lt;&gt;"",N2418,"N/A")</f>
        <v>Invoiced</v>
      </c>
      <c r="P2418" t="s">
        <v>13</v>
      </c>
      <c r="Q2418" s="9">
        <v>35.131</v>
      </c>
      <c r="R2418" t="str">
        <f t="shared" si="37"/>
        <v>30+</v>
      </c>
      <c r="S2418">
        <v>600</v>
      </c>
      <c r="T2418" t="s">
        <v>14</v>
      </c>
      <c r="U2418">
        <f>IF(T2418="USD",S2418,S2418*0.055)</f>
        <v>600</v>
      </c>
      <c r="V2418">
        <v>300</v>
      </c>
      <c r="W2418" t="s">
        <v>14</v>
      </c>
      <c r="X2418">
        <f>IF(W2418="USD",V2418,V2418*0.054)</f>
        <v>300</v>
      </c>
      <c r="Y2418">
        <v>1</v>
      </c>
      <c r="Z2418">
        <v>1.65</v>
      </c>
      <c r="AA2418" s="9">
        <v>1.1000000000000001</v>
      </c>
      <c r="AB2418">
        <v>1.375</v>
      </c>
      <c r="AC2418">
        <v>1.1000000000000001</v>
      </c>
    </row>
    <row r="2419" spans="1:29" x14ac:dyDescent="0.25">
      <c r="A2419" t="s">
        <v>3509</v>
      </c>
      <c r="B2419" t="s">
        <v>10</v>
      </c>
      <c r="C2419" t="s">
        <v>56</v>
      </c>
      <c r="D2419" t="s">
        <v>3620</v>
      </c>
      <c r="E2419" t="s">
        <v>3613</v>
      </c>
      <c r="F2419" t="str">
        <f>_xlfn.CONCAT(D2419:D2419,"-",E2419)</f>
        <v>Zanzibar-Sanaa</v>
      </c>
      <c r="G2419" s="1">
        <v>44771</v>
      </c>
      <c r="H2419" s="1">
        <v>44782</v>
      </c>
      <c r="I2419" s="8">
        <f>IF(H2419&lt;&gt;"",_xlfn.DAYS(H2419,G2419),"N/A")</f>
        <v>11</v>
      </c>
      <c r="J2419" s="1">
        <f>IF(H2419&lt;&gt;"",H2419,"N/A")</f>
        <v>44782</v>
      </c>
      <c r="K2419">
        <v>7</v>
      </c>
      <c r="M2419" t="str">
        <f>IF(L2419&lt;&gt;"",L2419,"N/A")</f>
        <v>N/A</v>
      </c>
      <c r="N2419" t="s">
        <v>12</v>
      </c>
      <c r="O2419" t="str">
        <f>IF(N2419&lt;&gt;"",N2419,"N/A")</f>
        <v>Invoiced</v>
      </c>
      <c r="P2419" t="s">
        <v>13</v>
      </c>
      <c r="Q2419" s="9">
        <v>35.076000000000001</v>
      </c>
      <c r="R2419" t="str">
        <f t="shared" si="37"/>
        <v>30+</v>
      </c>
      <c r="S2419">
        <v>600</v>
      </c>
      <c r="T2419" t="s">
        <v>14</v>
      </c>
      <c r="U2419">
        <f>IF(T2419="USD",S2419,S2419*0.055)</f>
        <v>600</v>
      </c>
      <c r="V2419">
        <v>300</v>
      </c>
      <c r="W2419" t="s">
        <v>14</v>
      </c>
      <c r="X2419">
        <f>IF(W2419="USD",V2419,V2419*0.054)</f>
        <v>300</v>
      </c>
      <c r="Y2419">
        <v>1</v>
      </c>
      <c r="Z2419">
        <v>1.65</v>
      </c>
      <c r="AA2419" s="9">
        <v>1.1000000000000001</v>
      </c>
      <c r="AB2419">
        <v>1.375</v>
      </c>
      <c r="AC2419">
        <v>1.1000000000000001</v>
      </c>
    </row>
    <row r="2420" spans="1:29" x14ac:dyDescent="0.25">
      <c r="A2420" t="s">
        <v>3411</v>
      </c>
      <c r="B2420" t="s">
        <v>10</v>
      </c>
      <c r="C2420" t="s">
        <v>56</v>
      </c>
      <c r="D2420" t="s">
        <v>3615</v>
      </c>
      <c r="E2420" t="s">
        <v>3613</v>
      </c>
      <c r="F2420" t="str">
        <f>_xlfn.CONCAT(D2420:D2420,"-",E2420)</f>
        <v>Mombasa-Sanaa</v>
      </c>
      <c r="G2420" s="1">
        <v>44701</v>
      </c>
      <c r="H2420" s="1">
        <v>44712</v>
      </c>
      <c r="I2420" s="8">
        <f>IF(H2420&lt;&gt;"",_xlfn.DAYS(H2420,G2420),"N/A")</f>
        <v>11</v>
      </c>
      <c r="J2420" s="1">
        <f>IF(H2420&lt;&gt;"",H2420,"N/A")</f>
        <v>44712</v>
      </c>
      <c r="K2420">
        <v>5</v>
      </c>
      <c r="L2420" t="s">
        <v>16</v>
      </c>
      <c r="M2420" t="str">
        <f>IF(L2420&lt;&gt;"",L2420,"N/A")</f>
        <v>Paid</v>
      </c>
      <c r="N2420" t="s">
        <v>12</v>
      </c>
      <c r="O2420" t="str">
        <f>IF(N2420&lt;&gt;"",N2420,"N/A")</f>
        <v>Invoiced</v>
      </c>
      <c r="P2420" t="s">
        <v>13</v>
      </c>
      <c r="Q2420" s="9">
        <v>35.01</v>
      </c>
      <c r="R2420" t="str">
        <f t="shared" si="37"/>
        <v>30+</v>
      </c>
      <c r="S2420">
        <v>600</v>
      </c>
      <c r="T2420" t="s">
        <v>14</v>
      </c>
      <c r="U2420">
        <f>IF(T2420="USD",S2420,S2420*0.055)</f>
        <v>600</v>
      </c>
      <c r="V2420">
        <v>300</v>
      </c>
      <c r="W2420" t="s">
        <v>14</v>
      </c>
      <c r="X2420">
        <f>IF(W2420="USD",V2420,V2420*0.054)</f>
        <v>300</v>
      </c>
      <c r="Y2420">
        <v>1</v>
      </c>
      <c r="Z2420">
        <v>1.65</v>
      </c>
      <c r="AA2420" s="9">
        <v>1.1000000000000001</v>
      </c>
      <c r="AB2420">
        <v>1.375</v>
      </c>
      <c r="AC2420">
        <v>1.1000000000000001</v>
      </c>
    </row>
    <row r="2421" spans="1:29" x14ac:dyDescent="0.25">
      <c r="A2421" t="s">
        <v>770</v>
      </c>
      <c r="B2421" t="s">
        <v>10</v>
      </c>
      <c r="C2421" t="s">
        <v>68</v>
      </c>
      <c r="D2421" t="s">
        <v>3620</v>
      </c>
      <c r="E2421" t="s">
        <v>3614</v>
      </c>
      <c r="F2421" t="str">
        <f>_xlfn.CONCAT(D2421:D2421,"-",E2421)</f>
        <v>Zanzibar-Alger</v>
      </c>
      <c r="G2421" s="1">
        <v>44800</v>
      </c>
      <c r="H2421" s="1">
        <v>44811</v>
      </c>
      <c r="I2421" s="8">
        <f>IF(H2421&lt;&gt;"",_xlfn.DAYS(H2421,G2421),"N/A")</f>
        <v>11</v>
      </c>
      <c r="J2421" s="1">
        <f>IF(H2421&lt;&gt;"",H2421,"N/A")</f>
        <v>44811</v>
      </c>
      <c r="K2421">
        <v>8</v>
      </c>
      <c r="L2421" t="s">
        <v>12</v>
      </c>
      <c r="M2421" t="str">
        <f>IF(L2421&lt;&gt;"",L2421,"N/A")</f>
        <v>Invoiced</v>
      </c>
      <c r="O2421" t="str">
        <f>IF(N2421&lt;&gt;"",N2421,"N/A")</f>
        <v>N/A</v>
      </c>
      <c r="P2421" t="s">
        <v>69</v>
      </c>
      <c r="Q2421" s="9">
        <v>35</v>
      </c>
      <c r="R2421" t="str">
        <f t="shared" si="37"/>
        <v>30+</v>
      </c>
      <c r="S2421">
        <v>20</v>
      </c>
      <c r="T2421" t="s">
        <v>14</v>
      </c>
      <c r="U2421">
        <f>IF(T2421="USD",S2421,S2421*0.055)</f>
        <v>20</v>
      </c>
      <c r="V2421">
        <v>10</v>
      </c>
      <c r="W2421" t="s">
        <v>14</v>
      </c>
      <c r="X2421">
        <f>IF(W2421="USD",V2421,V2421*0.054)</f>
        <v>10</v>
      </c>
      <c r="Y2421">
        <v>1</v>
      </c>
      <c r="Z2421">
        <v>1.65</v>
      </c>
      <c r="AA2421" s="9">
        <v>1.1000000000000001</v>
      </c>
      <c r="AB2421">
        <v>1.375</v>
      </c>
      <c r="AC2421">
        <v>1.1000000000000001</v>
      </c>
    </row>
    <row r="2422" spans="1:29" x14ac:dyDescent="0.25">
      <c r="A2422" t="s">
        <v>745</v>
      </c>
      <c r="B2422" t="s">
        <v>10</v>
      </c>
      <c r="C2422" t="s">
        <v>68</v>
      </c>
      <c r="D2422" t="s">
        <v>3620</v>
      </c>
      <c r="E2422" t="s">
        <v>3613</v>
      </c>
      <c r="F2422" t="str">
        <f>_xlfn.CONCAT(D2422:D2422,"-",E2422)</f>
        <v>Zanzibar-Sanaa</v>
      </c>
      <c r="G2422" s="1">
        <v>44800</v>
      </c>
      <c r="H2422" s="1">
        <v>44811</v>
      </c>
      <c r="I2422" s="8">
        <f>IF(H2422&lt;&gt;"",_xlfn.DAYS(H2422,G2422),"N/A")</f>
        <v>11</v>
      </c>
      <c r="J2422" s="1">
        <f>IF(H2422&lt;&gt;"",H2422,"N/A")</f>
        <v>44811</v>
      </c>
      <c r="K2422">
        <v>8</v>
      </c>
      <c r="L2422" t="s">
        <v>12</v>
      </c>
      <c r="M2422" t="str">
        <f>IF(L2422&lt;&gt;"",L2422,"N/A")</f>
        <v>Invoiced</v>
      </c>
      <c r="N2422" t="s">
        <v>583</v>
      </c>
      <c r="O2422" t="str">
        <f>IF(N2422&lt;&gt;"",N2422,"N/A")</f>
        <v>Approval Pending</v>
      </c>
      <c r="P2422" t="s">
        <v>13</v>
      </c>
      <c r="Q2422" s="9">
        <v>35</v>
      </c>
      <c r="R2422" t="str">
        <f t="shared" si="37"/>
        <v>30+</v>
      </c>
      <c r="S2422">
        <v>600</v>
      </c>
      <c r="T2422" t="s">
        <v>14</v>
      </c>
      <c r="U2422">
        <f>IF(T2422="USD",S2422,S2422*0.055)</f>
        <v>600</v>
      </c>
      <c r="V2422">
        <v>300</v>
      </c>
      <c r="W2422" t="s">
        <v>14</v>
      </c>
      <c r="X2422">
        <f>IF(W2422="USD",V2422,V2422*0.054)</f>
        <v>300</v>
      </c>
      <c r="Y2422">
        <v>1</v>
      </c>
      <c r="Z2422">
        <v>1.65</v>
      </c>
      <c r="AA2422" s="9">
        <v>1.1000000000000001</v>
      </c>
      <c r="AB2422">
        <v>1.375</v>
      </c>
      <c r="AC2422">
        <v>1.1000000000000001</v>
      </c>
    </row>
    <row r="2423" spans="1:29" x14ac:dyDescent="0.25">
      <c r="A2423" t="s">
        <v>2308</v>
      </c>
      <c r="B2423" t="s">
        <v>10</v>
      </c>
      <c r="C2423" t="s">
        <v>56</v>
      </c>
      <c r="D2423" t="s">
        <v>3619</v>
      </c>
      <c r="E2423" t="s">
        <v>3613</v>
      </c>
      <c r="F2423" t="str">
        <f>_xlfn.CONCAT(D2423:D2423,"-",E2423)</f>
        <v>Addis Ababa-Sanaa</v>
      </c>
      <c r="G2423" s="1">
        <v>44572</v>
      </c>
      <c r="H2423" s="1">
        <v>44583</v>
      </c>
      <c r="I2423" s="8">
        <f>IF(H2423&lt;&gt;"",_xlfn.DAYS(H2423,G2423),"N/A")</f>
        <v>11</v>
      </c>
      <c r="J2423" s="1">
        <f>IF(H2423&lt;&gt;"",H2423,"N/A")</f>
        <v>44583</v>
      </c>
      <c r="K2423">
        <v>1</v>
      </c>
      <c r="L2423" t="s">
        <v>16</v>
      </c>
      <c r="M2423" t="str">
        <f>IF(L2423&lt;&gt;"",L2423,"N/A")</f>
        <v>Paid</v>
      </c>
      <c r="N2423" t="s">
        <v>16</v>
      </c>
      <c r="O2423" t="str">
        <f>IF(N2423&lt;&gt;"",N2423,"N/A")</f>
        <v>Paid</v>
      </c>
      <c r="P2423" t="s">
        <v>13</v>
      </c>
      <c r="Q2423" s="9">
        <v>35</v>
      </c>
      <c r="R2423" t="str">
        <f t="shared" si="37"/>
        <v>30+</v>
      </c>
      <c r="S2423">
        <v>600</v>
      </c>
      <c r="T2423" t="s">
        <v>14</v>
      </c>
      <c r="U2423">
        <f>IF(T2423="USD",S2423,S2423*0.055)</f>
        <v>600</v>
      </c>
      <c r="V2423">
        <v>300</v>
      </c>
      <c r="W2423" t="s">
        <v>14</v>
      </c>
      <c r="X2423">
        <f>IF(W2423="USD",V2423,V2423*0.054)</f>
        <v>300</v>
      </c>
      <c r="Y2423">
        <v>0</v>
      </c>
      <c r="Z2423">
        <v>1.65</v>
      </c>
      <c r="AA2423" s="9">
        <v>1.1000000000000001</v>
      </c>
      <c r="AB2423">
        <v>1.375</v>
      </c>
      <c r="AC2423">
        <v>1.1000000000000001</v>
      </c>
    </row>
    <row r="2424" spans="1:29" x14ac:dyDescent="0.25">
      <c r="A2424" t="s">
        <v>2314</v>
      </c>
      <c r="B2424" t="s">
        <v>10</v>
      </c>
      <c r="C2424" t="s">
        <v>56</v>
      </c>
      <c r="D2424" t="s">
        <v>3616</v>
      </c>
      <c r="E2424" t="s">
        <v>3617</v>
      </c>
      <c r="F2424" t="str">
        <f>_xlfn.CONCAT(D2424:D2424,"-",E2424)</f>
        <v>Marrakech-Lagos</v>
      </c>
      <c r="G2424" s="1">
        <v>44573</v>
      </c>
      <c r="H2424" s="1">
        <v>44584</v>
      </c>
      <c r="I2424" s="8">
        <f>IF(H2424&lt;&gt;"",_xlfn.DAYS(H2424,G2424),"N/A")</f>
        <v>11</v>
      </c>
      <c r="J2424" s="1">
        <f>IF(H2424&lt;&gt;"",H2424,"N/A")</f>
        <v>44584</v>
      </c>
      <c r="K2424">
        <v>1</v>
      </c>
      <c r="L2424" t="s">
        <v>16</v>
      </c>
      <c r="M2424" t="str">
        <f>IF(L2424&lt;&gt;"",L2424,"N/A")</f>
        <v>Paid</v>
      </c>
      <c r="N2424" t="s">
        <v>16</v>
      </c>
      <c r="O2424" t="str">
        <f>IF(N2424&lt;&gt;"",N2424,"N/A")</f>
        <v>Paid</v>
      </c>
      <c r="P2424" t="s">
        <v>13</v>
      </c>
      <c r="Q2424" s="9">
        <v>35</v>
      </c>
      <c r="R2424" t="str">
        <f t="shared" si="37"/>
        <v>30+</v>
      </c>
      <c r="S2424">
        <v>600</v>
      </c>
      <c r="T2424" t="s">
        <v>14</v>
      </c>
      <c r="U2424">
        <f>IF(T2424="USD",S2424,S2424*0.055)</f>
        <v>600</v>
      </c>
      <c r="V2424">
        <v>300</v>
      </c>
      <c r="W2424" t="s">
        <v>14</v>
      </c>
      <c r="X2424">
        <f>IF(W2424="USD",V2424,V2424*0.054)</f>
        <v>300</v>
      </c>
      <c r="Y2424">
        <v>0</v>
      </c>
      <c r="Z2424">
        <v>1.65</v>
      </c>
      <c r="AA2424" s="9">
        <v>1.1000000000000001</v>
      </c>
      <c r="AB2424">
        <v>1.375</v>
      </c>
      <c r="AC2424">
        <v>1.1000000000000001</v>
      </c>
    </row>
    <row r="2425" spans="1:29" x14ac:dyDescent="0.25">
      <c r="A2425" t="s">
        <v>2318</v>
      </c>
      <c r="B2425" t="s">
        <v>10</v>
      </c>
      <c r="C2425" t="s">
        <v>56</v>
      </c>
      <c r="D2425" t="s">
        <v>3615</v>
      </c>
      <c r="E2425" t="s">
        <v>3613</v>
      </c>
      <c r="F2425" t="str">
        <f>_xlfn.CONCAT(D2425:D2425,"-",E2425)</f>
        <v>Mombasa-Sanaa</v>
      </c>
      <c r="G2425" s="1">
        <v>44573</v>
      </c>
      <c r="H2425" s="1">
        <v>44584</v>
      </c>
      <c r="I2425" s="8">
        <f>IF(H2425&lt;&gt;"",_xlfn.DAYS(H2425,G2425),"N/A")</f>
        <v>11</v>
      </c>
      <c r="J2425" s="1">
        <f>IF(H2425&lt;&gt;"",H2425,"N/A")</f>
        <v>44584</v>
      </c>
      <c r="K2425">
        <v>1</v>
      </c>
      <c r="L2425" t="s">
        <v>16</v>
      </c>
      <c r="M2425" t="str">
        <f>IF(L2425&lt;&gt;"",L2425,"N/A")</f>
        <v>Paid</v>
      </c>
      <c r="N2425" t="s">
        <v>16</v>
      </c>
      <c r="O2425" t="str">
        <f>IF(N2425&lt;&gt;"",N2425,"N/A")</f>
        <v>Paid</v>
      </c>
      <c r="P2425" t="s">
        <v>13</v>
      </c>
      <c r="Q2425" s="9">
        <v>35</v>
      </c>
      <c r="R2425" t="str">
        <f t="shared" si="37"/>
        <v>30+</v>
      </c>
      <c r="S2425">
        <v>600</v>
      </c>
      <c r="T2425" t="s">
        <v>14</v>
      </c>
      <c r="U2425">
        <f>IF(T2425="USD",S2425,S2425*0.055)</f>
        <v>600</v>
      </c>
      <c r="V2425">
        <v>300</v>
      </c>
      <c r="W2425" t="s">
        <v>14</v>
      </c>
      <c r="X2425">
        <f>IF(W2425="USD",V2425,V2425*0.054)</f>
        <v>300</v>
      </c>
      <c r="Y2425">
        <v>0</v>
      </c>
      <c r="Z2425">
        <v>1.65</v>
      </c>
      <c r="AA2425" s="9">
        <v>1.1000000000000001</v>
      </c>
      <c r="AB2425">
        <v>1.375</v>
      </c>
      <c r="AC2425">
        <v>1.1000000000000001</v>
      </c>
    </row>
    <row r="2426" spans="1:29" x14ac:dyDescent="0.25">
      <c r="A2426" t="s">
        <v>2326</v>
      </c>
      <c r="B2426" t="s">
        <v>10</v>
      </c>
      <c r="C2426" t="s">
        <v>56</v>
      </c>
      <c r="D2426" t="s">
        <v>3611</v>
      </c>
      <c r="E2426" t="s">
        <v>3612</v>
      </c>
      <c r="F2426" t="str">
        <f>_xlfn.CONCAT(D2426:D2426,"-",E2426)</f>
        <v>Mogadishu-Victoria</v>
      </c>
      <c r="G2426" s="1">
        <v>44573</v>
      </c>
      <c r="H2426" s="1">
        <v>44584</v>
      </c>
      <c r="I2426" s="8">
        <f>IF(H2426&lt;&gt;"",_xlfn.DAYS(H2426,G2426),"N/A")</f>
        <v>11</v>
      </c>
      <c r="J2426" s="1">
        <f>IF(H2426&lt;&gt;"",H2426,"N/A")</f>
        <v>44584</v>
      </c>
      <c r="K2426">
        <v>1</v>
      </c>
      <c r="L2426" t="s">
        <v>16</v>
      </c>
      <c r="M2426" t="str">
        <f>IF(L2426&lt;&gt;"",L2426,"N/A")</f>
        <v>Paid</v>
      </c>
      <c r="N2426" t="s">
        <v>16</v>
      </c>
      <c r="O2426" t="str">
        <f>IF(N2426&lt;&gt;"",N2426,"N/A")</f>
        <v>Paid</v>
      </c>
      <c r="P2426" t="s">
        <v>13</v>
      </c>
      <c r="Q2426" s="9">
        <v>35</v>
      </c>
      <c r="R2426" t="str">
        <f t="shared" si="37"/>
        <v>30+</v>
      </c>
      <c r="S2426">
        <v>600</v>
      </c>
      <c r="T2426" t="s">
        <v>14</v>
      </c>
      <c r="U2426">
        <f>IF(T2426="USD",S2426,S2426*0.055)</f>
        <v>600</v>
      </c>
      <c r="V2426">
        <v>300</v>
      </c>
      <c r="W2426" t="s">
        <v>14</v>
      </c>
      <c r="X2426">
        <f>IF(W2426="USD",V2426,V2426*0.054)</f>
        <v>300</v>
      </c>
      <c r="Y2426">
        <v>0</v>
      </c>
      <c r="Z2426">
        <v>1.65</v>
      </c>
      <c r="AA2426" s="9">
        <v>1.1000000000000001</v>
      </c>
      <c r="AB2426">
        <v>1.375</v>
      </c>
      <c r="AC2426">
        <v>1.1000000000000001</v>
      </c>
    </row>
    <row r="2427" spans="1:29" x14ac:dyDescent="0.25">
      <c r="A2427" t="s">
        <v>2368</v>
      </c>
      <c r="B2427" t="s">
        <v>10</v>
      </c>
      <c r="C2427" t="s">
        <v>56</v>
      </c>
      <c r="D2427" t="s">
        <v>3616</v>
      </c>
      <c r="E2427" t="s">
        <v>3618</v>
      </c>
      <c r="F2427" t="str">
        <f>_xlfn.CONCAT(D2427:D2427,"-",E2427)</f>
        <v>Marrakech-Tripoli</v>
      </c>
      <c r="G2427" s="1">
        <v>44638</v>
      </c>
      <c r="H2427" s="1">
        <v>44649</v>
      </c>
      <c r="I2427" s="8">
        <f>IF(H2427&lt;&gt;"",_xlfn.DAYS(H2427,G2427),"N/A")</f>
        <v>11</v>
      </c>
      <c r="J2427" s="1">
        <f>IF(H2427&lt;&gt;"",H2427,"N/A")</f>
        <v>44649</v>
      </c>
      <c r="K2427">
        <v>3</v>
      </c>
      <c r="L2427" t="s">
        <v>16</v>
      </c>
      <c r="M2427" t="str">
        <f>IF(L2427&lt;&gt;"",L2427,"N/A")</f>
        <v>Paid</v>
      </c>
      <c r="N2427" t="s">
        <v>12</v>
      </c>
      <c r="O2427" t="str">
        <f>IF(N2427&lt;&gt;"",N2427,"N/A")</f>
        <v>Invoiced</v>
      </c>
      <c r="P2427" t="s">
        <v>13</v>
      </c>
      <c r="Q2427" s="9">
        <v>35</v>
      </c>
      <c r="R2427" t="str">
        <f t="shared" si="37"/>
        <v>30+</v>
      </c>
      <c r="S2427">
        <v>600</v>
      </c>
      <c r="T2427" t="s">
        <v>14</v>
      </c>
      <c r="U2427">
        <f>IF(T2427="USD",S2427,S2427*0.055)</f>
        <v>600</v>
      </c>
      <c r="V2427">
        <v>300</v>
      </c>
      <c r="W2427" t="s">
        <v>14</v>
      </c>
      <c r="X2427">
        <f>IF(W2427="USD",V2427,V2427*0.054)</f>
        <v>300</v>
      </c>
      <c r="Y2427">
        <v>0</v>
      </c>
      <c r="Z2427">
        <v>1.65</v>
      </c>
      <c r="AA2427" s="9">
        <v>1.1000000000000001</v>
      </c>
      <c r="AB2427">
        <v>1.375</v>
      </c>
      <c r="AC2427">
        <v>1.1000000000000001</v>
      </c>
    </row>
    <row r="2428" spans="1:29" x14ac:dyDescent="0.25">
      <c r="A2428" t="s">
        <v>2370</v>
      </c>
      <c r="B2428" t="s">
        <v>10</v>
      </c>
      <c r="C2428" t="s">
        <v>56</v>
      </c>
      <c r="D2428" t="s">
        <v>3620</v>
      </c>
      <c r="E2428" t="s">
        <v>3614</v>
      </c>
      <c r="F2428" t="str">
        <f>_xlfn.CONCAT(D2428:D2428,"-",E2428)</f>
        <v>Zanzibar-Alger</v>
      </c>
      <c r="G2428" s="1">
        <v>44600</v>
      </c>
      <c r="H2428" s="1">
        <v>44611</v>
      </c>
      <c r="I2428" s="8">
        <f>IF(H2428&lt;&gt;"",_xlfn.DAYS(H2428,G2428),"N/A")</f>
        <v>11</v>
      </c>
      <c r="J2428" s="1">
        <f>IF(H2428&lt;&gt;"",H2428,"N/A")</f>
        <v>44611</v>
      </c>
      <c r="K2428">
        <v>2</v>
      </c>
      <c r="L2428" t="s">
        <v>16</v>
      </c>
      <c r="M2428" t="str">
        <f>IF(L2428&lt;&gt;"",L2428,"N/A")</f>
        <v>Paid</v>
      </c>
      <c r="N2428" t="s">
        <v>16</v>
      </c>
      <c r="O2428" t="str">
        <f>IF(N2428&lt;&gt;"",N2428,"N/A")</f>
        <v>Paid</v>
      </c>
      <c r="P2428" t="s">
        <v>13</v>
      </c>
      <c r="Q2428" s="9">
        <v>35</v>
      </c>
      <c r="R2428" t="str">
        <f t="shared" si="37"/>
        <v>30+</v>
      </c>
      <c r="S2428">
        <v>600</v>
      </c>
      <c r="T2428" t="s">
        <v>14</v>
      </c>
      <c r="U2428">
        <f>IF(T2428="USD",S2428,S2428*0.055)</f>
        <v>600</v>
      </c>
      <c r="V2428">
        <v>300</v>
      </c>
      <c r="W2428" t="s">
        <v>14</v>
      </c>
      <c r="X2428">
        <f>IF(W2428="USD",V2428,V2428*0.054)</f>
        <v>300</v>
      </c>
      <c r="Y2428">
        <v>0</v>
      </c>
      <c r="Z2428">
        <v>1.65</v>
      </c>
      <c r="AA2428" s="9">
        <v>1.1000000000000001</v>
      </c>
      <c r="AB2428">
        <v>1.375</v>
      </c>
      <c r="AC2428">
        <v>1.1000000000000001</v>
      </c>
    </row>
    <row r="2429" spans="1:29" x14ac:dyDescent="0.25">
      <c r="A2429" t="s">
        <v>2389</v>
      </c>
      <c r="B2429" t="s">
        <v>10</v>
      </c>
      <c r="C2429" t="s">
        <v>56</v>
      </c>
      <c r="D2429" t="s">
        <v>3616</v>
      </c>
      <c r="E2429" t="s">
        <v>3612</v>
      </c>
      <c r="F2429" t="str">
        <f>_xlfn.CONCAT(D2429:D2429,"-",E2429)</f>
        <v>Marrakech-Victoria</v>
      </c>
      <c r="G2429" s="1">
        <v>44601</v>
      </c>
      <c r="H2429" s="1">
        <v>44612</v>
      </c>
      <c r="I2429" s="8">
        <f>IF(H2429&lt;&gt;"",_xlfn.DAYS(H2429,G2429),"N/A")</f>
        <v>11</v>
      </c>
      <c r="J2429" s="1">
        <f>IF(H2429&lt;&gt;"",H2429,"N/A")</f>
        <v>44612</v>
      </c>
      <c r="K2429">
        <v>2</v>
      </c>
      <c r="L2429" t="s">
        <v>16</v>
      </c>
      <c r="M2429" t="str">
        <f>IF(L2429&lt;&gt;"",L2429,"N/A")</f>
        <v>Paid</v>
      </c>
      <c r="N2429" t="s">
        <v>16</v>
      </c>
      <c r="O2429" t="str">
        <f>IF(N2429&lt;&gt;"",N2429,"N/A")</f>
        <v>Paid</v>
      </c>
      <c r="P2429" t="s">
        <v>13</v>
      </c>
      <c r="Q2429" s="9">
        <v>35</v>
      </c>
      <c r="R2429" t="str">
        <f t="shared" si="37"/>
        <v>30+</v>
      </c>
      <c r="S2429">
        <v>600</v>
      </c>
      <c r="T2429" t="s">
        <v>14</v>
      </c>
      <c r="U2429">
        <f>IF(T2429="USD",S2429,S2429*0.055)</f>
        <v>600</v>
      </c>
      <c r="V2429">
        <v>300</v>
      </c>
      <c r="W2429" t="s">
        <v>14</v>
      </c>
      <c r="X2429">
        <f>IF(W2429="USD",V2429,V2429*0.054)</f>
        <v>300</v>
      </c>
      <c r="Y2429">
        <v>0</v>
      </c>
      <c r="Z2429">
        <v>1.65</v>
      </c>
      <c r="AA2429" s="9">
        <v>1.1000000000000001</v>
      </c>
      <c r="AB2429">
        <v>1.375</v>
      </c>
      <c r="AC2429">
        <v>1.1000000000000001</v>
      </c>
    </row>
    <row r="2430" spans="1:29" x14ac:dyDescent="0.25">
      <c r="A2430" t="s">
        <v>2404</v>
      </c>
      <c r="B2430" t="s">
        <v>10</v>
      </c>
      <c r="C2430" t="s">
        <v>56</v>
      </c>
      <c r="D2430" t="s">
        <v>3616</v>
      </c>
      <c r="E2430" t="s">
        <v>3613</v>
      </c>
      <c r="F2430" t="str">
        <f>_xlfn.CONCAT(D2430:D2430,"-",E2430)</f>
        <v>Marrakech-Sanaa</v>
      </c>
      <c r="G2430" s="1">
        <v>44638</v>
      </c>
      <c r="H2430" s="1">
        <v>44649</v>
      </c>
      <c r="I2430" s="8">
        <f>IF(H2430&lt;&gt;"",_xlfn.DAYS(H2430,G2430),"N/A")</f>
        <v>11</v>
      </c>
      <c r="J2430" s="1">
        <f>IF(H2430&lt;&gt;"",H2430,"N/A")</f>
        <v>44649</v>
      </c>
      <c r="K2430">
        <v>3</v>
      </c>
      <c r="L2430" t="s">
        <v>16</v>
      </c>
      <c r="M2430" t="str">
        <f>IF(L2430&lt;&gt;"",L2430,"N/A")</f>
        <v>Paid</v>
      </c>
      <c r="N2430" t="s">
        <v>12</v>
      </c>
      <c r="O2430" t="str">
        <f>IF(N2430&lt;&gt;"",N2430,"N/A")</f>
        <v>Invoiced</v>
      </c>
      <c r="P2430" t="s">
        <v>13</v>
      </c>
      <c r="Q2430" s="9">
        <v>35</v>
      </c>
      <c r="R2430" t="str">
        <f t="shared" si="37"/>
        <v>30+</v>
      </c>
      <c r="S2430">
        <v>600</v>
      </c>
      <c r="T2430" t="s">
        <v>14</v>
      </c>
      <c r="U2430">
        <f>IF(T2430="USD",S2430,S2430*0.055)</f>
        <v>600</v>
      </c>
      <c r="V2430">
        <v>300</v>
      </c>
      <c r="W2430" t="s">
        <v>14</v>
      </c>
      <c r="X2430">
        <f>IF(W2430="USD",V2430,V2430*0.054)</f>
        <v>300</v>
      </c>
      <c r="Y2430">
        <v>0</v>
      </c>
      <c r="Z2430">
        <v>1.65</v>
      </c>
      <c r="AA2430" s="9">
        <v>1.1000000000000001</v>
      </c>
      <c r="AB2430">
        <v>1.375</v>
      </c>
      <c r="AC2430">
        <v>1.1000000000000001</v>
      </c>
    </row>
    <row r="2431" spans="1:29" x14ac:dyDescent="0.25">
      <c r="A2431" t="s">
        <v>2405</v>
      </c>
      <c r="B2431" t="s">
        <v>10</v>
      </c>
      <c r="C2431" t="s">
        <v>56</v>
      </c>
      <c r="D2431" t="s">
        <v>3615</v>
      </c>
      <c r="E2431" t="s">
        <v>3618</v>
      </c>
      <c r="F2431" t="str">
        <f>_xlfn.CONCAT(D2431:D2431,"-",E2431)</f>
        <v>Mombasa-Tripoli</v>
      </c>
      <c r="G2431" s="1">
        <v>44638</v>
      </c>
      <c r="H2431" s="1">
        <v>44649</v>
      </c>
      <c r="I2431" s="8">
        <f>IF(H2431&lt;&gt;"",_xlfn.DAYS(H2431,G2431),"N/A")</f>
        <v>11</v>
      </c>
      <c r="J2431" s="1">
        <f>IF(H2431&lt;&gt;"",H2431,"N/A")</f>
        <v>44649</v>
      </c>
      <c r="K2431">
        <v>3</v>
      </c>
      <c r="L2431" t="s">
        <v>16</v>
      </c>
      <c r="M2431" t="str">
        <f>IF(L2431&lt;&gt;"",L2431,"N/A")</f>
        <v>Paid</v>
      </c>
      <c r="N2431" t="s">
        <v>12</v>
      </c>
      <c r="O2431" t="str">
        <f>IF(N2431&lt;&gt;"",N2431,"N/A")</f>
        <v>Invoiced</v>
      </c>
      <c r="P2431" t="s">
        <v>13</v>
      </c>
      <c r="Q2431" s="9">
        <v>35</v>
      </c>
      <c r="R2431" t="str">
        <f t="shared" si="37"/>
        <v>30+</v>
      </c>
      <c r="S2431">
        <v>600</v>
      </c>
      <c r="T2431" t="s">
        <v>14</v>
      </c>
      <c r="U2431">
        <f>IF(T2431="USD",S2431,S2431*0.055)</f>
        <v>600</v>
      </c>
      <c r="V2431">
        <v>300</v>
      </c>
      <c r="W2431" t="s">
        <v>14</v>
      </c>
      <c r="X2431">
        <f>IF(W2431="USD",V2431,V2431*0.054)</f>
        <v>300</v>
      </c>
      <c r="Y2431">
        <v>0</v>
      </c>
      <c r="Z2431">
        <v>1.65</v>
      </c>
      <c r="AA2431" s="9">
        <v>1.1000000000000001</v>
      </c>
      <c r="AB2431">
        <v>1.375</v>
      </c>
      <c r="AC2431">
        <v>1.1000000000000001</v>
      </c>
    </row>
    <row r="2432" spans="1:29" x14ac:dyDescent="0.25">
      <c r="A2432" t="s">
        <v>2406</v>
      </c>
      <c r="B2432" t="s">
        <v>10</v>
      </c>
      <c r="C2432" t="s">
        <v>56</v>
      </c>
      <c r="D2432" t="s">
        <v>3615</v>
      </c>
      <c r="E2432" t="s">
        <v>3618</v>
      </c>
      <c r="F2432" t="str">
        <f>_xlfn.CONCAT(D2432:D2432,"-",E2432)</f>
        <v>Mombasa-Tripoli</v>
      </c>
      <c r="G2432" s="1">
        <v>44638</v>
      </c>
      <c r="H2432" s="1">
        <v>44649</v>
      </c>
      <c r="I2432" s="8">
        <f>IF(H2432&lt;&gt;"",_xlfn.DAYS(H2432,G2432),"N/A")</f>
        <v>11</v>
      </c>
      <c r="J2432" s="1">
        <f>IF(H2432&lt;&gt;"",H2432,"N/A")</f>
        <v>44649</v>
      </c>
      <c r="K2432">
        <v>3</v>
      </c>
      <c r="L2432" t="s">
        <v>16</v>
      </c>
      <c r="M2432" t="str">
        <f>IF(L2432&lt;&gt;"",L2432,"N/A")</f>
        <v>Paid</v>
      </c>
      <c r="N2432" t="s">
        <v>12</v>
      </c>
      <c r="O2432" t="str">
        <f>IF(N2432&lt;&gt;"",N2432,"N/A")</f>
        <v>Invoiced</v>
      </c>
      <c r="P2432" t="s">
        <v>13</v>
      </c>
      <c r="Q2432" s="9">
        <v>35</v>
      </c>
      <c r="R2432" t="str">
        <f t="shared" si="37"/>
        <v>30+</v>
      </c>
      <c r="S2432">
        <v>600</v>
      </c>
      <c r="T2432" t="s">
        <v>14</v>
      </c>
      <c r="U2432">
        <f>IF(T2432="USD",S2432,S2432*0.055)</f>
        <v>600</v>
      </c>
      <c r="V2432">
        <v>300</v>
      </c>
      <c r="W2432" t="s">
        <v>14</v>
      </c>
      <c r="X2432">
        <f>IF(W2432="USD",V2432,V2432*0.054)</f>
        <v>300</v>
      </c>
      <c r="Y2432">
        <v>0</v>
      </c>
      <c r="Z2432">
        <v>1.65</v>
      </c>
      <c r="AA2432" s="9">
        <v>1.1000000000000001</v>
      </c>
      <c r="AB2432">
        <v>1.375</v>
      </c>
      <c r="AC2432">
        <v>1.1000000000000001</v>
      </c>
    </row>
    <row r="2433" spans="1:29" x14ac:dyDescent="0.25">
      <c r="A2433" t="s">
        <v>2415</v>
      </c>
      <c r="B2433" t="s">
        <v>10</v>
      </c>
      <c r="C2433" t="s">
        <v>56</v>
      </c>
      <c r="D2433" t="s">
        <v>3616</v>
      </c>
      <c r="E2433" t="s">
        <v>3618</v>
      </c>
      <c r="F2433" t="str">
        <f>_xlfn.CONCAT(D2433:D2433,"-",E2433)</f>
        <v>Marrakech-Tripoli</v>
      </c>
      <c r="G2433" s="1">
        <v>44649</v>
      </c>
      <c r="H2433" s="1">
        <v>44660</v>
      </c>
      <c r="I2433" s="8">
        <f>IF(H2433&lt;&gt;"",_xlfn.DAYS(H2433,G2433),"N/A")</f>
        <v>11</v>
      </c>
      <c r="J2433" s="1">
        <f>IF(H2433&lt;&gt;"",H2433,"N/A")</f>
        <v>44660</v>
      </c>
      <c r="K2433">
        <v>3</v>
      </c>
      <c r="L2433" t="s">
        <v>16</v>
      </c>
      <c r="M2433" t="str">
        <f>IF(L2433&lt;&gt;"",L2433,"N/A")</f>
        <v>Paid</v>
      </c>
      <c r="N2433" t="s">
        <v>12</v>
      </c>
      <c r="O2433" t="str">
        <f>IF(N2433&lt;&gt;"",N2433,"N/A")</f>
        <v>Invoiced</v>
      </c>
      <c r="P2433" t="s">
        <v>13</v>
      </c>
      <c r="Q2433" s="9">
        <v>35</v>
      </c>
      <c r="R2433" t="str">
        <f t="shared" si="37"/>
        <v>30+</v>
      </c>
      <c r="S2433">
        <v>600</v>
      </c>
      <c r="T2433" t="s">
        <v>14</v>
      </c>
      <c r="U2433">
        <f>IF(T2433="USD",S2433,S2433*0.055)</f>
        <v>600</v>
      </c>
      <c r="V2433">
        <v>300</v>
      </c>
      <c r="W2433" t="s">
        <v>14</v>
      </c>
      <c r="X2433">
        <f>IF(W2433="USD",V2433,V2433*0.054)</f>
        <v>300</v>
      </c>
      <c r="Y2433">
        <v>0</v>
      </c>
      <c r="Z2433">
        <v>1.65</v>
      </c>
      <c r="AA2433" s="9">
        <v>1.1000000000000001</v>
      </c>
      <c r="AB2433">
        <v>1.375</v>
      </c>
      <c r="AC2433">
        <v>1.1000000000000001</v>
      </c>
    </row>
    <row r="2434" spans="1:29" x14ac:dyDescent="0.25">
      <c r="A2434" t="s">
        <v>2420</v>
      </c>
      <c r="B2434" t="s">
        <v>10</v>
      </c>
      <c r="C2434" t="s">
        <v>56</v>
      </c>
      <c r="D2434" t="s">
        <v>3620</v>
      </c>
      <c r="E2434" t="s">
        <v>3618</v>
      </c>
      <c r="F2434" t="str">
        <f>_xlfn.CONCAT(D2434:D2434,"-",E2434)</f>
        <v>Zanzibar-Tripoli</v>
      </c>
      <c r="G2434" s="1">
        <v>44649</v>
      </c>
      <c r="H2434" s="1">
        <v>44660</v>
      </c>
      <c r="I2434" s="8">
        <f>IF(H2434&lt;&gt;"",_xlfn.DAYS(H2434,G2434),"N/A")</f>
        <v>11</v>
      </c>
      <c r="J2434" s="1">
        <f>IF(H2434&lt;&gt;"",H2434,"N/A")</f>
        <v>44660</v>
      </c>
      <c r="K2434">
        <v>3</v>
      </c>
      <c r="L2434" t="s">
        <v>16</v>
      </c>
      <c r="M2434" t="str">
        <f>IF(L2434&lt;&gt;"",L2434,"N/A")</f>
        <v>Paid</v>
      </c>
      <c r="N2434" t="s">
        <v>12</v>
      </c>
      <c r="O2434" t="str">
        <f>IF(N2434&lt;&gt;"",N2434,"N/A")</f>
        <v>Invoiced</v>
      </c>
      <c r="P2434" t="s">
        <v>13</v>
      </c>
      <c r="Q2434" s="9">
        <v>35</v>
      </c>
      <c r="R2434" t="str">
        <f t="shared" si="37"/>
        <v>30+</v>
      </c>
      <c r="S2434">
        <v>600</v>
      </c>
      <c r="T2434" t="s">
        <v>14</v>
      </c>
      <c r="U2434">
        <f>IF(T2434="USD",S2434,S2434*0.055)</f>
        <v>600</v>
      </c>
      <c r="V2434">
        <v>300</v>
      </c>
      <c r="W2434" t="s">
        <v>14</v>
      </c>
      <c r="X2434">
        <f>IF(W2434="USD",V2434,V2434*0.054)</f>
        <v>300</v>
      </c>
      <c r="Y2434">
        <v>0</v>
      </c>
      <c r="Z2434">
        <v>1.65</v>
      </c>
      <c r="AA2434" s="9">
        <v>1.1000000000000001</v>
      </c>
      <c r="AB2434">
        <v>1.375</v>
      </c>
      <c r="AC2434">
        <v>1.1000000000000001</v>
      </c>
    </row>
    <row r="2435" spans="1:29" x14ac:dyDescent="0.25">
      <c r="A2435" t="s">
        <v>3391</v>
      </c>
      <c r="B2435" t="s">
        <v>10</v>
      </c>
      <c r="C2435" t="s">
        <v>56</v>
      </c>
      <c r="D2435" t="s">
        <v>3620</v>
      </c>
      <c r="E2435" t="s">
        <v>3612</v>
      </c>
      <c r="F2435" t="str">
        <f>_xlfn.CONCAT(D2435:D2435,"-",E2435)</f>
        <v>Zanzibar-Victoria</v>
      </c>
      <c r="G2435" s="1">
        <v>44679</v>
      </c>
      <c r="H2435" s="1">
        <v>44690</v>
      </c>
      <c r="I2435" s="8">
        <f>IF(H2435&lt;&gt;"",_xlfn.DAYS(H2435,G2435),"N/A")</f>
        <v>11</v>
      </c>
      <c r="J2435" s="1">
        <f>IF(H2435&lt;&gt;"",H2435,"N/A")</f>
        <v>44690</v>
      </c>
      <c r="K2435">
        <v>4</v>
      </c>
      <c r="L2435" t="s">
        <v>16</v>
      </c>
      <c r="M2435" t="str">
        <f>IF(L2435&lt;&gt;"",L2435,"N/A")</f>
        <v>Paid</v>
      </c>
      <c r="N2435" t="s">
        <v>12</v>
      </c>
      <c r="O2435" t="str">
        <f>IF(N2435&lt;&gt;"",N2435,"N/A")</f>
        <v>Invoiced</v>
      </c>
      <c r="P2435" t="s">
        <v>13</v>
      </c>
      <c r="Q2435" s="9">
        <v>34.51</v>
      </c>
      <c r="R2435" t="str">
        <f t="shared" ref="R2435:R2498" si="38">IF(Q2435&lt;=10,"1-10",IF(Q2435&lt;=20,"10-20",IF(Q2435&lt;=30,"20-30",IF(Q2435&lt;=40,"30+"))))</f>
        <v>30+</v>
      </c>
      <c r="S2435">
        <v>600</v>
      </c>
      <c r="T2435" t="s">
        <v>14</v>
      </c>
      <c r="U2435">
        <f>IF(T2435="USD",S2435,S2435*0.055)</f>
        <v>600</v>
      </c>
      <c r="V2435">
        <v>300</v>
      </c>
      <c r="W2435" t="s">
        <v>14</v>
      </c>
      <c r="X2435">
        <f>IF(W2435="USD",V2435,V2435*0.054)</f>
        <v>300</v>
      </c>
      <c r="Y2435">
        <v>1</v>
      </c>
      <c r="Z2435">
        <v>1.65</v>
      </c>
      <c r="AA2435" s="9">
        <v>1.1000000000000001</v>
      </c>
      <c r="AB2435">
        <v>1.375</v>
      </c>
      <c r="AC2435">
        <v>1.1000000000000001</v>
      </c>
    </row>
    <row r="2436" spans="1:29" x14ac:dyDescent="0.25">
      <c r="A2436" t="s">
        <v>3525</v>
      </c>
      <c r="B2436" t="s">
        <v>10</v>
      </c>
      <c r="C2436" t="s">
        <v>11</v>
      </c>
      <c r="D2436" t="s">
        <v>3611</v>
      </c>
      <c r="E2436" t="s">
        <v>3613</v>
      </c>
      <c r="F2436" t="str">
        <f>_xlfn.CONCAT(D2436:D2436,"-",E2436)</f>
        <v>Mogadishu-Sanaa</v>
      </c>
      <c r="G2436" s="1">
        <v>44686</v>
      </c>
      <c r="H2436" s="1">
        <v>44697</v>
      </c>
      <c r="I2436" s="8">
        <f>IF(H2436&lt;&gt;"",_xlfn.DAYS(H2436,G2436),"N/A")</f>
        <v>11</v>
      </c>
      <c r="J2436" s="1">
        <f>IF(H2436&lt;&gt;"",H2436,"N/A")</f>
        <v>44697</v>
      </c>
      <c r="K2436">
        <v>5</v>
      </c>
      <c r="L2436" t="s">
        <v>16</v>
      </c>
      <c r="M2436" t="str">
        <f>IF(L2436&lt;&gt;"",L2436,"N/A")</f>
        <v>Paid</v>
      </c>
      <c r="N2436" t="s">
        <v>12</v>
      </c>
      <c r="O2436" t="str">
        <f>IF(N2436&lt;&gt;"",N2436,"N/A")</f>
        <v>Invoiced</v>
      </c>
      <c r="P2436" t="s">
        <v>13</v>
      </c>
      <c r="Q2436" s="9">
        <v>31.004000000000001</v>
      </c>
      <c r="R2436" t="str">
        <f t="shared" si="38"/>
        <v>30+</v>
      </c>
      <c r="S2436">
        <v>600</v>
      </c>
      <c r="T2436" t="s">
        <v>14</v>
      </c>
      <c r="U2436">
        <f>IF(T2436="USD",S2436,S2436*0.055)</f>
        <v>600</v>
      </c>
      <c r="V2436">
        <v>300</v>
      </c>
      <c r="W2436" t="s">
        <v>14</v>
      </c>
      <c r="X2436">
        <f>IF(W2436="USD",V2436,V2436*0.054)</f>
        <v>300</v>
      </c>
      <c r="Y2436">
        <v>1</v>
      </c>
      <c r="Z2436">
        <v>1.65</v>
      </c>
      <c r="AA2436" s="9">
        <v>1.1000000000000001</v>
      </c>
      <c r="AB2436">
        <v>1.375</v>
      </c>
      <c r="AC2436">
        <v>1.1000000000000001</v>
      </c>
    </row>
    <row r="2437" spans="1:29" x14ac:dyDescent="0.25">
      <c r="A2437" t="s">
        <v>2066</v>
      </c>
      <c r="B2437" t="s">
        <v>10</v>
      </c>
      <c r="C2437" t="s">
        <v>11</v>
      </c>
      <c r="D2437" t="s">
        <v>3615</v>
      </c>
      <c r="E2437" t="s">
        <v>3614</v>
      </c>
      <c r="F2437" t="str">
        <f>_xlfn.CONCAT(D2437:D2437,"-",E2437)</f>
        <v>Mombasa-Alger</v>
      </c>
      <c r="G2437" s="1">
        <v>44718</v>
      </c>
      <c r="H2437" s="1">
        <v>44729</v>
      </c>
      <c r="I2437" s="8">
        <f>IF(H2437&lt;&gt;"",_xlfn.DAYS(H2437,G2437),"N/A")</f>
        <v>11</v>
      </c>
      <c r="J2437" s="1">
        <f>IF(H2437&lt;&gt;"",H2437,"N/A")</f>
        <v>44729</v>
      </c>
      <c r="K2437">
        <v>6</v>
      </c>
      <c r="L2437" t="s">
        <v>16</v>
      </c>
      <c r="M2437" t="str">
        <f>IF(L2437&lt;&gt;"",L2437,"N/A")</f>
        <v>Paid</v>
      </c>
      <c r="N2437" t="s">
        <v>12</v>
      </c>
      <c r="O2437" t="str">
        <f>IF(N2437&lt;&gt;"",N2437,"N/A")</f>
        <v>Invoiced</v>
      </c>
      <c r="P2437" t="s">
        <v>13</v>
      </c>
      <c r="Q2437" s="9">
        <v>30.606000000000002</v>
      </c>
      <c r="R2437" t="str">
        <f t="shared" si="38"/>
        <v>30+</v>
      </c>
      <c r="S2437">
        <v>600</v>
      </c>
      <c r="T2437" t="s">
        <v>14</v>
      </c>
      <c r="U2437">
        <f>IF(T2437="USD",S2437,S2437*0.055)</f>
        <v>600</v>
      </c>
      <c r="V2437">
        <v>300</v>
      </c>
      <c r="W2437" t="s">
        <v>14</v>
      </c>
      <c r="X2437">
        <f>IF(W2437="USD",V2437,V2437*0.054)</f>
        <v>300</v>
      </c>
      <c r="Y2437">
        <v>1</v>
      </c>
      <c r="Z2437">
        <v>1.65</v>
      </c>
      <c r="AA2437" s="9">
        <v>1.1000000000000001</v>
      </c>
      <c r="AB2437">
        <v>1.375</v>
      </c>
      <c r="AC2437">
        <v>1.1000000000000001</v>
      </c>
    </row>
    <row r="2438" spans="1:29" x14ac:dyDescent="0.25">
      <c r="A2438" t="s">
        <v>2559</v>
      </c>
      <c r="B2438" t="s">
        <v>10</v>
      </c>
      <c r="C2438" t="s">
        <v>56</v>
      </c>
      <c r="D2438" t="s">
        <v>3620</v>
      </c>
      <c r="E2438" t="s">
        <v>3612</v>
      </c>
      <c r="F2438" t="str">
        <f>_xlfn.CONCAT(D2438:D2438,"-",E2438)</f>
        <v>Zanzibar-Victoria</v>
      </c>
      <c r="G2438" s="1">
        <v>44774</v>
      </c>
      <c r="H2438" s="1">
        <v>44785</v>
      </c>
      <c r="I2438" s="8">
        <f>IF(H2438&lt;&gt;"",_xlfn.DAYS(H2438,G2438),"N/A")</f>
        <v>11</v>
      </c>
      <c r="J2438" s="1">
        <f>IF(H2438&lt;&gt;"",H2438,"N/A")</f>
        <v>44785</v>
      </c>
      <c r="K2438">
        <v>8</v>
      </c>
      <c r="L2438" t="s">
        <v>12</v>
      </c>
      <c r="M2438" t="str">
        <f>IF(L2438&lt;&gt;"",L2438,"N/A")</f>
        <v>Invoiced</v>
      </c>
      <c r="N2438" t="s">
        <v>836</v>
      </c>
      <c r="O2438" t="str">
        <f>IF(N2438&lt;&gt;"",N2438,"N/A")</f>
        <v>Draft</v>
      </c>
      <c r="P2438" t="s">
        <v>13</v>
      </c>
      <c r="Q2438" s="9">
        <v>30</v>
      </c>
      <c r="R2438" t="str">
        <f t="shared" si="38"/>
        <v>20-30</v>
      </c>
      <c r="S2438">
        <v>600</v>
      </c>
      <c r="T2438" t="s">
        <v>14</v>
      </c>
      <c r="U2438">
        <f>IF(T2438="USD",S2438,S2438*0.055)</f>
        <v>600</v>
      </c>
      <c r="V2438">
        <v>300</v>
      </c>
      <c r="W2438" t="s">
        <v>14</v>
      </c>
      <c r="X2438">
        <f>IF(W2438="USD",V2438,V2438*0.054)</f>
        <v>300</v>
      </c>
      <c r="Y2438">
        <v>0</v>
      </c>
      <c r="Z2438">
        <v>1.65</v>
      </c>
      <c r="AA2438" s="9">
        <v>1.1000000000000001</v>
      </c>
      <c r="AB2438">
        <v>1.375</v>
      </c>
      <c r="AC2438">
        <v>1.1000000000000001</v>
      </c>
    </row>
    <row r="2439" spans="1:29" x14ac:dyDescent="0.25">
      <c r="A2439" t="s">
        <v>2564</v>
      </c>
      <c r="B2439" t="s">
        <v>10</v>
      </c>
      <c r="C2439" t="s">
        <v>56</v>
      </c>
      <c r="D2439" t="s">
        <v>3615</v>
      </c>
      <c r="E2439" t="s">
        <v>3612</v>
      </c>
      <c r="F2439" t="str">
        <f>_xlfn.CONCAT(D2439:D2439,"-",E2439)</f>
        <v>Mombasa-Victoria</v>
      </c>
      <c r="G2439" s="1">
        <v>44774</v>
      </c>
      <c r="H2439" s="1">
        <v>44785</v>
      </c>
      <c r="I2439" s="8">
        <f>IF(H2439&lt;&gt;"",_xlfn.DAYS(H2439,G2439),"N/A")</f>
        <v>11</v>
      </c>
      <c r="J2439" s="1">
        <f>IF(H2439&lt;&gt;"",H2439,"N/A")</f>
        <v>44785</v>
      </c>
      <c r="K2439">
        <v>8</v>
      </c>
      <c r="L2439" t="s">
        <v>12</v>
      </c>
      <c r="M2439" t="str">
        <f>IF(L2439&lt;&gt;"",L2439,"N/A")</f>
        <v>Invoiced</v>
      </c>
      <c r="N2439" t="s">
        <v>836</v>
      </c>
      <c r="O2439" t="str">
        <f>IF(N2439&lt;&gt;"",N2439,"N/A")</f>
        <v>Draft</v>
      </c>
      <c r="P2439" t="s">
        <v>13</v>
      </c>
      <c r="Q2439" s="9">
        <v>30</v>
      </c>
      <c r="R2439" t="str">
        <f t="shared" si="38"/>
        <v>20-30</v>
      </c>
      <c r="S2439">
        <v>600</v>
      </c>
      <c r="T2439" t="s">
        <v>14</v>
      </c>
      <c r="U2439">
        <f>IF(T2439="USD",S2439,S2439*0.055)</f>
        <v>600</v>
      </c>
      <c r="V2439">
        <v>300</v>
      </c>
      <c r="W2439" t="s">
        <v>14</v>
      </c>
      <c r="X2439">
        <f>IF(W2439="USD",V2439,V2439*0.054)</f>
        <v>300</v>
      </c>
      <c r="Y2439">
        <v>0</v>
      </c>
      <c r="Z2439">
        <v>1.65</v>
      </c>
      <c r="AA2439" s="9">
        <v>1.1000000000000001</v>
      </c>
      <c r="AB2439">
        <v>1.375</v>
      </c>
      <c r="AC2439">
        <v>1.1000000000000001</v>
      </c>
    </row>
    <row r="2440" spans="1:29" x14ac:dyDescent="0.25">
      <c r="A2440" t="s">
        <v>3287</v>
      </c>
      <c r="B2440" t="s">
        <v>10</v>
      </c>
      <c r="C2440" t="s">
        <v>56</v>
      </c>
      <c r="D2440" t="s">
        <v>3616</v>
      </c>
      <c r="E2440" t="s">
        <v>3614</v>
      </c>
      <c r="F2440" t="str">
        <f>_xlfn.CONCAT(D2440:D2440,"-",E2440)</f>
        <v>Marrakech-Alger</v>
      </c>
      <c r="G2440" s="1">
        <v>44786</v>
      </c>
      <c r="H2440" s="1">
        <v>44797</v>
      </c>
      <c r="I2440" s="8">
        <f>IF(H2440&lt;&gt;"",_xlfn.DAYS(H2440,G2440),"N/A")</f>
        <v>11</v>
      </c>
      <c r="J2440" s="1">
        <f>IF(H2440&lt;&gt;"",H2440,"N/A")</f>
        <v>44797</v>
      </c>
      <c r="K2440">
        <v>8</v>
      </c>
      <c r="L2440" t="s">
        <v>12</v>
      </c>
      <c r="M2440" t="str">
        <f>IF(L2440&lt;&gt;"",L2440,"N/A")</f>
        <v>Invoiced</v>
      </c>
      <c r="O2440" t="str">
        <f>IF(N2440&lt;&gt;"",N2440,"N/A")</f>
        <v>N/A</v>
      </c>
      <c r="P2440" t="s">
        <v>13</v>
      </c>
      <c r="Q2440" s="9">
        <v>27</v>
      </c>
      <c r="R2440" t="str">
        <f t="shared" si="38"/>
        <v>20-30</v>
      </c>
      <c r="S2440">
        <v>600</v>
      </c>
      <c r="T2440" t="s">
        <v>14</v>
      </c>
      <c r="U2440">
        <f>IF(T2440="USD",S2440,S2440*0.055)</f>
        <v>600</v>
      </c>
      <c r="V2440">
        <v>300</v>
      </c>
      <c r="W2440" t="s">
        <v>14</v>
      </c>
      <c r="X2440">
        <f>IF(W2440="USD",V2440,V2440*0.054)</f>
        <v>300</v>
      </c>
      <c r="Y2440">
        <v>0</v>
      </c>
      <c r="Z2440">
        <v>1.65</v>
      </c>
      <c r="AA2440" s="9">
        <v>1.1000000000000001</v>
      </c>
      <c r="AB2440">
        <v>1.375</v>
      </c>
      <c r="AC2440">
        <v>1.1000000000000001</v>
      </c>
    </row>
    <row r="2441" spans="1:29" x14ac:dyDescent="0.25">
      <c r="A2441" t="s">
        <v>3310</v>
      </c>
      <c r="B2441" t="s">
        <v>10</v>
      </c>
      <c r="C2441" t="s">
        <v>56</v>
      </c>
      <c r="D2441" t="s">
        <v>3611</v>
      </c>
      <c r="E2441" t="s">
        <v>3614</v>
      </c>
      <c r="F2441" t="str">
        <f>_xlfn.CONCAT(D2441:D2441,"-",E2441)</f>
        <v>Mogadishu-Alger</v>
      </c>
      <c r="G2441" s="1">
        <v>44795</v>
      </c>
      <c r="H2441" s="1">
        <v>44806</v>
      </c>
      <c r="I2441" s="8">
        <f>IF(H2441&lt;&gt;"",_xlfn.DAYS(H2441,G2441),"N/A")</f>
        <v>11</v>
      </c>
      <c r="J2441" s="1">
        <f>IF(H2441&lt;&gt;"",H2441,"N/A")</f>
        <v>44806</v>
      </c>
      <c r="K2441">
        <v>8</v>
      </c>
      <c r="L2441" t="s">
        <v>12</v>
      </c>
      <c r="M2441" t="str">
        <f>IF(L2441&lt;&gt;"",L2441,"N/A")</f>
        <v>Invoiced</v>
      </c>
      <c r="O2441" t="str">
        <f>IF(N2441&lt;&gt;"",N2441,"N/A")</f>
        <v>N/A</v>
      </c>
      <c r="P2441" t="s">
        <v>13</v>
      </c>
      <c r="Q2441" s="9">
        <v>27</v>
      </c>
      <c r="R2441" t="str">
        <f t="shared" si="38"/>
        <v>20-30</v>
      </c>
      <c r="S2441">
        <v>600</v>
      </c>
      <c r="T2441" t="s">
        <v>14</v>
      </c>
      <c r="U2441">
        <f>IF(T2441="USD",S2441,S2441*0.055)</f>
        <v>600</v>
      </c>
      <c r="V2441">
        <v>300</v>
      </c>
      <c r="W2441" t="s">
        <v>14</v>
      </c>
      <c r="X2441">
        <f>IF(W2441="USD",V2441,V2441*0.054)</f>
        <v>300</v>
      </c>
      <c r="Y2441">
        <v>0</v>
      </c>
      <c r="Z2441">
        <v>1.65</v>
      </c>
      <c r="AA2441" s="9">
        <v>1.1000000000000001</v>
      </c>
      <c r="AB2441">
        <v>1.375</v>
      </c>
      <c r="AC2441">
        <v>1.1000000000000001</v>
      </c>
    </row>
    <row r="2442" spans="1:29" x14ac:dyDescent="0.25">
      <c r="A2442" t="s">
        <v>3311</v>
      </c>
      <c r="B2442" t="s">
        <v>10</v>
      </c>
      <c r="C2442" t="s">
        <v>56</v>
      </c>
      <c r="D2442" t="s">
        <v>3616</v>
      </c>
      <c r="E2442" t="s">
        <v>3614</v>
      </c>
      <c r="F2442" t="str">
        <f>_xlfn.CONCAT(D2442:D2442,"-",E2442)</f>
        <v>Marrakech-Alger</v>
      </c>
      <c r="G2442" s="1">
        <v>44795</v>
      </c>
      <c r="H2442" s="1">
        <v>44806</v>
      </c>
      <c r="I2442" s="8">
        <f>IF(H2442&lt;&gt;"",_xlfn.DAYS(H2442,G2442),"N/A")</f>
        <v>11</v>
      </c>
      <c r="J2442" s="1">
        <f>IF(H2442&lt;&gt;"",H2442,"N/A")</f>
        <v>44806</v>
      </c>
      <c r="K2442">
        <v>8</v>
      </c>
      <c r="L2442" t="s">
        <v>12</v>
      </c>
      <c r="M2442" t="str">
        <f>IF(L2442&lt;&gt;"",L2442,"N/A")</f>
        <v>Invoiced</v>
      </c>
      <c r="O2442" t="str">
        <f>IF(N2442&lt;&gt;"",N2442,"N/A")</f>
        <v>N/A</v>
      </c>
      <c r="P2442" t="s">
        <v>13</v>
      </c>
      <c r="Q2442" s="9">
        <v>27</v>
      </c>
      <c r="R2442" t="str">
        <f t="shared" si="38"/>
        <v>20-30</v>
      </c>
      <c r="S2442">
        <v>600</v>
      </c>
      <c r="T2442" t="s">
        <v>14</v>
      </c>
      <c r="U2442">
        <f>IF(T2442="USD",S2442,S2442*0.055)</f>
        <v>600</v>
      </c>
      <c r="V2442">
        <v>300</v>
      </c>
      <c r="W2442" t="s">
        <v>14</v>
      </c>
      <c r="X2442">
        <f>IF(W2442="USD",V2442,V2442*0.054)</f>
        <v>300</v>
      </c>
      <c r="Y2442">
        <v>0</v>
      </c>
      <c r="Z2442">
        <v>1.65</v>
      </c>
      <c r="AA2442" s="9">
        <v>1.1000000000000001</v>
      </c>
      <c r="AB2442">
        <v>1.375</v>
      </c>
      <c r="AC2442">
        <v>1.1000000000000001</v>
      </c>
    </row>
    <row r="2443" spans="1:29" x14ac:dyDescent="0.25">
      <c r="A2443" t="s">
        <v>3337</v>
      </c>
      <c r="B2443" t="s">
        <v>10</v>
      </c>
      <c r="C2443" t="s">
        <v>56</v>
      </c>
      <c r="D2443" t="s">
        <v>3616</v>
      </c>
      <c r="E2443" t="s">
        <v>3612</v>
      </c>
      <c r="F2443" t="str">
        <f>_xlfn.CONCAT(D2443:D2443,"-",E2443)</f>
        <v>Marrakech-Victoria</v>
      </c>
      <c r="G2443" s="1">
        <v>44807</v>
      </c>
      <c r="H2443" s="1">
        <v>44818</v>
      </c>
      <c r="I2443" s="8">
        <f>IF(H2443&lt;&gt;"",_xlfn.DAYS(H2443,G2443),"N/A")</f>
        <v>11</v>
      </c>
      <c r="J2443" s="1">
        <f>IF(H2443&lt;&gt;"",H2443,"N/A")</f>
        <v>44818</v>
      </c>
      <c r="K2443">
        <v>9</v>
      </c>
      <c r="L2443" t="s">
        <v>12</v>
      </c>
      <c r="M2443" t="str">
        <f>IF(L2443&lt;&gt;"",L2443,"N/A")</f>
        <v>Invoiced</v>
      </c>
      <c r="O2443" t="str">
        <f>IF(N2443&lt;&gt;"",N2443,"N/A")</f>
        <v>N/A</v>
      </c>
      <c r="P2443" t="s">
        <v>13</v>
      </c>
      <c r="Q2443" s="9">
        <v>27</v>
      </c>
      <c r="R2443" t="str">
        <f t="shared" si="38"/>
        <v>20-30</v>
      </c>
      <c r="S2443">
        <v>600</v>
      </c>
      <c r="T2443" t="s">
        <v>14</v>
      </c>
      <c r="U2443">
        <f>IF(T2443="USD",S2443,S2443*0.055)</f>
        <v>600</v>
      </c>
      <c r="V2443">
        <v>300</v>
      </c>
      <c r="W2443" t="s">
        <v>14</v>
      </c>
      <c r="X2443">
        <f>IF(W2443="USD",V2443,V2443*0.054)</f>
        <v>300</v>
      </c>
      <c r="Y2443">
        <v>0</v>
      </c>
      <c r="Z2443">
        <v>1.65</v>
      </c>
      <c r="AA2443" s="9">
        <v>1.1000000000000001</v>
      </c>
      <c r="AB2443">
        <v>1.375</v>
      </c>
      <c r="AC2443">
        <v>1.1000000000000001</v>
      </c>
    </row>
    <row r="2444" spans="1:29" x14ac:dyDescent="0.25">
      <c r="A2444" t="s">
        <v>2985</v>
      </c>
      <c r="B2444" t="s">
        <v>10</v>
      </c>
      <c r="C2444" t="s">
        <v>68</v>
      </c>
      <c r="D2444" t="s">
        <v>3619</v>
      </c>
      <c r="E2444" t="s">
        <v>3614</v>
      </c>
      <c r="F2444" t="str">
        <f>_xlfn.CONCAT(D2444:D2444,"-",E2444)</f>
        <v>Addis Ababa-Alger</v>
      </c>
      <c r="G2444" s="1">
        <v>44783</v>
      </c>
      <c r="H2444" s="1">
        <v>44794</v>
      </c>
      <c r="I2444" s="8">
        <f>IF(H2444&lt;&gt;"",_xlfn.DAYS(H2444,G2444),"N/A")</f>
        <v>11</v>
      </c>
      <c r="J2444" s="1">
        <f>IF(H2444&lt;&gt;"",H2444,"N/A")</f>
        <v>44794</v>
      </c>
      <c r="K2444">
        <v>8</v>
      </c>
      <c r="M2444" t="str">
        <f>IF(L2444&lt;&gt;"",L2444,"N/A")</f>
        <v>N/A</v>
      </c>
      <c r="N2444" t="s">
        <v>12</v>
      </c>
      <c r="O2444" t="str">
        <f>IF(N2444&lt;&gt;"",N2444,"N/A")</f>
        <v>Invoiced</v>
      </c>
      <c r="P2444" t="s">
        <v>13</v>
      </c>
      <c r="Q2444" s="9">
        <v>14.151999999999999</v>
      </c>
      <c r="R2444" t="str">
        <f t="shared" si="38"/>
        <v>10-20</v>
      </c>
      <c r="S2444">
        <v>600</v>
      </c>
      <c r="T2444" t="s">
        <v>14</v>
      </c>
      <c r="U2444">
        <f>IF(T2444="USD",S2444,S2444*0.055)</f>
        <v>600</v>
      </c>
      <c r="V2444">
        <v>300</v>
      </c>
      <c r="W2444" t="s">
        <v>14</v>
      </c>
      <c r="X2444">
        <f>IF(W2444="USD",V2444,V2444*0.054)</f>
        <v>300</v>
      </c>
      <c r="Y2444">
        <v>0</v>
      </c>
      <c r="Z2444">
        <v>1.65</v>
      </c>
      <c r="AA2444" s="9">
        <v>1.1000000000000001</v>
      </c>
      <c r="AB2444">
        <v>1.375</v>
      </c>
      <c r="AC2444">
        <v>1.1000000000000001</v>
      </c>
    </row>
    <row r="2445" spans="1:29" x14ac:dyDescent="0.25">
      <c r="A2445" t="s">
        <v>552</v>
      </c>
      <c r="B2445" t="s">
        <v>10</v>
      </c>
      <c r="C2445" t="s">
        <v>68</v>
      </c>
      <c r="D2445" t="s">
        <v>3611</v>
      </c>
      <c r="E2445" t="s">
        <v>3617</v>
      </c>
      <c r="F2445" t="str">
        <f>_xlfn.CONCAT(D2445:D2445,"-",E2445)</f>
        <v>Mogadishu-Lagos</v>
      </c>
      <c r="G2445" s="1">
        <v>44758</v>
      </c>
      <c r="H2445" s="1">
        <v>44774</v>
      </c>
      <c r="I2445" s="8">
        <f>IF(H2445&lt;&gt;"",_xlfn.DAYS(H2445,G2445),"N/A")</f>
        <v>16</v>
      </c>
      <c r="J2445" s="1">
        <f>IF(H2445&lt;&gt;"",H2445,"N/A")</f>
        <v>44774</v>
      </c>
      <c r="K2445">
        <v>7</v>
      </c>
      <c r="L2445" t="s">
        <v>12</v>
      </c>
      <c r="M2445" t="str">
        <f>IF(L2445&lt;&gt;"",L2445,"N/A")</f>
        <v>Invoiced</v>
      </c>
      <c r="N2445" t="s">
        <v>12</v>
      </c>
      <c r="O2445" t="str">
        <f>IF(N2445&lt;&gt;"",N2445,"N/A")</f>
        <v>Invoiced</v>
      </c>
      <c r="P2445" t="s">
        <v>13</v>
      </c>
      <c r="Q2445" s="9">
        <v>35.64</v>
      </c>
      <c r="R2445" t="str">
        <f t="shared" si="38"/>
        <v>30+</v>
      </c>
      <c r="S2445">
        <v>600</v>
      </c>
      <c r="T2445" t="s">
        <v>14</v>
      </c>
      <c r="U2445">
        <f>IF(T2445="USD",S2445,S2445*0.055)</f>
        <v>600</v>
      </c>
      <c r="V2445">
        <v>300</v>
      </c>
      <c r="W2445" t="s">
        <v>14</v>
      </c>
      <c r="X2445">
        <f>IF(W2445="USD",V2445,V2445*0.054)</f>
        <v>300</v>
      </c>
      <c r="Y2445">
        <v>1</v>
      </c>
      <c r="Z2445">
        <v>1.6</v>
      </c>
      <c r="AA2445" s="9">
        <v>2.4</v>
      </c>
      <c r="AB2445">
        <v>2</v>
      </c>
    </row>
    <row r="2446" spans="1:29" x14ac:dyDescent="0.25">
      <c r="A2446" t="s">
        <v>580</v>
      </c>
      <c r="B2446" t="s">
        <v>10</v>
      </c>
      <c r="C2446" t="s">
        <v>68</v>
      </c>
      <c r="D2446" t="s">
        <v>3615</v>
      </c>
      <c r="E2446" t="s">
        <v>3613</v>
      </c>
      <c r="F2446" t="str">
        <f>_xlfn.CONCAT(D2446:D2446,"-",E2446)</f>
        <v>Mombasa-Sanaa</v>
      </c>
      <c r="G2446" s="1">
        <v>44748</v>
      </c>
      <c r="H2446" s="1">
        <v>44764</v>
      </c>
      <c r="I2446" s="8">
        <f>IF(H2446&lt;&gt;"",_xlfn.DAYS(H2446,G2446),"N/A")</f>
        <v>16</v>
      </c>
      <c r="J2446" s="1">
        <f>IF(H2446&lt;&gt;"",H2446,"N/A")</f>
        <v>44764</v>
      </c>
      <c r="K2446">
        <v>7</v>
      </c>
      <c r="L2446" t="s">
        <v>12</v>
      </c>
      <c r="M2446" t="str">
        <f>IF(L2446&lt;&gt;"",L2446,"N/A")</f>
        <v>Invoiced</v>
      </c>
      <c r="N2446" t="s">
        <v>12</v>
      </c>
      <c r="O2446" t="str">
        <f>IF(N2446&lt;&gt;"",N2446,"N/A")</f>
        <v>Invoiced</v>
      </c>
      <c r="P2446" t="s">
        <v>13</v>
      </c>
      <c r="Q2446" s="9">
        <v>35.64</v>
      </c>
      <c r="R2446" t="str">
        <f t="shared" si="38"/>
        <v>30+</v>
      </c>
      <c r="S2446">
        <v>600</v>
      </c>
      <c r="T2446" t="s">
        <v>14</v>
      </c>
      <c r="U2446">
        <f>IF(T2446="USD",S2446,S2446*0.055)</f>
        <v>600</v>
      </c>
      <c r="V2446">
        <v>300</v>
      </c>
      <c r="W2446" t="s">
        <v>14</v>
      </c>
      <c r="X2446">
        <f>IF(W2446="USD",V2446,V2446*0.054)</f>
        <v>300</v>
      </c>
      <c r="Y2446">
        <v>1</v>
      </c>
      <c r="Z2446">
        <v>1.6</v>
      </c>
      <c r="AA2446" s="9">
        <v>2.4</v>
      </c>
      <c r="AB2446">
        <v>2</v>
      </c>
    </row>
    <row r="2447" spans="1:29" x14ac:dyDescent="0.25">
      <c r="A2447" t="s">
        <v>550</v>
      </c>
      <c r="B2447" t="s">
        <v>10</v>
      </c>
      <c r="C2447" t="s">
        <v>68</v>
      </c>
      <c r="D2447" t="s">
        <v>3620</v>
      </c>
      <c r="E2447" t="s">
        <v>3617</v>
      </c>
      <c r="F2447" t="str">
        <f>_xlfn.CONCAT(D2447:D2447,"-",E2447)</f>
        <v>Zanzibar-Lagos</v>
      </c>
      <c r="G2447" s="1">
        <v>44761</v>
      </c>
      <c r="H2447" s="1">
        <v>44777</v>
      </c>
      <c r="I2447" s="8">
        <f>IF(H2447&lt;&gt;"",_xlfn.DAYS(H2447,G2447),"N/A")</f>
        <v>16</v>
      </c>
      <c r="J2447" s="1">
        <f>IF(H2447&lt;&gt;"",H2447,"N/A")</f>
        <v>44777</v>
      </c>
      <c r="K2447">
        <v>7</v>
      </c>
      <c r="L2447" t="s">
        <v>12</v>
      </c>
      <c r="M2447" t="str">
        <f>IF(L2447&lt;&gt;"",L2447,"N/A")</f>
        <v>Invoiced</v>
      </c>
      <c r="N2447" t="s">
        <v>12</v>
      </c>
      <c r="O2447" t="str">
        <f>IF(N2447&lt;&gt;"",N2447,"N/A")</f>
        <v>Invoiced</v>
      </c>
      <c r="P2447" t="s">
        <v>13</v>
      </c>
      <c r="Q2447" s="9">
        <v>35.58</v>
      </c>
      <c r="R2447" t="str">
        <f t="shared" si="38"/>
        <v>30+</v>
      </c>
      <c r="S2447">
        <v>600</v>
      </c>
      <c r="T2447" t="s">
        <v>14</v>
      </c>
      <c r="U2447">
        <f>IF(T2447="USD",S2447,S2447*0.055)</f>
        <v>600</v>
      </c>
      <c r="V2447">
        <v>300</v>
      </c>
      <c r="W2447" t="s">
        <v>14</v>
      </c>
      <c r="X2447">
        <f>IF(W2447="USD",V2447,V2447*0.054)</f>
        <v>300</v>
      </c>
      <c r="Y2447">
        <v>1</v>
      </c>
      <c r="Z2447">
        <v>1.6</v>
      </c>
      <c r="AA2447" s="9">
        <v>2.4</v>
      </c>
      <c r="AB2447">
        <v>2</v>
      </c>
    </row>
    <row r="2448" spans="1:29" x14ac:dyDescent="0.25">
      <c r="A2448" t="s">
        <v>594</v>
      </c>
      <c r="B2448" t="s">
        <v>10</v>
      </c>
      <c r="C2448" t="s">
        <v>68</v>
      </c>
      <c r="D2448" t="s">
        <v>3620</v>
      </c>
      <c r="E2448" t="s">
        <v>3612</v>
      </c>
      <c r="F2448" t="str">
        <f>_xlfn.CONCAT(D2448:D2448,"-",E2448)</f>
        <v>Zanzibar-Victoria</v>
      </c>
      <c r="G2448" s="1">
        <v>44767</v>
      </c>
      <c r="H2448" s="1">
        <v>44783</v>
      </c>
      <c r="I2448" s="8">
        <f>IF(H2448&lt;&gt;"",_xlfn.DAYS(H2448,G2448),"N/A")</f>
        <v>16</v>
      </c>
      <c r="J2448" s="1">
        <f>IF(H2448&lt;&gt;"",H2448,"N/A")</f>
        <v>44783</v>
      </c>
      <c r="K2448">
        <v>7</v>
      </c>
      <c r="L2448" t="s">
        <v>12</v>
      </c>
      <c r="M2448" t="str">
        <f>IF(L2448&lt;&gt;"",L2448,"N/A")</f>
        <v>Invoiced</v>
      </c>
      <c r="N2448" t="s">
        <v>12</v>
      </c>
      <c r="O2448" t="str">
        <f>IF(N2448&lt;&gt;"",N2448,"N/A")</f>
        <v>Invoiced</v>
      </c>
      <c r="P2448" t="s">
        <v>13</v>
      </c>
      <c r="Q2448" s="9">
        <v>35.58</v>
      </c>
      <c r="R2448" t="str">
        <f t="shared" si="38"/>
        <v>30+</v>
      </c>
      <c r="S2448">
        <v>600</v>
      </c>
      <c r="T2448" t="s">
        <v>14</v>
      </c>
      <c r="U2448">
        <f>IF(T2448="USD",S2448,S2448*0.055)</f>
        <v>600</v>
      </c>
      <c r="V2448">
        <v>300</v>
      </c>
      <c r="W2448" t="s">
        <v>14</v>
      </c>
      <c r="X2448">
        <f>IF(W2448="USD",V2448,V2448*0.054)</f>
        <v>300</v>
      </c>
      <c r="Y2448">
        <v>1</v>
      </c>
      <c r="Z2448">
        <v>1.6</v>
      </c>
      <c r="AA2448" s="9">
        <v>2.4</v>
      </c>
      <c r="AB2448">
        <v>2</v>
      </c>
    </row>
    <row r="2449" spans="1:28" x14ac:dyDescent="0.25">
      <c r="A2449" t="s">
        <v>578</v>
      </c>
      <c r="B2449" t="s">
        <v>10</v>
      </c>
      <c r="C2449" t="s">
        <v>68</v>
      </c>
      <c r="D2449" t="s">
        <v>3611</v>
      </c>
      <c r="E2449" t="s">
        <v>3613</v>
      </c>
      <c r="F2449" t="str">
        <f>_xlfn.CONCAT(D2449:D2449,"-",E2449)</f>
        <v>Mogadishu-Sanaa</v>
      </c>
      <c r="G2449" s="1">
        <v>44758</v>
      </c>
      <c r="H2449" s="1">
        <v>44774</v>
      </c>
      <c r="I2449" s="8">
        <f>IF(H2449&lt;&gt;"",_xlfn.DAYS(H2449,G2449),"N/A")</f>
        <v>16</v>
      </c>
      <c r="J2449" s="1">
        <f>IF(H2449&lt;&gt;"",H2449,"N/A")</f>
        <v>44774</v>
      </c>
      <c r="K2449">
        <v>7</v>
      </c>
      <c r="L2449" t="s">
        <v>12</v>
      </c>
      <c r="M2449" t="str">
        <f>IF(L2449&lt;&gt;"",L2449,"N/A")</f>
        <v>Invoiced</v>
      </c>
      <c r="N2449" t="s">
        <v>12</v>
      </c>
      <c r="O2449" t="str">
        <f>IF(N2449&lt;&gt;"",N2449,"N/A")</f>
        <v>Invoiced</v>
      </c>
      <c r="P2449" t="s">
        <v>13</v>
      </c>
      <c r="Q2449" s="9">
        <v>35.56</v>
      </c>
      <c r="R2449" t="str">
        <f t="shared" si="38"/>
        <v>30+</v>
      </c>
      <c r="S2449">
        <v>600</v>
      </c>
      <c r="T2449" t="s">
        <v>14</v>
      </c>
      <c r="U2449">
        <f>IF(T2449="USD",S2449,S2449*0.055)</f>
        <v>600</v>
      </c>
      <c r="V2449">
        <v>300</v>
      </c>
      <c r="W2449" t="s">
        <v>14</v>
      </c>
      <c r="X2449">
        <f>IF(W2449="USD",V2449,V2449*0.054)</f>
        <v>300</v>
      </c>
      <c r="Y2449">
        <v>1</v>
      </c>
      <c r="Z2449">
        <v>1.6</v>
      </c>
      <c r="AA2449" s="9">
        <v>2.4</v>
      </c>
      <c r="AB2449">
        <v>2</v>
      </c>
    </row>
    <row r="2450" spans="1:28" x14ac:dyDescent="0.25">
      <c r="A2450" t="s">
        <v>548</v>
      </c>
      <c r="B2450" t="s">
        <v>10</v>
      </c>
      <c r="C2450" t="s">
        <v>68</v>
      </c>
      <c r="D2450" t="s">
        <v>3616</v>
      </c>
      <c r="E2450" t="s">
        <v>3612</v>
      </c>
      <c r="F2450" t="str">
        <f>_xlfn.CONCAT(D2450:D2450,"-",E2450)</f>
        <v>Marrakech-Victoria</v>
      </c>
      <c r="G2450" s="1">
        <v>44759</v>
      </c>
      <c r="H2450" s="1">
        <v>44775</v>
      </c>
      <c r="I2450" s="8">
        <f>IF(H2450&lt;&gt;"",_xlfn.DAYS(H2450,G2450),"N/A")</f>
        <v>16</v>
      </c>
      <c r="J2450" s="1">
        <f>IF(H2450&lt;&gt;"",H2450,"N/A")</f>
        <v>44775</v>
      </c>
      <c r="K2450">
        <v>7</v>
      </c>
      <c r="L2450" t="s">
        <v>12</v>
      </c>
      <c r="M2450" t="str">
        <f>IF(L2450&lt;&gt;"",L2450,"N/A")</f>
        <v>Invoiced</v>
      </c>
      <c r="N2450" t="s">
        <v>12</v>
      </c>
      <c r="O2450" t="str">
        <f>IF(N2450&lt;&gt;"",N2450,"N/A")</f>
        <v>Invoiced</v>
      </c>
      <c r="P2450" t="s">
        <v>13</v>
      </c>
      <c r="Q2450" s="9">
        <v>35.54</v>
      </c>
      <c r="R2450" t="str">
        <f t="shared" si="38"/>
        <v>30+</v>
      </c>
      <c r="S2450">
        <v>600</v>
      </c>
      <c r="T2450" t="s">
        <v>14</v>
      </c>
      <c r="U2450">
        <f>IF(T2450="USD",S2450,S2450*0.055)</f>
        <v>600</v>
      </c>
      <c r="V2450">
        <v>300</v>
      </c>
      <c r="W2450" t="s">
        <v>14</v>
      </c>
      <c r="X2450">
        <f>IF(W2450="USD",V2450,V2450*0.054)</f>
        <v>300</v>
      </c>
      <c r="Y2450">
        <v>1</v>
      </c>
      <c r="Z2450">
        <v>1.6</v>
      </c>
      <c r="AA2450" s="9">
        <v>2.4</v>
      </c>
      <c r="AB2450">
        <v>2</v>
      </c>
    </row>
    <row r="2451" spans="1:28" x14ac:dyDescent="0.25">
      <c r="A2451" t="s">
        <v>703</v>
      </c>
      <c r="B2451" t="s">
        <v>10</v>
      </c>
      <c r="C2451" t="s">
        <v>68</v>
      </c>
      <c r="D2451" t="s">
        <v>3619</v>
      </c>
      <c r="E2451" t="s">
        <v>3613</v>
      </c>
      <c r="F2451" t="str">
        <f>_xlfn.CONCAT(D2451:D2451,"-",E2451)</f>
        <v>Addis Ababa-Sanaa</v>
      </c>
      <c r="G2451" s="1">
        <v>44788</v>
      </c>
      <c r="H2451" s="1">
        <v>44804</v>
      </c>
      <c r="I2451" s="8">
        <f>IF(H2451&lt;&gt;"",_xlfn.DAYS(H2451,G2451),"N/A")</f>
        <v>16</v>
      </c>
      <c r="J2451" s="1">
        <f>IF(H2451&lt;&gt;"",H2451,"N/A")</f>
        <v>44804</v>
      </c>
      <c r="K2451">
        <v>8</v>
      </c>
      <c r="L2451" t="s">
        <v>12</v>
      </c>
      <c r="M2451" t="str">
        <f>IF(L2451&lt;&gt;"",L2451,"N/A")</f>
        <v>Invoiced</v>
      </c>
      <c r="N2451" t="s">
        <v>583</v>
      </c>
      <c r="O2451" t="str">
        <f>IF(N2451&lt;&gt;"",N2451,"N/A")</f>
        <v>Approval Pending</v>
      </c>
      <c r="P2451" t="s">
        <v>13</v>
      </c>
      <c r="Q2451" s="9">
        <v>35.520000000000003</v>
      </c>
      <c r="R2451" t="str">
        <f t="shared" si="38"/>
        <v>30+</v>
      </c>
      <c r="S2451">
        <v>600</v>
      </c>
      <c r="T2451" t="s">
        <v>14</v>
      </c>
      <c r="U2451">
        <f>IF(T2451="USD",S2451,S2451*0.055)</f>
        <v>600</v>
      </c>
      <c r="V2451">
        <v>300</v>
      </c>
      <c r="W2451" t="s">
        <v>14</v>
      </c>
      <c r="X2451">
        <f>IF(W2451="USD",V2451,V2451*0.054)</f>
        <v>300</v>
      </c>
      <c r="Y2451">
        <v>1</v>
      </c>
      <c r="Z2451">
        <v>1.6</v>
      </c>
      <c r="AA2451" s="9">
        <v>2.4</v>
      </c>
      <c r="AB2451">
        <v>2</v>
      </c>
    </row>
    <row r="2452" spans="1:28" x14ac:dyDescent="0.25">
      <c r="A2452" t="s">
        <v>596</v>
      </c>
      <c r="B2452" t="s">
        <v>10</v>
      </c>
      <c r="C2452" t="s">
        <v>68</v>
      </c>
      <c r="D2452" t="s">
        <v>3620</v>
      </c>
      <c r="E2452" t="s">
        <v>3617</v>
      </c>
      <c r="F2452" t="str">
        <f>_xlfn.CONCAT(D2452:D2452,"-",E2452)</f>
        <v>Zanzibar-Lagos</v>
      </c>
      <c r="G2452" s="1">
        <v>44759</v>
      </c>
      <c r="H2452" s="1">
        <v>44775</v>
      </c>
      <c r="I2452" s="8">
        <f>IF(H2452&lt;&gt;"",_xlfn.DAYS(H2452,G2452),"N/A")</f>
        <v>16</v>
      </c>
      <c r="J2452" s="1">
        <f>IF(H2452&lt;&gt;"",H2452,"N/A")</f>
        <v>44775</v>
      </c>
      <c r="K2452">
        <v>7</v>
      </c>
      <c r="L2452" t="s">
        <v>12</v>
      </c>
      <c r="M2452" t="str">
        <f>IF(L2452&lt;&gt;"",L2452,"N/A")</f>
        <v>Invoiced</v>
      </c>
      <c r="N2452" t="s">
        <v>12</v>
      </c>
      <c r="O2452" t="str">
        <f>IF(N2452&lt;&gt;"",N2452,"N/A")</f>
        <v>Invoiced</v>
      </c>
      <c r="P2452" t="s">
        <v>13</v>
      </c>
      <c r="Q2452" s="9">
        <v>35.479999999999997</v>
      </c>
      <c r="R2452" t="str">
        <f t="shared" si="38"/>
        <v>30+</v>
      </c>
      <c r="S2452">
        <v>600</v>
      </c>
      <c r="T2452" t="s">
        <v>14</v>
      </c>
      <c r="U2452">
        <f>IF(T2452="USD",S2452,S2452*0.055)</f>
        <v>600</v>
      </c>
      <c r="V2452">
        <v>300</v>
      </c>
      <c r="W2452" t="s">
        <v>14</v>
      </c>
      <c r="X2452">
        <f>IF(W2452="USD",V2452,V2452*0.054)</f>
        <v>300</v>
      </c>
      <c r="Y2452">
        <v>1</v>
      </c>
      <c r="Z2452">
        <v>1.6</v>
      </c>
      <c r="AA2452" s="9">
        <v>2.4</v>
      </c>
      <c r="AB2452">
        <v>2</v>
      </c>
    </row>
    <row r="2453" spans="1:28" x14ac:dyDescent="0.25">
      <c r="A2453" t="s">
        <v>582</v>
      </c>
      <c r="B2453" t="s">
        <v>10</v>
      </c>
      <c r="C2453" t="s">
        <v>68</v>
      </c>
      <c r="D2453" t="s">
        <v>3615</v>
      </c>
      <c r="E2453" t="s">
        <v>3617</v>
      </c>
      <c r="F2453" t="str">
        <f>_xlfn.CONCAT(D2453:D2453,"-",E2453)</f>
        <v>Mombasa-Lagos</v>
      </c>
      <c r="G2453" s="1">
        <v>44748</v>
      </c>
      <c r="H2453" s="1">
        <v>44764</v>
      </c>
      <c r="I2453" s="8">
        <f>IF(H2453&lt;&gt;"",_xlfn.DAYS(H2453,G2453),"N/A")</f>
        <v>16</v>
      </c>
      <c r="J2453" s="1">
        <f>IF(H2453&lt;&gt;"",H2453,"N/A")</f>
        <v>44764</v>
      </c>
      <c r="K2453">
        <v>7</v>
      </c>
      <c r="L2453" t="s">
        <v>12</v>
      </c>
      <c r="M2453" t="str">
        <f>IF(L2453&lt;&gt;"",L2453,"N/A")</f>
        <v>Invoiced</v>
      </c>
      <c r="N2453" t="s">
        <v>583</v>
      </c>
      <c r="O2453" t="str">
        <f>IF(N2453&lt;&gt;"",N2453,"N/A")</f>
        <v>Approval Pending</v>
      </c>
      <c r="P2453" t="s">
        <v>13</v>
      </c>
      <c r="Q2453" s="9">
        <v>35.44</v>
      </c>
      <c r="R2453" t="str">
        <f t="shared" si="38"/>
        <v>30+</v>
      </c>
      <c r="S2453">
        <v>600</v>
      </c>
      <c r="T2453" t="s">
        <v>14</v>
      </c>
      <c r="U2453">
        <f>IF(T2453="USD",S2453,S2453*0.055)</f>
        <v>600</v>
      </c>
      <c r="V2453">
        <v>300</v>
      </c>
      <c r="W2453" t="s">
        <v>14</v>
      </c>
      <c r="X2453">
        <f>IF(W2453="USD",V2453,V2453*0.054)</f>
        <v>300</v>
      </c>
      <c r="Y2453">
        <v>1</v>
      </c>
      <c r="Z2453">
        <v>1.6</v>
      </c>
      <c r="AA2453" s="9">
        <v>2.4</v>
      </c>
      <c r="AB2453">
        <v>2</v>
      </c>
    </row>
    <row r="2454" spans="1:28" x14ac:dyDescent="0.25">
      <c r="A2454" t="s">
        <v>514</v>
      </c>
      <c r="B2454" t="s">
        <v>10</v>
      </c>
      <c r="C2454" t="s">
        <v>56</v>
      </c>
      <c r="D2454" t="s">
        <v>3616</v>
      </c>
      <c r="E2454" t="s">
        <v>3614</v>
      </c>
      <c r="F2454" t="str">
        <f>_xlfn.CONCAT(D2454:D2454,"-",E2454)</f>
        <v>Marrakech-Alger</v>
      </c>
      <c r="G2454" s="1">
        <v>44745</v>
      </c>
      <c r="H2454" s="1">
        <v>44761</v>
      </c>
      <c r="I2454" s="8">
        <f>IF(H2454&lt;&gt;"",_xlfn.DAYS(H2454,G2454),"N/A")</f>
        <v>16</v>
      </c>
      <c r="J2454" s="1">
        <f>IF(H2454&lt;&gt;"",H2454,"N/A")</f>
        <v>44761</v>
      </c>
      <c r="K2454">
        <v>7</v>
      </c>
      <c r="L2454" t="s">
        <v>12</v>
      </c>
      <c r="M2454" t="str">
        <f>IF(L2454&lt;&gt;"",L2454,"N/A")</f>
        <v>Invoiced</v>
      </c>
      <c r="N2454" t="s">
        <v>12</v>
      </c>
      <c r="O2454" t="str">
        <f>IF(N2454&lt;&gt;"",N2454,"N/A")</f>
        <v>Invoiced</v>
      </c>
      <c r="P2454" t="s">
        <v>13</v>
      </c>
      <c r="Q2454" s="9">
        <v>34.976999999999997</v>
      </c>
      <c r="R2454" t="str">
        <f t="shared" si="38"/>
        <v>30+</v>
      </c>
      <c r="S2454">
        <v>600</v>
      </c>
      <c r="T2454" t="s">
        <v>14</v>
      </c>
      <c r="U2454">
        <f>IF(T2454="USD",S2454,S2454*0.055)</f>
        <v>600</v>
      </c>
      <c r="V2454">
        <v>300</v>
      </c>
      <c r="W2454" t="s">
        <v>14</v>
      </c>
      <c r="X2454">
        <f>IF(W2454="USD",V2454,V2454*0.054)</f>
        <v>300</v>
      </c>
      <c r="Y2454">
        <v>1</v>
      </c>
      <c r="Z2454">
        <v>1.6</v>
      </c>
      <c r="AA2454" s="9">
        <v>2.4</v>
      </c>
      <c r="AB2454">
        <v>2</v>
      </c>
    </row>
    <row r="2455" spans="1:28" x14ac:dyDescent="0.25">
      <c r="A2455" t="s">
        <v>18</v>
      </c>
      <c r="B2455" t="s">
        <v>10</v>
      </c>
      <c r="C2455" t="s">
        <v>11</v>
      </c>
      <c r="D2455" t="s">
        <v>3611</v>
      </c>
      <c r="E2455" t="s">
        <v>3614</v>
      </c>
      <c r="F2455" t="str">
        <f>_xlfn.CONCAT(D2455:D2455,"-",E2455)</f>
        <v>Mogadishu-Alger</v>
      </c>
      <c r="G2455" s="1">
        <v>44573</v>
      </c>
      <c r="H2455" s="1">
        <v>44589</v>
      </c>
      <c r="I2455" s="8">
        <f>IF(H2455&lt;&gt;"",_xlfn.DAYS(H2455,G2455),"N/A")</f>
        <v>16</v>
      </c>
      <c r="J2455" s="1">
        <f>IF(H2455&lt;&gt;"",H2455,"N/A")</f>
        <v>44589</v>
      </c>
      <c r="K2455">
        <v>1</v>
      </c>
      <c r="L2455" t="s">
        <v>16</v>
      </c>
      <c r="M2455" t="str">
        <f>IF(L2455&lt;&gt;"",L2455,"N/A")</f>
        <v>Paid</v>
      </c>
      <c r="N2455" t="s">
        <v>12</v>
      </c>
      <c r="O2455" t="str">
        <f>IF(N2455&lt;&gt;"",N2455,"N/A")</f>
        <v>Invoiced</v>
      </c>
      <c r="P2455" t="s">
        <v>13</v>
      </c>
      <c r="Q2455" s="9">
        <v>31.123999999999999</v>
      </c>
      <c r="R2455" t="str">
        <f t="shared" si="38"/>
        <v>30+</v>
      </c>
      <c r="S2455">
        <v>600</v>
      </c>
      <c r="T2455" t="s">
        <v>14</v>
      </c>
      <c r="U2455">
        <f>IF(T2455="USD",S2455,S2455*0.055)</f>
        <v>600</v>
      </c>
      <c r="V2455">
        <v>300</v>
      </c>
      <c r="W2455" t="s">
        <v>14</v>
      </c>
      <c r="X2455">
        <f>IF(W2455="USD",V2455,V2455*0.054)</f>
        <v>300</v>
      </c>
      <c r="Y2455">
        <v>1</v>
      </c>
      <c r="Z2455">
        <v>1.6</v>
      </c>
      <c r="AA2455" s="9">
        <v>2.4</v>
      </c>
      <c r="AB2455">
        <v>2</v>
      </c>
    </row>
    <row r="2456" spans="1:28" x14ac:dyDescent="0.25">
      <c r="A2456" t="s">
        <v>559</v>
      </c>
      <c r="B2456" t="s">
        <v>10</v>
      </c>
      <c r="C2456" t="s">
        <v>68</v>
      </c>
      <c r="D2456" t="s">
        <v>3611</v>
      </c>
      <c r="E2456" t="s">
        <v>3612</v>
      </c>
      <c r="F2456" t="str">
        <f>_xlfn.CONCAT(D2456:D2456,"-",E2456)</f>
        <v>Mogadishu-Victoria</v>
      </c>
      <c r="G2456" s="1">
        <v>44757</v>
      </c>
      <c r="H2456" s="1">
        <v>44772</v>
      </c>
      <c r="I2456" s="8">
        <f>IF(H2456&lt;&gt;"",_xlfn.DAYS(H2456,G2456),"N/A")</f>
        <v>15</v>
      </c>
      <c r="J2456" s="1">
        <f>IF(H2456&lt;&gt;"",H2456,"N/A")</f>
        <v>44772</v>
      </c>
      <c r="K2456">
        <v>7</v>
      </c>
      <c r="L2456" t="s">
        <v>12</v>
      </c>
      <c r="M2456" t="str">
        <f>IF(L2456&lt;&gt;"",L2456,"N/A")</f>
        <v>Invoiced</v>
      </c>
      <c r="N2456" t="s">
        <v>12</v>
      </c>
      <c r="O2456" t="str">
        <f>IF(N2456&lt;&gt;"",N2456,"N/A")</f>
        <v>Invoiced</v>
      </c>
      <c r="P2456" t="s">
        <v>13</v>
      </c>
      <c r="Q2456" s="9">
        <v>35.659999999999997</v>
      </c>
      <c r="R2456" t="str">
        <f t="shared" si="38"/>
        <v>30+</v>
      </c>
      <c r="S2456">
        <v>600</v>
      </c>
      <c r="T2456" t="s">
        <v>14</v>
      </c>
      <c r="U2456">
        <f>IF(T2456="USD",S2456,S2456*0.055)</f>
        <v>600</v>
      </c>
      <c r="V2456">
        <v>300</v>
      </c>
      <c r="W2456" t="s">
        <v>14</v>
      </c>
      <c r="X2456">
        <f>IF(W2456="USD",V2456,V2456*0.054)</f>
        <v>300</v>
      </c>
      <c r="Y2456">
        <v>1</v>
      </c>
      <c r="Z2456">
        <v>1.5</v>
      </c>
      <c r="AA2456" s="9">
        <v>2.25</v>
      </c>
      <c r="AB2456">
        <v>1.875</v>
      </c>
    </row>
    <row r="2457" spans="1:28" x14ac:dyDescent="0.25">
      <c r="A2457" t="s">
        <v>599</v>
      </c>
      <c r="B2457" t="s">
        <v>10</v>
      </c>
      <c r="C2457" t="s">
        <v>68</v>
      </c>
      <c r="D2457" t="s">
        <v>3616</v>
      </c>
      <c r="E2457" t="s">
        <v>3618</v>
      </c>
      <c r="F2457" t="str">
        <f>_xlfn.CONCAT(D2457:D2457,"-",E2457)</f>
        <v>Marrakech-Tripoli</v>
      </c>
      <c r="G2457" s="1">
        <v>44765</v>
      </c>
      <c r="H2457" s="1">
        <v>44780</v>
      </c>
      <c r="I2457" s="8">
        <f>IF(H2457&lt;&gt;"",_xlfn.DAYS(H2457,G2457),"N/A")</f>
        <v>15</v>
      </c>
      <c r="J2457" s="1">
        <f>IF(H2457&lt;&gt;"",H2457,"N/A")</f>
        <v>44780</v>
      </c>
      <c r="K2457">
        <v>7</v>
      </c>
      <c r="L2457" t="s">
        <v>12</v>
      </c>
      <c r="M2457" t="str">
        <f>IF(L2457&lt;&gt;"",L2457,"N/A")</f>
        <v>Invoiced</v>
      </c>
      <c r="N2457" t="s">
        <v>12</v>
      </c>
      <c r="O2457" t="str">
        <f>IF(N2457&lt;&gt;"",N2457,"N/A")</f>
        <v>Invoiced</v>
      </c>
      <c r="P2457" t="s">
        <v>13</v>
      </c>
      <c r="Q2457" s="9">
        <v>35.619999999999997</v>
      </c>
      <c r="R2457" t="str">
        <f t="shared" si="38"/>
        <v>30+</v>
      </c>
      <c r="S2457">
        <v>600</v>
      </c>
      <c r="T2457" t="s">
        <v>14</v>
      </c>
      <c r="U2457">
        <f>IF(T2457="USD",S2457,S2457*0.055)</f>
        <v>600</v>
      </c>
      <c r="V2457">
        <v>300</v>
      </c>
      <c r="W2457" t="s">
        <v>14</v>
      </c>
      <c r="X2457">
        <f>IF(W2457="USD",V2457,V2457*0.054)</f>
        <v>300</v>
      </c>
      <c r="Y2457">
        <v>1</v>
      </c>
      <c r="Z2457">
        <v>1.5</v>
      </c>
      <c r="AA2457" s="9">
        <v>2.25</v>
      </c>
      <c r="AB2457">
        <v>1.875</v>
      </c>
    </row>
    <row r="2458" spans="1:28" x14ac:dyDescent="0.25">
      <c r="A2458" t="s">
        <v>553</v>
      </c>
      <c r="B2458" t="s">
        <v>10</v>
      </c>
      <c r="C2458" t="s">
        <v>68</v>
      </c>
      <c r="D2458" t="s">
        <v>3611</v>
      </c>
      <c r="E2458" t="s">
        <v>3617</v>
      </c>
      <c r="F2458" t="str">
        <f>_xlfn.CONCAT(D2458:D2458,"-",E2458)</f>
        <v>Mogadishu-Lagos</v>
      </c>
      <c r="G2458" s="1">
        <v>44757</v>
      </c>
      <c r="H2458" s="1">
        <v>44772</v>
      </c>
      <c r="I2458" s="8">
        <f>IF(H2458&lt;&gt;"",_xlfn.DAYS(H2458,G2458),"N/A")</f>
        <v>15</v>
      </c>
      <c r="J2458" s="1">
        <f>IF(H2458&lt;&gt;"",H2458,"N/A")</f>
        <v>44772</v>
      </c>
      <c r="K2458">
        <v>7</v>
      </c>
      <c r="L2458" t="s">
        <v>12</v>
      </c>
      <c r="M2458" t="str">
        <f>IF(L2458&lt;&gt;"",L2458,"N/A")</f>
        <v>Invoiced</v>
      </c>
      <c r="N2458" t="s">
        <v>12</v>
      </c>
      <c r="O2458" t="str">
        <f>IF(N2458&lt;&gt;"",N2458,"N/A")</f>
        <v>Invoiced</v>
      </c>
      <c r="P2458" t="s">
        <v>13</v>
      </c>
      <c r="Q2458" s="9">
        <v>35.56</v>
      </c>
      <c r="R2458" t="str">
        <f t="shared" si="38"/>
        <v>30+</v>
      </c>
      <c r="S2458">
        <v>600</v>
      </c>
      <c r="T2458" t="s">
        <v>14</v>
      </c>
      <c r="U2458">
        <f>IF(T2458="USD",S2458,S2458*0.055)</f>
        <v>600</v>
      </c>
      <c r="V2458">
        <v>300</v>
      </c>
      <c r="W2458" t="s">
        <v>14</v>
      </c>
      <c r="X2458">
        <f>IF(W2458="USD",V2458,V2458*0.054)</f>
        <v>300</v>
      </c>
      <c r="Y2458">
        <v>1</v>
      </c>
      <c r="Z2458">
        <v>1.5</v>
      </c>
      <c r="AA2458" s="9">
        <v>2.25</v>
      </c>
      <c r="AB2458">
        <v>1.875</v>
      </c>
    </row>
    <row r="2459" spans="1:28" x14ac:dyDescent="0.25">
      <c r="A2459" t="s">
        <v>587</v>
      </c>
      <c r="B2459" t="s">
        <v>10</v>
      </c>
      <c r="C2459" t="s">
        <v>68</v>
      </c>
      <c r="D2459" t="s">
        <v>3619</v>
      </c>
      <c r="E2459" t="s">
        <v>3618</v>
      </c>
      <c r="F2459" t="str">
        <f>_xlfn.CONCAT(D2459:D2459,"-",E2459)</f>
        <v>Addis Ababa-Tripoli</v>
      </c>
      <c r="G2459" s="1">
        <v>44763</v>
      </c>
      <c r="H2459" s="1">
        <v>44778</v>
      </c>
      <c r="I2459" s="8">
        <f>IF(H2459&lt;&gt;"",_xlfn.DAYS(H2459,G2459),"N/A")</f>
        <v>15</v>
      </c>
      <c r="J2459" s="1">
        <f>IF(H2459&lt;&gt;"",H2459,"N/A")</f>
        <v>44778</v>
      </c>
      <c r="K2459">
        <v>7</v>
      </c>
      <c r="L2459" t="s">
        <v>12</v>
      </c>
      <c r="M2459" t="str">
        <f>IF(L2459&lt;&gt;"",L2459,"N/A")</f>
        <v>Invoiced</v>
      </c>
      <c r="N2459" t="s">
        <v>12</v>
      </c>
      <c r="O2459" t="str">
        <f>IF(N2459&lt;&gt;"",N2459,"N/A")</f>
        <v>Invoiced</v>
      </c>
      <c r="P2459" t="s">
        <v>13</v>
      </c>
      <c r="Q2459" s="9">
        <v>35.56</v>
      </c>
      <c r="R2459" t="str">
        <f t="shared" si="38"/>
        <v>30+</v>
      </c>
      <c r="S2459">
        <v>600</v>
      </c>
      <c r="T2459" t="s">
        <v>14</v>
      </c>
      <c r="U2459">
        <f>IF(T2459="USD",S2459,S2459*0.055)</f>
        <v>600</v>
      </c>
      <c r="V2459">
        <v>300</v>
      </c>
      <c r="W2459" t="s">
        <v>14</v>
      </c>
      <c r="X2459">
        <f>IF(W2459="USD",V2459,V2459*0.054)</f>
        <v>300</v>
      </c>
      <c r="Y2459">
        <v>1</v>
      </c>
      <c r="Z2459">
        <v>1.5</v>
      </c>
      <c r="AA2459" s="9">
        <v>2.25</v>
      </c>
      <c r="AB2459">
        <v>1.875</v>
      </c>
    </row>
    <row r="2460" spans="1:28" x14ac:dyDescent="0.25">
      <c r="A2460" t="s">
        <v>488</v>
      </c>
      <c r="B2460" t="s">
        <v>10</v>
      </c>
      <c r="C2460" t="s">
        <v>68</v>
      </c>
      <c r="D2460" t="s">
        <v>3620</v>
      </c>
      <c r="E2460" t="s">
        <v>3614</v>
      </c>
      <c r="F2460" t="str">
        <f>_xlfn.CONCAT(D2460:D2460,"-",E2460)</f>
        <v>Zanzibar-Alger</v>
      </c>
      <c r="G2460" s="1">
        <v>44739</v>
      </c>
      <c r="H2460" s="1">
        <v>44754</v>
      </c>
      <c r="I2460" s="8">
        <f>IF(H2460&lt;&gt;"",_xlfn.DAYS(H2460,G2460),"N/A")</f>
        <v>15</v>
      </c>
      <c r="J2460" s="1">
        <f>IF(H2460&lt;&gt;"",H2460,"N/A")</f>
        <v>44754</v>
      </c>
      <c r="K2460">
        <v>6</v>
      </c>
      <c r="L2460" t="s">
        <v>16</v>
      </c>
      <c r="M2460" t="str">
        <f>IF(L2460&lt;&gt;"",L2460,"N/A")</f>
        <v>Paid</v>
      </c>
      <c r="O2460" t="str">
        <f>IF(N2460&lt;&gt;"",N2460,"N/A")</f>
        <v>N/A</v>
      </c>
      <c r="P2460" t="s">
        <v>69</v>
      </c>
      <c r="Q2460" s="9">
        <v>35.54</v>
      </c>
      <c r="R2460" t="str">
        <f t="shared" si="38"/>
        <v>30+</v>
      </c>
      <c r="S2460">
        <v>20</v>
      </c>
      <c r="T2460" t="s">
        <v>14</v>
      </c>
      <c r="U2460">
        <f>IF(T2460="USD",S2460,S2460*0.055)</f>
        <v>20</v>
      </c>
      <c r="V2460">
        <v>10</v>
      </c>
      <c r="W2460" t="s">
        <v>14</v>
      </c>
      <c r="X2460">
        <f>IF(W2460="USD",V2460,V2460*0.054)</f>
        <v>10</v>
      </c>
      <c r="Y2460">
        <v>1</v>
      </c>
      <c r="Z2460">
        <v>1.5</v>
      </c>
      <c r="AA2460" s="9">
        <v>2.25</v>
      </c>
      <c r="AB2460">
        <v>1.875</v>
      </c>
    </row>
    <row r="2461" spans="1:28" x14ac:dyDescent="0.25">
      <c r="A2461" t="s">
        <v>503</v>
      </c>
      <c r="B2461" t="s">
        <v>10</v>
      </c>
      <c r="C2461" t="s">
        <v>68</v>
      </c>
      <c r="D2461" t="s">
        <v>3615</v>
      </c>
      <c r="E2461" t="s">
        <v>3617</v>
      </c>
      <c r="F2461" t="str">
        <f>_xlfn.CONCAT(D2461:D2461,"-",E2461)</f>
        <v>Mombasa-Lagos</v>
      </c>
      <c r="G2461" s="1">
        <v>44742</v>
      </c>
      <c r="H2461" s="1">
        <v>44757</v>
      </c>
      <c r="I2461" s="8">
        <f>IF(H2461&lt;&gt;"",_xlfn.DAYS(H2461,G2461),"N/A")</f>
        <v>15</v>
      </c>
      <c r="J2461" s="1">
        <f>IF(H2461&lt;&gt;"",H2461,"N/A")</f>
        <v>44757</v>
      </c>
      <c r="K2461">
        <v>6</v>
      </c>
      <c r="L2461" t="s">
        <v>16</v>
      </c>
      <c r="M2461" t="str">
        <f>IF(L2461&lt;&gt;"",L2461,"N/A")</f>
        <v>Paid</v>
      </c>
      <c r="O2461" t="str">
        <f>IF(N2461&lt;&gt;"",N2461,"N/A")</f>
        <v>N/A</v>
      </c>
      <c r="P2461" t="s">
        <v>69</v>
      </c>
      <c r="Q2461" s="9">
        <v>35.54</v>
      </c>
      <c r="R2461" t="str">
        <f t="shared" si="38"/>
        <v>30+</v>
      </c>
      <c r="S2461">
        <v>20</v>
      </c>
      <c r="T2461" t="s">
        <v>14</v>
      </c>
      <c r="U2461">
        <f>IF(T2461="USD",S2461,S2461*0.055)</f>
        <v>20</v>
      </c>
      <c r="V2461">
        <v>10</v>
      </c>
      <c r="W2461" t="s">
        <v>14</v>
      </c>
      <c r="X2461">
        <f>IF(W2461="USD",V2461,V2461*0.054)</f>
        <v>10</v>
      </c>
      <c r="Y2461">
        <v>1</v>
      </c>
      <c r="Z2461">
        <v>1.5</v>
      </c>
      <c r="AA2461" s="9">
        <v>2.25</v>
      </c>
      <c r="AB2461">
        <v>1.875</v>
      </c>
    </row>
    <row r="2462" spans="1:28" x14ac:dyDescent="0.25">
      <c r="A2462" t="s">
        <v>467</v>
      </c>
      <c r="B2462" t="s">
        <v>10</v>
      </c>
      <c r="C2462" t="s">
        <v>68</v>
      </c>
      <c r="D2462" t="s">
        <v>3619</v>
      </c>
      <c r="E2462" t="s">
        <v>3613</v>
      </c>
      <c r="F2462" t="str">
        <f>_xlfn.CONCAT(D2462:D2462,"-",E2462)</f>
        <v>Addis Ababa-Sanaa</v>
      </c>
      <c r="G2462" s="1">
        <v>44739</v>
      </c>
      <c r="H2462" s="1">
        <v>44754</v>
      </c>
      <c r="I2462" s="8">
        <f>IF(H2462&lt;&gt;"",_xlfn.DAYS(H2462,G2462),"N/A")</f>
        <v>15</v>
      </c>
      <c r="J2462" s="1">
        <f>IF(H2462&lt;&gt;"",H2462,"N/A")</f>
        <v>44754</v>
      </c>
      <c r="K2462">
        <v>6</v>
      </c>
      <c r="L2462" t="s">
        <v>16</v>
      </c>
      <c r="M2462" t="str">
        <f>IF(L2462&lt;&gt;"",L2462,"N/A")</f>
        <v>Paid</v>
      </c>
      <c r="N2462" t="s">
        <v>12</v>
      </c>
      <c r="O2462" t="str">
        <f>IF(N2462&lt;&gt;"",N2462,"N/A")</f>
        <v>Invoiced</v>
      </c>
      <c r="P2462" t="s">
        <v>13</v>
      </c>
      <c r="Q2462" s="9">
        <v>35.54</v>
      </c>
      <c r="R2462" t="str">
        <f t="shared" si="38"/>
        <v>30+</v>
      </c>
      <c r="S2462">
        <v>600</v>
      </c>
      <c r="T2462" t="s">
        <v>14</v>
      </c>
      <c r="U2462">
        <f>IF(T2462="USD",S2462,S2462*0.055)</f>
        <v>600</v>
      </c>
      <c r="V2462">
        <v>300</v>
      </c>
      <c r="W2462" t="s">
        <v>14</v>
      </c>
      <c r="X2462">
        <f>IF(W2462="USD",V2462,V2462*0.054)</f>
        <v>300</v>
      </c>
      <c r="Y2462">
        <v>1</v>
      </c>
      <c r="Z2462">
        <v>1.5</v>
      </c>
      <c r="AA2462" s="9">
        <v>2.25</v>
      </c>
      <c r="AB2462">
        <v>1.875</v>
      </c>
    </row>
    <row r="2463" spans="1:28" x14ac:dyDescent="0.25">
      <c r="A2463" t="s">
        <v>507</v>
      </c>
      <c r="B2463" t="s">
        <v>10</v>
      </c>
      <c r="C2463" t="s">
        <v>68</v>
      </c>
      <c r="D2463" t="s">
        <v>3616</v>
      </c>
      <c r="E2463" t="s">
        <v>3617</v>
      </c>
      <c r="F2463" t="str">
        <f>_xlfn.CONCAT(D2463:D2463,"-",E2463)</f>
        <v>Marrakech-Lagos</v>
      </c>
      <c r="G2463" s="1">
        <v>44742</v>
      </c>
      <c r="H2463" s="1">
        <v>44757</v>
      </c>
      <c r="I2463" s="8">
        <f>IF(H2463&lt;&gt;"",_xlfn.DAYS(H2463,G2463),"N/A")</f>
        <v>15</v>
      </c>
      <c r="J2463" s="1">
        <f>IF(H2463&lt;&gt;"",H2463,"N/A")</f>
        <v>44757</v>
      </c>
      <c r="K2463">
        <v>6</v>
      </c>
      <c r="L2463" t="s">
        <v>16</v>
      </c>
      <c r="M2463" t="str">
        <f>IF(L2463&lt;&gt;"",L2463,"N/A")</f>
        <v>Paid</v>
      </c>
      <c r="N2463" t="s">
        <v>12</v>
      </c>
      <c r="O2463" t="str">
        <f>IF(N2463&lt;&gt;"",N2463,"N/A")</f>
        <v>Invoiced</v>
      </c>
      <c r="P2463" t="s">
        <v>13</v>
      </c>
      <c r="Q2463" s="9">
        <v>35.54</v>
      </c>
      <c r="R2463" t="str">
        <f t="shared" si="38"/>
        <v>30+</v>
      </c>
      <c r="S2463">
        <v>600</v>
      </c>
      <c r="T2463" t="s">
        <v>14</v>
      </c>
      <c r="U2463">
        <f>IF(T2463="USD",S2463,S2463*0.055)</f>
        <v>600</v>
      </c>
      <c r="V2463">
        <v>300</v>
      </c>
      <c r="W2463" t="s">
        <v>14</v>
      </c>
      <c r="X2463">
        <f>IF(W2463="USD",V2463,V2463*0.054)</f>
        <v>300</v>
      </c>
      <c r="Y2463">
        <v>1</v>
      </c>
      <c r="Z2463">
        <v>1.5</v>
      </c>
      <c r="AA2463" s="9">
        <v>2.25</v>
      </c>
      <c r="AB2463">
        <v>1.875</v>
      </c>
    </row>
    <row r="2464" spans="1:28" x14ac:dyDescent="0.25">
      <c r="A2464" t="s">
        <v>565</v>
      </c>
      <c r="B2464" t="s">
        <v>10</v>
      </c>
      <c r="C2464" t="s">
        <v>68</v>
      </c>
      <c r="D2464" t="s">
        <v>3616</v>
      </c>
      <c r="E2464" t="s">
        <v>3618</v>
      </c>
      <c r="F2464" t="str">
        <f>_xlfn.CONCAT(D2464:D2464,"-",E2464)</f>
        <v>Marrakech-Tripoli</v>
      </c>
      <c r="G2464" s="1">
        <v>44755</v>
      </c>
      <c r="H2464" s="1">
        <v>44770</v>
      </c>
      <c r="I2464" s="8">
        <f>IF(H2464&lt;&gt;"",_xlfn.DAYS(H2464,G2464),"N/A")</f>
        <v>15</v>
      </c>
      <c r="J2464" s="1">
        <f>IF(H2464&lt;&gt;"",H2464,"N/A")</f>
        <v>44770</v>
      </c>
      <c r="K2464">
        <v>7</v>
      </c>
      <c r="L2464" t="s">
        <v>12</v>
      </c>
      <c r="M2464" t="str">
        <f>IF(L2464&lt;&gt;"",L2464,"N/A")</f>
        <v>Invoiced</v>
      </c>
      <c r="N2464" t="s">
        <v>12</v>
      </c>
      <c r="O2464" t="str">
        <f>IF(N2464&lt;&gt;"",N2464,"N/A")</f>
        <v>Invoiced</v>
      </c>
      <c r="P2464" t="s">
        <v>13</v>
      </c>
      <c r="Q2464" s="9">
        <v>35.54</v>
      </c>
      <c r="R2464" t="str">
        <f t="shared" si="38"/>
        <v>30+</v>
      </c>
      <c r="S2464">
        <v>600</v>
      </c>
      <c r="T2464" t="s">
        <v>14</v>
      </c>
      <c r="U2464">
        <f>IF(T2464="USD",S2464,S2464*0.055)</f>
        <v>600</v>
      </c>
      <c r="V2464">
        <v>300</v>
      </c>
      <c r="W2464" t="s">
        <v>14</v>
      </c>
      <c r="X2464">
        <f>IF(W2464="USD",V2464,V2464*0.054)</f>
        <v>300</v>
      </c>
      <c r="Y2464">
        <v>1</v>
      </c>
      <c r="Z2464">
        <v>1.5</v>
      </c>
      <c r="AA2464" s="9">
        <v>2.25</v>
      </c>
      <c r="AB2464">
        <v>1.875</v>
      </c>
    </row>
    <row r="2465" spans="1:28" x14ac:dyDescent="0.25">
      <c r="A2465" t="s">
        <v>579</v>
      </c>
      <c r="B2465" t="s">
        <v>10</v>
      </c>
      <c r="C2465" t="s">
        <v>68</v>
      </c>
      <c r="D2465" t="s">
        <v>3611</v>
      </c>
      <c r="E2465" t="s">
        <v>3612</v>
      </c>
      <c r="F2465" t="str">
        <f>_xlfn.CONCAT(D2465:D2465,"-",E2465)</f>
        <v>Mogadishu-Victoria</v>
      </c>
      <c r="G2465" s="1">
        <v>44752</v>
      </c>
      <c r="H2465" s="1">
        <v>44767</v>
      </c>
      <c r="I2465" s="8">
        <f>IF(H2465&lt;&gt;"",_xlfn.DAYS(H2465,G2465),"N/A")</f>
        <v>15</v>
      </c>
      <c r="J2465" s="1">
        <f>IF(H2465&lt;&gt;"",H2465,"N/A")</f>
        <v>44767</v>
      </c>
      <c r="K2465">
        <v>7</v>
      </c>
      <c r="L2465" t="s">
        <v>12</v>
      </c>
      <c r="M2465" t="str">
        <f>IF(L2465&lt;&gt;"",L2465,"N/A")</f>
        <v>Invoiced</v>
      </c>
      <c r="N2465" t="s">
        <v>12</v>
      </c>
      <c r="O2465" t="str">
        <f>IF(N2465&lt;&gt;"",N2465,"N/A")</f>
        <v>Invoiced</v>
      </c>
      <c r="P2465" t="s">
        <v>13</v>
      </c>
      <c r="Q2465" s="9">
        <v>35.54</v>
      </c>
      <c r="R2465" t="str">
        <f t="shared" si="38"/>
        <v>30+</v>
      </c>
      <c r="S2465">
        <v>600</v>
      </c>
      <c r="T2465" t="s">
        <v>14</v>
      </c>
      <c r="U2465">
        <f>IF(T2465="USD",S2465,S2465*0.055)</f>
        <v>600</v>
      </c>
      <c r="V2465">
        <v>300</v>
      </c>
      <c r="W2465" t="s">
        <v>14</v>
      </c>
      <c r="X2465">
        <f>IF(W2465="USD",V2465,V2465*0.054)</f>
        <v>300</v>
      </c>
      <c r="Y2465">
        <v>1</v>
      </c>
      <c r="Z2465">
        <v>1.5</v>
      </c>
      <c r="AA2465" s="9">
        <v>2.25</v>
      </c>
      <c r="AB2465">
        <v>1.875</v>
      </c>
    </row>
    <row r="2466" spans="1:28" x14ac:dyDescent="0.25">
      <c r="A2466" t="s">
        <v>606</v>
      </c>
      <c r="B2466" t="s">
        <v>10</v>
      </c>
      <c r="C2466" t="s">
        <v>68</v>
      </c>
      <c r="D2466" t="s">
        <v>3620</v>
      </c>
      <c r="E2466" t="s">
        <v>3617</v>
      </c>
      <c r="F2466" t="str">
        <f>_xlfn.CONCAT(D2466:D2466,"-",E2466)</f>
        <v>Zanzibar-Lagos</v>
      </c>
      <c r="G2466" s="1">
        <v>44763</v>
      </c>
      <c r="H2466" s="1">
        <v>44778</v>
      </c>
      <c r="I2466" s="8">
        <f>IF(H2466&lt;&gt;"",_xlfn.DAYS(H2466,G2466),"N/A")</f>
        <v>15</v>
      </c>
      <c r="J2466" s="1">
        <f>IF(H2466&lt;&gt;"",H2466,"N/A")</f>
        <v>44778</v>
      </c>
      <c r="K2466">
        <v>7</v>
      </c>
      <c r="L2466" t="s">
        <v>12</v>
      </c>
      <c r="M2466" t="str">
        <f>IF(L2466&lt;&gt;"",L2466,"N/A")</f>
        <v>Invoiced</v>
      </c>
      <c r="N2466" t="s">
        <v>12</v>
      </c>
      <c r="O2466" t="str">
        <f>IF(N2466&lt;&gt;"",N2466,"N/A")</f>
        <v>Invoiced</v>
      </c>
      <c r="P2466" t="s">
        <v>13</v>
      </c>
      <c r="Q2466" s="9">
        <v>35.54</v>
      </c>
      <c r="R2466" t="str">
        <f t="shared" si="38"/>
        <v>30+</v>
      </c>
      <c r="S2466">
        <v>600</v>
      </c>
      <c r="T2466" t="s">
        <v>14</v>
      </c>
      <c r="U2466">
        <f>IF(T2466="USD",S2466,S2466*0.055)</f>
        <v>600</v>
      </c>
      <c r="V2466">
        <v>300</v>
      </c>
      <c r="W2466" t="s">
        <v>14</v>
      </c>
      <c r="X2466">
        <f>IF(W2466="USD",V2466,V2466*0.054)</f>
        <v>300</v>
      </c>
      <c r="Y2466">
        <v>1</v>
      </c>
      <c r="Z2466">
        <v>1.5</v>
      </c>
      <c r="AA2466" s="9">
        <v>2.25</v>
      </c>
      <c r="AB2466">
        <v>1.875</v>
      </c>
    </row>
    <row r="2467" spans="1:28" x14ac:dyDescent="0.25">
      <c r="A2467" t="s">
        <v>554</v>
      </c>
      <c r="B2467" t="s">
        <v>10</v>
      </c>
      <c r="C2467" t="s">
        <v>68</v>
      </c>
      <c r="D2467" t="s">
        <v>3611</v>
      </c>
      <c r="E2467" t="s">
        <v>3614</v>
      </c>
      <c r="F2467" t="str">
        <f>_xlfn.CONCAT(D2467:D2467,"-",E2467)</f>
        <v>Mogadishu-Alger</v>
      </c>
      <c r="G2467" s="1">
        <v>44752</v>
      </c>
      <c r="H2467" s="1">
        <v>44767</v>
      </c>
      <c r="I2467" s="8">
        <f>IF(H2467&lt;&gt;"",_xlfn.DAYS(H2467,G2467),"N/A")</f>
        <v>15</v>
      </c>
      <c r="J2467" s="1">
        <f>IF(H2467&lt;&gt;"",H2467,"N/A")</f>
        <v>44767</v>
      </c>
      <c r="K2467">
        <v>7</v>
      </c>
      <c r="L2467" t="s">
        <v>12</v>
      </c>
      <c r="M2467" t="str">
        <f>IF(L2467&lt;&gt;"",L2467,"N/A")</f>
        <v>Invoiced</v>
      </c>
      <c r="N2467" t="s">
        <v>12</v>
      </c>
      <c r="O2467" t="str">
        <f>IF(N2467&lt;&gt;"",N2467,"N/A")</f>
        <v>Invoiced</v>
      </c>
      <c r="P2467" t="s">
        <v>13</v>
      </c>
      <c r="Q2467" s="9">
        <v>35.520000000000003</v>
      </c>
      <c r="R2467" t="str">
        <f t="shared" si="38"/>
        <v>30+</v>
      </c>
      <c r="S2467">
        <v>600</v>
      </c>
      <c r="T2467" t="s">
        <v>14</v>
      </c>
      <c r="U2467">
        <f>IF(T2467="USD",S2467,S2467*0.055)</f>
        <v>600</v>
      </c>
      <c r="V2467">
        <v>300</v>
      </c>
      <c r="W2467" t="s">
        <v>14</v>
      </c>
      <c r="X2467">
        <f>IF(W2467="USD",V2467,V2467*0.054)</f>
        <v>300</v>
      </c>
      <c r="Y2467">
        <v>1</v>
      </c>
      <c r="Z2467">
        <v>1.5</v>
      </c>
      <c r="AA2467" s="9">
        <v>2.25</v>
      </c>
      <c r="AB2467">
        <v>1.875</v>
      </c>
    </row>
    <row r="2468" spans="1:28" x14ac:dyDescent="0.25">
      <c r="A2468" t="s">
        <v>563</v>
      </c>
      <c r="B2468" t="s">
        <v>10</v>
      </c>
      <c r="C2468" t="s">
        <v>68</v>
      </c>
      <c r="D2468" t="s">
        <v>3615</v>
      </c>
      <c r="E2468" t="s">
        <v>3618</v>
      </c>
      <c r="F2468" t="str">
        <f>_xlfn.CONCAT(D2468:D2468,"-",E2468)</f>
        <v>Mombasa-Tripoli</v>
      </c>
      <c r="G2468" s="1">
        <v>44745</v>
      </c>
      <c r="H2468" s="1">
        <v>44760</v>
      </c>
      <c r="I2468" s="8">
        <f>IF(H2468&lt;&gt;"",_xlfn.DAYS(H2468,G2468),"N/A")</f>
        <v>15</v>
      </c>
      <c r="J2468" s="1">
        <f>IF(H2468&lt;&gt;"",H2468,"N/A")</f>
        <v>44760</v>
      </c>
      <c r="K2468">
        <v>7</v>
      </c>
      <c r="L2468" t="s">
        <v>12</v>
      </c>
      <c r="M2468" t="str">
        <f>IF(L2468&lt;&gt;"",L2468,"N/A")</f>
        <v>Invoiced</v>
      </c>
      <c r="N2468" t="s">
        <v>12</v>
      </c>
      <c r="O2468" t="str">
        <f>IF(N2468&lt;&gt;"",N2468,"N/A")</f>
        <v>Invoiced</v>
      </c>
      <c r="P2468" t="s">
        <v>13</v>
      </c>
      <c r="Q2468" s="9">
        <v>35.520000000000003</v>
      </c>
      <c r="R2468" t="str">
        <f t="shared" si="38"/>
        <v>30+</v>
      </c>
      <c r="S2468">
        <v>600</v>
      </c>
      <c r="T2468" t="s">
        <v>14</v>
      </c>
      <c r="U2468">
        <f>IF(T2468="USD",S2468,S2468*0.055)</f>
        <v>600</v>
      </c>
      <c r="V2468">
        <v>300</v>
      </c>
      <c r="W2468" t="s">
        <v>14</v>
      </c>
      <c r="X2468">
        <f>IF(W2468="USD",V2468,V2468*0.054)</f>
        <v>300</v>
      </c>
      <c r="Y2468">
        <v>1</v>
      </c>
      <c r="Z2468">
        <v>1.5</v>
      </c>
      <c r="AA2468" s="9">
        <v>2.25</v>
      </c>
      <c r="AB2468">
        <v>1.875</v>
      </c>
    </row>
    <row r="2469" spans="1:28" x14ac:dyDescent="0.25">
      <c r="A2469" t="s">
        <v>604</v>
      </c>
      <c r="B2469" t="s">
        <v>10</v>
      </c>
      <c r="C2469" t="s">
        <v>68</v>
      </c>
      <c r="D2469" t="s">
        <v>3620</v>
      </c>
      <c r="E2469" t="s">
        <v>3612</v>
      </c>
      <c r="F2469" t="str">
        <f>_xlfn.CONCAT(D2469:D2469,"-",E2469)</f>
        <v>Zanzibar-Victoria</v>
      </c>
      <c r="G2469" s="1">
        <v>44768</v>
      </c>
      <c r="H2469" s="1">
        <v>44783</v>
      </c>
      <c r="I2469" s="8">
        <f>IF(H2469&lt;&gt;"",_xlfn.DAYS(H2469,G2469),"N/A")</f>
        <v>15</v>
      </c>
      <c r="J2469" s="1">
        <f>IF(H2469&lt;&gt;"",H2469,"N/A")</f>
        <v>44783</v>
      </c>
      <c r="K2469">
        <v>7</v>
      </c>
      <c r="L2469" t="s">
        <v>12</v>
      </c>
      <c r="M2469" t="str">
        <f>IF(L2469&lt;&gt;"",L2469,"N/A")</f>
        <v>Invoiced</v>
      </c>
      <c r="N2469" t="s">
        <v>12</v>
      </c>
      <c r="O2469" t="str">
        <f>IF(N2469&lt;&gt;"",N2469,"N/A")</f>
        <v>Invoiced</v>
      </c>
      <c r="P2469" t="s">
        <v>13</v>
      </c>
      <c r="Q2469" s="9">
        <v>35.520000000000003</v>
      </c>
      <c r="R2469" t="str">
        <f t="shared" si="38"/>
        <v>30+</v>
      </c>
      <c r="S2469">
        <v>600</v>
      </c>
      <c r="T2469" t="s">
        <v>14</v>
      </c>
      <c r="U2469">
        <f>IF(T2469="USD",S2469,S2469*0.055)</f>
        <v>600</v>
      </c>
      <c r="V2469">
        <v>300</v>
      </c>
      <c r="W2469" t="s">
        <v>14</v>
      </c>
      <c r="X2469">
        <f>IF(W2469="USD",V2469,V2469*0.054)</f>
        <v>300</v>
      </c>
      <c r="Y2469">
        <v>1</v>
      </c>
      <c r="Z2469">
        <v>1.5</v>
      </c>
      <c r="AA2469" s="9">
        <v>2.25</v>
      </c>
      <c r="AB2469">
        <v>1.875</v>
      </c>
    </row>
    <row r="2470" spans="1:28" x14ac:dyDescent="0.25">
      <c r="A2470" t="s">
        <v>489</v>
      </c>
      <c r="B2470" t="s">
        <v>10</v>
      </c>
      <c r="C2470" t="s">
        <v>68</v>
      </c>
      <c r="D2470" t="s">
        <v>3611</v>
      </c>
      <c r="E2470" t="s">
        <v>3613</v>
      </c>
      <c r="F2470" t="str">
        <f>_xlfn.CONCAT(D2470:D2470,"-",E2470)</f>
        <v>Mogadishu-Sanaa</v>
      </c>
      <c r="G2470" s="1">
        <v>44742</v>
      </c>
      <c r="H2470" s="1">
        <v>44757</v>
      </c>
      <c r="I2470" s="8">
        <f>IF(H2470&lt;&gt;"",_xlfn.DAYS(H2470,G2470),"N/A")</f>
        <v>15</v>
      </c>
      <c r="J2470" s="1">
        <f>IF(H2470&lt;&gt;"",H2470,"N/A")</f>
        <v>44757</v>
      </c>
      <c r="K2470">
        <v>6</v>
      </c>
      <c r="L2470" t="s">
        <v>16</v>
      </c>
      <c r="M2470" t="str">
        <f>IF(L2470&lt;&gt;"",L2470,"N/A")</f>
        <v>Paid</v>
      </c>
      <c r="O2470" t="str">
        <f>IF(N2470&lt;&gt;"",N2470,"N/A")</f>
        <v>N/A</v>
      </c>
      <c r="P2470" t="s">
        <v>69</v>
      </c>
      <c r="Q2470" s="9">
        <v>35.5</v>
      </c>
      <c r="R2470" t="str">
        <f t="shared" si="38"/>
        <v>30+</v>
      </c>
      <c r="S2470">
        <v>20</v>
      </c>
      <c r="T2470" t="s">
        <v>14</v>
      </c>
      <c r="U2470">
        <f>IF(T2470="USD",S2470,S2470*0.055)</f>
        <v>20</v>
      </c>
      <c r="V2470">
        <v>10</v>
      </c>
      <c r="W2470" t="s">
        <v>14</v>
      </c>
      <c r="X2470">
        <f>IF(W2470="USD",V2470,V2470*0.054)</f>
        <v>10</v>
      </c>
      <c r="Y2470">
        <v>1</v>
      </c>
      <c r="Z2470">
        <v>1.5</v>
      </c>
      <c r="AA2470" s="9">
        <v>2.25</v>
      </c>
      <c r="AB2470">
        <v>1.875</v>
      </c>
    </row>
    <row r="2471" spans="1:28" x14ac:dyDescent="0.25">
      <c r="A2471" t="s">
        <v>468</v>
      </c>
      <c r="B2471" t="s">
        <v>10</v>
      </c>
      <c r="C2471" t="s">
        <v>68</v>
      </c>
      <c r="D2471" t="s">
        <v>3611</v>
      </c>
      <c r="E2471" t="s">
        <v>3613</v>
      </c>
      <c r="F2471" t="str">
        <f>_xlfn.CONCAT(D2471:D2471,"-",E2471)</f>
        <v>Mogadishu-Sanaa</v>
      </c>
      <c r="G2471" s="1">
        <v>44742</v>
      </c>
      <c r="H2471" s="1">
        <v>44757</v>
      </c>
      <c r="I2471" s="8">
        <f>IF(H2471&lt;&gt;"",_xlfn.DAYS(H2471,G2471),"N/A")</f>
        <v>15</v>
      </c>
      <c r="J2471" s="1">
        <f>IF(H2471&lt;&gt;"",H2471,"N/A")</f>
        <v>44757</v>
      </c>
      <c r="K2471">
        <v>6</v>
      </c>
      <c r="L2471" t="s">
        <v>16</v>
      </c>
      <c r="M2471" t="str">
        <f>IF(L2471&lt;&gt;"",L2471,"N/A")</f>
        <v>Paid</v>
      </c>
      <c r="N2471" t="s">
        <v>12</v>
      </c>
      <c r="O2471" t="str">
        <f>IF(N2471&lt;&gt;"",N2471,"N/A")</f>
        <v>Invoiced</v>
      </c>
      <c r="P2471" t="s">
        <v>13</v>
      </c>
      <c r="Q2471" s="9">
        <v>35.5</v>
      </c>
      <c r="R2471" t="str">
        <f t="shared" si="38"/>
        <v>30+</v>
      </c>
      <c r="S2471">
        <v>600</v>
      </c>
      <c r="T2471" t="s">
        <v>14</v>
      </c>
      <c r="U2471">
        <f>IF(T2471="USD",S2471,S2471*0.055)</f>
        <v>600</v>
      </c>
      <c r="V2471">
        <v>300</v>
      </c>
      <c r="W2471" t="s">
        <v>14</v>
      </c>
      <c r="X2471">
        <f>IF(W2471="USD",V2471,V2471*0.054)</f>
        <v>300</v>
      </c>
      <c r="Y2471">
        <v>1</v>
      </c>
      <c r="Z2471">
        <v>1.5</v>
      </c>
      <c r="AA2471" s="9">
        <v>2.25</v>
      </c>
      <c r="AB2471">
        <v>1.875</v>
      </c>
    </row>
    <row r="2472" spans="1:28" x14ac:dyDescent="0.25">
      <c r="A2472" t="s">
        <v>564</v>
      </c>
      <c r="B2472" t="s">
        <v>10</v>
      </c>
      <c r="C2472" t="s">
        <v>68</v>
      </c>
      <c r="D2472" t="s">
        <v>3620</v>
      </c>
      <c r="E2472" t="s">
        <v>3614</v>
      </c>
      <c r="F2472" t="str">
        <f>_xlfn.CONCAT(D2472:D2472,"-",E2472)</f>
        <v>Zanzibar-Alger</v>
      </c>
      <c r="G2472" s="1">
        <v>44745</v>
      </c>
      <c r="H2472" s="1">
        <v>44760</v>
      </c>
      <c r="I2472" s="8">
        <f>IF(H2472&lt;&gt;"",_xlfn.DAYS(H2472,G2472),"N/A")</f>
        <v>15</v>
      </c>
      <c r="J2472" s="1">
        <f>IF(H2472&lt;&gt;"",H2472,"N/A")</f>
        <v>44760</v>
      </c>
      <c r="K2472">
        <v>7</v>
      </c>
      <c r="L2472" t="s">
        <v>12</v>
      </c>
      <c r="M2472" t="str">
        <f>IF(L2472&lt;&gt;"",L2472,"N/A")</f>
        <v>Invoiced</v>
      </c>
      <c r="N2472" t="s">
        <v>12</v>
      </c>
      <c r="O2472" t="str">
        <f>IF(N2472&lt;&gt;"",N2472,"N/A")</f>
        <v>Invoiced</v>
      </c>
      <c r="P2472" t="s">
        <v>13</v>
      </c>
      <c r="Q2472" s="9">
        <v>35.5</v>
      </c>
      <c r="R2472" t="str">
        <f t="shared" si="38"/>
        <v>30+</v>
      </c>
      <c r="S2472">
        <v>600</v>
      </c>
      <c r="T2472" t="s">
        <v>14</v>
      </c>
      <c r="U2472">
        <f>IF(T2472="USD",S2472,S2472*0.055)</f>
        <v>600</v>
      </c>
      <c r="V2472">
        <v>300</v>
      </c>
      <c r="W2472" t="s">
        <v>14</v>
      </c>
      <c r="X2472">
        <f>IF(W2472="USD",V2472,V2472*0.054)</f>
        <v>300</v>
      </c>
      <c r="Y2472">
        <v>1</v>
      </c>
      <c r="Z2472">
        <v>1.5</v>
      </c>
      <c r="AA2472" s="9">
        <v>2.25</v>
      </c>
      <c r="AB2472">
        <v>1.875</v>
      </c>
    </row>
    <row r="2473" spans="1:28" x14ac:dyDescent="0.25">
      <c r="A2473" t="s">
        <v>597</v>
      </c>
      <c r="B2473" t="s">
        <v>10</v>
      </c>
      <c r="C2473" t="s">
        <v>68</v>
      </c>
      <c r="D2473" t="s">
        <v>3616</v>
      </c>
      <c r="E2473" t="s">
        <v>3618</v>
      </c>
      <c r="F2473" t="str">
        <f>_xlfn.CONCAT(D2473:D2473,"-",E2473)</f>
        <v>Marrakech-Tripoli</v>
      </c>
      <c r="G2473" s="1">
        <v>44764</v>
      </c>
      <c r="H2473" s="1">
        <v>44779</v>
      </c>
      <c r="I2473" s="8">
        <f>IF(H2473&lt;&gt;"",_xlfn.DAYS(H2473,G2473),"N/A")</f>
        <v>15</v>
      </c>
      <c r="J2473" s="1">
        <f>IF(H2473&lt;&gt;"",H2473,"N/A")</f>
        <v>44779</v>
      </c>
      <c r="K2473">
        <v>7</v>
      </c>
      <c r="L2473" t="s">
        <v>12</v>
      </c>
      <c r="M2473" t="str">
        <f>IF(L2473&lt;&gt;"",L2473,"N/A")</f>
        <v>Invoiced</v>
      </c>
      <c r="N2473" t="s">
        <v>12</v>
      </c>
      <c r="O2473" t="str">
        <f>IF(N2473&lt;&gt;"",N2473,"N/A")</f>
        <v>Invoiced</v>
      </c>
      <c r="P2473" t="s">
        <v>13</v>
      </c>
      <c r="Q2473" s="9">
        <v>35.479999999999997</v>
      </c>
      <c r="R2473" t="str">
        <f t="shared" si="38"/>
        <v>30+</v>
      </c>
      <c r="S2473">
        <v>600</v>
      </c>
      <c r="T2473" t="s">
        <v>14</v>
      </c>
      <c r="U2473">
        <f>IF(T2473="USD",S2473,S2473*0.055)</f>
        <v>600</v>
      </c>
      <c r="V2473">
        <v>300</v>
      </c>
      <c r="W2473" t="s">
        <v>14</v>
      </c>
      <c r="X2473">
        <f>IF(W2473="USD",V2473,V2473*0.054)</f>
        <v>300</v>
      </c>
      <c r="Y2473">
        <v>1</v>
      </c>
      <c r="Z2473">
        <v>1.5</v>
      </c>
      <c r="AA2473" s="9">
        <v>2.25</v>
      </c>
      <c r="AB2473">
        <v>1.875</v>
      </c>
    </row>
    <row r="2474" spans="1:28" x14ac:dyDescent="0.25">
      <c r="A2474" t="s">
        <v>717</v>
      </c>
      <c r="B2474" t="s">
        <v>10</v>
      </c>
      <c r="C2474" t="s">
        <v>68</v>
      </c>
      <c r="D2474" t="s">
        <v>3616</v>
      </c>
      <c r="E2474" t="s">
        <v>3618</v>
      </c>
      <c r="F2474" t="str">
        <f>_xlfn.CONCAT(D2474:D2474,"-",E2474)</f>
        <v>Marrakech-Tripoli</v>
      </c>
      <c r="G2474" s="1">
        <v>44800</v>
      </c>
      <c r="H2474" s="1">
        <v>44815</v>
      </c>
      <c r="I2474" s="8">
        <f>IF(H2474&lt;&gt;"",_xlfn.DAYS(H2474,G2474),"N/A")</f>
        <v>15</v>
      </c>
      <c r="J2474" s="1">
        <f>IF(H2474&lt;&gt;"",H2474,"N/A")</f>
        <v>44815</v>
      </c>
      <c r="K2474">
        <v>8</v>
      </c>
      <c r="M2474" t="str">
        <f>IF(L2474&lt;&gt;"",L2474,"N/A")</f>
        <v>N/A</v>
      </c>
      <c r="N2474" t="s">
        <v>583</v>
      </c>
      <c r="O2474" t="str">
        <f>IF(N2474&lt;&gt;"",N2474,"N/A")</f>
        <v>Approval Pending</v>
      </c>
      <c r="P2474" t="s">
        <v>13</v>
      </c>
      <c r="Q2474" s="9">
        <v>35.479999999999997</v>
      </c>
      <c r="R2474" t="str">
        <f t="shared" si="38"/>
        <v>30+</v>
      </c>
      <c r="S2474">
        <v>600</v>
      </c>
      <c r="T2474" t="s">
        <v>14</v>
      </c>
      <c r="U2474">
        <f>IF(T2474="USD",S2474,S2474*0.055)</f>
        <v>600</v>
      </c>
      <c r="V2474">
        <v>300</v>
      </c>
      <c r="W2474" t="s">
        <v>14</v>
      </c>
      <c r="X2474">
        <f>IF(W2474="USD",V2474,V2474*0.054)</f>
        <v>300</v>
      </c>
      <c r="Y2474">
        <v>1</v>
      </c>
      <c r="Z2474">
        <v>1.5</v>
      </c>
      <c r="AA2474" s="9">
        <v>2.25</v>
      </c>
      <c r="AB2474">
        <v>1.875</v>
      </c>
    </row>
    <row r="2475" spans="1:28" x14ac:dyDescent="0.25">
      <c r="A2475" t="s">
        <v>504</v>
      </c>
      <c r="B2475" t="s">
        <v>10</v>
      </c>
      <c r="C2475" t="s">
        <v>68</v>
      </c>
      <c r="D2475" t="s">
        <v>3615</v>
      </c>
      <c r="E2475" t="s">
        <v>3612</v>
      </c>
      <c r="F2475" t="str">
        <f>_xlfn.CONCAT(D2475:D2475,"-",E2475)</f>
        <v>Mombasa-Victoria</v>
      </c>
      <c r="G2475" s="1">
        <v>44742</v>
      </c>
      <c r="H2475" s="1">
        <v>44757</v>
      </c>
      <c r="I2475" s="8">
        <f>IF(H2475&lt;&gt;"",_xlfn.DAYS(H2475,G2475),"N/A")</f>
        <v>15</v>
      </c>
      <c r="J2475" s="1">
        <f>IF(H2475&lt;&gt;"",H2475,"N/A")</f>
        <v>44757</v>
      </c>
      <c r="K2475">
        <v>6</v>
      </c>
      <c r="L2475" t="s">
        <v>16</v>
      </c>
      <c r="M2475" t="str">
        <f>IF(L2475&lt;&gt;"",L2475,"N/A")</f>
        <v>Paid</v>
      </c>
      <c r="O2475" t="str">
        <f>IF(N2475&lt;&gt;"",N2475,"N/A")</f>
        <v>N/A</v>
      </c>
      <c r="P2475" t="s">
        <v>69</v>
      </c>
      <c r="Q2475" s="9">
        <v>35.44</v>
      </c>
      <c r="R2475" t="str">
        <f t="shared" si="38"/>
        <v>30+</v>
      </c>
      <c r="S2475">
        <v>20</v>
      </c>
      <c r="T2475" t="s">
        <v>14</v>
      </c>
      <c r="U2475">
        <f>IF(T2475="USD",S2475,S2475*0.055)</f>
        <v>20</v>
      </c>
      <c r="V2475">
        <v>10</v>
      </c>
      <c r="W2475" t="s">
        <v>14</v>
      </c>
      <c r="X2475">
        <f>IF(W2475="USD",V2475,V2475*0.054)</f>
        <v>10</v>
      </c>
      <c r="Y2475">
        <v>1</v>
      </c>
      <c r="Z2475">
        <v>1.5</v>
      </c>
      <c r="AA2475" s="9">
        <v>2.25</v>
      </c>
      <c r="AB2475">
        <v>1.875</v>
      </c>
    </row>
    <row r="2476" spans="1:28" x14ac:dyDescent="0.25">
      <c r="A2476" t="s">
        <v>508</v>
      </c>
      <c r="B2476" t="s">
        <v>10</v>
      </c>
      <c r="C2476" t="s">
        <v>68</v>
      </c>
      <c r="D2476" t="s">
        <v>3616</v>
      </c>
      <c r="E2476" t="s">
        <v>3614</v>
      </c>
      <c r="F2476" t="str">
        <f>_xlfn.CONCAT(D2476:D2476,"-",E2476)</f>
        <v>Marrakech-Alger</v>
      </c>
      <c r="G2476" s="1">
        <v>44742</v>
      </c>
      <c r="H2476" s="1">
        <v>44757</v>
      </c>
      <c r="I2476" s="8">
        <f>IF(H2476&lt;&gt;"",_xlfn.DAYS(H2476,G2476),"N/A")</f>
        <v>15</v>
      </c>
      <c r="J2476" s="1">
        <f>IF(H2476&lt;&gt;"",H2476,"N/A")</f>
        <v>44757</v>
      </c>
      <c r="K2476">
        <v>6</v>
      </c>
      <c r="L2476" t="s">
        <v>16</v>
      </c>
      <c r="M2476" t="str">
        <f>IF(L2476&lt;&gt;"",L2476,"N/A")</f>
        <v>Paid</v>
      </c>
      <c r="N2476" t="s">
        <v>12</v>
      </c>
      <c r="O2476" t="str">
        <f>IF(N2476&lt;&gt;"",N2476,"N/A")</f>
        <v>Invoiced</v>
      </c>
      <c r="P2476" t="s">
        <v>13</v>
      </c>
      <c r="Q2476" s="9">
        <v>35.44</v>
      </c>
      <c r="R2476" t="str">
        <f t="shared" si="38"/>
        <v>30+</v>
      </c>
      <c r="S2476">
        <v>600</v>
      </c>
      <c r="T2476" t="s">
        <v>14</v>
      </c>
      <c r="U2476">
        <f>IF(T2476="USD",S2476,S2476*0.055)</f>
        <v>600</v>
      </c>
      <c r="V2476">
        <v>300</v>
      </c>
      <c r="W2476" t="s">
        <v>14</v>
      </c>
      <c r="X2476">
        <f>IF(W2476="USD",V2476,V2476*0.054)</f>
        <v>300</v>
      </c>
      <c r="Y2476">
        <v>1</v>
      </c>
      <c r="Z2476">
        <v>1.5</v>
      </c>
      <c r="AA2476" s="9">
        <v>2.25</v>
      </c>
      <c r="AB2476">
        <v>1.875</v>
      </c>
    </row>
    <row r="2477" spans="1:28" x14ac:dyDescent="0.25">
      <c r="A2477" t="s">
        <v>712</v>
      </c>
      <c r="B2477" t="s">
        <v>10</v>
      </c>
      <c r="C2477" t="s">
        <v>68</v>
      </c>
      <c r="D2477" t="s">
        <v>3615</v>
      </c>
      <c r="E2477" t="s">
        <v>3613</v>
      </c>
      <c r="F2477" t="str">
        <f>_xlfn.CONCAT(D2477:D2477,"-",E2477)</f>
        <v>Mombasa-Sanaa</v>
      </c>
      <c r="G2477" s="1">
        <v>44789</v>
      </c>
      <c r="H2477" s="1">
        <v>44804</v>
      </c>
      <c r="I2477" s="8">
        <f>IF(H2477&lt;&gt;"",_xlfn.DAYS(H2477,G2477),"N/A")</f>
        <v>15</v>
      </c>
      <c r="J2477" s="1">
        <f>IF(H2477&lt;&gt;"",H2477,"N/A")</f>
        <v>44804</v>
      </c>
      <c r="K2477">
        <v>8</v>
      </c>
      <c r="L2477" t="s">
        <v>12</v>
      </c>
      <c r="M2477" t="str">
        <f>IF(L2477&lt;&gt;"",L2477,"N/A")</f>
        <v>Invoiced</v>
      </c>
      <c r="N2477" t="s">
        <v>583</v>
      </c>
      <c r="O2477" t="str">
        <f>IF(N2477&lt;&gt;"",N2477,"N/A")</f>
        <v>Approval Pending</v>
      </c>
      <c r="P2477" t="s">
        <v>13</v>
      </c>
      <c r="Q2477" s="9">
        <v>35.44</v>
      </c>
      <c r="R2477" t="str">
        <f t="shared" si="38"/>
        <v>30+</v>
      </c>
      <c r="S2477">
        <v>600</v>
      </c>
      <c r="T2477" t="s">
        <v>14</v>
      </c>
      <c r="U2477">
        <f>IF(T2477="USD",S2477,S2477*0.055)</f>
        <v>600</v>
      </c>
      <c r="V2477">
        <v>300</v>
      </c>
      <c r="W2477" t="s">
        <v>14</v>
      </c>
      <c r="X2477">
        <f>IF(W2477="USD",V2477,V2477*0.054)</f>
        <v>300</v>
      </c>
      <c r="Y2477">
        <v>1</v>
      </c>
      <c r="Z2477">
        <v>1.5</v>
      </c>
      <c r="AA2477" s="9">
        <v>2.25</v>
      </c>
      <c r="AB2477">
        <v>1.875</v>
      </c>
    </row>
    <row r="2478" spans="1:28" x14ac:dyDescent="0.25">
      <c r="A2478" t="s">
        <v>561</v>
      </c>
      <c r="B2478" t="s">
        <v>10</v>
      </c>
      <c r="C2478" t="s">
        <v>68</v>
      </c>
      <c r="D2478" t="s">
        <v>3611</v>
      </c>
      <c r="E2478" t="s">
        <v>3617</v>
      </c>
      <c r="F2478" t="str">
        <f>_xlfn.CONCAT(D2478:D2478,"-",E2478)</f>
        <v>Mogadishu-Lagos</v>
      </c>
      <c r="G2478" s="1">
        <v>44745</v>
      </c>
      <c r="H2478" s="1">
        <v>44760</v>
      </c>
      <c r="I2478" s="8">
        <f>IF(H2478&lt;&gt;"",_xlfn.DAYS(H2478,G2478),"N/A")</f>
        <v>15</v>
      </c>
      <c r="J2478" s="1">
        <f>IF(H2478&lt;&gt;"",H2478,"N/A")</f>
        <v>44760</v>
      </c>
      <c r="K2478">
        <v>7</v>
      </c>
      <c r="L2478" t="s">
        <v>12</v>
      </c>
      <c r="M2478" t="str">
        <f>IF(L2478&lt;&gt;"",L2478,"N/A")</f>
        <v>Invoiced</v>
      </c>
      <c r="N2478" t="s">
        <v>12</v>
      </c>
      <c r="O2478" t="str">
        <f>IF(N2478&lt;&gt;"",N2478,"N/A")</f>
        <v>Invoiced</v>
      </c>
      <c r="P2478" t="s">
        <v>13</v>
      </c>
      <c r="Q2478" s="9">
        <v>35.4</v>
      </c>
      <c r="R2478" t="str">
        <f t="shared" si="38"/>
        <v>30+</v>
      </c>
      <c r="S2478">
        <v>600</v>
      </c>
      <c r="T2478" t="s">
        <v>14</v>
      </c>
      <c r="U2478">
        <f>IF(T2478="USD",S2478,S2478*0.055)</f>
        <v>600</v>
      </c>
      <c r="V2478">
        <v>300</v>
      </c>
      <c r="W2478" t="s">
        <v>14</v>
      </c>
      <c r="X2478">
        <f>IF(W2478="USD",V2478,V2478*0.054)</f>
        <v>300</v>
      </c>
      <c r="Y2478">
        <v>1</v>
      </c>
      <c r="Z2478">
        <v>1.5</v>
      </c>
      <c r="AA2478" s="9">
        <v>2.25</v>
      </c>
      <c r="AB2478">
        <v>1.875</v>
      </c>
    </row>
    <row r="2479" spans="1:28" x14ac:dyDescent="0.25">
      <c r="A2479" t="s">
        <v>719</v>
      </c>
      <c r="B2479" t="s">
        <v>10</v>
      </c>
      <c r="C2479" t="s">
        <v>68</v>
      </c>
      <c r="D2479" t="s">
        <v>3611</v>
      </c>
      <c r="E2479" t="s">
        <v>3612</v>
      </c>
      <c r="F2479" t="str">
        <f>_xlfn.CONCAT(D2479:D2479,"-",E2479)</f>
        <v>Mogadishu-Victoria</v>
      </c>
      <c r="G2479" s="1">
        <v>44800</v>
      </c>
      <c r="H2479" s="1">
        <v>44815</v>
      </c>
      <c r="I2479" s="8">
        <f>IF(H2479&lt;&gt;"",_xlfn.DAYS(H2479,G2479),"N/A")</f>
        <v>15</v>
      </c>
      <c r="J2479" s="1">
        <f>IF(H2479&lt;&gt;"",H2479,"N/A")</f>
        <v>44815</v>
      </c>
      <c r="K2479">
        <v>8</v>
      </c>
      <c r="M2479" t="str">
        <f>IF(L2479&lt;&gt;"",L2479,"N/A")</f>
        <v>N/A</v>
      </c>
      <c r="O2479" t="str">
        <f>IF(N2479&lt;&gt;"",N2479,"N/A")</f>
        <v>N/A</v>
      </c>
      <c r="P2479" t="s">
        <v>69</v>
      </c>
      <c r="Q2479" s="9">
        <v>35.06</v>
      </c>
      <c r="R2479" t="str">
        <f t="shared" si="38"/>
        <v>30+</v>
      </c>
      <c r="S2479">
        <v>20</v>
      </c>
      <c r="T2479" t="s">
        <v>14</v>
      </c>
      <c r="U2479">
        <f>IF(T2479="USD",S2479,S2479*0.055)</f>
        <v>20</v>
      </c>
      <c r="V2479">
        <v>10</v>
      </c>
      <c r="W2479" t="s">
        <v>14</v>
      </c>
      <c r="X2479">
        <f>IF(W2479="USD",V2479,V2479*0.054)</f>
        <v>10</v>
      </c>
      <c r="Y2479">
        <v>1</v>
      </c>
      <c r="Z2479">
        <v>1.5</v>
      </c>
      <c r="AA2479" s="9">
        <v>2.25</v>
      </c>
      <c r="AB2479">
        <v>1.875</v>
      </c>
    </row>
    <row r="2480" spans="1:28" x14ac:dyDescent="0.25">
      <c r="A2480" t="s">
        <v>715</v>
      </c>
      <c r="B2480" t="s">
        <v>10</v>
      </c>
      <c r="C2480" t="s">
        <v>68</v>
      </c>
      <c r="D2480" t="s">
        <v>3611</v>
      </c>
      <c r="E2480" t="s">
        <v>3612</v>
      </c>
      <c r="F2480" t="str">
        <f>_xlfn.CONCAT(D2480:D2480,"-",E2480)</f>
        <v>Mogadishu-Victoria</v>
      </c>
      <c r="G2480" s="1">
        <v>44800</v>
      </c>
      <c r="H2480" s="1">
        <v>44815</v>
      </c>
      <c r="I2480" s="8">
        <f>IF(H2480&lt;&gt;"",_xlfn.DAYS(H2480,G2480),"N/A")</f>
        <v>15</v>
      </c>
      <c r="J2480" s="1">
        <f>IF(H2480&lt;&gt;"",H2480,"N/A")</f>
        <v>44815</v>
      </c>
      <c r="K2480">
        <v>8</v>
      </c>
      <c r="M2480" t="str">
        <f>IF(L2480&lt;&gt;"",L2480,"N/A")</f>
        <v>N/A</v>
      </c>
      <c r="N2480" t="s">
        <v>583</v>
      </c>
      <c r="O2480" t="str">
        <f>IF(N2480&lt;&gt;"",N2480,"N/A")</f>
        <v>Approval Pending</v>
      </c>
      <c r="P2480" t="s">
        <v>13</v>
      </c>
      <c r="Q2480" s="9">
        <v>35.06</v>
      </c>
      <c r="R2480" t="str">
        <f t="shared" si="38"/>
        <v>30+</v>
      </c>
      <c r="S2480">
        <v>600</v>
      </c>
      <c r="T2480" t="s">
        <v>14</v>
      </c>
      <c r="U2480">
        <f>IF(T2480="USD",S2480,S2480*0.055)</f>
        <v>600</v>
      </c>
      <c r="V2480">
        <v>300</v>
      </c>
      <c r="W2480" t="s">
        <v>14</v>
      </c>
      <c r="X2480">
        <f>IF(W2480="USD",V2480,V2480*0.054)</f>
        <v>300</v>
      </c>
      <c r="Y2480">
        <v>1</v>
      </c>
      <c r="Z2480">
        <v>1.5</v>
      </c>
      <c r="AA2480" s="9">
        <v>2.25</v>
      </c>
      <c r="AB2480">
        <v>1.875</v>
      </c>
    </row>
    <row r="2481" spans="1:29" x14ac:dyDescent="0.25">
      <c r="A2481" t="s">
        <v>487</v>
      </c>
      <c r="B2481" t="s">
        <v>10</v>
      </c>
      <c r="C2481" t="s">
        <v>68</v>
      </c>
      <c r="D2481" t="s">
        <v>3619</v>
      </c>
      <c r="E2481" t="s">
        <v>3614</v>
      </c>
      <c r="F2481" t="str">
        <f>_xlfn.CONCAT(D2481:D2481,"-",E2481)</f>
        <v>Addis Ababa-Alger</v>
      </c>
      <c r="G2481" s="1">
        <v>44742</v>
      </c>
      <c r="H2481" s="1">
        <v>44757</v>
      </c>
      <c r="I2481" s="8">
        <f>IF(H2481&lt;&gt;"",_xlfn.DAYS(H2481,G2481),"N/A")</f>
        <v>15</v>
      </c>
      <c r="J2481" s="1">
        <f>IF(H2481&lt;&gt;"",H2481,"N/A")</f>
        <v>44757</v>
      </c>
      <c r="K2481">
        <v>6</v>
      </c>
      <c r="L2481" t="s">
        <v>16</v>
      </c>
      <c r="M2481" t="str">
        <f>IF(L2481&lt;&gt;"",L2481,"N/A")</f>
        <v>Paid</v>
      </c>
      <c r="O2481" t="str">
        <f>IF(N2481&lt;&gt;"",N2481,"N/A")</f>
        <v>N/A</v>
      </c>
      <c r="P2481" t="s">
        <v>69</v>
      </c>
      <c r="Q2481" s="9">
        <v>34.9</v>
      </c>
      <c r="R2481" t="str">
        <f t="shared" si="38"/>
        <v>30+</v>
      </c>
      <c r="S2481">
        <v>20</v>
      </c>
      <c r="T2481" t="s">
        <v>14</v>
      </c>
      <c r="U2481">
        <f>IF(T2481="USD",S2481,S2481*0.055)</f>
        <v>20</v>
      </c>
      <c r="V2481">
        <v>10</v>
      </c>
      <c r="W2481" t="s">
        <v>14</v>
      </c>
      <c r="X2481">
        <f>IF(W2481="USD",V2481,V2481*0.054)</f>
        <v>10</v>
      </c>
      <c r="Y2481">
        <v>1</v>
      </c>
      <c r="Z2481">
        <v>1.5</v>
      </c>
      <c r="AA2481" s="9">
        <v>2.25</v>
      </c>
      <c r="AB2481">
        <v>1.875</v>
      </c>
    </row>
    <row r="2482" spans="1:29" x14ac:dyDescent="0.25">
      <c r="A2482" t="s">
        <v>466</v>
      </c>
      <c r="B2482" t="s">
        <v>10</v>
      </c>
      <c r="C2482" t="s">
        <v>68</v>
      </c>
      <c r="D2482" t="s">
        <v>3615</v>
      </c>
      <c r="E2482" t="s">
        <v>3618</v>
      </c>
      <c r="F2482" t="str">
        <f>_xlfn.CONCAT(D2482:D2482,"-",E2482)</f>
        <v>Mombasa-Tripoli</v>
      </c>
      <c r="G2482" s="1">
        <v>44742</v>
      </c>
      <c r="H2482" s="1">
        <v>44757</v>
      </c>
      <c r="I2482" s="8">
        <f>IF(H2482&lt;&gt;"",_xlfn.DAYS(H2482,G2482),"N/A")</f>
        <v>15</v>
      </c>
      <c r="J2482" s="1">
        <f>IF(H2482&lt;&gt;"",H2482,"N/A")</f>
        <v>44757</v>
      </c>
      <c r="K2482">
        <v>6</v>
      </c>
      <c r="L2482" t="s">
        <v>16</v>
      </c>
      <c r="M2482" t="str">
        <f>IF(L2482&lt;&gt;"",L2482,"N/A")</f>
        <v>Paid</v>
      </c>
      <c r="N2482" t="s">
        <v>12</v>
      </c>
      <c r="O2482" t="str">
        <f>IF(N2482&lt;&gt;"",N2482,"N/A")</f>
        <v>Invoiced</v>
      </c>
      <c r="P2482" t="s">
        <v>13</v>
      </c>
      <c r="Q2482" s="9">
        <v>34.9</v>
      </c>
      <c r="R2482" t="str">
        <f t="shared" si="38"/>
        <v>30+</v>
      </c>
      <c r="S2482">
        <v>600</v>
      </c>
      <c r="T2482" t="s">
        <v>14</v>
      </c>
      <c r="U2482">
        <f>IF(T2482="USD",S2482,S2482*0.055)</f>
        <v>600</v>
      </c>
      <c r="V2482">
        <v>300</v>
      </c>
      <c r="W2482" t="s">
        <v>14</v>
      </c>
      <c r="X2482">
        <f>IF(W2482="USD",V2482,V2482*0.054)</f>
        <v>300</v>
      </c>
      <c r="Y2482">
        <v>1</v>
      </c>
      <c r="Z2482">
        <v>1.5</v>
      </c>
      <c r="AA2482" s="9">
        <v>2.25</v>
      </c>
      <c r="AB2482">
        <v>1.875</v>
      </c>
    </row>
    <row r="2483" spans="1:29" x14ac:dyDescent="0.25">
      <c r="A2483" t="s">
        <v>505</v>
      </c>
      <c r="B2483" t="s">
        <v>10</v>
      </c>
      <c r="C2483" t="s">
        <v>68</v>
      </c>
      <c r="D2483" t="s">
        <v>3620</v>
      </c>
      <c r="E2483" t="s">
        <v>3612</v>
      </c>
      <c r="F2483" t="str">
        <f>_xlfn.CONCAT(D2483:D2483,"-",E2483)</f>
        <v>Zanzibar-Victoria</v>
      </c>
      <c r="G2483" s="1">
        <v>44743</v>
      </c>
      <c r="H2483" s="1">
        <v>44758</v>
      </c>
      <c r="I2483" s="8">
        <f>IF(H2483&lt;&gt;"",_xlfn.DAYS(H2483,G2483),"N/A")</f>
        <v>15</v>
      </c>
      <c r="J2483" s="1">
        <f>IF(H2483&lt;&gt;"",H2483,"N/A")</f>
        <v>44758</v>
      </c>
      <c r="K2483">
        <v>7</v>
      </c>
      <c r="L2483" t="s">
        <v>16</v>
      </c>
      <c r="M2483" t="str">
        <f>IF(L2483&lt;&gt;"",L2483,"N/A")</f>
        <v>Paid</v>
      </c>
      <c r="O2483" t="str">
        <f>IF(N2483&lt;&gt;"",N2483,"N/A")</f>
        <v>N/A</v>
      </c>
      <c r="P2483" t="s">
        <v>69</v>
      </c>
      <c r="Q2483" s="9">
        <v>34.840000000000003</v>
      </c>
      <c r="R2483" t="str">
        <f t="shared" si="38"/>
        <v>30+</v>
      </c>
      <c r="S2483">
        <v>20</v>
      </c>
      <c r="T2483" t="s">
        <v>14</v>
      </c>
      <c r="U2483">
        <f>IF(T2483="USD",S2483,S2483*0.055)</f>
        <v>20</v>
      </c>
      <c r="V2483">
        <v>10</v>
      </c>
      <c r="W2483" t="s">
        <v>14</v>
      </c>
      <c r="X2483">
        <f>IF(W2483="USD",V2483,V2483*0.054)</f>
        <v>10</v>
      </c>
      <c r="Y2483">
        <v>1</v>
      </c>
      <c r="Z2483">
        <v>1.5</v>
      </c>
      <c r="AA2483" s="9">
        <v>2.25</v>
      </c>
      <c r="AB2483">
        <v>1.875</v>
      </c>
    </row>
    <row r="2484" spans="1:29" x14ac:dyDescent="0.25">
      <c r="A2484" t="s">
        <v>509</v>
      </c>
      <c r="B2484" t="s">
        <v>10</v>
      </c>
      <c r="C2484" t="s">
        <v>68</v>
      </c>
      <c r="D2484" t="s">
        <v>3616</v>
      </c>
      <c r="E2484" t="s">
        <v>3613</v>
      </c>
      <c r="F2484" t="str">
        <f>_xlfn.CONCAT(D2484:D2484,"-",E2484)</f>
        <v>Marrakech-Sanaa</v>
      </c>
      <c r="G2484" s="1">
        <v>44743</v>
      </c>
      <c r="H2484" s="1">
        <v>44758</v>
      </c>
      <c r="I2484" s="8">
        <f>IF(H2484&lt;&gt;"",_xlfn.DAYS(H2484,G2484),"N/A")</f>
        <v>15</v>
      </c>
      <c r="J2484" s="1">
        <f>IF(H2484&lt;&gt;"",H2484,"N/A")</f>
        <v>44758</v>
      </c>
      <c r="K2484">
        <v>7</v>
      </c>
      <c r="L2484" t="s">
        <v>16</v>
      </c>
      <c r="M2484" t="str">
        <f>IF(L2484&lt;&gt;"",L2484,"N/A")</f>
        <v>Paid</v>
      </c>
      <c r="N2484" t="s">
        <v>12</v>
      </c>
      <c r="O2484" t="str">
        <f>IF(N2484&lt;&gt;"",N2484,"N/A")</f>
        <v>Invoiced</v>
      </c>
      <c r="P2484" t="s">
        <v>13</v>
      </c>
      <c r="Q2484" s="9">
        <v>34.840000000000003</v>
      </c>
      <c r="R2484" t="str">
        <f t="shared" si="38"/>
        <v>30+</v>
      </c>
      <c r="S2484">
        <v>600</v>
      </c>
      <c r="T2484" t="s">
        <v>14</v>
      </c>
      <c r="U2484">
        <f>IF(T2484="USD",S2484,S2484*0.055)</f>
        <v>600</v>
      </c>
      <c r="V2484">
        <v>300</v>
      </c>
      <c r="W2484" t="s">
        <v>14</v>
      </c>
      <c r="X2484">
        <f>IF(W2484="USD",V2484,V2484*0.054)</f>
        <v>300</v>
      </c>
      <c r="Y2484">
        <v>1</v>
      </c>
      <c r="Z2484">
        <v>1.5</v>
      </c>
      <c r="AA2484" s="9">
        <v>2.25</v>
      </c>
      <c r="AB2484">
        <v>1.875</v>
      </c>
    </row>
    <row r="2485" spans="1:29" x14ac:dyDescent="0.25">
      <c r="A2485" t="s">
        <v>3257</v>
      </c>
      <c r="B2485" t="s">
        <v>10</v>
      </c>
      <c r="C2485" t="s">
        <v>56</v>
      </c>
      <c r="D2485" t="s">
        <v>3611</v>
      </c>
      <c r="E2485" t="s">
        <v>3612</v>
      </c>
      <c r="F2485" t="str">
        <f>_xlfn.CONCAT(D2485:D2485,"-",E2485)</f>
        <v>Mogadishu-Victoria</v>
      </c>
      <c r="G2485" s="1">
        <v>44790</v>
      </c>
      <c r="H2485" s="1">
        <v>44800</v>
      </c>
      <c r="I2485" s="8">
        <f>IF(H2485&lt;&gt;"",_xlfn.DAYS(H2485,G2485),"N/A")</f>
        <v>10</v>
      </c>
      <c r="J2485" s="1">
        <f>IF(H2485&lt;&gt;"",H2485,"N/A")</f>
        <v>44800</v>
      </c>
      <c r="K2485">
        <v>8</v>
      </c>
      <c r="L2485" t="s">
        <v>12</v>
      </c>
      <c r="M2485" t="str">
        <f>IF(L2485&lt;&gt;"",L2485,"N/A")</f>
        <v>Invoiced</v>
      </c>
      <c r="O2485" t="str">
        <f>IF(N2485&lt;&gt;"",N2485,"N/A")</f>
        <v>N/A</v>
      </c>
      <c r="P2485" t="s">
        <v>13</v>
      </c>
      <c r="Q2485" s="9">
        <v>36</v>
      </c>
      <c r="R2485" t="str">
        <f t="shared" si="38"/>
        <v>30+</v>
      </c>
      <c r="S2485">
        <v>600</v>
      </c>
      <c r="T2485" t="s">
        <v>14</v>
      </c>
      <c r="U2485">
        <f>IF(T2485="USD",S2485,S2485*0.055)</f>
        <v>600</v>
      </c>
      <c r="V2485">
        <v>300</v>
      </c>
      <c r="W2485" t="s">
        <v>14</v>
      </c>
      <c r="X2485">
        <f>IF(W2485="USD",V2485,V2485*0.054)</f>
        <v>300</v>
      </c>
      <c r="Y2485">
        <v>0</v>
      </c>
      <c r="Z2485">
        <v>1.5</v>
      </c>
      <c r="AA2485" s="9">
        <v>1</v>
      </c>
      <c r="AB2485">
        <v>1.25</v>
      </c>
      <c r="AC2485">
        <v>1</v>
      </c>
    </row>
    <row r="2486" spans="1:29" x14ac:dyDescent="0.25">
      <c r="A2486" t="s">
        <v>3260</v>
      </c>
      <c r="B2486" t="s">
        <v>10</v>
      </c>
      <c r="C2486" t="s">
        <v>56</v>
      </c>
      <c r="D2486" t="s">
        <v>3619</v>
      </c>
      <c r="E2486" t="s">
        <v>3617</v>
      </c>
      <c r="F2486" t="str">
        <f>_xlfn.CONCAT(D2486:D2486,"-",E2486)</f>
        <v>Addis Ababa-Lagos</v>
      </c>
      <c r="G2486" s="1">
        <v>44792</v>
      </c>
      <c r="H2486" s="1">
        <v>44802</v>
      </c>
      <c r="I2486" s="8">
        <f>IF(H2486&lt;&gt;"",_xlfn.DAYS(H2486,G2486),"N/A")</f>
        <v>10</v>
      </c>
      <c r="J2486" s="1">
        <f>IF(H2486&lt;&gt;"",H2486,"N/A")</f>
        <v>44802</v>
      </c>
      <c r="K2486">
        <v>8</v>
      </c>
      <c r="L2486" t="s">
        <v>12</v>
      </c>
      <c r="M2486" t="str">
        <f>IF(L2486&lt;&gt;"",L2486,"N/A")</f>
        <v>Invoiced</v>
      </c>
      <c r="O2486" t="str">
        <f>IF(N2486&lt;&gt;"",N2486,"N/A")</f>
        <v>N/A</v>
      </c>
      <c r="P2486" t="s">
        <v>13</v>
      </c>
      <c r="Q2486" s="9">
        <v>36</v>
      </c>
      <c r="R2486" t="str">
        <f t="shared" si="38"/>
        <v>30+</v>
      </c>
      <c r="S2486">
        <v>600</v>
      </c>
      <c r="T2486" t="s">
        <v>14</v>
      </c>
      <c r="U2486">
        <f>IF(T2486="USD",S2486,S2486*0.055)</f>
        <v>600</v>
      </c>
      <c r="V2486">
        <v>300</v>
      </c>
      <c r="W2486" t="s">
        <v>14</v>
      </c>
      <c r="X2486">
        <f>IF(W2486="USD",V2486,V2486*0.054)</f>
        <v>300</v>
      </c>
      <c r="Y2486">
        <v>0</v>
      </c>
      <c r="Z2486">
        <v>1.5</v>
      </c>
      <c r="AA2486" s="9">
        <v>1</v>
      </c>
      <c r="AB2486">
        <v>1.25</v>
      </c>
      <c r="AC2486">
        <v>1</v>
      </c>
    </row>
    <row r="2487" spans="1:29" x14ac:dyDescent="0.25">
      <c r="A2487" t="s">
        <v>3261</v>
      </c>
      <c r="B2487" t="s">
        <v>10</v>
      </c>
      <c r="C2487" t="s">
        <v>56</v>
      </c>
      <c r="D2487" t="s">
        <v>3620</v>
      </c>
      <c r="E2487" t="s">
        <v>3614</v>
      </c>
      <c r="F2487" t="str">
        <f>_xlfn.CONCAT(D2487:D2487,"-",E2487)</f>
        <v>Zanzibar-Alger</v>
      </c>
      <c r="G2487" s="1">
        <v>44793</v>
      </c>
      <c r="H2487" s="1">
        <v>44803</v>
      </c>
      <c r="I2487" s="8">
        <f>IF(H2487&lt;&gt;"",_xlfn.DAYS(H2487,G2487),"N/A")</f>
        <v>10</v>
      </c>
      <c r="J2487" s="1">
        <f>IF(H2487&lt;&gt;"",H2487,"N/A")</f>
        <v>44803</v>
      </c>
      <c r="K2487">
        <v>8</v>
      </c>
      <c r="L2487" t="s">
        <v>12</v>
      </c>
      <c r="M2487" t="str">
        <f>IF(L2487&lt;&gt;"",L2487,"N/A")</f>
        <v>Invoiced</v>
      </c>
      <c r="O2487" t="str">
        <f>IF(N2487&lt;&gt;"",N2487,"N/A")</f>
        <v>N/A</v>
      </c>
      <c r="P2487" t="s">
        <v>13</v>
      </c>
      <c r="Q2487" s="9">
        <v>36</v>
      </c>
      <c r="R2487" t="str">
        <f t="shared" si="38"/>
        <v>30+</v>
      </c>
      <c r="S2487">
        <v>600</v>
      </c>
      <c r="T2487" t="s">
        <v>14</v>
      </c>
      <c r="U2487">
        <f>IF(T2487="USD",S2487,S2487*0.055)</f>
        <v>600</v>
      </c>
      <c r="V2487">
        <v>300</v>
      </c>
      <c r="W2487" t="s">
        <v>14</v>
      </c>
      <c r="X2487">
        <f>IF(W2487="USD",V2487,V2487*0.054)</f>
        <v>300</v>
      </c>
      <c r="Y2487">
        <v>0</v>
      </c>
      <c r="Z2487">
        <v>1.5</v>
      </c>
      <c r="AA2487" s="9">
        <v>1</v>
      </c>
      <c r="AB2487">
        <v>1.25</v>
      </c>
      <c r="AC2487">
        <v>1</v>
      </c>
    </row>
    <row r="2488" spans="1:29" x14ac:dyDescent="0.25">
      <c r="A2488" t="s">
        <v>3263</v>
      </c>
      <c r="B2488" t="s">
        <v>10</v>
      </c>
      <c r="C2488" t="s">
        <v>56</v>
      </c>
      <c r="D2488" t="s">
        <v>3611</v>
      </c>
      <c r="E2488" t="s">
        <v>3614</v>
      </c>
      <c r="F2488" t="str">
        <f>_xlfn.CONCAT(D2488:D2488,"-",E2488)</f>
        <v>Mogadishu-Alger</v>
      </c>
      <c r="G2488" s="1">
        <v>44788</v>
      </c>
      <c r="H2488" s="1">
        <v>44798</v>
      </c>
      <c r="I2488" s="8">
        <f>IF(H2488&lt;&gt;"",_xlfn.DAYS(H2488,G2488),"N/A")</f>
        <v>10</v>
      </c>
      <c r="J2488" s="1">
        <f>IF(H2488&lt;&gt;"",H2488,"N/A")</f>
        <v>44798</v>
      </c>
      <c r="K2488">
        <v>8</v>
      </c>
      <c r="L2488" t="s">
        <v>12</v>
      </c>
      <c r="M2488" t="str">
        <f>IF(L2488&lt;&gt;"",L2488,"N/A")</f>
        <v>Invoiced</v>
      </c>
      <c r="O2488" t="str">
        <f>IF(N2488&lt;&gt;"",N2488,"N/A")</f>
        <v>N/A</v>
      </c>
      <c r="P2488" t="s">
        <v>13</v>
      </c>
      <c r="Q2488" s="9">
        <v>36</v>
      </c>
      <c r="R2488" t="str">
        <f t="shared" si="38"/>
        <v>30+</v>
      </c>
      <c r="S2488">
        <v>600</v>
      </c>
      <c r="T2488" t="s">
        <v>14</v>
      </c>
      <c r="U2488">
        <f>IF(T2488="USD",S2488,S2488*0.055)</f>
        <v>600</v>
      </c>
      <c r="V2488">
        <v>300</v>
      </c>
      <c r="W2488" t="s">
        <v>14</v>
      </c>
      <c r="X2488">
        <f>IF(W2488="USD",V2488,V2488*0.054)</f>
        <v>300</v>
      </c>
      <c r="Y2488">
        <v>0</v>
      </c>
      <c r="Z2488">
        <v>1.5</v>
      </c>
      <c r="AA2488" s="9">
        <v>1</v>
      </c>
      <c r="AB2488">
        <v>1.25</v>
      </c>
      <c r="AC2488">
        <v>1</v>
      </c>
    </row>
    <row r="2489" spans="1:29" x14ac:dyDescent="0.25">
      <c r="A2489" t="s">
        <v>3267</v>
      </c>
      <c r="B2489" t="s">
        <v>10</v>
      </c>
      <c r="C2489" t="s">
        <v>56</v>
      </c>
      <c r="D2489" t="s">
        <v>3616</v>
      </c>
      <c r="E2489" t="s">
        <v>3617</v>
      </c>
      <c r="F2489" t="str">
        <f>_xlfn.CONCAT(D2489:D2489,"-",E2489)</f>
        <v>Marrakech-Lagos</v>
      </c>
      <c r="G2489" s="1">
        <v>44788</v>
      </c>
      <c r="H2489" s="1">
        <v>44798</v>
      </c>
      <c r="I2489" s="8">
        <f>IF(H2489&lt;&gt;"",_xlfn.DAYS(H2489,G2489),"N/A")</f>
        <v>10</v>
      </c>
      <c r="J2489" s="1">
        <f>IF(H2489&lt;&gt;"",H2489,"N/A")</f>
        <v>44798</v>
      </c>
      <c r="K2489">
        <v>8</v>
      </c>
      <c r="L2489" t="s">
        <v>12</v>
      </c>
      <c r="M2489" t="str">
        <f>IF(L2489&lt;&gt;"",L2489,"N/A")</f>
        <v>Invoiced</v>
      </c>
      <c r="O2489" t="str">
        <f>IF(N2489&lt;&gt;"",N2489,"N/A")</f>
        <v>N/A</v>
      </c>
      <c r="P2489" t="s">
        <v>13</v>
      </c>
      <c r="Q2489" s="9">
        <v>36</v>
      </c>
      <c r="R2489" t="str">
        <f t="shared" si="38"/>
        <v>30+</v>
      </c>
      <c r="S2489">
        <v>600</v>
      </c>
      <c r="T2489" t="s">
        <v>14</v>
      </c>
      <c r="U2489">
        <f>IF(T2489="USD",S2489,S2489*0.055)</f>
        <v>600</v>
      </c>
      <c r="V2489">
        <v>300</v>
      </c>
      <c r="W2489" t="s">
        <v>14</v>
      </c>
      <c r="X2489">
        <f>IF(W2489="USD",V2489,V2489*0.054)</f>
        <v>300</v>
      </c>
      <c r="Y2489">
        <v>0</v>
      </c>
      <c r="Z2489">
        <v>1.5</v>
      </c>
      <c r="AA2489" s="9">
        <v>1</v>
      </c>
      <c r="AB2489">
        <v>1.25</v>
      </c>
      <c r="AC2489">
        <v>1</v>
      </c>
    </row>
    <row r="2490" spans="1:29" x14ac:dyDescent="0.25">
      <c r="A2490" t="s">
        <v>3273</v>
      </c>
      <c r="B2490" t="s">
        <v>10</v>
      </c>
      <c r="C2490" t="s">
        <v>56</v>
      </c>
      <c r="D2490" t="s">
        <v>3615</v>
      </c>
      <c r="E2490" t="s">
        <v>3618</v>
      </c>
      <c r="F2490" t="str">
        <f>_xlfn.CONCAT(D2490:D2490,"-",E2490)</f>
        <v>Mombasa-Tripoli</v>
      </c>
      <c r="G2490" s="1">
        <v>44788</v>
      </c>
      <c r="H2490" s="1">
        <v>44798</v>
      </c>
      <c r="I2490" s="8">
        <f>IF(H2490&lt;&gt;"",_xlfn.DAYS(H2490,G2490),"N/A")</f>
        <v>10</v>
      </c>
      <c r="J2490" s="1">
        <f>IF(H2490&lt;&gt;"",H2490,"N/A")</f>
        <v>44798</v>
      </c>
      <c r="K2490">
        <v>8</v>
      </c>
      <c r="L2490" t="s">
        <v>12</v>
      </c>
      <c r="M2490" t="str">
        <f>IF(L2490&lt;&gt;"",L2490,"N/A")</f>
        <v>Invoiced</v>
      </c>
      <c r="O2490" t="str">
        <f>IF(N2490&lt;&gt;"",N2490,"N/A")</f>
        <v>N/A</v>
      </c>
      <c r="P2490" t="s">
        <v>13</v>
      </c>
      <c r="Q2490" s="9">
        <v>36</v>
      </c>
      <c r="R2490" t="str">
        <f t="shared" si="38"/>
        <v>30+</v>
      </c>
      <c r="S2490">
        <v>600</v>
      </c>
      <c r="T2490" t="s">
        <v>14</v>
      </c>
      <c r="U2490">
        <f>IF(T2490="USD",S2490,S2490*0.055)</f>
        <v>600</v>
      </c>
      <c r="V2490">
        <v>300</v>
      </c>
      <c r="W2490" t="s">
        <v>14</v>
      </c>
      <c r="X2490">
        <f>IF(W2490="USD",V2490,V2490*0.054)</f>
        <v>300</v>
      </c>
      <c r="Y2490">
        <v>0</v>
      </c>
      <c r="Z2490">
        <v>1.5</v>
      </c>
      <c r="AA2490" s="9">
        <v>1</v>
      </c>
      <c r="AB2490">
        <v>1.25</v>
      </c>
      <c r="AC2490">
        <v>1</v>
      </c>
    </row>
    <row r="2491" spans="1:29" x14ac:dyDescent="0.25">
      <c r="A2491" t="s">
        <v>3275</v>
      </c>
      <c r="B2491" t="s">
        <v>10</v>
      </c>
      <c r="C2491" t="s">
        <v>56</v>
      </c>
      <c r="D2491" t="s">
        <v>3620</v>
      </c>
      <c r="E2491" t="s">
        <v>3613</v>
      </c>
      <c r="F2491" t="str">
        <f>_xlfn.CONCAT(D2491:D2491,"-",E2491)</f>
        <v>Zanzibar-Sanaa</v>
      </c>
      <c r="G2491" s="1">
        <v>44788</v>
      </c>
      <c r="H2491" s="1">
        <v>44798</v>
      </c>
      <c r="I2491" s="8">
        <f>IF(H2491&lt;&gt;"",_xlfn.DAYS(H2491,G2491),"N/A")</f>
        <v>10</v>
      </c>
      <c r="J2491" s="1">
        <f>IF(H2491&lt;&gt;"",H2491,"N/A")</f>
        <v>44798</v>
      </c>
      <c r="K2491">
        <v>8</v>
      </c>
      <c r="L2491" t="s">
        <v>12</v>
      </c>
      <c r="M2491" t="str">
        <f>IF(L2491&lt;&gt;"",L2491,"N/A")</f>
        <v>Invoiced</v>
      </c>
      <c r="O2491" t="str">
        <f>IF(N2491&lt;&gt;"",N2491,"N/A")</f>
        <v>N/A</v>
      </c>
      <c r="P2491" t="s">
        <v>13</v>
      </c>
      <c r="Q2491" s="9">
        <v>36</v>
      </c>
      <c r="R2491" t="str">
        <f t="shared" si="38"/>
        <v>30+</v>
      </c>
      <c r="S2491">
        <v>600</v>
      </c>
      <c r="T2491" t="s">
        <v>14</v>
      </c>
      <c r="U2491">
        <f>IF(T2491="USD",S2491,S2491*0.055)</f>
        <v>600</v>
      </c>
      <c r="V2491">
        <v>300</v>
      </c>
      <c r="W2491" t="s">
        <v>14</v>
      </c>
      <c r="X2491">
        <f>IF(W2491="USD",V2491,V2491*0.054)</f>
        <v>300</v>
      </c>
      <c r="Y2491">
        <v>0</v>
      </c>
      <c r="Z2491">
        <v>1.5</v>
      </c>
      <c r="AA2491" s="9">
        <v>1</v>
      </c>
      <c r="AB2491">
        <v>1.25</v>
      </c>
      <c r="AC2491">
        <v>1</v>
      </c>
    </row>
    <row r="2492" spans="1:29" x14ac:dyDescent="0.25">
      <c r="A2492" t="s">
        <v>3279</v>
      </c>
      <c r="B2492" t="s">
        <v>10</v>
      </c>
      <c r="C2492" t="s">
        <v>56</v>
      </c>
      <c r="D2492" t="s">
        <v>3619</v>
      </c>
      <c r="E2492" t="s">
        <v>3612</v>
      </c>
      <c r="F2492" t="str">
        <f>_xlfn.CONCAT(D2492:D2492,"-",E2492)</f>
        <v>Addis Ababa-Victoria</v>
      </c>
      <c r="G2492" s="1">
        <v>44788</v>
      </c>
      <c r="H2492" s="1">
        <v>44798</v>
      </c>
      <c r="I2492" s="8">
        <f>IF(H2492&lt;&gt;"",_xlfn.DAYS(H2492,G2492),"N/A")</f>
        <v>10</v>
      </c>
      <c r="J2492" s="1">
        <f>IF(H2492&lt;&gt;"",H2492,"N/A")</f>
        <v>44798</v>
      </c>
      <c r="K2492">
        <v>8</v>
      </c>
      <c r="L2492" t="s">
        <v>12</v>
      </c>
      <c r="M2492" t="str">
        <f>IF(L2492&lt;&gt;"",L2492,"N/A")</f>
        <v>Invoiced</v>
      </c>
      <c r="O2492" t="str">
        <f>IF(N2492&lt;&gt;"",N2492,"N/A")</f>
        <v>N/A</v>
      </c>
      <c r="P2492" t="s">
        <v>13</v>
      </c>
      <c r="Q2492" s="9">
        <v>36</v>
      </c>
      <c r="R2492" t="str">
        <f t="shared" si="38"/>
        <v>30+</v>
      </c>
      <c r="S2492">
        <v>600</v>
      </c>
      <c r="T2492" t="s">
        <v>14</v>
      </c>
      <c r="U2492">
        <f>IF(T2492="USD",S2492,S2492*0.055)</f>
        <v>600</v>
      </c>
      <c r="V2492">
        <v>300</v>
      </c>
      <c r="W2492" t="s">
        <v>14</v>
      </c>
      <c r="X2492">
        <f>IF(W2492="USD",V2492,V2492*0.054)</f>
        <v>300</v>
      </c>
      <c r="Y2492">
        <v>0</v>
      </c>
      <c r="Z2492">
        <v>1.5</v>
      </c>
      <c r="AA2492" s="9">
        <v>1</v>
      </c>
      <c r="AB2492">
        <v>1.25</v>
      </c>
      <c r="AC2492">
        <v>1</v>
      </c>
    </row>
    <row r="2493" spans="1:29" x14ac:dyDescent="0.25">
      <c r="A2493" t="s">
        <v>3280</v>
      </c>
      <c r="B2493" t="s">
        <v>10</v>
      </c>
      <c r="C2493" t="s">
        <v>56</v>
      </c>
      <c r="D2493" t="s">
        <v>3616</v>
      </c>
      <c r="E2493" t="s">
        <v>3614</v>
      </c>
      <c r="F2493" t="str">
        <f>_xlfn.CONCAT(D2493:D2493,"-",E2493)</f>
        <v>Marrakech-Alger</v>
      </c>
      <c r="G2493" s="1">
        <v>44788</v>
      </c>
      <c r="H2493" s="1">
        <v>44798</v>
      </c>
      <c r="I2493" s="8">
        <f>IF(H2493&lt;&gt;"",_xlfn.DAYS(H2493,G2493),"N/A")</f>
        <v>10</v>
      </c>
      <c r="J2493" s="1">
        <f>IF(H2493&lt;&gt;"",H2493,"N/A")</f>
        <v>44798</v>
      </c>
      <c r="K2493">
        <v>8</v>
      </c>
      <c r="L2493" t="s">
        <v>12</v>
      </c>
      <c r="M2493" t="str">
        <f>IF(L2493&lt;&gt;"",L2493,"N/A")</f>
        <v>Invoiced</v>
      </c>
      <c r="O2493" t="str">
        <f>IF(N2493&lt;&gt;"",N2493,"N/A")</f>
        <v>N/A</v>
      </c>
      <c r="P2493" t="s">
        <v>13</v>
      </c>
      <c r="Q2493" s="9">
        <v>36</v>
      </c>
      <c r="R2493" t="str">
        <f t="shared" si="38"/>
        <v>30+</v>
      </c>
      <c r="S2493">
        <v>600</v>
      </c>
      <c r="T2493" t="s">
        <v>14</v>
      </c>
      <c r="U2493">
        <f>IF(T2493="USD",S2493,S2493*0.055)</f>
        <v>600</v>
      </c>
      <c r="V2493">
        <v>300</v>
      </c>
      <c r="W2493" t="s">
        <v>14</v>
      </c>
      <c r="X2493">
        <f>IF(W2493="USD",V2493,V2493*0.054)</f>
        <v>300</v>
      </c>
      <c r="Y2493">
        <v>0</v>
      </c>
      <c r="Z2493">
        <v>1.5</v>
      </c>
      <c r="AA2493" s="9">
        <v>1</v>
      </c>
      <c r="AB2493">
        <v>1.25</v>
      </c>
      <c r="AC2493">
        <v>1</v>
      </c>
    </row>
    <row r="2494" spans="1:29" x14ac:dyDescent="0.25">
      <c r="A2494" t="s">
        <v>3282</v>
      </c>
      <c r="B2494" t="s">
        <v>10</v>
      </c>
      <c r="C2494" t="s">
        <v>56</v>
      </c>
      <c r="D2494" t="s">
        <v>3615</v>
      </c>
      <c r="E2494" t="s">
        <v>3614</v>
      </c>
      <c r="F2494" t="str">
        <f>_xlfn.CONCAT(D2494:D2494,"-",E2494)</f>
        <v>Mombasa-Alger</v>
      </c>
      <c r="G2494" s="1">
        <v>44788</v>
      </c>
      <c r="H2494" s="1">
        <v>44798</v>
      </c>
      <c r="I2494" s="8">
        <f>IF(H2494&lt;&gt;"",_xlfn.DAYS(H2494,G2494),"N/A")</f>
        <v>10</v>
      </c>
      <c r="J2494" s="1">
        <f>IF(H2494&lt;&gt;"",H2494,"N/A")</f>
        <v>44798</v>
      </c>
      <c r="K2494">
        <v>8</v>
      </c>
      <c r="L2494" t="s">
        <v>12</v>
      </c>
      <c r="M2494" t="str">
        <f>IF(L2494&lt;&gt;"",L2494,"N/A")</f>
        <v>Invoiced</v>
      </c>
      <c r="O2494" t="str">
        <f>IF(N2494&lt;&gt;"",N2494,"N/A")</f>
        <v>N/A</v>
      </c>
      <c r="P2494" t="s">
        <v>13</v>
      </c>
      <c r="Q2494" s="9">
        <v>36</v>
      </c>
      <c r="R2494" t="str">
        <f t="shared" si="38"/>
        <v>30+</v>
      </c>
      <c r="S2494">
        <v>600</v>
      </c>
      <c r="T2494" t="s">
        <v>14</v>
      </c>
      <c r="U2494">
        <f>IF(T2494="USD",S2494,S2494*0.055)</f>
        <v>600</v>
      </c>
      <c r="V2494">
        <v>300</v>
      </c>
      <c r="W2494" t="s">
        <v>14</v>
      </c>
      <c r="X2494">
        <f>IF(W2494="USD",V2494,V2494*0.054)</f>
        <v>300</v>
      </c>
      <c r="Y2494">
        <v>0</v>
      </c>
      <c r="Z2494">
        <v>1.5</v>
      </c>
      <c r="AA2494" s="9">
        <v>1</v>
      </c>
      <c r="AB2494">
        <v>1.25</v>
      </c>
      <c r="AC2494">
        <v>1</v>
      </c>
    </row>
    <row r="2495" spans="1:29" x14ac:dyDescent="0.25">
      <c r="A2495" t="s">
        <v>3283</v>
      </c>
      <c r="B2495" t="s">
        <v>10</v>
      </c>
      <c r="C2495" t="s">
        <v>56</v>
      </c>
      <c r="D2495" t="s">
        <v>3616</v>
      </c>
      <c r="E2495" t="s">
        <v>3613</v>
      </c>
      <c r="F2495" t="str">
        <f>_xlfn.CONCAT(D2495:D2495,"-",E2495)</f>
        <v>Marrakech-Sanaa</v>
      </c>
      <c r="G2495" s="1">
        <v>44788</v>
      </c>
      <c r="H2495" s="1">
        <v>44798</v>
      </c>
      <c r="I2495" s="8">
        <f>IF(H2495&lt;&gt;"",_xlfn.DAYS(H2495,G2495),"N/A")</f>
        <v>10</v>
      </c>
      <c r="J2495" s="1">
        <f>IF(H2495&lt;&gt;"",H2495,"N/A")</f>
        <v>44798</v>
      </c>
      <c r="K2495">
        <v>8</v>
      </c>
      <c r="L2495" t="s">
        <v>12</v>
      </c>
      <c r="M2495" t="str">
        <f>IF(L2495&lt;&gt;"",L2495,"N/A")</f>
        <v>Invoiced</v>
      </c>
      <c r="O2495" t="str">
        <f>IF(N2495&lt;&gt;"",N2495,"N/A")</f>
        <v>N/A</v>
      </c>
      <c r="P2495" t="s">
        <v>13</v>
      </c>
      <c r="Q2495" s="9">
        <v>36</v>
      </c>
      <c r="R2495" t="str">
        <f t="shared" si="38"/>
        <v>30+</v>
      </c>
      <c r="S2495">
        <v>600</v>
      </c>
      <c r="T2495" t="s">
        <v>14</v>
      </c>
      <c r="U2495">
        <f>IF(T2495="USD",S2495,S2495*0.055)</f>
        <v>600</v>
      </c>
      <c r="V2495">
        <v>300</v>
      </c>
      <c r="W2495" t="s">
        <v>14</v>
      </c>
      <c r="X2495">
        <f>IF(W2495="USD",V2495,V2495*0.054)</f>
        <v>300</v>
      </c>
      <c r="Y2495">
        <v>0</v>
      </c>
      <c r="Z2495">
        <v>1.5</v>
      </c>
      <c r="AA2495" s="9">
        <v>1</v>
      </c>
      <c r="AB2495">
        <v>1.25</v>
      </c>
      <c r="AC2495">
        <v>1</v>
      </c>
    </row>
    <row r="2496" spans="1:29" x14ac:dyDescent="0.25">
      <c r="A2496" t="s">
        <v>3295</v>
      </c>
      <c r="B2496" t="s">
        <v>10</v>
      </c>
      <c r="C2496" t="s">
        <v>56</v>
      </c>
      <c r="D2496" t="s">
        <v>3615</v>
      </c>
      <c r="E2496" t="s">
        <v>3614</v>
      </c>
      <c r="F2496" t="str">
        <f>_xlfn.CONCAT(D2496:D2496,"-",E2496)</f>
        <v>Mombasa-Alger</v>
      </c>
      <c r="G2496" s="1">
        <v>44788</v>
      </c>
      <c r="H2496" s="1">
        <v>44798</v>
      </c>
      <c r="I2496" s="8">
        <f>IF(H2496&lt;&gt;"",_xlfn.DAYS(H2496,G2496),"N/A")</f>
        <v>10</v>
      </c>
      <c r="J2496" s="1">
        <f>IF(H2496&lt;&gt;"",H2496,"N/A")</f>
        <v>44798</v>
      </c>
      <c r="K2496">
        <v>8</v>
      </c>
      <c r="L2496" t="s">
        <v>12</v>
      </c>
      <c r="M2496" t="str">
        <f>IF(L2496&lt;&gt;"",L2496,"N/A")</f>
        <v>Invoiced</v>
      </c>
      <c r="O2496" t="str">
        <f>IF(N2496&lt;&gt;"",N2496,"N/A")</f>
        <v>N/A</v>
      </c>
      <c r="P2496" t="s">
        <v>13</v>
      </c>
      <c r="Q2496" s="9">
        <v>36</v>
      </c>
      <c r="R2496" t="str">
        <f t="shared" si="38"/>
        <v>30+</v>
      </c>
      <c r="S2496">
        <v>600</v>
      </c>
      <c r="T2496" t="s">
        <v>14</v>
      </c>
      <c r="U2496">
        <f>IF(T2496="USD",S2496,S2496*0.055)</f>
        <v>600</v>
      </c>
      <c r="V2496">
        <v>300</v>
      </c>
      <c r="W2496" t="s">
        <v>14</v>
      </c>
      <c r="X2496">
        <f>IF(W2496="USD",V2496,V2496*0.054)</f>
        <v>300</v>
      </c>
      <c r="Y2496">
        <v>0</v>
      </c>
      <c r="Z2496">
        <v>1.5</v>
      </c>
      <c r="AA2496" s="9">
        <v>1</v>
      </c>
      <c r="AB2496">
        <v>1.25</v>
      </c>
      <c r="AC2496">
        <v>1</v>
      </c>
    </row>
    <row r="2497" spans="1:29" x14ac:dyDescent="0.25">
      <c r="A2497" t="s">
        <v>3308</v>
      </c>
      <c r="B2497" t="s">
        <v>10</v>
      </c>
      <c r="C2497" t="s">
        <v>56</v>
      </c>
      <c r="D2497" t="s">
        <v>3615</v>
      </c>
      <c r="E2497" t="s">
        <v>3618</v>
      </c>
      <c r="F2497" t="str">
        <f>_xlfn.CONCAT(D2497:D2497,"-",E2497)</f>
        <v>Mombasa-Tripoli</v>
      </c>
      <c r="G2497" s="1">
        <v>44795</v>
      </c>
      <c r="H2497" s="1">
        <v>44805</v>
      </c>
      <c r="I2497" s="8">
        <f>IF(H2497&lt;&gt;"",_xlfn.DAYS(H2497,G2497),"N/A")</f>
        <v>10</v>
      </c>
      <c r="J2497" s="1">
        <f>IF(H2497&lt;&gt;"",H2497,"N/A")</f>
        <v>44805</v>
      </c>
      <c r="K2497">
        <v>8</v>
      </c>
      <c r="L2497" t="s">
        <v>12</v>
      </c>
      <c r="M2497" t="str">
        <f>IF(L2497&lt;&gt;"",L2497,"N/A")</f>
        <v>Invoiced</v>
      </c>
      <c r="O2497" t="str">
        <f>IF(N2497&lt;&gt;"",N2497,"N/A")</f>
        <v>N/A</v>
      </c>
      <c r="P2497" t="s">
        <v>13</v>
      </c>
      <c r="Q2497" s="9">
        <v>36</v>
      </c>
      <c r="R2497" t="str">
        <f t="shared" si="38"/>
        <v>30+</v>
      </c>
      <c r="S2497">
        <v>600</v>
      </c>
      <c r="T2497" t="s">
        <v>14</v>
      </c>
      <c r="U2497">
        <f>IF(T2497="USD",S2497,S2497*0.055)</f>
        <v>600</v>
      </c>
      <c r="V2497">
        <v>300</v>
      </c>
      <c r="W2497" t="s">
        <v>14</v>
      </c>
      <c r="X2497">
        <f>IF(W2497="USD",V2497,V2497*0.054)</f>
        <v>300</v>
      </c>
      <c r="Y2497">
        <v>0</v>
      </c>
      <c r="Z2497">
        <v>1.5</v>
      </c>
      <c r="AA2497" s="9">
        <v>1</v>
      </c>
      <c r="AB2497">
        <v>1.25</v>
      </c>
      <c r="AC2497">
        <v>1</v>
      </c>
    </row>
    <row r="2498" spans="1:29" x14ac:dyDescent="0.25">
      <c r="A2498" t="s">
        <v>3312</v>
      </c>
      <c r="B2498" t="s">
        <v>10</v>
      </c>
      <c r="C2498" t="s">
        <v>56</v>
      </c>
      <c r="D2498" t="s">
        <v>3616</v>
      </c>
      <c r="E2498" t="s">
        <v>3612</v>
      </c>
      <c r="F2498" t="str">
        <f>_xlfn.CONCAT(D2498:D2498,"-",E2498)</f>
        <v>Marrakech-Victoria</v>
      </c>
      <c r="G2498" s="1">
        <v>44796</v>
      </c>
      <c r="H2498" s="1">
        <v>44806</v>
      </c>
      <c r="I2498" s="8">
        <f>IF(H2498&lt;&gt;"",_xlfn.DAYS(H2498,G2498),"N/A")</f>
        <v>10</v>
      </c>
      <c r="J2498" s="1">
        <f>IF(H2498&lt;&gt;"",H2498,"N/A")</f>
        <v>44806</v>
      </c>
      <c r="K2498">
        <v>8</v>
      </c>
      <c r="L2498" t="s">
        <v>12</v>
      </c>
      <c r="M2498" t="str">
        <f>IF(L2498&lt;&gt;"",L2498,"N/A")</f>
        <v>Invoiced</v>
      </c>
      <c r="O2498" t="str">
        <f>IF(N2498&lt;&gt;"",N2498,"N/A")</f>
        <v>N/A</v>
      </c>
      <c r="P2498" t="s">
        <v>13</v>
      </c>
      <c r="Q2498" s="9">
        <v>36</v>
      </c>
      <c r="R2498" t="str">
        <f t="shared" si="38"/>
        <v>30+</v>
      </c>
      <c r="S2498">
        <v>600</v>
      </c>
      <c r="T2498" t="s">
        <v>14</v>
      </c>
      <c r="U2498">
        <f>IF(T2498="USD",S2498,S2498*0.055)</f>
        <v>600</v>
      </c>
      <c r="V2498">
        <v>300</v>
      </c>
      <c r="W2498" t="s">
        <v>14</v>
      </c>
      <c r="X2498">
        <f>IF(W2498="USD",V2498,V2498*0.054)</f>
        <v>300</v>
      </c>
      <c r="Y2498">
        <v>0</v>
      </c>
      <c r="Z2498">
        <v>1.5</v>
      </c>
      <c r="AA2498" s="9">
        <v>1</v>
      </c>
      <c r="AB2498">
        <v>1.25</v>
      </c>
      <c r="AC2498">
        <v>1</v>
      </c>
    </row>
    <row r="2499" spans="1:29" x14ac:dyDescent="0.25">
      <c r="A2499" t="s">
        <v>3317</v>
      </c>
      <c r="B2499" t="s">
        <v>10</v>
      </c>
      <c r="C2499" t="s">
        <v>56</v>
      </c>
      <c r="D2499" t="s">
        <v>3620</v>
      </c>
      <c r="E2499" t="s">
        <v>3612</v>
      </c>
      <c r="F2499" t="str">
        <f>_xlfn.CONCAT(D2499:D2499,"-",E2499)</f>
        <v>Zanzibar-Victoria</v>
      </c>
      <c r="G2499" s="1">
        <v>44795</v>
      </c>
      <c r="H2499" s="1">
        <v>44805</v>
      </c>
      <c r="I2499" s="8">
        <f>IF(H2499&lt;&gt;"",_xlfn.DAYS(H2499,G2499),"N/A")</f>
        <v>10</v>
      </c>
      <c r="J2499" s="1">
        <f>IF(H2499&lt;&gt;"",H2499,"N/A")</f>
        <v>44805</v>
      </c>
      <c r="K2499">
        <v>8</v>
      </c>
      <c r="L2499" t="s">
        <v>12</v>
      </c>
      <c r="M2499" t="str">
        <f>IF(L2499&lt;&gt;"",L2499,"N/A")</f>
        <v>Invoiced</v>
      </c>
      <c r="O2499" t="str">
        <f>IF(N2499&lt;&gt;"",N2499,"N/A")</f>
        <v>N/A</v>
      </c>
      <c r="P2499" t="s">
        <v>13</v>
      </c>
      <c r="Q2499" s="9">
        <v>36</v>
      </c>
      <c r="R2499" t="str">
        <f t="shared" ref="R2499:R2562" si="39">IF(Q2499&lt;=10,"1-10",IF(Q2499&lt;=20,"10-20",IF(Q2499&lt;=30,"20-30",IF(Q2499&lt;=40,"30+"))))</f>
        <v>30+</v>
      </c>
      <c r="S2499">
        <v>600</v>
      </c>
      <c r="T2499" t="s">
        <v>14</v>
      </c>
      <c r="U2499">
        <f>IF(T2499="USD",S2499,S2499*0.055)</f>
        <v>600</v>
      </c>
      <c r="V2499">
        <v>300</v>
      </c>
      <c r="W2499" t="s">
        <v>14</v>
      </c>
      <c r="X2499">
        <f>IF(W2499="USD",V2499,V2499*0.054)</f>
        <v>300</v>
      </c>
      <c r="Y2499">
        <v>0</v>
      </c>
      <c r="Z2499">
        <v>1.5</v>
      </c>
      <c r="AA2499" s="9">
        <v>1</v>
      </c>
      <c r="AB2499">
        <v>1.25</v>
      </c>
      <c r="AC2499">
        <v>1</v>
      </c>
    </row>
    <row r="2500" spans="1:29" x14ac:dyDescent="0.25">
      <c r="A2500" t="s">
        <v>3318</v>
      </c>
      <c r="B2500" t="s">
        <v>10</v>
      </c>
      <c r="C2500" t="s">
        <v>56</v>
      </c>
      <c r="D2500" t="s">
        <v>3620</v>
      </c>
      <c r="E2500" t="s">
        <v>3612</v>
      </c>
      <c r="F2500" t="str">
        <f>_xlfn.CONCAT(D2500:D2500,"-",E2500)</f>
        <v>Zanzibar-Victoria</v>
      </c>
      <c r="G2500" s="1">
        <v>44795</v>
      </c>
      <c r="H2500" s="1">
        <v>44805</v>
      </c>
      <c r="I2500" s="8">
        <f>IF(H2500&lt;&gt;"",_xlfn.DAYS(H2500,G2500),"N/A")</f>
        <v>10</v>
      </c>
      <c r="J2500" s="1">
        <f>IF(H2500&lt;&gt;"",H2500,"N/A")</f>
        <v>44805</v>
      </c>
      <c r="K2500">
        <v>8</v>
      </c>
      <c r="L2500" t="s">
        <v>12</v>
      </c>
      <c r="M2500" t="str">
        <f>IF(L2500&lt;&gt;"",L2500,"N/A")</f>
        <v>Invoiced</v>
      </c>
      <c r="O2500" t="str">
        <f>IF(N2500&lt;&gt;"",N2500,"N/A")</f>
        <v>N/A</v>
      </c>
      <c r="P2500" t="s">
        <v>13</v>
      </c>
      <c r="Q2500" s="9">
        <v>36</v>
      </c>
      <c r="R2500" t="str">
        <f t="shared" si="39"/>
        <v>30+</v>
      </c>
      <c r="S2500">
        <v>600</v>
      </c>
      <c r="T2500" t="s">
        <v>14</v>
      </c>
      <c r="U2500">
        <f>IF(T2500="USD",S2500,S2500*0.055)</f>
        <v>600</v>
      </c>
      <c r="V2500">
        <v>300</v>
      </c>
      <c r="W2500" t="s">
        <v>14</v>
      </c>
      <c r="X2500">
        <f>IF(W2500="USD",V2500,V2500*0.054)</f>
        <v>300</v>
      </c>
      <c r="Y2500">
        <v>0</v>
      </c>
      <c r="Z2500">
        <v>1.5</v>
      </c>
      <c r="AA2500" s="9">
        <v>1</v>
      </c>
      <c r="AB2500">
        <v>1.25</v>
      </c>
      <c r="AC2500">
        <v>1</v>
      </c>
    </row>
    <row r="2501" spans="1:29" x14ac:dyDescent="0.25">
      <c r="A2501" t="s">
        <v>3330</v>
      </c>
      <c r="B2501" t="s">
        <v>10</v>
      </c>
      <c r="C2501" t="s">
        <v>56</v>
      </c>
      <c r="D2501" t="s">
        <v>3615</v>
      </c>
      <c r="E2501" t="s">
        <v>3618</v>
      </c>
      <c r="F2501" t="str">
        <f>_xlfn.CONCAT(D2501:D2501,"-",E2501)</f>
        <v>Mombasa-Tripoli</v>
      </c>
      <c r="G2501" s="1">
        <v>44804</v>
      </c>
      <c r="H2501" s="1">
        <v>44814</v>
      </c>
      <c r="I2501" s="8">
        <f>IF(H2501&lt;&gt;"",_xlfn.DAYS(H2501,G2501),"N/A")</f>
        <v>10</v>
      </c>
      <c r="J2501" s="1">
        <f>IF(H2501&lt;&gt;"",H2501,"N/A")</f>
        <v>44814</v>
      </c>
      <c r="K2501">
        <v>8</v>
      </c>
      <c r="L2501" t="s">
        <v>12</v>
      </c>
      <c r="M2501" t="str">
        <f>IF(L2501&lt;&gt;"",L2501,"N/A")</f>
        <v>Invoiced</v>
      </c>
      <c r="O2501" t="str">
        <f>IF(N2501&lt;&gt;"",N2501,"N/A")</f>
        <v>N/A</v>
      </c>
      <c r="P2501" t="s">
        <v>13</v>
      </c>
      <c r="Q2501" s="9">
        <v>36</v>
      </c>
      <c r="R2501" t="str">
        <f t="shared" si="39"/>
        <v>30+</v>
      </c>
      <c r="S2501">
        <v>600</v>
      </c>
      <c r="T2501" t="s">
        <v>14</v>
      </c>
      <c r="U2501">
        <f>IF(T2501="USD",S2501,S2501*0.055)</f>
        <v>600</v>
      </c>
      <c r="V2501">
        <v>300</v>
      </c>
      <c r="W2501" t="s">
        <v>14</v>
      </c>
      <c r="X2501">
        <f>IF(W2501="USD",V2501,V2501*0.054)</f>
        <v>300</v>
      </c>
      <c r="Y2501">
        <v>0</v>
      </c>
      <c r="Z2501">
        <v>1.5</v>
      </c>
      <c r="AA2501" s="9">
        <v>1</v>
      </c>
      <c r="AB2501">
        <v>1.25</v>
      </c>
      <c r="AC2501">
        <v>1</v>
      </c>
    </row>
    <row r="2502" spans="1:29" x14ac:dyDescent="0.25">
      <c r="A2502" t="s">
        <v>3508</v>
      </c>
      <c r="B2502" t="s">
        <v>10</v>
      </c>
      <c r="C2502" t="s">
        <v>56</v>
      </c>
      <c r="D2502" t="s">
        <v>3615</v>
      </c>
      <c r="E2502" t="s">
        <v>3617</v>
      </c>
      <c r="F2502" t="str">
        <f>_xlfn.CONCAT(D2502:D2502,"-",E2502)</f>
        <v>Mombasa-Lagos</v>
      </c>
      <c r="G2502" s="1">
        <v>44781</v>
      </c>
      <c r="H2502" s="1">
        <v>44791</v>
      </c>
      <c r="I2502" s="8">
        <f>IF(H2502&lt;&gt;"",_xlfn.DAYS(H2502,G2502),"N/A")</f>
        <v>10</v>
      </c>
      <c r="J2502" s="1">
        <f>IF(H2502&lt;&gt;"",H2502,"N/A")</f>
        <v>44791</v>
      </c>
      <c r="K2502">
        <v>8</v>
      </c>
      <c r="M2502" t="str">
        <f>IF(L2502&lt;&gt;"",L2502,"N/A")</f>
        <v>N/A</v>
      </c>
      <c r="N2502" t="s">
        <v>12</v>
      </c>
      <c r="O2502" t="str">
        <f>IF(N2502&lt;&gt;"",N2502,"N/A")</f>
        <v>Invoiced</v>
      </c>
      <c r="P2502" t="s">
        <v>13</v>
      </c>
      <c r="Q2502" s="9">
        <v>35.671999999999997</v>
      </c>
      <c r="R2502" t="str">
        <f t="shared" si="39"/>
        <v>30+</v>
      </c>
      <c r="S2502">
        <v>600</v>
      </c>
      <c r="T2502" t="s">
        <v>14</v>
      </c>
      <c r="U2502">
        <f>IF(T2502="USD",S2502,S2502*0.055)</f>
        <v>600</v>
      </c>
      <c r="V2502">
        <v>300</v>
      </c>
      <c r="W2502" t="s">
        <v>14</v>
      </c>
      <c r="X2502">
        <f>IF(W2502="USD",V2502,V2502*0.054)</f>
        <v>300</v>
      </c>
      <c r="Y2502">
        <v>1</v>
      </c>
      <c r="Z2502">
        <v>1.5</v>
      </c>
      <c r="AA2502" s="9">
        <v>1</v>
      </c>
      <c r="AB2502">
        <v>1.25</v>
      </c>
      <c r="AC2502">
        <v>1</v>
      </c>
    </row>
    <row r="2503" spans="1:29" x14ac:dyDescent="0.25">
      <c r="A2503" t="s">
        <v>3515</v>
      </c>
      <c r="B2503" t="s">
        <v>10</v>
      </c>
      <c r="C2503" t="s">
        <v>56</v>
      </c>
      <c r="D2503" t="s">
        <v>3619</v>
      </c>
      <c r="E2503" t="s">
        <v>3614</v>
      </c>
      <c r="F2503" t="str">
        <f>_xlfn.CONCAT(D2503:D2503,"-",E2503)</f>
        <v>Addis Ababa-Alger</v>
      </c>
      <c r="G2503" s="1">
        <v>44782</v>
      </c>
      <c r="H2503" s="1">
        <v>44792</v>
      </c>
      <c r="I2503" s="8">
        <f>IF(H2503&lt;&gt;"",_xlfn.DAYS(H2503,G2503),"N/A")</f>
        <v>10</v>
      </c>
      <c r="J2503" s="1">
        <f>IF(H2503&lt;&gt;"",H2503,"N/A")</f>
        <v>44792</v>
      </c>
      <c r="K2503">
        <v>8</v>
      </c>
      <c r="M2503" t="str">
        <f>IF(L2503&lt;&gt;"",L2503,"N/A")</f>
        <v>N/A</v>
      </c>
      <c r="N2503" t="s">
        <v>12</v>
      </c>
      <c r="O2503" t="str">
        <f>IF(N2503&lt;&gt;"",N2503,"N/A")</f>
        <v>Invoiced</v>
      </c>
      <c r="P2503" t="s">
        <v>13</v>
      </c>
      <c r="Q2503" s="9">
        <v>35.627000000000002</v>
      </c>
      <c r="R2503" t="str">
        <f t="shared" si="39"/>
        <v>30+</v>
      </c>
      <c r="S2503">
        <v>600</v>
      </c>
      <c r="T2503" t="s">
        <v>14</v>
      </c>
      <c r="U2503">
        <f>IF(T2503="USD",S2503,S2503*0.055)</f>
        <v>600</v>
      </c>
      <c r="V2503">
        <v>300</v>
      </c>
      <c r="W2503" t="s">
        <v>14</v>
      </c>
      <c r="X2503">
        <f>IF(W2503="USD",V2503,V2503*0.054)</f>
        <v>300</v>
      </c>
      <c r="Y2503">
        <v>1</v>
      </c>
      <c r="Z2503">
        <v>1.5</v>
      </c>
      <c r="AA2503" s="9">
        <v>1</v>
      </c>
      <c r="AB2503">
        <v>1.25</v>
      </c>
      <c r="AC2503">
        <v>1</v>
      </c>
    </row>
    <row r="2504" spans="1:29" x14ac:dyDescent="0.25">
      <c r="A2504" t="s">
        <v>3462</v>
      </c>
      <c r="B2504" t="s">
        <v>10</v>
      </c>
      <c r="C2504" t="s">
        <v>56</v>
      </c>
      <c r="D2504" t="s">
        <v>3616</v>
      </c>
      <c r="E2504" t="s">
        <v>3613</v>
      </c>
      <c r="F2504" t="str">
        <f>_xlfn.CONCAT(D2504:D2504,"-",E2504)</f>
        <v>Marrakech-Sanaa</v>
      </c>
      <c r="G2504" s="1">
        <v>44741</v>
      </c>
      <c r="H2504" s="1">
        <v>44751</v>
      </c>
      <c r="I2504" s="8">
        <f>IF(H2504&lt;&gt;"",_xlfn.DAYS(H2504,G2504),"N/A")</f>
        <v>10</v>
      </c>
      <c r="J2504" s="1">
        <f>IF(H2504&lt;&gt;"",H2504,"N/A")</f>
        <v>44751</v>
      </c>
      <c r="K2504">
        <v>6</v>
      </c>
      <c r="L2504" t="s">
        <v>16</v>
      </c>
      <c r="M2504" t="str">
        <f>IF(L2504&lt;&gt;"",L2504,"N/A")</f>
        <v>Paid</v>
      </c>
      <c r="N2504" t="s">
        <v>12</v>
      </c>
      <c r="O2504" t="str">
        <f>IF(N2504&lt;&gt;"",N2504,"N/A")</f>
        <v>Invoiced</v>
      </c>
      <c r="P2504" t="s">
        <v>13</v>
      </c>
      <c r="Q2504" s="9">
        <v>35.6</v>
      </c>
      <c r="R2504" t="str">
        <f t="shared" si="39"/>
        <v>30+</v>
      </c>
      <c r="S2504">
        <v>600</v>
      </c>
      <c r="T2504" t="s">
        <v>14</v>
      </c>
      <c r="U2504">
        <f>IF(T2504="USD",S2504,S2504*0.055)</f>
        <v>600</v>
      </c>
      <c r="V2504">
        <v>300</v>
      </c>
      <c r="W2504" t="s">
        <v>14</v>
      </c>
      <c r="X2504">
        <f>IF(W2504="USD",V2504,V2504*0.054)</f>
        <v>300</v>
      </c>
      <c r="Y2504">
        <v>1</v>
      </c>
      <c r="Z2504">
        <v>1.5</v>
      </c>
      <c r="AA2504" s="9">
        <v>1</v>
      </c>
      <c r="AB2504">
        <v>1.25</v>
      </c>
      <c r="AC2504">
        <v>1</v>
      </c>
    </row>
    <row r="2505" spans="1:29" x14ac:dyDescent="0.25">
      <c r="A2505" t="s">
        <v>3439</v>
      </c>
      <c r="B2505" t="s">
        <v>10</v>
      </c>
      <c r="C2505" t="s">
        <v>56</v>
      </c>
      <c r="D2505" t="s">
        <v>3615</v>
      </c>
      <c r="E2505" t="s">
        <v>3614</v>
      </c>
      <c r="F2505" t="str">
        <f>_xlfn.CONCAT(D2505:D2505,"-",E2505)</f>
        <v>Mombasa-Alger</v>
      </c>
      <c r="G2505" s="1">
        <v>44736</v>
      </c>
      <c r="H2505" s="1">
        <v>44746</v>
      </c>
      <c r="I2505" s="8">
        <f>IF(H2505&lt;&gt;"",_xlfn.DAYS(H2505,G2505),"N/A")</f>
        <v>10</v>
      </c>
      <c r="J2505" s="1">
        <f>IF(H2505&lt;&gt;"",H2505,"N/A")</f>
        <v>44746</v>
      </c>
      <c r="K2505">
        <v>6</v>
      </c>
      <c r="L2505" t="s">
        <v>16</v>
      </c>
      <c r="M2505" t="str">
        <f>IF(L2505&lt;&gt;"",L2505,"N/A")</f>
        <v>Paid</v>
      </c>
      <c r="N2505" t="s">
        <v>12</v>
      </c>
      <c r="O2505" t="str">
        <f>IF(N2505&lt;&gt;"",N2505,"N/A")</f>
        <v>Invoiced</v>
      </c>
      <c r="P2505" t="s">
        <v>13</v>
      </c>
      <c r="Q2505" s="9">
        <v>35.548999999999999</v>
      </c>
      <c r="R2505" t="str">
        <f t="shared" si="39"/>
        <v>30+</v>
      </c>
      <c r="S2505">
        <v>600</v>
      </c>
      <c r="T2505" t="s">
        <v>14</v>
      </c>
      <c r="U2505">
        <f>IF(T2505="USD",S2505,S2505*0.055)</f>
        <v>600</v>
      </c>
      <c r="V2505">
        <v>300</v>
      </c>
      <c r="W2505" t="s">
        <v>14</v>
      </c>
      <c r="X2505">
        <f>IF(W2505="USD",V2505,V2505*0.054)</f>
        <v>300</v>
      </c>
      <c r="Y2505">
        <v>1</v>
      </c>
      <c r="Z2505">
        <v>1.5</v>
      </c>
      <c r="AA2505" s="9">
        <v>1</v>
      </c>
      <c r="AB2505">
        <v>1.25</v>
      </c>
      <c r="AC2505">
        <v>1</v>
      </c>
    </row>
    <row r="2506" spans="1:29" x14ac:dyDescent="0.25">
      <c r="A2506" t="s">
        <v>764</v>
      </c>
      <c r="B2506" t="s">
        <v>10</v>
      </c>
      <c r="C2506" t="s">
        <v>68</v>
      </c>
      <c r="D2506" t="s">
        <v>3619</v>
      </c>
      <c r="E2506" t="s">
        <v>3617</v>
      </c>
      <c r="F2506" t="str">
        <f>_xlfn.CONCAT(D2506:D2506,"-",E2506)</f>
        <v>Addis Ababa-Lagos</v>
      </c>
      <c r="G2506" s="1">
        <v>44801</v>
      </c>
      <c r="H2506" s="1">
        <v>44811</v>
      </c>
      <c r="I2506" s="8">
        <f>IF(H2506&lt;&gt;"",_xlfn.DAYS(H2506,G2506),"N/A")</f>
        <v>10</v>
      </c>
      <c r="J2506" s="1">
        <f>IF(H2506&lt;&gt;"",H2506,"N/A")</f>
        <v>44811</v>
      </c>
      <c r="K2506">
        <v>8</v>
      </c>
      <c r="L2506" t="s">
        <v>12</v>
      </c>
      <c r="M2506" t="str">
        <f>IF(L2506&lt;&gt;"",L2506,"N/A")</f>
        <v>Invoiced</v>
      </c>
      <c r="O2506" t="str">
        <f>IF(N2506&lt;&gt;"",N2506,"N/A")</f>
        <v>N/A</v>
      </c>
      <c r="P2506" t="s">
        <v>69</v>
      </c>
      <c r="Q2506" s="9">
        <v>35.520000000000003</v>
      </c>
      <c r="R2506" t="str">
        <f t="shared" si="39"/>
        <v>30+</v>
      </c>
      <c r="S2506">
        <v>20</v>
      </c>
      <c r="T2506" t="s">
        <v>14</v>
      </c>
      <c r="U2506">
        <f>IF(T2506="USD",S2506,S2506*0.055)</f>
        <v>20</v>
      </c>
      <c r="V2506">
        <v>10</v>
      </c>
      <c r="W2506" t="s">
        <v>14</v>
      </c>
      <c r="X2506">
        <f>IF(W2506="USD",V2506,V2506*0.054)</f>
        <v>10</v>
      </c>
      <c r="Y2506">
        <v>1</v>
      </c>
      <c r="Z2506">
        <v>1.5</v>
      </c>
      <c r="AA2506" s="9">
        <v>1</v>
      </c>
      <c r="AB2506">
        <v>1.25</v>
      </c>
      <c r="AC2506">
        <v>1</v>
      </c>
    </row>
    <row r="2507" spans="1:29" x14ac:dyDescent="0.25">
      <c r="A2507" t="s">
        <v>731</v>
      </c>
      <c r="B2507" t="s">
        <v>10</v>
      </c>
      <c r="C2507" t="s">
        <v>68</v>
      </c>
      <c r="D2507" t="s">
        <v>3616</v>
      </c>
      <c r="E2507" t="s">
        <v>3618</v>
      </c>
      <c r="F2507" t="str">
        <f>_xlfn.CONCAT(D2507:D2507,"-",E2507)</f>
        <v>Marrakech-Tripoli</v>
      </c>
      <c r="G2507" s="1">
        <v>44801</v>
      </c>
      <c r="H2507" s="1">
        <v>44811</v>
      </c>
      <c r="I2507" s="8">
        <f>IF(H2507&lt;&gt;"",_xlfn.DAYS(H2507,G2507),"N/A")</f>
        <v>10</v>
      </c>
      <c r="J2507" s="1">
        <f>IF(H2507&lt;&gt;"",H2507,"N/A")</f>
        <v>44811</v>
      </c>
      <c r="K2507">
        <v>8</v>
      </c>
      <c r="L2507" t="s">
        <v>12</v>
      </c>
      <c r="M2507" t="str">
        <f>IF(L2507&lt;&gt;"",L2507,"N/A")</f>
        <v>Invoiced</v>
      </c>
      <c r="N2507" t="s">
        <v>583</v>
      </c>
      <c r="O2507" t="str">
        <f>IF(N2507&lt;&gt;"",N2507,"N/A")</f>
        <v>Approval Pending</v>
      </c>
      <c r="P2507" t="s">
        <v>13</v>
      </c>
      <c r="Q2507" s="9">
        <v>35.520000000000003</v>
      </c>
      <c r="R2507" t="str">
        <f t="shared" si="39"/>
        <v>30+</v>
      </c>
      <c r="S2507">
        <v>600</v>
      </c>
      <c r="T2507" t="s">
        <v>14</v>
      </c>
      <c r="U2507">
        <f>IF(T2507="USD",S2507,S2507*0.055)</f>
        <v>600</v>
      </c>
      <c r="V2507">
        <v>300</v>
      </c>
      <c r="W2507" t="s">
        <v>14</v>
      </c>
      <c r="X2507">
        <f>IF(W2507="USD",V2507,V2507*0.054)</f>
        <v>300</v>
      </c>
      <c r="Y2507">
        <v>1</v>
      </c>
      <c r="Z2507">
        <v>1.5</v>
      </c>
      <c r="AA2507" s="9">
        <v>1</v>
      </c>
      <c r="AB2507">
        <v>1.25</v>
      </c>
      <c r="AC2507">
        <v>1</v>
      </c>
    </row>
    <row r="2508" spans="1:29" x14ac:dyDescent="0.25">
      <c r="A2508" t="s">
        <v>751</v>
      </c>
      <c r="B2508" t="s">
        <v>10</v>
      </c>
      <c r="C2508" t="s">
        <v>68</v>
      </c>
      <c r="D2508" t="s">
        <v>3619</v>
      </c>
      <c r="E2508" t="s">
        <v>3612</v>
      </c>
      <c r="F2508" t="str">
        <f>_xlfn.CONCAT(D2508:D2508,"-",E2508)</f>
        <v>Addis Ababa-Victoria</v>
      </c>
      <c r="G2508" s="1">
        <v>44803</v>
      </c>
      <c r="H2508" s="1">
        <v>44813</v>
      </c>
      <c r="I2508" s="8">
        <f>IF(H2508&lt;&gt;"",_xlfn.DAYS(H2508,G2508),"N/A")</f>
        <v>10</v>
      </c>
      <c r="J2508" s="1">
        <f>IF(H2508&lt;&gt;"",H2508,"N/A")</f>
        <v>44813</v>
      </c>
      <c r="K2508">
        <v>8</v>
      </c>
      <c r="L2508" t="s">
        <v>12</v>
      </c>
      <c r="M2508" t="str">
        <f>IF(L2508&lt;&gt;"",L2508,"N/A")</f>
        <v>Invoiced</v>
      </c>
      <c r="N2508" t="s">
        <v>583</v>
      </c>
      <c r="O2508" t="str">
        <f>IF(N2508&lt;&gt;"",N2508,"N/A")</f>
        <v>Approval Pending</v>
      </c>
      <c r="P2508" t="s">
        <v>13</v>
      </c>
      <c r="Q2508" s="9">
        <v>35.42</v>
      </c>
      <c r="R2508" t="str">
        <f t="shared" si="39"/>
        <v>30+</v>
      </c>
      <c r="S2508">
        <v>600</v>
      </c>
      <c r="T2508" t="s">
        <v>14</v>
      </c>
      <c r="U2508">
        <f>IF(T2508="USD",S2508,S2508*0.055)</f>
        <v>600</v>
      </c>
      <c r="V2508">
        <v>300</v>
      </c>
      <c r="W2508" t="s">
        <v>14</v>
      </c>
      <c r="X2508">
        <f>IF(W2508="USD",V2508,V2508*0.054)</f>
        <v>300</v>
      </c>
      <c r="Y2508">
        <v>1</v>
      </c>
      <c r="Z2508">
        <v>1.5</v>
      </c>
      <c r="AA2508" s="9">
        <v>1</v>
      </c>
      <c r="AB2508">
        <v>1.25</v>
      </c>
      <c r="AC2508">
        <v>1</v>
      </c>
    </row>
    <row r="2509" spans="1:29" x14ac:dyDescent="0.25">
      <c r="A2509" t="s">
        <v>876</v>
      </c>
      <c r="B2509" t="s">
        <v>10</v>
      </c>
      <c r="C2509" t="s">
        <v>68</v>
      </c>
      <c r="D2509" t="s">
        <v>3616</v>
      </c>
      <c r="E2509" t="s">
        <v>3617</v>
      </c>
      <c r="F2509" t="str">
        <f>_xlfn.CONCAT(D2509:D2509,"-",E2509)</f>
        <v>Marrakech-Lagos</v>
      </c>
      <c r="G2509" s="1">
        <v>44808</v>
      </c>
      <c r="H2509" s="1">
        <v>44818</v>
      </c>
      <c r="I2509" s="8">
        <f>IF(H2509&lt;&gt;"",_xlfn.DAYS(H2509,G2509),"N/A")</f>
        <v>10</v>
      </c>
      <c r="J2509" s="1">
        <f>IF(H2509&lt;&gt;"",H2509,"N/A")</f>
        <v>44818</v>
      </c>
      <c r="K2509">
        <v>9</v>
      </c>
      <c r="M2509" t="str">
        <f>IF(L2509&lt;&gt;"",L2509,"N/A")</f>
        <v>N/A</v>
      </c>
      <c r="O2509" t="str">
        <f>IF(N2509&lt;&gt;"",N2509,"N/A")</f>
        <v>N/A</v>
      </c>
      <c r="P2509" t="s">
        <v>69</v>
      </c>
      <c r="Q2509" s="9">
        <v>35.4</v>
      </c>
      <c r="R2509" t="str">
        <f t="shared" si="39"/>
        <v>30+</v>
      </c>
      <c r="S2509">
        <v>20</v>
      </c>
      <c r="T2509" t="s">
        <v>14</v>
      </c>
      <c r="U2509">
        <f>IF(T2509="USD",S2509,S2509*0.055)</f>
        <v>20</v>
      </c>
      <c r="V2509">
        <v>10</v>
      </c>
      <c r="W2509" t="s">
        <v>14</v>
      </c>
      <c r="X2509">
        <f>IF(W2509="USD",V2509,V2509*0.054)</f>
        <v>10</v>
      </c>
      <c r="Y2509">
        <v>1</v>
      </c>
      <c r="Z2509">
        <v>1.5</v>
      </c>
      <c r="AA2509" s="9">
        <v>1</v>
      </c>
      <c r="AB2509">
        <v>1.25</v>
      </c>
      <c r="AC2509">
        <v>1</v>
      </c>
    </row>
    <row r="2510" spans="1:29" x14ac:dyDescent="0.25">
      <c r="A2510" t="s">
        <v>872</v>
      </c>
      <c r="B2510" t="s">
        <v>10</v>
      </c>
      <c r="C2510" t="s">
        <v>68</v>
      </c>
      <c r="D2510" t="s">
        <v>3615</v>
      </c>
      <c r="E2510" t="s">
        <v>3618</v>
      </c>
      <c r="F2510" t="str">
        <f>_xlfn.CONCAT(D2510:D2510,"-",E2510)</f>
        <v>Mombasa-Tripoli</v>
      </c>
      <c r="G2510" s="1">
        <v>44808</v>
      </c>
      <c r="H2510" s="1">
        <v>44818</v>
      </c>
      <c r="I2510" s="8">
        <f>IF(H2510&lt;&gt;"",_xlfn.DAYS(H2510,G2510),"N/A")</f>
        <v>10</v>
      </c>
      <c r="J2510" s="1">
        <f>IF(H2510&lt;&gt;"",H2510,"N/A")</f>
        <v>44818</v>
      </c>
      <c r="K2510">
        <v>9</v>
      </c>
      <c r="M2510" t="str">
        <f>IF(L2510&lt;&gt;"",L2510,"N/A")</f>
        <v>N/A</v>
      </c>
      <c r="O2510" t="str">
        <f>IF(N2510&lt;&gt;"",N2510,"N/A")</f>
        <v>N/A</v>
      </c>
      <c r="P2510" t="s">
        <v>13</v>
      </c>
      <c r="Q2510" s="9">
        <v>35.4</v>
      </c>
      <c r="R2510" t="str">
        <f t="shared" si="39"/>
        <v>30+</v>
      </c>
      <c r="S2510">
        <v>600</v>
      </c>
      <c r="T2510" t="s">
        <v>14</v>
      </c>
      <c r="U2510">
        <f>IF(T2510="USD",S2510,S2510*0.055)</f>
        <v>600</v>
      </c>
      <c r="V2510">
        <v>300</v>
      </c>
      <c r="W2510" t="s">
        <v>14</v>
      </c>
      <c r="X2510">
        <f>IF(W2510="USD",V2510,V2510*0.054)</f>
        <v>300</v>
      </c>
      <c r="Y2510">
        <v>1</v>
      </c>
      <c r="Z2510">
        <v>1.5</v>
      </c>
      <c r="AA2510" s="9">
        <v>1</v>
      </c>
      <c r="AB2510">
        <v>1.25</v>
      </c>
      <c r="AC2510">
        <v>1</v>
      </c>
    </row>
    <row r="2511" spans="1:29" x14ac:dyDescent="0.25">
      <c r="A2511" t="s">
        <v>3498</v>
      </c>
      <c r="B2511" t="s">
        <v>10</v>
      </c>
      <c r="C2511" t="s">
        <v>56</v>
      </c>
      <c r="D2511" t="s">
        <v>3615</v>
      </c>
      <c r="E2511" t="s">
        <v>3614</v>
      </c>
      <c r="F2511" t="str">
        <f>_xlfn.CONCAT(D2511:D2511,"-",E2511)</f>
        <v>Mombasa-Alger</v>
      </c>
      <c r="G2511" s="1">
        <v>44755</v>
      </c>
      <c r="H2511" s="1">
        <v>44765</v>
      </c>
      <c r="I2511" s="8">
        <f>IF(H2511&lt;&gt;"",_xlfn.DAYS(H2511,G2511),"N/A")</f>
        <v>10</v>
      </c>
      <c r="J2511" s="1">
        <f>IF(H2511&lt;&gt;"",H2511,"N/A")</f>
        <v>44765</v>
      </c>
      <c r="K2511">
        <v>7</v>
      </c>
      <c r="M2511" t="str">
        <f>IF(L2511&lt;&gt;"",L2511,"N/A")</f>
        <v>N/A</v>
      </c>
      <c r="N2511" t="s">
        <v>12</v>
      </c>
      <c r="O2511" t="str">
        <f>IF(N2511&lt;&gt;"",N2511,"N/A")</f>
        <v>Invoiced</v>
      </c>
      <c r="P2511" t="s">
        <v>13</v>
      </c>
      <c r="Q2511" s="9">
        <v>35.36</v>
      </c>
      <c r="R2511" t="str">
        <f t="shared" si="39"/>
        <v>30+</v>
      </c>
      <c r="S2511">
        <v>600</v>
      </c>
      <c r="T2511" t="s">
        <v>14</v>
      </c>
      <c r="U2511">
        <f>IF(T2511="USD",S2511,S2511*0.055)</f>
        <v>600</v>
      </c>
      <c r="V2511">
        <v>300</v>
      </c>
      <c r="W2511" t="s">
        <v>14</v>
      </c>
      <c r="X2511">
        <f>IF(W2511="USD",V2511,V2511*0.054)</f>
        <v>300</v>
      </c>
      <c r="Y2511">
        <v>1</v>
      </c>
      <c r="Z2511">
        <v>1.5</v>
      </c>
      <c r="AA2511" s="9">
        <v>1</v>
      </c>
      <c r="AB2511">
        <v>1.25</v>
      </c>
      <c r="AC2511">
        <v>1</v>
      </c>
    </row>
    <row r="2512" spans="1:29" x14ac:dyDescent="0.25">
      <c r="A2512" t="s">
        <v>3503</v>
      </c>
      <c r="B2512" t="s">
        <v>10</v>
      </c>
      <c r="C2512" t="s">
        <v>56</v>
      </c>
      <c r="D2512" t="s">
        <v>3611</v>
      </c>
      <c r="E2512" t="s">
        <v>3618</v>
      </c>
      <c r="F2512" t="str">
        <f>_xlfn.CONCAT(D2512:D2512,"-",E2512)</f>
        <v>Mogadishu-Tripoli</v>
      </c>
      <c r="G2512" s="1">
        <v>44762</v>
      </c>
      <c r="H2512" s="1">
        <v>44772</v>
      </c>
      <c r="I2512" s="8">
        <f>IF(H2512&lt;&gt;"",_xlfn.DAYS(H2512,G2512),"N/A")</f>
        <v>10</v>
      </c>
      <c r="J2512" s="1">
        <f>IF(H2512&lt;&gt;"",H2512,"N/A")</f>
        <v>44772</v>
      </c>
      <c r="K2512">
        <v>7</v>
      </c>
      <c r="M2512" t="str">
        <f>IF(L2512&lt;&gt;"",L2512,"N/A")</f>
        <v>N/A</v>
      </c>
      <c r="N2512" t="s">
        <v>12</v>
      </c>
      <c r="O2512" t="str">
        <f>IF(N2512&lt;&gt;"",N2512,"N/A")</f>
        <v>Invoiced</v>
      </c>
      <c r="P2512" t="s">
        <v>13</v>
      </c>
      <c r="Q2512" s="9">
        <v>35.356000000000002</v>
      </c>
      <c r="R2512" t="str">
        <f t="shared" si="39"/>
        <v>30+</v>
      </c>
      <c r="S2512">
        <v>600</v>
      </c>
      <c r="T2512" t="s">
        <v>14</v>
      </c>
      <c r="U2512">
        <f>IF(T2512="USD",S2512,S2512*0.055)</f>
        <v>600</v>
      </c>
      <c r="V2512">
        <v>300</v>
      </c>
      <c r="W2512" t="s">
        <v>14</v>
      </c>
      <c r="X2512">
        <f>IF(W2512="USD",V2512,V2512*0.054)</f>
        <v>300</v>
      </c>
      <c r="Y2512">
        <v>1</v>
      </c>
      <c r="Z2512">
        <v>1.5</v>
      </c>
      <c r="AA2512" s="9">
        <v>1</v>
      </c>
      <c r="AB2512">
        <v>1.25</v>
      </c>
      <c r="AC2512">
        <v>1</v>
      </c>
    </row>
    <row r="2513" spans="1:29" x14ac:dyDescent="0.25">
      <c r="A2513" t="s">
        <v>3470</v>
      </c>
      <c r="B2513" t="s">
        <v>10</v>
      </c>
      <c r="C2513" t="s">
        <v>56</v>
      </c>
      <c r="D2513" t="s">
        <v>3620</v>
      </c>
      <c r="E2513" t="s">
        <v>3612</v>
      </c>
      <c r="F2513" t="str">
        <f>_xlfn.CONCAT(D2513:D2513,"-",E2513)</f>
        <v>Zanzibar-Victoria</v>
      </c>
      <c r="G2513" s="1">
        <v>44753</v>
      </c>
      <c r="H2513" s="1">
        <v>44763</v>
      </c>
      <c r="I2513" s="8">
        <f>IF(H2513&lt;&gt;"",_xlfn.DAYS(H2513,G2513),"N/A")</f>
        <v>10</v>
      </c>
      <c r="J2513" s="1">
        <f>IF(H2513&lt;&gt;"",H2513,"N/A")</f>
        <v>44763</v>
      </c>
      <c r="K2513">
        <v>7</v>
      </c>
      <c r="M2513" t="str">
        <f>IF(L2513&lt;&gt;"",L2513,"N/A")</f>
        <v>N/A</v>
      </c>
      <c r="N2513" t="s">
        <v>12</v>
      </c>
      <c r="O2513" t="str">
        <f>IF(N2513&lt;&gt;"",N2513,"N/A")</f>
        <v>Invoiced</v>
      </c>
      <c r="P2513" t="s">
        <v>13</v>
      </c>
      <c r="Q2513" s="9">
        <v>35.332999999999998</v>
      </c>
      <c r="R2513" t="str">
        <f t="shared" si="39"/>
        <v>30+</v>
      </c>
      <c r="S2513">
        <v>600</v>
      </c>
      <c r="T2513" t="s">
        <v>14</v>
      </c>
      <c r="U2513">
        <f>IF(T2513="USD",S2513,S2513*0.055)</f>
        <v>600</v>
      </c>
      <c r="V2513">
        <v>300</v>
      </c>
      <c r="W2513" t="s">
        <v>14</v>
      </c>
      <c r="X2513">
        <f>IF(W2513="USD",V2513,V2513*0.054)</f>
        <v>300</v>
      </c>
      <c r="Y2513">
        <v>1</v>
      </c>
      <c r="Z2513">
        <v>1.5</v>
      </c>
      <c r="AA2513" s="9">
        <v>1</v>
      </c>
      <c r="AB2513">
        <v>1.25</v>
      </c>
      <c r="AC2513">
        <v>1</v>
      </c>
    </row>
    <row r="2514" spans="1:29" x14ac:dyDescent="0.25">
      <c r="A2514" t="s">
        <v>3489</v>
      </c>
      <c r="B2514" t="s">
        <v>10</v>
      </c>
      <c r="C2514" t="s">
        <v>56</v>
      </c>
      <c r="D2514" t="s">
        <v>3619</v>
      </c>
      <c r="E2514" t="s">
        <v>3617</v>
      </c>
      <c r="F2514" t="str">
        <f>_xlfn.CONCAT(D2514:D2514,"-",E2514)</f>
        <v>Addis Ababa-Lagos</v>
      </c>
      <c r="G2514" s="1">
        <v>44753</v>
      </c>
      <c r="H2514" s="1">
        <v>44763</v>
      </c>
      <c r="I2514" s="8">
        <f>IF(H2514&lt;&gt;"",_xlfn.DAYS(H2514,G2514),"N/A")</f>
        <v>10</v>
      </c>
      <c r="J2514" s="1">
        <f>IF(H2514&lt;&gt;"",H2514,"N/A")</f>
        <v>44763</v>
      </c>
      <c r="K2514">
        <v>7</v>
      </c>
      <c r="M2514" t="str">
        <f>IF(L2514&lt;&gt;"",L2514,"N/A")</f>
        <v>N/A</v>
      </c>
      <c r="N2514" t="s">
        <v>12</v>
      </c>
      <c r="O2514" t="str">
        <f>IF(N2514&lt;&gt;"",N2514,"N/A")</f>
        <v>Invoiced</v>
      </c>
      <c r="P2514" t="s">
        <v>13</v>
      </c>
      <c r="Q2514" s="9">
        <v>35.317</v>
      </c>
      <c r="R2514" t="str">
        <f t="shared" si="39"/>
        <v>30+</v>
      </c>
      <c r="S2514">
        <v>600</v>
      </c>
      <c r="T2514" t="s">
        <v>14</v>
      </c>
      <c r="U2514">
        <f>IF(T2514="USD",S2514,S2514*0.055)</f>
        <v>600</v>
      </c>
      <c r="V2514">
        <v>300</v>
      </c>
      <c r="W2514" t="s">
        <v>14</v>
      </c>
      <c r="X2514">
        <f>IF(W2514="USD",V2514,V2514*0.054)</f>
        <v>300</v>
      </c>
      <c r="Y2514">
        <v>1</v>
      </c>
      <c r="Z2514">
        <v>1.5</v>
      </c>
      <c r="AA2514" s="9">
        <v>1</v>
      </c>
      <c r="AB2514">
        <v>1.25</v>
      </c>
      <c r="AC2514">
        <v>1</v>
      </c>
    </row>
    <row r="2515" spans="1:29" x14ac:dyDescent="0.25">
      <c r="A2515" t="s">
        <v>3493</v>
      </c>
      <c r="B2515" t="s">
        <v>10</v>
      </c>
      <c r="C2515" t="s">
        <v>56</v>
      </c>
      <c r="D2515" t="s">
        <v>3611</v>
      </c>
      <c r="E2515" t="s">
        <v>3612</v>
      </c>
      <c r="F2515" t="str">
        <f>_xlfn.CONCAT(D2515:D2515,"-",E2515)</f>
        <v>Mogadishu-Victoria</v>
      </c>
      <c r="G2515" s="1">
        <v>44756</v>
      </c>
      <c r="H2515" s="1">
        <v>44766</v>
      </c>
      <c r="I2515" s="8">
        <f>IF(H2515&lt;&gt;"",_xlfn.DAYS(H2515,G2515),"N/A")</f>
        <v>10</v>
      </c>
      <c r="J2515" s="1">
        <f>IF(H2515&lt;&gt;"",H2515,"N/A")</f>
        <v>44766</v>
      </c>
      <c r="K2515">
        <v>7</v>
      </c>
      <c r="M2515" t="str">
        <f>IF(L2515&lt;&gt;"",L2515,"N/A")</f>
        <v>N/A</v>
      </c>
      <c r="N2515" t="s">
        <v>12</v>
      </c>
      <c r="O2515" t="str">
        <f>IF(N2515&lt;&gt;"",N2515,"N/A")</f>
        <v>Invoiced</v>
      </c>
      <c r="P2515" t="s">
        <v>13</v>
      </c>
      <c r="Q2515" s="9">
        <v>35.302999999999997</v>
      </c>
      <c r="R2515" t="str">
        <f t="shared" si="39"/>
        <v>30+</v>
      </c>
      <c r="S2515">
        <v>600</v>
      </c>
      <c r="T2515" t="s">
        <v>14</v>
      </c>
      <c r="U2515">
        <f>IF(T2515="USD",S2515,S2515*0.055)</f>
        <v>600</v>
      </c>
      <c r="V2515">
        <v>300</v>
      </c>
      <c r="W2515" t="s">
        <v>14</v>
      </c>
      <c r="X2515">
        <f>IF(W2515="USD",V2515,V2515*0.054)</f>
        <v>300</v>
      </c>
      <c r="Y2515">
        <v>1</v>
      </c>
      <c r="Z2515">
        <v>1.5</v>
      </c>
      <c r="AA2515" s="9">
        <v>1</v>
      </c>
      <c r="AB2515">
        <v>1.25</v>
      </c>
      <c r="AC2515">
        <v>1</v>
      </c>
    </row>
    <row r="2516" spans="1:29" x14ac:dyDescent="0.25">
      <c r="A2516" t="s">
        <v>3494</v>
      </c>
      <c r="B2516" t="s">
        <v>10</v>
      </c>
      <c r="C2516" t="s">
        <v>56</v>
      </c>
      <c r="D2516" t="s">
        <v>3619</v>
      </c>
      <c r="E2516" t="s">
        <v>3613</v>
      </c>
      <c r="F2516" t="str">
        <f>_xlfn.CONCAT(D2516:D2516,"-",E2516)</f>
        <v>Addis Ababa-Sanaa</v>
      </c>
      <c r="G2516" s="1">
        <v>44755</v>
      </c>
      <c r="H2516" s="1">
        <v>44765</v>
      </c>
      <c r="I2516" s="8">
        <f>IF(H2516&lt;&gt;"",_xlfn.DAYS(H2516,G2516),"N/A")</f>
        <v>10</v>
      </c>
      <c r="J2516" s="1">
        <f>IF(H2516&lt;&gt;"",H2516,"N/A")</f>
        <v>44765</v>
      </c>
      <c r="K2516">
        <v>7</v>
      </c>
      <c r="M2516" t="str">
        <f>IF(L2516&lt;&gt;"",L2516,"N/A")</f>
        <v>N/A</v>
      </c>
      <c r="N2516" t="s">
        <v>12</v>
      </c>
      <c r="O2516" t="str">
        <f>IF(N2516&lt;&gt;"",N2516,"N/A")</f>
        <v>Invoiced</v>
      </c>
      <c r="P2516" t="s">
        <v>13</v>
      </c>
      <c r="Q2516" s="9">
        <v>35.198999999999998</v>
      </c>
      <c r="R2516" t="str">
        <f t="shared" si="39"/>
        <v>30+</v>
      </c>
      <c r="S2516">
        <v>600</v>
      </c>
      <c r="T2516" t="s">
        <v>14</v>
      </c>
      <c r="U2516">
        <f>IF(T2516="USD",S2516,S2516*0.055)</f>
        <v>600</v>
      </c>
      <c r="V2516">
        <v>300</v>
      </c>
      <c r="W2516" t="s">
        <v>14</v>
      </c>
      <c r="X2516">
        <f>IF(W2516="USD",V2516,V2516*0.054)</f>
        <v>300</v>
      </c>
      <c r="Y2516">
        <v>1</v>
      </c>
      <c r="Z2516">
        <v>1.5</v>
      </c>
      <c r="AA2516" s="9">
        <v>1</v>
      </c>
      <c r="AB2516">
        <v>1.25</v>
      </c>
      <c r="AC2516">
        <v>1</v>
      </c>
    </row>
    <row r="2517" spans="1:29" x14ac:dyDescent="0.25">
      <c r="A2517" t="s">
        <v>3476</v>
      </c>
      <c r="B2517" t="s">
        <v>10</v>
      </c>
      <c r="C2517" t="s">
        <v>56</v>
      </c>
      <c r="D2517" t="s">
        <v>3615</v>
      </c>
      <c r="E2517" t="s">
        <v>3613</v>
      </c>
      <c r="F2517" t="str">
        <f>_xlfn.CONCAT(D2517:D2517,"-",E2517)</f>
        <v>Mombasa-Sanaa</v>
      </c>
      <c r="G2517" s="1">
        <v>44748</v>
      </c>
      <c r="H2517" s="1">
        <v>44758</v>
      </c>
      <c r="I2517" s="8">
        <f>IF(H2517&lt;&gt;"",_xlfn.DAYS(H2517,G2517),"N/A")</f>
        <v>10</v>
      </c>
      <c r="J2517" s="1">
        <f>IF(H2517&lt;&gt;"",H2517,"N/A")</f>
        <v>44758</v>
      </c>
      <c r="K2517">
        <v>7</v>
      </c>
      <c r="M2517" t="str">
        <f>IF(L2517&lt;&gt;"",L2517,"N/A")</f>
        <v>N/A</v>
      </c>
      <c r="N2517" t="s">
        <v>12</v>
      </c>
      <c r="O2517" t="str">
        <f>IF(N2517&lt;&gt;"",N2517,"N/A")</f>
        <v>Invoiced</v>
      </c>
      <c r="P2517" t="s">
        <v>13</v>
      </c>
      <c r="Q2517" s="9">
        <v>35.091000000000001</v>
      </c>
      <c r="R2517" t="str">
        <f t="shared" si="39"/>
        <v>30+</v>
      </c>
      <c r="S2517">
        <v>600</v>
      </c>
      <c r="T2517" t="s">
        <v>14</v>
      </c>
      <c r="U2517">
        <f>IF(T2517="USD",S2517,S2517*0.055)</f>
        <v>600</v>
      </c>
      <c r="V2517">
        <v>300</v>
      </c>
      <c r="W2517" t="s">
        <v>14</v>
      </c>
      <c r="X2517">
        <f>IF(W2517="USD",V2517,V2517*0.054)</f>
        <v>300</v>
      </c>
      <c r="Y2517">
        <v>1</v>
      </c>
      <c r="Z2517">
        <v>1.5</v>
      </c>
      <c r="AA2517" s="9">
        <v>1</v>
      </c>
      <c r="AB2517">
        <v>1.25</v>
      </c>
      <c r="AC2517">
        <v>1</v>
      </c>
    </row>
    <row r="2518" spans="1:29" x14ac:dyDescent="0.25">
      <c r="A2518" t="s">
        <v>1450</v>
      </c>
      <c r="B2518" t="s">
        <v>10</v>
      </c>
      <c r="C2518" t="s">
        <v>56</v>
      </c>
      <c r="D2518" t="s">
        <v>3615</v>
      </c>
      <c r="E2518" t="s">
        <v>3614</v>
      </c>
      <c r="F2518" t="str">
        <f>_xlfn.CONCAT(D2518:D2518,"-",E2518)</f>
        <v>Mombasa-Alger</v>
      </c>
      <c r="G2518" s="1">
        <v>44678</v>
      </c>
      <c r="H2518" s="1">
        <v>44688</v>
      </c>
      <c r="I2518" s="8">
        <f>IF(H2518&lt;&gt;"",_xlfn.DAYS(H2518,G2518),"N/A")</f>
        <v>10</v>
      </c>
      <c r="J2518" s="1">
        <f>IF(H2518&lt;&gt;"",H2518,"N/A")</f>
        <v>44688</v>
      </c>
      <c r="K2518">
        <v>4</v>
      </c>
      <c r="L2518" t="s">
        <v>16</v>
      </c>
      <c r="M2518" t="str">
        <f>IF(L2518&lt;&gt;"",L2518,"N/A")</f>
        <v>Paid</v>
      </c>
      <c r="N2518" t="s">
        <v>12</v>
      </c>
      <c r="O2518" t="str">
        <f>IF(N2518&lt;&gt;"",N2518,"N/A")</f>
        <v>Invoiced</v>
      </c>
      <c r="P2518" t="s">
        <v>13</v>
      </c>
      <c r="Q2518" s="9">
        <v>35.039000000000001</v>
      </c>
      <c r="R2518" t="str">
        <f t="shared" si="39"/>
        <v>30+</v>
      </c>
      <c r="S2518">
        <v>600</v>
      </c>
      <c r="T2518" t="s">
        <v>14</v>
      </c>
      <c r="U2518">
        <f>IF(T2518="USD",S2518,S2518*0.055)</f>
        <v>600</v>
      </c>
      <c r="V2518">
        <v>300</v>
      </c>
      <c r="W2518" t="s">
        <v>14</v>
      </c>
      <c r="X2518">
        <f>IF(W2518="USD",V2518,V2518*0.054)</f>
        <v>300</v>
      </c>
      <c r="Y2518">
        <v>1</v>
      </c>
      <c r="Z2518">
        <v>1.5</v>
      </c>
      <c r="AA2518" s="9">
        <v>1</v>
      </c>
      <c r="AB2518">
        <v>1.25</v>
      </c>
      <c r="AC2518">
        <v>1</v>
      </c>
    </row>
    <row r="2519" spans="1:29" x14ac:dyDescent="0.25">
      <c r="A2519" t="s">
        <v>2296</v>
      </c>
      <c r="B2519" t="s">
        <v>10</v>
      </c>
      <c r="C2519" t="s">
        <v>56</v>
      </c>
      <c r="D2519" t="s">
        <v>3611</v>
      </c>
      <c r="E2519" t="s">
        <v>3612</v>
      </c>
      <c r="F2519" t="str">
        <f>_xlfn.CONCAT(D2519:D2519,"-",E2519)</f>
        <v>Mogadishu-Victoria</v>
      </c>
      <c r="G2519" s="1">
        <v>44571</v>
      </c>
      <c r="H2519" s="1">
        <v>44581</v>
      </c>
      <c r="I2519" s="8">
        <f>IF(H2519&lt;&gt;"",_xlfn.DAYS(H2519,G2519),"N/A")</f>
        <v>10</v>
      </c>
      <c r="J2519" s="1">
        <f>IF(H2519&lt;&gt;"",H2519,"N/A")</f>
        <v>44581</v>
      </c>
      <c r="K2519">
        <v>1</v>
      </c>
      <c r="L2519" t="s">
        <v>16</v>
      </c>
      <c r="M2519" t="str">
        <f>IF(L2519&lt;&gt;"",L2519,"N/A")</f>
        <v>Paid</v>
      </c>
      <c r="N2519" t="s">
        <v>16</v>
      </c>
      <c r="O2519" t="str">
        <f>IF(N2519&lt;&gt;"",N2519,"N/A")</f>
        <v>Paid</v>
      </c>
      <c r="P2519" t="s">
        <v>13</v>
      </c>
      <c r="Q2519" s="9">
        <v>35</v>
      </c>
      <c r="R2519" t="str">
        <f t="shared" si="39"/>
        <v>30+</v>
      </c>
      <c r="S2519">
        <v>600</v>
      </c>
      <c r="T2519" t="s">
        <v>14</v>
      </c>
      <c r="U2519">
        <f>IF(T2519="USD",S2519,S2519*0.055)</f>
        <v>600</v>
      </c>
      <c r="V2519">
        <v>300</v>
      </c>
      <c r="W2519" t="s">
        <v>14</v>
      </c>
      <c r="X2519">
        <f>IF(W2519="USD",V2519,V2519*0.054)</f>
        <v>300</v>
      </c>
      <c r="Y2519">
        <v>0</v>
      </c>
      <c r="Z2519">
        <v>1.5</v>
      </c>
      <c r="AA2519" s="9">
        <v>1</v>
      </c>
      <c r="AB2519">
        <v>1.25</v>
      </c>
      <c r="AC2519">
        <v>1</v>
      </c>
    </row>
    <row r="2520" spans="1:29" x14ac:dyDescent="0.25">
      <c r="A2520" t="s">
        <v>2297</v>
      </c>
      <c r="B2520" t="s">
        <v>10</v>
      </c>
      <c r="C2520" t="s">
        <v>56</v>
      </c>
      <c r="D2520" t="s">
        <v>3616</v>
      </c>
      <c r="E2520" t="s">
        <v>3613</v>
      </c>
      <c r="F2520" t="str">
        <f>_xlfn.CONCAT(D2520:D2520,"-",E2520)</f>
        <v>Marrakech-Sanaa</v>
      </c>
      <c r="G2520" s="1">
        <v>44571</v>
      </c>
      <c r="H2520" s="1">
        <v>44581</v>
      </c>
      <c r="I2520" s="8">
        <f>IF(H2520&lt;&gt;"",_xlfn.DAYS(H2520,G2520),"N/A")</f>
        <v>10</v>
      </c>
      <c r="J2520" s="1">
        <f>IF(H2520&lt;&gt;"",H2520,"N/A")</f>
        <v>44581</v>
      </c>
      <c r="K2520">
        <v>1</v>
      </c>
      <c r="L2520" t="s">
        <v>16</v>
      </c>
      <c r="M2520" t="str">
        <f>IF(L2520&lt;&gt;"",L2520,"N/A")</f>
        <v>Paid</v>
      </c>
      <c r="N2520" t="s">
        <v>16</v>
      </c>
      <c r="O2520" t="str">
        <f>IF(N2520&lt;&gt;"",N2520,"N/A")</f>
        <v>Paid</v>
      </c>
      <c r="P2520" t="s">
        <v>13</v>
      </c>
      <c r="Q2520" s="9">
        <v>35</v>
      </c>
      <c r="R2520" t="str">
        <f t="shared" si="39"/>
        <v>30+</v>
      </c>
      <c r="S2520">
        <v>600</v>
      </c>
      <c r="T2520" t="s">
        <v>14</v>
      </c>
      <c r="U2520">
        <f>IF(T2520="USD",S2520,S2520*0.055)</f>
        <v>600</v>
      </c>
      <c r="V2520">
        <v>300</v>
      </c>
      <c r="W2520" t="s">
        <v>14</v>
      </c>
      <c r="X2520">
        <f>IF(W2520="USD",V2520,V2520*0.054)</f>
        <v>300</v>
      </c>
      <c r="Y2520">
        <v>0</v>
      </c>
      <c r="Z2520">
        <v>1.5</v>
      </c>
      <c r="AA2520" s="9">
        <v>1</v>
      </c>
      <c r="AB2520">
        <v>1.25</v>
      </c>
      <c r="AC2520">
        <v>1</v>
      </c>
    </row>
    <row r="2521" spans="1:29" x14ac:dyDescent="0.25">
      <c r="A2521" t="s">
        <v>2317</v>
      </c>
      <c r="B2521" t="s">
        <v>10</v>
      </c>
      <c r="C2521" t="s">
        <v>56</v>
      </c>
      <c r="D2521" t="s">
        <v>3620</v>
      </c>
      <c r="E2521" t="s">
        <v>3618</v>
      </c>
      <c r="F2521" t="str">
        <f>_xlfn.CONCAT(D2521:D2521,"-",E2521)</f>
        <v>Zanzibar-Tripoli</v>
      </c>
      <c r="G2521" s="1">
        <v>44573</v>
      </c>
      <c r="H2521" s="1">
        <v>44583</v>
      </c>
      <c r="I2521" s="8">
        <f>IF(H2521&lt;&gt;"",_xlfn.DAYS(H2521,G2521),"N/A")</f>
        <v>10</v>
      </c>
      <c r="J2521" s="1">
        <f>IF(H2521&lt;&gt;"",H2521,"N/A")</f>
        <v>44583</v>
      </c>
      <c r="K2521">
        <v>1</v>
      </c>
      <c r="L2521" t="s">
        <v>16</v>
      </c>
      <c r="M2521" t="str">
        <f>IF(L2521&lt;&gt;"",L2521,"N/A")</f>
        <v>Paid</v>
      </c>
      <c r="N2521" t="s">
        <v>16</v>
      </c>
      <c r="O2521" t="str">
        <f>IF(N2521&lt;&gt;"",N2521,"N/A")</f>
        <v>Paid</v>
      </c>
      <c r="P2521" t="s">
        <v>13</v>
      </c>
      <c r="Q2521" s="9">
        <v>35</v>
      </c>
      <c r="R2521" t="str">
        <f t="shared" si="39"/>
        <v>30+</v>
      </c>
      <c r="S2521">
        <v>600</v>
      </c>
      <c r="T2521" t="s">
        <v>14</v>
      </c>
      <c r="U2521">
        <f>IF(T2521="USD",S2521,S2521*0.055)</f>
        <v>600</v>
      </c>
      <c r="V2521">
        <v>300</v>
      </c>
      <c r="W2521" t="s">
        <v>14</v>
      </c>
      <c r="X2521">
        <f>IF(W2521="USD",V2521,V2521*0.054)</f>
        <v>300</v>
      </c>
      <c r="Y2521">
        <v>0</v>
      </c>
      <c r="Z2521">
        <v>1.5</v>
      </c>
      <c r="AA2521" s="9">
        <v>1</v>
      </c>
      <c r="AB2521">
        <v>1.25</v>
      </c>
      <c r="AC2521">
        <v>1</v>
      </c>
    </row>
    <row r="2522" spans="1:29" x14ac:dyDescent="0.25">
      <c r="A2522" t="s">
        <v>2320</v>
      </c>
      <c r="B2522" t="s">
        <v>10</v>
      </c>
      <c r="C2522" t="s">
        <v>56</v>
      </c>
      <c r="D2522" t="s">
        <v>3615</v>
      </c>
      <c r="E2522" t="s">
        <v>3613</v>
      </c>
      <c r="F2522" t="str">
        <f>_xlfn.CONCAT(D2522:D2522,"-",E2522)</f>
        <v>Mombasa-Sanaa</v>
      </c>
      <c r="G2522" s="1">
        <v>44573</v>
      </c>
      <c r="H2522" s="1">
        <v>44583</v>
      </c>
      <c r="I2522" s="8">
        <f>IF(H2522&lt;&gt;"",_xlfn.DAYS(H2522,G2522),"N/A")</f>
        <v>10</v>
      </c>
      <c r="J2522" s="1">
        <f>IF(H2522&lt;&gt;"",H2522,"N/A")</f>
        <v>44583</v>
      </c>
      <c r="K2522">
        <v>1</v>
      </c>
      <c r="L2522" t="s">
        <v>16</v>
      </c>
      <c r="M2522" t="str">
        <f>IF(L2522&lt;&gt;"",L2522,"N/A")</f>
        <v>Paid</v>
      </c>
      <c r="N2522" t="s">
        <v>16</v>
      </c>
      <c r="O2522" t="str">
        <f>IF(N2522&lt;&gt;"",N2522,"N/A")</f>
        <v>Paid</v>
      </c>
      <c r="P2522" t="s">
        <v>13</v>
      </c>
      <c r="Q2522" s="9">
        <v>35</v>
      </c>
      <c r="R2522" t="str">
        <f t="shared" si="39"/>
        <v>30+</v>
      </c>
      <c r="S2522">
        <v>600</v>
      </c>
      <c r="T2522" t="s">
        <v>14</v>
      </c>
      <c r="U2522">
        <f>IF(T2522="USD",S2522,S2522*0.055)</f>
        <v>600</v>
      </c>
      <c r="V2522">
        <v>300</v>
      </c>
      <c r="W2522" t="s">
        <v>14</v>
      </c>
      <c r="X2522">
        <f>IF(W2522="USD",V2522,V2522*0.054)</f>
        <v>300</v>
      </c>
      <c r="Y2522">
        <v>0</v>
      </c>
      <c r="Z2522">
        <v>1.5</v>
      </c>
      <c r="AA2522" s="9">
        <v>1</v>
      </c>
      <c r="AB2522">
        <v>1.25</v>
      </c>
      <c r="AC2522">
        <v>1</v>
      </c>
    </row>
    <row r="2523" spans="1:29" x14ac:dyDescent="0.25">
      <c r="A2523" t="s">
        <v>2339</v>
      </c>
      <c r="B2523" t="s">
        <v>10</v>
      </c>
      <c r="C2523" t="s">
        <v>56</v>
      </c>
      <c r="D2523" t="s">
        <v>3616</v>
      </c>
      <c r="E2523" t="s">
        <v>3613</v>
      </c>
      <c r="F2523" t="str">
        <f>_xlfn.CONCAT(D2523:D2523,"-",E2523)</f>
        <v>Marrakech-Sanaa</v>
      </c>
      <c r="G2523" s="1">
        <v>44620</v>
      </c>
      <c r="H2523" s="1">
        <v>44630</v>
      </c>
      <c r="I2523" s="8">
        <f>IF(H2523&lt;&gt;"",_xlfn.DAYS(H2523,G2523),"N/A")</f>
        <v>10</v>
      </c>
      <c r="J2523" s="1">
        <f>IF(H2523&lt;&gt;"",H2523,"N/A")</f>
        <v>44630</v>
      </c>
      <c r="K2523">
        <v>2</v>
      </c>
      <c r="L2523" t="s">
        <v>16</v>
      </c>
      <c r="M2523" t="str">
        <f>IF(L2523&lt;&gt;"",L2523,"N/A")</f>
        <v>Paid</v>
      </c>
      <c r="N2523" t="s">
        <v>12</v>
      </c>
      <c r="O2523" t="str">
        <f>IF(N2523&lt;&gt;"",N2523,"N/A")</f>
        <v>Invoiced</v>
      </c>
      <c r="P2523" t="s">
        <v>13</v>
      </c>
      <c r="Q2523" s="9">
        <v>35</v>
      </c>
      <c r="R2523" t="str">
        <f t="shared" si="39"/>
        <v>30+</v>
      </c>
      <c r="S2523">
        <v>600</v>
      </c>
      <c r="T2523" t="s">
        <v>14</v>
      </c>
      <c r="U2523">
        <f>IF(T2523="USD",S2523,S2523*0.055)</f>
        <v>600</v>
      </c>
      <c r="V2523">
        <v>300</v>
      </c>
      <c r="W2523" t="s">
        <v>14</v>
      </c>
      <c r="X2523">
        <f>IF(W2523="USD",V2523,V2523*0.054)</f>
        <v>300</v>
      </c>
      <c r="Y2523">
        <v>0</v>
      </c>
      <c r="Z2523">
        <v>1.5</v>
      </c>
      <c r="AA2523" s="9">
        <v>1</v>
      </c>
      <c r="AB2523">
        <v>1.25</v>
      </c>
      <c r="AC2523">
        <v>1</v>
      </c>
    </row>
    <row r="2524" spans="1:29" x14ac:dyDescent="0.25">
      <c r="A2524" t="s">
        <v>2365</v>
      </c>
      <c r="B2524" t="s">
        <v>10</v>
      </c>
      <c r="C2524" t="s">
        <v>56</v>
      </c>
      <c r="D2524" t="s">
        <v>3615</v>
      </c>
      <c r="E2524" t="s">
        <v>3617</v>
      </c>
      <c r="F2524" t="str">
        <f>_xlfn.CONCAT(D2524:D2524,"-",E2524)</f>
        <v>Mombasa-Lagos</v>
      </c>
      <c r="G2524" s="1">
        <v>44624</v>
      </c>
      <c r="H2524" s="1">
        <v>44634</v>
      </c>
      <c r="I2524" s="8">
        <f>IF(H2524&lt;&gt;"",_xlfn.DAYS(H2524,G2524),"N/A")</f>
        <v>10</v>
      </c>
      <c r="J2524" s="1">
        <f>IF(H2524&lt;&gt;"",H2524,"N/A")</f>
        <v>44634</v>
      </c>
      <c r="K2524">
        <v>3</v>
      </c>
      <c r="L2524" t="s">
        <v>16</v>
      </c>
      <c r="M2524" t="str">
        <f>IF(L2524&lt;&gt;"",L2524,"N/A")</f>
        <v>Paid</v>
      </c>
      <c r="N2524" t="s">
        <v>12</v>
      </c>
      <c r="O2524" t="str">
        <f>IF(N2524&lt;&gt;"",N2524,"N/A")</f>
        <v>Invoiced</v>
      </c>
      <c r="P2524" t="s">
        <v>13</v>
      </c>
      <c r="Q2524" s="9">
        <v>35</v>
      </c>
      <c r="R2524" t="str">
        <f t="shared" si="39"/>
        <v>30+</v>
      </c>
      <c r="S2524">
        <v>600</v>
      </c>
      <c r="T2524" t="s">
        <v>14</v>
      </c>
      <c r="U2524">
        <f>IF(T2524="USD",S2524,S2524*0.055)</f>
        <v>600</v>
      </c>
      <c r="V2524">
        <v>300</v>
      </c>
      <c r="W2524" t="s">
        <v>14</v>
      </c>
      <c r="X2524">
        <f>IF(W2524="USD",V2524,V2524*0.054)</f>
        <v>300</v>
      </c>
      <c r="Y2524">
        <v>1</v>
      </c>
      <c r="Z2524">
        <v>1.5</v>
      </c>
      <c r="AA2524" s="9">
        <v>1</v>
      </c>
      <c r="AB2524">
        <v>1.25</v>
      </c>
      <c r="AC2524">
        <v>1</v>
      </c>
    </row>
    <row r="2525" spans="1:29" x14ac:dyDescent="0.25">
      <c r="A2525" t="s">
        <v>2377</v>
      </c>
      <c r="B2525" t="s">
        <v>10</v>
      </c>
      <c r="C2525" t="s">
        <v>56</v>
      </c>
      <c r="D2525" t="s">
        <v>3615</v>
      </c>
      <c r="E2525" t="s">
        <v>3613</v>
      </c>
      <c r="F2525" t="str">
        <f>_xlfn.CONCAT(D2525:D2525,"-",E2525)</f>
        <v>Mombasa-Sanaa</v>
      </c>
      <c r="G2525" s="1">
        <v>44601</v>
      </c>
      <c r="H2525" s="1">
        <v>44611</v>
      </c>
      <c r="I2525" s="8">
        <f>IF(H2525&lt;&gt;"",_xlfn.DAYS(H2525,G2525),"N/A")</f>
        <v>10</v>
      </c>
      <c r="J2525" s="1">
        <f>IF(H2525&lt;&gt;"",H2525,"N/A")</f>
        <v>44611</v>
      </c>
      <c r="K2525">
        <v>2</v>
      </c>
      <c r="L2525" t="s">
        <v>16</v>
      </c>
      <c r="M2525" t="str">
        <f>IF(L2525&lt;&gt;"",L2525,"N/A")</f>
        <v>Paid</v>
      </c>
      <c r="N2525" t="s">
        <v>16</v>
      </c>
      <c r="O2525" t="str">
        <f>IF(N2525&lt;&gt;"",N2525,"N/A")</f>
        <v>Paid</v>
      </c>
      <c r="P2525" t="s">
        <v>13</v>
      </c>
      <c r="Q2525" s="9">
        <v>35</v>
      </c>
      <c r="R2525" t="str">
        <f t="shared" si="39"/>
        <v>30+</v>
      </c>
      <c r="S2525">
        <v>600</v>
      </c>
      <c r="T2525" t="s">
        <v>14</v>
      </c>
      <c r="U2525">
        <f>IF(T2525="USD",S2525,S2525*0.055)</f>
        <v>600</v>
      </c>
      <c r="V2525">
        <v>300</v>
      </c>
      <c r="W2525" t="s">
        <v>14</v>
      </c>
      <c r="X2525">
        <f>IF(W2525="USD",V2525,V2525*0.054)</f>
        <v>300</v>
      </c>
      <c r="Y2525">
        <v>0</v>
      </c>
      <c r="Z2525">
        <v>1.5</v>
      </c>
      <c r="AA2525" s="9">
        <v>1</v>
      </c>
      <c r="AB2525">
        <v>1.25</v>
      </c>
      <c r="AC2525">
        <v>1</v>
      </c>
    </row>
    <row r="2526" spans="1:29" x14ac:dyDescent="0.25">
      <c r="A2526" t="s">
        <v>2384</v>
      </c>
      <c r="B2526" t="s">
        <v>10</v>
      </c>
      <c r="C2526" t="s">
        <v>56</v>
      </c>
      <c r="D2526" t="s">
        <v>3620</v>
      </c>
      <c r="E2526" t="s">
        <v>3613</v>
      </c>
      <c r="F2526" t="str">
        <f>_xlfn.CONCAT(D2526:D2526,"-",E2526)</f>
        <v>Zanzibar-Sanaa</v>
      </c>
      <c r="G2526" s="1">
        <v>44601</v>
      </c>
      <c r="H2526" s="1">
        <v>44611</v>
      </c>
      <c r="I2526" s="8">
        <f>IF(H2526&lt;&gt;"",_xlfn.DAYS(H2526,G2526),"N/A")</f>
        <v>10</v>
      </c>
      <c r="J2526" s="1">
        <f>IF(H2526&lt;&gt;"",H2526,"N/A")</f>
        <v>44611</v>
      </c>
      <c r="K2526">
        <v>2</v>
      </c>
      <c r="L2526" t="s">
        <v>16</v>
      </c>
      <c r="M2526" t="str">
        <f>IF(L2526&lt;&gt;"",L2526,"N/A")</f>
        <v>Paid</v>
      </c>
      <c r="N2526" t="s">
        <v>16</v>
      </c>
      <c r="O2526" t="str">
        <f>IF(N2526&lt;&gt;"",N2526,"N/A")</f>
        <v>Paid</v>
      </c>
      <c r="P2526" t="s">
        <v>13</v>
      </c>
      <c r="Q2526" s="9">
        <v>35</v>
      </c>
      <c r="R2526" t="str">
        <f t="shared" si="39"/>
        <v>30+</v>
      </c>
      <c r="S2526">
        <v>600</v>
      </c>
      <c r="T2526" t="s">
        <v>14</v>
      </c>
      <c r="U2526">
        <f>IF(T2526="USD",S2526,S2526*0.055)</f>
        <v>600</v>
      </c>
      <c r="V2526">
        <v>300</v>
      </c>
      <c r="W2526" t="s">
        <v>14</v>
      </c>
      <c r="X2526">
        <f>IF(W2526="USD",V2526,V2526*0.054)</f>
        <v>300</v>
      </c>
      <c r="Y2526">
        <v>0</v>
      </c>
      <c r="Z2526">
        <v>1.5</v>
      </c>
      <c r="AA2526" s="9">
        <v>1</v>
      </c>
      <c r="AB2526">
        <v>1.25</v>
      </c>
      <c r="AC2526">
        <v>1</v>
      </c>
    </row>
    <row r="2527" spans="1:29" x14ac:dyDescent="0.25">
      <c r="A2527" t="s">
        <v>2417</v>
      </c>
      <c r="B2527" t="s">
        <v>10</v>
      </c>
      <c r="C2527" t="s">
        <v>56</v>
      </c>
      <c r="D2527" t="s">
        <v>3616</v>
      </c>
      <c r="E2527" t="s">
        <v>3618</v>
      </c>
      <c r="F2527" t="str">
        <f>_xlfn.CONCAT(D2527:D2527,"-",E2527)</f>
        <v>Marrakech-Tripoli</v>
      </c>
      <c r="G2527" s="1">
        <v>44648</v>
      </c>
      <c r="H2527" s="1">
        <v>44658</v>
      </c>
      <c r="I2527" s="8">
        <f>IF(H2527&lt;&gt;"",_xlfn.DAYS(H2527,G2527),"N/A")</f>
        <v>10</v>
      </c>
      <c r="J2527" s="1">
        <f>IF(H2527&lt;&gt;"",H2527,"N/A")</f>
        <v>44658</v>
      </c>
      <c r="K2527">
        <v>3</v>
      </c>
      <c r="L2527" t="s">
        <v>16</v>
      </c>
      <c r="M2527" t="str">
        <f>IF(L2527&lt;&gt;"",L2527,"N/A")</f>
        <v>Paid</v>
      </c>
      <c r="N2527" t="s">
        <v>12</v>
      </c>
      <c r="O2527" t="str">
        <f>IF(N2527&lt;&gt;"",N2527,"N/A")</f>
        <v>Invoiced</v>
      </c>
      <c r="P2527" t="s">
        <v>13</v>
      </c>
      <c r="Q2527" s="9">
        <v>35</v>
      </c>
      <c r="R2527" t="str">
        <f t="shared" si="39"/>
        <v>30+</v>
      </c>
      <c r="S2527">
        <v>600</v>
      </c>
      <c r="T2527" t="s">
        <v>14</v>
      </c>
      <c r="U2527">
        <f>IF(T2527="USD",S2527,S2527*0.055)</f>
        <v>600</v>
      </c>
      <c r="V2527">
        <v>300</v>
      </c>
      <c r="W2527" t="s">
        <v>14</v>
      </c>
      <c r="X2527">
        <f>IF(W2527="USD",V2527,V2527*0.054)</f>
        <v>300</v>
      </c>
      <c r="Y2527">
        <v>0</v>
      </c>
      <c r="Z2527">
        <v>1.5</v>
      </c>
      <c r="AA2527" s="9">
        <v>1</v>
      </c>
      <c r="AB2527">
        <v>1.25</v>
      </c>
      <c r="AC2527">
        <v>1</v>
      </c>
    </row>
    <row r="2528" spans="1:29" x14ac:dyDescent="0.25">
      <c r="A2528" t="s">
        <v>2419</v>
      </c>
      <c r="B2528" t="s">
        <v>10</v>
      </c>
      <c r="C2528" t="s">
        <v>56</v>
      </c>
      <c r="D2528" t="s">
        <v>3619</v>
      </c>
      <c r="E2528" t="s">
        <v>3618</v>
      </c>
      <c r="F2528" t="str">
        <f>_xlfn.CONCAT(D2528:D2528,"-",E2528)</f>
        <v>Addis Ababa-Tripoli</v>
      </c>
      <c r="G2528" s="1">
        <v>44648</v>
      </c>
      <c r="H2528" s="1">
        <v>44658</v>
      </c>
      <c r="I2528" s="8">
        <f>IF(H2528&lt;&gt;"",_xlfn.DAYS(H2528,G2528),"N/A")</f>
        <v>10</v>
      </c>
      <c r="J2528" s="1">
        <f>IF(H2528&lt;&gt;"",H2528,"N/A")</f>
        <v>44658</v>
      </c>
      <c r="K2528">
        <v>3</v>
      </c>
      <c r="L2528" t="s">
        <v>16</v>
      </c>
      <c r="M2528" t="str">
        <f>IF(L2528&lt;&gt;"",L2528,"N/A")</f>
        <v>Paid</v>
      </c>
      <c r="N2528" t="s">
        <v>12</v>
      </c>
      <c r="O2528" t="str">
        <f>IF(N2528&lt;&gt;"",N2528,"N/A")</f>
        <v>Invoiced</v>
      </c>
      <c r="P2528" t="s">
        <v>13</v>
      </c>
      <c r="Q2528" s="9">
        <v>35</v>
      </c>
      <c r="R2528" t="str">
        <f t="shared" si="39"/>
        <v>30+</v>
      </c>
      <c r="S2528">
        <v>600</v>
      </c>
      <c r="T2528" t="s">
        <v>14</v>
      </c>
      <c r="U2528">
        <f>IF(T2528="USD",S2528,S2528*0.055)</f>
        <v>600</v>
      </c>
      <c r="V2528">
        <v>300</v>
      </c>
      <c r="W2528" t="s">
        <v>14</v>
      </c>
      <c r="X2528">
        <f>IF(W2528="USD",V2528,V2528*0.054)</f>
        <v>300</v>
      </c>
      <c r="Y2528">
        <v>0</v>
      </c>
      <c r="Z2528">
        <v>1.5</v>
      </c>
      <c r="AA2528" s="9">
        <v>1</v>
      </c>
      <c r="AB2528">
        <v>1.25</v>
      </c>
      <c r="AC2528">
        <v>1</v>
      </c>
    </row>
    <row r="2529" spans="1:29" x14ac:dyDescent="0.25">
      <c r="A2529" t="s">
        <v>2422</v>
      </c>
      <c r="B2529" t="s">
        <v>10</v>
      </c>
      <c r="C2529" t="s">
        <v>56</v>
      </c>
      <c r="D2529" t="s">
        <v>3611</v>
      </c>
      <c r="E2529" t="s">
        <v>3613</v>
      </c>
      <c r="F2529" t="str">
        <f>_xlfn.CONCAT(D2529:D2529,"-",E2529)</f>
        <v>Mogadishu-Sanaa</v>
      </c>
      <c r="G2529" s="1">
        <v>44650</v>
      </c>
      <c r="H2529" s="1">
        <v>44660</v>
      </c>
      <c r="I2529" s="8">
        <f>IF(H2529&lt;&gt;"",_xlfn.DAYS(H2529,G2529),"N/A")</f>
        <v>10</v>
      </c>
      <c r="J2529" s="1">
        <f>IF(H2529&lt;&gt;"",H2529,"N/A")</f>
        <v>44660</v>
      </c>
      <c r="K2529">
        <v>3</v>
      </c>
      <c r="L2529" t="s">
        <v>16</v>
      </c>
      <c r="M2529" t="str">
        <f>IF(L2529&lt;&gt;"",L2529,"N/A")</f>
        <v>Paid</v>
      </c>
      <c r="N2529" t="s">
        <v>12</v>
      </c>
      <c r="O2529" t="str">
        <f>IF(N2529&lt;&gt;"",N2529,"N/A")</f>
        <v>Invoiced</v>
      </c>
      <c r="P2529" t="s">
        <v>13</v>
      </c>
      <c r="Q2529" s="9">
        <v>35</v>
      </c>
      <c r="R2529" t="str">
        <f t="shared" si="39"/>
        <v>30+</v>
      </c>
      <c r="S2529">
        <v>600</v>
      </c>
      <c r="T2529" t="s">
        <v>14</v>
      </c>
      <c r="U2529">
        <f>IF(T2529="USD",S2529,S2529*0.055)</f>
        <v>600</v>
      </c>
      <c r="V2529">
        <v>300</v>
      </c>
      <c r="W2529" t="s">
        <v>14</v>
      </c>
      <c r="X2529">
        <f>IF(W2529="USD",V2529,V2529*0.054)</f>
        <v>300</v>
      </c>
      <c r="Y2529">
        <v>0</v>
      </c>
      <c r="Z2529">
        <v>1.5</v>
      </c>
      <c r="AA2529" s="9">
        <v>1</v>
      </c>
      <c r="AB2529">
        <v>1.25</v>
      </c>
      <c r="AC2529">
        <v>1</v>
      </c>
    </row>
    <row r="2530" spans="1:29" x14ac:dyDescent="0.25">
      <c r="A2530" t="s">
        <v>2426</v>
      </c>
      <c r="B2530" t="s">
        <v>10</v>
      </c>
      <c r="C2530" t="s">
        <v>56</v>
      </c>
      <c r="D2530" t="s">
        <v>3611</v>
      </c>
      <c r="E2530" t="s">
        <v>3618</v>
      </c>
      <c r="F2530" t="str">
        <f>_xlfn.CONCAT(D2530:D2530,"-",E2530)</f>
        <v>Mogadishu-Tripoli</v>
      </c>
      <c r="G2530" s="1">
        <v>44650</v>
      </c>
      <c r="H2530" s="1">
        <v>44660</v>
      </c>
      <c r="I2530" s="8">
        <f>IF(H2530&lt;&gt;"",_xlfn.DAYS(H2530,G2530),"N/A")</f>
        <v>10</v>
      </c>
      <c r="J2530" s="1">
        <f>IF(H2530&lt;&gt;"",H2530,"N/A")</f>
        <v>44660</v>
      </c>
      <c r="K2530">
        <v>3</v>
      </c>
      <c r="L2530" t="s">
        <v>16</v>
      </c>
      <c r="M2530" t="str">
        <f>IF(L2530&lt;&gt;"",L2530,"N/A")</f>
        <v>Paid</v>
      </c>
      <c r="N2530" t="s">
        <v>12</v>
      </c>
      <c r="O2530" t="str">
        <f>IF(N2530&lt;&gt;"",N2530,"N/A")</f>
        <v>Invoiced</v>
      </c>
      <c r="P2530" t="s">
        <v>13</v>
      </c>
      <c r="Q2530" s="9">
        <v>35</v>
      </c>
      <c r="R2530" t="str">
        <f t="shared" si="39"/>
        <v>30+</v>
      </c>
      <c r="S2530">
        <v>600</v>
      </c>
      <c r="T2530" t="s">
        <v>14</v>
      </c>
      <c r="U2530">
        <f>IF(T2530="USD",S2530,S2530*0.055)</f>
        <v>600</v>
      </c>
      <c r="V2530">
        <v>300</v>
      </c>
      <c r="W2530" t="s">
        <v>14</v>
      </c>
      <c r="X2530">
        <f>IF(W2530="USD",V2530,V2530*0.054)</f>
        <v>300</v>
      </c>
      <c r="Y2530">
        <v>0</v>
      </c>
      <c r="Z2530">
        <v>1.5</v>
      </c>
      <c r="AA2530" s="9">
        <v>1</v>
      </c>
      <c r="AB2530">
        <v>1.25</v>
      </c>
      <c r="AC2530">
        <v>1</v>
      </c>
    </row>
    <row r="2531" spans="1:29" x14ac:dyDescent="0.25">
      <c r="A2531" t="s">
        <v>2431</v>
      </c>
      <c r="B2531" t="s">
        <v>10</v>
      </c>
      <c r="C2531" t="s">
        <v>56</v>
      </c>
      <c r="D2531" t="s">
        <v>3611</v>
      </c>
      <c r="E2531" t="s">
        <v>3612</v>
      </c>
      <c r="F2531" t="str">
        <f>_xlfn.CONCAT(D2531:D2531,"-",E2531)</f>
        <v>Mogadishu-Victoria</v>
      </c>
      <c r="G2531" s="1">
        <v>44659</v>
      </c>
      <c r="H2531" s="1">
        <v>44669</v>
      </c>
      <c r="I2531" s="8">
        <f>IF(H2531&lt;&gt;"",_xlfn.DAYS(H2531,G2531),"N/A")</f>
        <v>10</v>
      </c>
      <c r="J2531" s="1">
        <f>IF(H2531&lt;&gt;"",H2531,"N/A")</f>
        <v>44669</v>
      </c>
      <c r="K2531">
        <v>4</v>
      </c>
      <c r="L2531" t="s">
        <v>16</v>
      </c>
      <c r="M2531" t="str">
        <f>IF(L2531&lt;&gt;"",L2531,"N/A")</f>
        <v>Paid</v>
      </c>
      <c r="N2531" t="s">
        <v>12</v>
      </c>
      <c r="O2531" t="str">
        <f>IF(N2531&lt;&gt;"",N2531,"N/A")</f>
        <v>Invoiced</v>
      </c>
      <c r="P2531" t="s">
        <v>13</v>
      </c>
      <c r="Q2531" s="9">
        <v>35</v>
      </c>
      <c r="R2531" t="str">
        <f t="shared" si="39"/>
        <v>30+</v>
      </c>
      <c r="S2531">
        <v>600</v>
      </c>
      <c r="T2531" t="s">
        <v>14</v>
      </c>
      <c r="U2531">
        <f>IF(T2531="USD",S2531,S2531*0.055)</f>
        <v>600</v>
      </c>
      <c r="V2531">
        <v>300</v>
      </c>
      <c r="W2531" t="s">
        <v>14</v>
      </c>
      <c r="X2531">
        <f>IF(W2531="USD",V2531,V2531*0.054)</f>
        <v>300</v>
      </c>
      <c r="Y2531">
        <v>0</v>
      </c>
      <c r="Z2531">
        <v>1.5</v>
      </c>
      <c r="AA2531" s="9">
        <v>1</v>
      </c>
      <c r="AB2531">
        <v>1.25</v>
      </c>
      <c r="AC2531">
        <v>1</v>
      </c>
    </row>
    <row r="2532" spans="1:29" x14ac:dyDescent="0.25">
      <c r="A2532" t="s">
        <v>1127</v>
      </c>
      <c r="B2532" t="s">
        <v>10</v>
      </c>
      <c r="C2532" t="s">
        <v>56</v>
      </c>
      <c r="D2532" t="s">
        <v>3620</v>
      </c>
      <c r="E2532" t="s">
        <v>3618</v>
      </c>
      <c r="F2532" t="str">
        <f>_xlfn.CONCAT(D2532:D2532,"-",E2532)</f>
        <v>Zanzibar-Tripoli</v>
      </c>
      <c r="G2532" s="1">
        <v>44636</v>
      </c>
      <c r="H2532" s="1">
        <v>44646</v>
      </c>
      <c r="I2532" s="8">
        <f>IF(H2532&lt;&gt;"",_xlfn.DAYS(H2532,G2532),"N/A")</f>
        <v>10</v>
      </c>
      <c r="J2532" s="1">
        <f>IF(H2532&lt;&gt;"",H2532,"N/A")</f>
        <v>44646</v>
      </c>
      <c r="K2532">
        <v>3</v>
      </c>
      <c r="L2532" t="s">
        <v>16</v>
      </c>
      <c r="M2532" t="str">
        <f>IF(L2532&lt;&gt;"",L2532,"N/A")</f>
        <v>Paid</v>
      </c>
      <c r="N2532" t="s">
        <v>12</v>
      </c>
      <c r="O2532" t="str">
        <f>IF(N2532&lt;&gt;"",N2532,"N/A")</f>
        <v>Invoiced</v>
      </c>
      <c r="P2532" t="s">
        <v>13</v>
      </c>
      <c r="Q2532" s="9">
        <v>34.936999999999998</v>
      </c>
      <c r="R2532" t="str">
        <f t="shared" si="39"/>
        <v>30+</v>
      </c>
      <c r="S2532">
        <v>600</v>
      </c>
      <c r="T2532" t="s">
        <v>14</v>
      </c>
      <c r="U2532">
        <f>IF(T2532="USD",S2532,S2532*0.055)</f>
        <v>600</v>
      </c>
      <c r="V2532">
        <v>300</v>
      </c>
      <c r="W2532" t="s">
        <v>14</v>
      </c>
      <c r="X2532">
        <f>IF(W2532="USD",V2532,V2532*0.054)</f>
        <v>300</v>
      </c>
      <c r="Y2532">
        <v>1</v>
      </c>
      <c r="Z2532">
        <v>1.5</v>
      </c>
      <c r="AA2532" s="9">
        <v>1</v>
      </c>
      <c r="AB2532">
        <v>1.25</v>
      </c>
      <c r="AC2532">
        <v>1</v>
      </c>
    </row>
    <row r="2533" spans="1:29" x14ac:dyDescent="0.25">
      <c r="A2533" t="s">
        <v>1121</v>
      </c>
      <c r="B2533" t="s">
        <v>10</v>
      </c>
      <c r="C2533" t="s">
        <v>56</v>
      </c>
      <c r="D2533" t="s">
        <v>3611</v>
      </c>
      <c r="E2533" t="s">
        <v>3613</v>
      </c>
      <c r="F2533" t="str">
        <f>_xlfn.CONCAT(D2533:D2533,"-",E2533)</f>
        <v>Mogadishu-Sanaa</v>
      </c>
      <c r="G2533" s="1">
        <v>44636</v>
      </c>
      <c r="H2533" s="1">
        <v>44646</v>
      </c>
      <c r="I2533" s="8">
        <f>IF(H2533&lt;&gt;"",_xlfn.DAYS(H2533,G2533),"N/A")</f>
        <v>10</v>
      </c>
      <c r="J2533" s="1">
        <f>IF(H2533&lt;&gt;"",H2533,"N/A")</f>
        <v>44646</v>
      </c>
      <c r="K2533">
        <v>3</v>
      </c>
      <c r="L2533" t="s">
        <v>16</v>
      </c>
      <c r="M2533" t="str">
        <f>IF(L2533&lt;&gt;"",L2533,"N/A")</f>
        <v>Paid</v>
      </c>
      <c r="N2533" t="s">
        <v>12</v>
      </c>
      <c r="O2533" t="str">
        <f>IF(N2533&lt;&gt;"",N2533,"N/A")</f>
        <v>Invoiced</v>
      </c>
      <c r="P2533" t="s">
        <v>13</v>
      </c>
      <c r="Q2533" s="9">
        <v>34.920999999999999</v>
      </c>
      <c r="R2533" t="str">
        <f t="shared" si="39"/>
        <v>30+</v>
      </c>
      <c r="S2533">
        <v>600</v>
      </c>
      <c r="T2533" t="s">
        <v>14</v>
      </c>
      <c r="U2533">
        <f>IF(T2533="USD",S2533,S2533*0.055)</f>
        <v>600</v>
      </c>
      <c r="V2533">
        <v>300</v>
      </c>
      <c r="W2533" t="s">
        <v>14</v>
      </c>
      <c r="X2533">
        <f>IF(W2533="USD",V2533,V2533*0.054)</f>
        <v>300</v>
      </c>
      <c r="Y2533">
        <v>1</v>
      </c>
      <c r="Z2533">
        <v>1.5</v>
      </c>
      <c r="AA2533" s="9">
        <v>1</v>
      </c>
      <c r="AB2533">
        <v>1.25</v>
      </c>
      <c r="AC2533">
        <v>1</v>
      </c>
    </row>
    <row r="2534" spans="1:29" x14ac:dyDescent="0.25">
      <c r="A2534" t="s">
        <v>1073</v>
      </c>
      <c r="B2534" t="s">
        <v>10</v>
      </c>
      <c r="C2534" t="s">
        <v>56</v>
      </c>
      <c r="D2534" t="s">
        <v>3611</v>
      </c>
      <c r="E2534" t="s">
        <v>3612</v>
      </c>
      <c r="F2534" t="str">
        <f>_xlfn.CONCAT(D2534:D2534,"-",E2534)</f>
        <v>Mogadishu-Victoria</v>
      </c>
      <c r="G2534" s="1">
        <v>44634</v>
      </c>
      <c r="H2534" s="1">
        <v>44644</v>
      </c>
      <c r="I2534" s="8">
        <f>IF(H2534&lt;&gt;"",_xlfn.DAYS(H2534,G2534),"N/A")</f>
        <v>10</v>
      </c>
      <c r="J2534" s="1">
        <f>IF(H2534&lt;&gt;"",H2534,"N/A")</f>
        <v>44644</v>
      </c>
      <c r="K2534">
        <v>3</v>
      </c>
      <c r="L2534" t="s">
        <v>16</v>
      </c>
      <c r="M2534" t="str">
        <f>IF(L2534&lt;&gt;"",L2534,"N/A")</f>
        <v>Paid</v>
      </c>
      <c r="N2534" t="s">
        <v>12</v>
      </c>
      <c r="O2534" t="str">
        <f>IF(N2534&lt;&gt;"",N2534,"N/A")</f>
        <v>Invoiced</v>
      </c>
      <c r="P2534" t="s">
        <v>13</v>
      </c>
      <c r="Q2534" s="9">
        <v>34.753999999999998</v>
      </c>
      <c r="R2534" t="str">
        <f t="shared" si="39"/>
        <v>30+</v>
      </c>
      <c r="S2534">
        <v>600</v>
      </c>
      <c r="T2534" t="s">
        <v>14</v>
      </c>
      <c r="U2534">
        <f>IF(T2534="USD",S2534,S2534*0.055)</f>
        <v>600</v>
      </c>
      <c r="V2534">
        <v>300</v>
      </c>
      <c r="W2534" t="s">
        <v>14</v>
      </c>
      <c r="X2534">
        <f>IF(W2534="USD",V2534,V2534*0.054)</f>
        <v>300</v>
      </c>
      <c r="Y2534">
        <v>1</v>
      </c>
      <c r="Z2534">
        <v>1.5</v>
      </c>
      <c r="AA2534" s="9">
        <v>1</v>
      </c>
      <c r="AB2534">
        <v>1.25</v>
      </c>
      <c r="AC2534">
        <v>1</v>
      </c>
    </row>
    <row r="2535" spans="1:29" x14ac:dyDescent="0.25">
      <c r="A2535" t="s">
        <v>1123</v>
      </c>
      <c r="B2535" t="s">
        <v>10</v>
      </c>
      <c r="C2535" t="s">
        <v>56</v>
      </c>
      <c r="D2535" t="s">
        <v>3615</v>
      </c>
      <c r="E2535" t="s">
        <v>3614</v>
      </c>
      <c r="F2535" t="str">
        <f>_xlfn.CONCAT(D2535:D2535,"-",E2535)</f>
        <v>Mombasa-Alger</v>
      </c>
      <c r="G2535" s="1">
        <v>44634</v>
      </c>
      <c r="H2535" s="1">
        <v>44644</v>
      </c>
      <c r="I2535" s="8">
        <f>IF(H2535&lt;&gt;"",_xlfn.DAYS(H2535,G2535),"N/A")</f>
        <v>10</v>
      </c>
      <c r="J2535" s="1">
        <f>IF(H2535&lt;&gt;"",H2535,"N/A")</f>
        <v>44644</v>
      </c>
      <c r="K2535">
        <v>3</v>
      </c>
      <c r="L2535" t="s">
        <v>16</v>
      </c>
      <c r="M2535" t="str">
        <f>IF(L2535&lt;&gt;"",L2535,"N/A")</f>
        <v>Paid</v>
      </c>
      <c r="N2535" t="s">
        <v>12</v>
      </c>
      <c r="O2535" t="str">
        <f>IF(N2535&lt;&gt;"",N2535,"N/A")</f>
        <v>Invoiced</v>
      </c>
      <c r="P2535" t="s">
        <v>13</v>
      </c>
      <c r="Q2535" s="9">
        <v>34.746000000000002</v>
      </c>
      <c r="R2535" t="str">
        <f t="shared" si="39"/>
        <v>30+</v>
      </c>
      <c r="S2535">
        <v>600</v>
      </c>
      <c r="T2535" t="s">
        <v>14</v>
      </c>
      <c r="U2535">
        <f>IF(T2535="USD",S2535,S2535*0.055)</f>
        <v>600</v>
      </c>
      <c r="V2535">
        <v>300</v>
      </c>
      <c r="W2535" t="s">
        <v>14</v>
      </c>
      <c r="X2535">
        <f>IF(W2535="USD",V2535,V2535*0.054)</f>
        <v>300</v>
      </c>
      <c r="Y2535">
        <v>1</v>
      </c>
      <c r="Z2535">
        <v>1.5</v>
      </c>
      <c r="AA2535" s="9">
        <v>1</v>
      </c>
      <c r="AB2535">
        <v>1.25</v>
      </c>
      <c r="AC2535">
        <v>1</v>
      </c>
    </row>
    <row r="2536" spans="1:29" x14ac:dyDescent="0.25">
      <c r="A2536" t="s">
        <v>1116</v>
      </c>
      <c r="B2536" t="s">
        <v>10</v>
      </c>
      <c r="C2536" t="s">
        <v>68</v>
      </c>
      <c r="D2536" t="s">
        <v>3620</v>
      </c>
      <c r="E2536" t="s">
        <v>3618</v>
      </c>
      <c r="F2536" t="str">
        <f>_xlfn.CONCAT(D2536:D2536,"-",E2536)</f>
        <v>Zanzibar-Tripoli</v>
      </c>
      <c r="G2536" s="1">
        <v>44661</v>
      </c>
      <c r="H2536" s="1">
        <v>44671</v>
      </c>
      <c r="I2536" s="8">
        <f>IF(H2536&lt;&gt;"",_xlfn.DAYS(H2536,G2536),"N/A")</f>
        <v>10</v>
      </c>
      <c r="J2536" s="1">
        <f>IF(H2536&lt;&gt;"",H2536,"N/A")</f>
        <v>44671</v>
      </c>
      <c r="K2536">
        <v>4</v>
      </c>
      <c r="M2536" t="str">
        <f>IF(L2536&lt;&gt;"",L2536,"N/A")</f>
        <v>N/A</v>
      </c>
      <c r="N2536" t="s">
        <v>12</v>
      </c>
      <c r="O2536" t="str">
        <f>IF(N2536&lt;&gt;"",N2536,"N/A")</f>
        <v>Invoiced</v>
      </c>
      <c r="P2536" t="s">
        <v>13</v>
      </c>
      <c r="Q2536" s="9">
        <v>33.918999999999997</v>
      </c>
      <c r="R2536" t="str">
        <f t="shared" si="39"/>
        <v>30+</v>
      </c>
      <c r="S2536">
        <v>600</v>
      </c>
      <c r="T2536" t="s">
        <v>14</v>
      </c>
      <c r="U2536">
        <f>IF(T2536="USD",S2536,S2536*0.055)</f>
        <v>600</v>
      </c>
      <c r="V2536">
        <v>300</v>
      </c>
      <c r="W2536" t="s">
        <v>14</v>
      </c>
      <c r="X2536">
        <f>IF(W2536="USD",V2536,V2536*0.054)</f>
        <v>300</v>
      </c>
      <c r="Y2536">
        <v>1</v>
      </c>
      <c r="Z2536">
        <v>1.5</v>
      </c>
      <c r="AA2536" s="9">
        <v>1</v>
      </c>
      <c r="AB2536">
        <v>1.25</v>
      </c>
      <c r="AC2536">
        <v>1</v>
      </c>
    </row>
    <row r="2537" spans="1:29" x14ac:dyDescent="0.25">
      <c r="A2537" t="s">
        <v>2708</v>
      </c>
      <c r="B2537" t="s">
        <v>10</v>
      </c>
      <c r="C2537" t="s">
        <v>11</v>
      </c>
      <c r="D2537" t="s">
        <v>3620</v>
      </c>
      <c r="E2537" t="s">
        <v>3617</v>
      </c>
      <c r="F2537" t="str">
        <f>_xlfn.CONCAT(D2537:D2537,"-",E2537)</f>
        <v>Zanzibar-Lagos</v>
      </c>
      <c r="G2537" s="1">
        <v>44691</v>
      </c>
      <c r="H2537" s="1">
        <v>44701</v>
      </c>
      <c r="I2537" s="8">
        <f>IF(H2537&lt;&gt;"",_xlfn.DAYS(H2537,G2537),"N/A")</f>
        <v>10</v>
      </c>
      <c r="J2537" s="1">
        <f>IF(H2537&lt;&gt;"",H2537,"N/A")</f>
        <v>44701</v>
      </c>
      <c r="K2537">
        <v>5</v>
      </c>
      <c r="L2537" t="s">
        <v>16</v>
      </c>
      <c r="M2537" t="str">
        <f>IF(L2537&lt;&gt;"",L2537,"N/A")</f>
        <v>Paid</v>
      </c>
      <c r="N2537" t="s">
        <v>12</v>
      </c>
      <c r="O2537" t="str">
        <f>IF(N2537&lt;&gt;"",N2537,"N/A")</f>
        <v>Invoiced</v>
      </c>
      <c r="P2537" t="s">
        <v>13</v>
      </c>
      <c r="Q2537" s="9">
        <v>31.093</v>
      </c>
      <c r="R2537" t="str">
        <f t="shared" si="39"/>
        <v>30+</v>
      </c>
      <c r="S2537">
        <v>600</v>
      </c>
      <c r="T2537" t="s">
        <v>14</v>
      </c>
      <c r="U2537">
        <f>IF(T2537="USD",S2537,S2537*0.055)</f>
        <v>600</v>
      </c>
      <c r="V2537">
        <v>300</v>
      </c>
      <c r="W2537" t="s">
        <v>14</v>
      </c>
      <c r="X2537">
        <f>IF(W2537="USD",V2537,V2537*0.054)</f>
        <v>300</v>
      </c>
      <c r="Y2537">
        <v>1</v>
      </c>
      <c r="Z2537">
        <v>1.5</v>
      </c>
      <c r="AA2537" s="9">
        <v>1</v>
      </c>
      <c r="AB2537">
        <v>1.25</v>
      </c>
      <c r="AC2537">
        <v>1</v>
      </c>
    </row>
    <row r="2538" spans="1:29" x14ac:dyDescent="0.25">
      <c r="A2538" t="s">
        <v>2710</v>
      </c>
      <c r="B2538" t="s">
        <v>10</v>
      </c>
      <c r="C2538" t="s">
        <v>11</v>
      </c>
      <c r="D2538" t="s">
        <v>3615</v>
      </c>
      <c r="E2538" t="s">
        <v>3617</v>
      </c>
      <c r="F2538" t="str">
        <f>_xlfn.CONCAT(D2538:D2538,"-",E2538)</f>
        <v>Mombasa-Lagos</v>
      </c>
      <c r="G2538" s="1">
        <v>44691</v>
      </c>
      <c r="H2538" s="1">
        <v>44701</v>
      </c>
      <c r="I2538" s="8">
        <f>IF(H2538&lt;&gt;"",_xlfn.DAYS(H2538,G2538),"N/A")</f>
        <v>10</v>
      </c>
      <c r="J2538" s="1">
        <f>IF(H2538&lt;&gt;"",H2538,"N/A")</f>
        <v>44701</v>
      </c>
      <c r="K2538">
        <v>5</v>
      </c>
      <c r="L2538" t="s">
        <v>16</v>
      </c>
      <c r="M2538" t="str">
        <f>IF(L2538&lt;&gt;"",L2538,"N/A")</f>
        <v>Paid</v>
      </c>
      <c r="N2538" t="s">
        <v>12</v>
      </c>
      <c r="O2538" t="str">
        <f>IF(N2538&lt;&gt;"",N2538,"N/A")</f>
        <v>Invoiced</v>
      </c>
      <c r="P2538" t="s">
        <v>13</v>
      </c>
      <c r="Q2538" s="9">
        <v>31.093</v>
      </c>
      <c r="R2538" t="str">
        <f t="shared" si="39"/>
        <v>30+</v>
      </c>
      <c r="S2538">
        <v>600</v>
      </c>
      <c r="T2538" t="s">
        <v>14</v>
      </c>
      <c r="U2538">
        <f>IF(T2538="USD",S2538,S2538*0.055)</f>
        <v>600</v>
      </c>
      <c r="V2538">
        <v>300</v>
      </c>
      <c r="W2538" t="s">
        <v>14</v>
      </c>
      <c r="X2538">
        <f>IF(W2538="USD",V2538,V2538*0.054)</f>
        <v>300</v>
      </c>
      <c r="Y2538">
        <v>1</v>
      </c>
      <c r="Z2538">
        <v>1.5</v>
      </c>
      <c r="AA2538" s="9">
        <v>1</v>
      </c>
      <c r="AB2538">
        <v>1.25</v>
      </c>
      <c r="AC2538">
        <v>1</v>
      </c>
    </row>
    <row r="2539" spans="1:29" x14ac:dyDescent="0.25">
      <c r="A2539" t="s">
        <v>2563</v>
      </c>
      <c r="B2539" t="s">
        <v>10</v>
      </c>
      <c r="C2539" t="s">
        <v>56</v>
      </c>
      <c r="D2539" t="s">
        <v>3619</v>
      </c>
      <c r="E2539" t="s">
        <v>3618</v>
      </c>
      <c r="F2539" t="str">
        <f>_xlfn.CONCAT(D2539:D2539,"-",E2539)</f>
        <v>Addis Ababa-Tripoli</v>
      </c>
      <c r="G2539" s="1">
        <v>44774</v>
      </c>
      <c r="H2539" s="1">
        <v>44784</v>
      </c>
      <c r="I2539" s="8">
        <f>IF(H2539&lt;&gt;"",_xlfn.DAYS(H2539,G2539),"N/A")</f>
        <v>10</v>
      </c>
      <c r="J2539" s="1">
        <f>IF(H2539&lt;&gt;"",H2539,"N/A")</f>
        <v>44784</v>
      </c>
      <c r="K2539">
        <v>8</v>
      </c>
      <c r="L2539" t="s">
        <v>12</v>
      </c>
      <c r="M2539" t="str">
        <f>IF(L2539&lt;&gt;"",L2539,"N/A")</f>
        <v>Invoiced</v>
      </c>
      <c r="N2539" t="s">
        <v>836</v>
      </c>
      <c r="O2539" t="str">
        <f>IF(N2539&lt;&gt;"",N2539,"N/A")</f>
        <v>Draft</v>
      </c>
      <c r="P2539" t="s">
        <v>13</v>
      </c>
      <c r="Q2539" s="9">
        <v>30</v>
      </c>
      <c r="R2539" t="str">
        <f t="shared" si="39"/>
        <v>20-30</v>
      </c>
      <c r="S2539">
        <v>600</v>
      </c>
      <c r="T2539" t="s">
        <v>14</v>
      </c>
      <c r="U2539">
        <f>IF(T2539="USD",S2539,S2539*0.055)</f>
        <v>600</v>
      </c>
      <c r="V2539">
        <v>300</v>
      </c>
      <c r="W2539" t="s">
        <v>14</v>
      </c>
      <c r="X2539">
        <f>IF(W2539="USD",V2539,V2539*0.054)</f>
        <v>300</v>
      </c>
      <c r="Y2539">
        <v>0</v>
      </c>
      <c r="Z2539">
        <v>1.5</v>
      </c>
      <c r="AA2539" s="9">
        <v>1</v>
      </c>
      <c r="AB2539">
        <v>1.25</v>
      </c>
      <c r="AC2539">
        <v>1</v>
      </c>
    </row>
    <row r="2540" spans="1:29" x14ac:dyDescent="0.25">
      <c r="A2540" t="s">
        <v>2568</v>
      </c>
      <c r="B2540" t="s">
        <v>10</v>
      </c>
      <c r="C2540" t="s">
        <v>56</v>
      </c>
      <c r="D2540" t="s">
        <v>3620</v>
      </c>
      <c r="E2540" t="s">
        <v>3612</v>
      </c>
      <c r="F2540" t="str">
        <f>_xlfn.CONCAT(D2540:D2540,"-",E2540)</f>
        <v>Zanzibar-Victoria</v>
      </c>
      <c r="G2540" s="1">
        <v>44776</v>
      </c>
      <c r="H2540" s="1">
        <v>44786</v>
      </c>
      <c r="I2540" s="8">
        <f>IF(H2540&lt;&gt;"",_xlfn.DAYS(H2540,G2540),"N/A")</f>
        <v>10</v>
      </c>
      <c r="J2540" s="1">
        <f>IF(H2540&lt;&gt;"",H2540,"N/A")</f>
        <v>44786</v>
      </c>
      <c r="K2540">
        <v>8</v>
      </c>
      <c r="L2540" t="s">
        <v>12</v>
      </c>
      <c r="M2540" t="str">
        <f>IF(L2540&lt;&gt;"",L2540,"N/A")</f>
        <v>Invoiced</v>
      </c>
      <c r="N2540" t="s">
        <v>836</v>
      </c>
      <c r="O2540" t="str">
        <f>IF(N2540&lt;&gt;"",N2540,"N/A")</f>
        <v>Draft</v>
      </c>
      <c r="P2540" t="s">
        <v>13</v>
      </c>
      <c r="Q2540" s="9">
        <v>30</v>
      </c>
      <c r="R2540" t="str">
        <f t="shared" si="39"/>
        <v>20-30</v>
      </c>
      <c r="S2540">
        <v>600</v>
      </c>
      <c r="T2540" t="s">
        <v>14</v>
      </c>
      <c r="U2540">
        <f>IF(T2540="USD",S2540,S2540*0.055)</f>
        <v>600</v>
      </c>
      <c r="V2540">
        <v>300</v>
      </c>
      <c r="W2540" t="s">
        <v>14</v>
      </c>
      <c r="X2540">
        <f>IF(W2540="USD",V2540,V2540*0.054)</f>
        <v>300</v>
      </c>
      <c r="Y2540">
        <v>0</v>
      </c>
      <c r="Z2540">
        <v>1.5</v>
      </c>
      <c r="AA2540" s="9">
        <v>1</v>
      </c>
      <c r="AB2540">
        <v>1.25</v>
      </c>
      <c r="AC2540">
        <v>1</v>
      </c>
    </row>
    <row r="2541" spans="1:29" x14ac:dyDescent="0.25">
      <c r="A2541" t="s">
        <v>2570</v>
      </c>
      <c r="B2541" t="s">
        <v>10</v>
      </c>
      <c r="C2541" t="s">
        <v>56</v>
      </c>
      <c r="D2541" t="s">
        <v>3616</v>
      </c>
      <c r="E2541" t="s">
        <v>3618</v>
      </c>
      <c r="F2541" t="str">
        <f>_xlfn.CONCAT(D2541:D2541,"-",E2541)</f>
        <v>Marrakech-Tripoli</v>
      </c>
      <c r="G2541" s="1">
        <v>44776</v>
      </c>
      <c r="H2541" s="1">
        <v>44786</v>
      </c>
      <c r="I2541" s="8">
        <f>IF(H2541&lt;&gt;"",_xlfn.DAYS(H2541,G2541),"N/A")</f>
        <v>10</v>
      </c>
      <c r="J2541" s="1">
        <f>IF(H2541&lt;&gt;"",H2541,"N/A")</f>
        <v>44786</v>
      </c>
      <c r="K2541">
        <v>8</v>
      </c>
      <c r="L2541" t="s">
        <v>12</v>
      </c>
      <c r="M2541" t="str">
        <f>IF(L2541&lt;&gt;"",L2541,"N/A")</f>
        <v>Invoiced</v>
      </c>
      <c r="N2541" t="s">
        <v>836</v>
      </c>
      <c r="O2541" t="str">
        <f>IF(N2541&lt;&gt;"",N2541,"N/A")</f>
        <v>Draft</v>
      </c>
      <c r="P2541" t="s">
        <v>13</v>
      </c>
      <c r="Q2541" s="9">
        <v>30</v>
      </c>
      <c r="R2541" t="str">
        <f t="shared" si="39"/>
        <v>20-30</v>
      </c>
      <c r="S2541">
        <v>600</v>
      </c>
      <c r="T2541" t="s">
        <v>14</v>
      </c>
      <c r="U2541">
        <f>IF(T2541="USD",S2541,S2541*0.055)</f>
        <v>600</v>
      </c>
      <c r="V2541">
        <v>300</v>
      </c>
      <c r="W2541" t="s">
        <v>14</v>
      </c>
      <c r="X2541">
        <f>IF(W2541="USD",V2541,V2541*0.054)</f>
        <v>300</v>
      </c>
      <c r="Y2541">
        <v>0</v>
      </c>
      <c r="Z2541">
        <v>1.5</v>
      </c>
      <c r="AA2541" s="9">
        <v>1</v>
      </c>
      <c r="AB2541">
        <v>1.25</v>
      </c>
      <c r="AC2541">
        <v>1</v>
      </c>
    </row>
    <row r="2542" spans="1:29" x14ac:dyDescent="0.25">
      <c r="A2542" t="s">
        <v>2571</v>
      </c>
      <c r="B2542" t="s">
        <v>10</v>
      </c>
      <c r="C2542" t="s">
        <v>56</v>
      </c>
      <c r="D2542" t="s">
        <v>3620</v>
      </c>
      <c r="E2542" t="s">
        <v>3612</v>
      </c>
      <c r="F2542" t="str">
        <f>_xlfn.CONCAT(D2542:D2542,"-",E2542)</f>
        <v>Zanzibar-Victoria</v>
      </c>
      <c r="G2542" s="1">
        <v>44776</v>
      </c>
      <c r="H2542" s="1">
        <v>44786</v>
      </c>
      <c r="I2542" s="8">
        <f>IF(H2542&lt;&gt;"",_xlfn.DAYS(H2542,G2542),"N/A")</f>
        <v>10</v>
      </c>
      <c r="J2542" s="1">
        <f>IF(H2542&lt;&gt;"",H2542,"N/A")</f>
        <v>44786</v>
      </c>
      <c r="K2542">
        <v>8</v>
      </c>
      <c r="L2542" t="s">
        <v>12</v>
      </c>
      <c r="M2542" t="str">
        <f>IF(L2542&lt;&gt;"",L2542,"N/A")</f>
        <v>Invoiced</v>
      </c>
      <c r="N2542" t="s">
        <v>836</v>
      </c>
      <c r="O2542" t="str">
        <f>IF(N2542&lt;&gt;"",N2542,"N/A")</f>
        <v>Draft</v>
      </c>
      <c r="P2542" t="s">
        <v>13</v>
      </c>
      <c r="Q2542" s="9">
        <v>30</v>
      </c>
      <c r="R2542" t="str">
        <f t="shared" si="39"/>
        <v>20-30</v>
      </c>
      <c r="S2542">
        <v>600</v>
      </c>
      <c r="T2542" t="s">
        <v>14</v>
      </c>
      <c r="U2542">
        <f>IF(T2542="USD",S2542,S2542*0.055)</f>
        <v>600</v>
      </c>
      <c r="V2542">
        <v>300</v>
      </c>
      <c r="W2542" t="s">
        <v>14</v>
      </c>
      <c r="X2542">
        <f>IF(W2542="USD",V2542,V2542*0.054)</f>
        <v>300</v>
      </c>
      <c r="Y2542">
        <v>0</v>
      </c>
      <c r="Z2542">
        <v>1.5</v>
      </c>
      <c r="AA2542" s="9">
        <v>1</v>
      </c>
      <c r="AB2542">
        <v>1.25</v>
      </c>
      <c r="AC2542">
        <v>1</v>
      </c>
    </row>
    <row r="2543" spans="1:29" x14ac:dyDescent="0.25">
      <c r="A2543" t="s">
        <v>1131</v>
      </c>
      <c r="B2543" t="s">
        <v>10</v>
      </c>
      <c r="C2543" t="s">
        <v>56</v>
      </c>
      <c r="D2543" t="s">
        <v>3616</v>
      </c>
      <c r="E2543" t="s">
        <v>3617</v>
      </c>
      <c r="F2543" t="str">
        <f>_xlfn.CONCAT(D2543:D2543,"-",E2543)</f>
        <v>Marrakech-Lagos</v>
      </c>
      <c r="G2543" s="1">
        <v>44641</v>
      </c>
      <c r="H2543" s="1">
        <v>44651</v>
      </c>
      <c r="I2543" s="8">
        <f>IF(H2543&lt;&gt;"",_xlfn.DAYS(H2543,G2543),"N/A")</f>
        <v>10</v>
      </c>
      <c r="J2543" s="1">
        <f>IF(H2543&lt;&gt;"",H2543,"N/A")</f>
        <v>44651</v>
      </c>
      <c r="K2543">
        <v>3</v>
      </c>
      <c r="L2543" t="s">
        <v>16</v>
      </c>
      <c r="M2543" t="str">
        <f>IF(L2543&lt;&gt;"",L2543,"N/A")</f>
        <v>Paid</v>
      </c>
      <c r="N2543" t="s">
        <v>12</v>
      </c>
      <c r="O2543" t="str">
        <f>IF(N2543&lt;&gt;"",N2543,"N/A")</f>
        <v>Invoiced</v>
      </c>
      <c r="P2543" t="s">
        <v>13</v>
      </c>
      <c r="Q2543" s="9">
        <v>27.539000000000001</v>
      </c>
      <c r="R2543" t="str">
        <f t="shared" si="39"/>
        <v>20-30</v>
      </c>
      <c r="S2543">
        <v>600</v>
      </c>
      <c r="T2543" t="s">
        <v>14</v>
      </c>
      <c r="U2543">
        <f>IF(T2543="USD",S2543,S2543*0.055)</f>
        <v>600</v>
      </c>
      <c r="V2543">
        <v>300</v>
      </c>
      <c r="W2543" t="s">
        <v>14</v>
      </c>
      <c r="X2543">
        <f>IF(W2543="USD",V2543,V2543*0.054)</f>
        <v>300</v>
      </c>
      <c r="Y2543">
        <v>1</v>
      </c>
      <c r="Z2543">
        <v>1.5</v>
      </c>
      <c r="AA2543" s="9">
        <v>1</v>
      </c>
      <c r="AB2543">
        <v>1.25</v>
      </c>
      <c r="AC2543">
        <v>1</v>
      </c>
    </row>
    <row r="2544" spans="1:29" x14ac:dyDescent="0.25">
      <c r="A2544" t="s">
        <v>3290</v>
      </c>
      <c r="B2544" t="s">
        <v>10</v>
      </c>
      <c r="C2544" t="s">
        <v>56</v>
      </c>
      <c r="D2544" t="s">
        <v>3616</v>
      </c>
      <c r="E2544" t="s">
        <v>3618</v>
      </c>
      <c r="F2544" t="str">
        <f>_xlfn.CONCAT(D2544:D2544,"-",E2544)</f>
        <v>Marrakech-Tripoli</v>
      </c>
      <c r="G2544" s="1">
        <v>44789</v>
      </c>
      <c r="H2544" s="1">
        <v>44799</v>
      </c>
      <c r="I2544" s="8">
        <f>IF(H2544&lt;&gt;"",_xlfn.DAYS(H2544,G2544),"N/A")</f>
        <v>10</v>
      </c>
      <c r="J2544" s="1">
        <f>IF(H2544&lt;&gt;"",H2544,"N/A")</f>
        <v>44799</v>
      </c>
      <c r="K2544">
        <v>8</v>
      </c>
      <c r="L2544" t="s">
        <v>12</v>
      </c>
      <c r="M2544" t="str">
        <f>IF(L2544&lt;&gt;"",L2544,"N/A")</f>
        <v>Invoiced</v>
      </c>
      <c r="O2544" t="str">
        <f>IF(N2544&lt;&gt;"",N2544,"N/A")</f>
        <v>N/A</v>
      </c>
      <c r="P2544" t="s">
        <v>13</v>
      </c>
      <c r="Q2544" s="9">
        <v>27</v>
      </c>
      <c r="R2544" t="str">
        <f t="shared" si="39"/>
        <v>20-30</v>
      </c>
      <c r="S2544">
        <v>600</v>
      </c>
      <c r="T2544" t="s">
        <v>14</v>
      </c>
      <c r="U2544">
        <f>IF(T2544="USD",S2544,S2544*0.055)</f>
        <v>600</v>
      </c>
      <c r="V2544">
        <v>300</v>
      </c>
      <c r="W2544" t="s">
        <v>14</v>
      </c>
      <c r="X2544">
        <f>IF(W2544="USD",V2544,V2544*0.054)</f>
        <v>300</v>
      </c>
      <c r="Y2544">
        <v>0</v>
      </c>
      <c r="Z2544">
        <v>1.5</v>
      </c>
      <c r="AA2544" s="9">
        <v>1</v>
      </c>
      <c r="AB2544">
        <v>1.25</v>
      </c>
      <c r="AC2544">
        <v>1</v>
      </c>
    </row>
    <row r="2545" spans="1:29" x14ac:dyDescent="0.25">
      <c r="A2545" t="s">
        <v>3291</v>
      </c>
      <c r="B2545" t="s">
        <v>10</v>
      </c>
      <c r="C2545" t="s">
        <v>56</v>
      </c>
      <c r="D2545" t="s">
        <v>3615</v>
      </c>
      <c r="E2545" t="s">
        <v>3613</v>
      </c>
      <c r="F2545" t="str">
        <f>_xlfn.CONCAT(D2545:D2545,"-",E2545)</f>
        <v>Mombasa-Sanaa</v>
      </c>
      <c r="G2545" s="1">
        <v>44789</v>
      </c>
      <c r="H2545" s="1">
        <v>44799</v>
      </c>
      <c r="I2545" s="8">
        <f>IF(H2545&lt;&gt;"",_xlfn.DAYS(H2545,G2545),"N/A")</f>
        <v>10</v>
      </c>
      <c r="J2545" s="1">
        <f>IF(H2545&lt;&gt;"",H2545,"N/A")</f>
        <v>44799</v>
      </c>
      <c r="K2545">
        <v>8</v>
      </c>
      <c r="L2545" t="s">
        <v>12</v>
      </c>
      <c r="M2545" t="str">
        <f>IF(L2545&lt;&gt;"",L2545,"N/A")</f>
        <v>Invoiced</v>
      </c>
      <c r="O2545" t="str">
        <f>IF(N2545&lt;&gt;"",N2545,"N/A")</f>
        <v>N/A</v>
      </c>
      <c r="P2545" t="s">
        <v>13</v>
      </c>
      <c r="Q2545" s="9">
        <v>27</v>
      </c>
      <c r="R2545" t="str">
        <f t="shared" si="39"/>
        <v>20-30</v>
      </c>
      <c r="S2545">
        <v>600</v>
      </c>
      <c r="T2545" t="s">
        <v>14</v>
      </c>
      <c r="U2545">
        <f>IF(T2545="USD",S2545,S2545*0.055)</f>
        <v>600</v>
      </c>
      <c r="V2545">
        <v>300</v>
      </c>
      <c r="W2545" t="s">
        <v>14</v>
      </c>
      <c r="X2545">
        <f>IF(W2545="USD",V2545,V2545*0.054)</f>
        <v>300</v>
      </c>
      <c r="Y2545">
        <v>0</v>
      </c>
      <c r="Z2545">
        <v>1.5</v>
      </c>
      <c r="AA2545" s="9">
        <v>1</v>
      </c>
      <c r="AB2545">
        <v>1.25</v>
      </c>
      <c r="AC2545">
        <v>1</v>
      </c>
    </row>
    <row r="2546" spans="1:29" x14ac:dyDescent="0.25">
      <c r="A2546" t="s">
        <v>3322</v>
      </c>
      <c r="B2546" t="s">
        <v>10</v>
      </c>
      <c r="C2546" t="s">
        <v>56</v>
      </c>
      <c r="D2546" t="s">
        <v>3611</v>
      </c>
      <c r="E2546" t="s">
        <v>3618</v>
      </c>
      <c r="F2546" t="str">
        <f>_xlfn.CONCAT(D2546:D2546,"-",E2546)</f>
        <v>Mogadishu-Tripoli</v>
      </c>
      <c r="G2546" s="1">
        <v>44796</v>
      </c>
      <c r="H2546" s="1">
        <v>44806</v>
      </c>
      <c r="I2546" s="8">
        <f>IF(H2546&lt;&gt;"",_xlfn.DAYS(H2546,G2546),"N/A")</f>
        <v>10</v>
      </c>
      <c r="J2546" s="1">
        <f>IF(H2546&lt;&gt;"",H2546,"N/A")</f>
        <v>44806</v>
      </c>
      <c r="K2546">
        <v>8</v>
      </c>
      <c r="L2546" t="s">
        <v>12</v>
      </c>
      <c r="M2546" t="str">
        <f>IF(L2546&lt;&gt;"",L2546,"N/A")</f>
        <v>Invoiced</v>
      </c>
      <c r="O2546" t="str">
        <f>IF(N2546&lt;&gt;"",N2546,"N/A")</f>
        <v>N/A</v>
      </c>
      <c r="P2546" t="s">
        <v>13</v>
      </c>
      <c r="Q2546" s="9">
        <v>27</v>
      </c>
      <c r="R2546" t="str">
        <f t="shared" si="39"/>
        <v>20-30</v>
      </c>
      <c r="S2546">
        <v>600</v>
      </c>
      <c r="T2546" t="s">
        <v>14</v>
      </c>
      <c r="U2546">
        <f>IF(T2546="USD",S2546,S2546*0.055)</f>
        <v>600</v>
      </c>
      <c r="V2546">
        <v>300</v>
      </c>
      <c r="W2546" t="s">
        <v>14</v>
      </c>
      <c r="X2546">
        <f>IF(W2546="USD",V2546,V2546*0.054)</f>
        <v>300</v>
      </c>
      <c r="Y2546">
        <v>0</v>
      </c>
      <c r="Z2546">
        <v>1.5</v>
      </c>
      <c r="AA2546" s="9">
        <v>1</v>
      </c>
      <c r="AB2546">
        <v>1.25</v>
      </c>
      <c r="AC2546">
        <v>1</v>
      </c>
    </row>
    <row r="2547" spans="1:29" x14ac:dyDescent="0.25">
      <c r="A2547" t="s">
        <v>3324</v>
      </c>
      <c r="B2547" t="s">
        <v>10</v>
      </c>
      <c r="C2547" t="s">
        <v>56</v>
      </c>
      <c r="D2547" t="s">
        <v>3615</v>
      </c>
      <c r="E2547" t="s">
        <v>3617</v>
      </c>
      <c r="F2547" t="str">
        <f>_xlfn.CONCAT(D2547:D2547,"-",E2547)</f>
        <v>Mombasa-Lagos</v>
      </c>
      <c r="G2547" s="1">
        <v>44796</v>
      </c>
      <c r="H2547" s="1">
        <v>44806</v>
      </c>
      <c r="I2547" s="8">
        <f>IF(H2547&lt;&gt;"",_xlfn.DAYS(H2547,G2547),"N/A")</f>
        <v>10</v>
      </c>
      <c r="J2547" s="1">
        <f>IF(H2547&lt;&gt;"",H2547,"N/A")</f>
        <v>44806</v>
      </c>
      <c r="K2547">
        <v>8</v>
      </c>
      <c r="L2547" t="s">
        <v>12</v>
      </c>
      <c r="M2547" t="str">
        <f>IF(L2547&lt;&gt;"",L2547,"N/A")</f>
        <v>Invoiced</v>
      </c>
      <c r="O2547" t="str">
        <f>IF(N2547&lt;&gt;"",N2547,"N/A")</f>
        <v>N/A</v>
      </c>
      <c r="P2547" t="s">
        <v>13</v>
      </c>
      <c r="Q2547" s="9">
        <v>27</v>
      </c>
      <c r="R2547" t="str">
        <f t="shared" si="39"/>
        <v>20-30</v>
      </c>
      <c r="S2547">
        <v>600</v>
      </c>
      <c r="T2547" t="s">
        <v>14</v>
      </c>
      <c r="U2547">
        <f>IF(T2547="USD",S2547,S2547*0.055)</f>
        <v>600</v>
      </c>
      <c r="V2547">
        <v>300</v>
      </c>
      <c r="W2547" t="s">
        <v>14</v>
      </c>
      <c r="X2547">
        <f>IF(W2547="USD",V2547,V2547*0.054)</f>
        <v>300</v>
      </c>
      <c r="Y2547">
        <v>0</v>
      </c>
      <c r="Z2547">
        <v>1.5</v>
      </c>
      <c r="AA2547" s="9">
        <v>1</v>
      </c>
      <c r="AB2547">
        <v>1.25</v>
      </c>
      <c r="AC2547">
        <v>1</v>
      </c>
    </row>
    <row r="2548" spans="1:29" x14ac:dyDescent="0.25">
      <c r="A2548" t="s">
        <v>3329</v>
      </c>
      <c r="B2548" t="s">
        <v>10</v>
      </c>
      <c r="C2548" t="s">
        <v>56</v>
      </c>
      <c r="D2548" t="s">
        <v>3615</v>
      </c>
      <c r="E2548" t="s">
        <v>3617</v>
      </c>
      <c r="F2548" t="str">
        <f>_xlfn.CONCAT(D2548:D2548,"-",E2548)</f>
        <v>Mombasa-Lagos</v>
      </c>
      <c r="G2548" s="1">
        <v>44804</v>
      </c>
      <c r="H2548" s="1">
        <v>44814</v>
      </c>
      <c r="I2548" s="8">
        <f>IF(H2548&lt;&gt;"",_xlfn.DAYS(H2548,G2548),"N/A")</f>
        <v>10</v>
      </c>
      <c r="J2548" s="1">
        <f>IF(H2548&lt;&gt;"",H2548,"N/A")</f>
        <v>44814</v>
      </c>
      <c r="K2548">
        <v>8</v>
      </c>
      <c r="L2548" t="s">
        <v>12</v>
      </c>
      <c r="M2548" t="str">
        <f>IF(L2548&lt;&gt;"",L2548,"N/A")</f>
        <v>Invoiced</v>
      </c>
      <c r="O2548" t="str">
        <f>IF(N2548&lt;&gt;"",N2548,"N/A")</f>
        <v>N/A</v>
      </c>
      <c r="P2548" t="s">
        <v>13</v>
      </c>
      <c r="Q2548" s="9">
        <v>27</v>
      </c>
      <c r="R2548" t="str">
        <f t="shared" si="39"/>
        <v>20-30</v>
      </c>
      <c r="S2548">
        <v>600</v>
      </c>
      <c r="T2548" t="s">
        <v>14</v>
      </c>
      <c r="U2548">
        <f>IF(T2548="USD",S2548,S2548*0.055)</f>
        <v>600</v>
      </c>
      <c r="V2548">
        <v>300</v>
      </c>
      <c r="W2548" t="s">
        <v>14</v>
      </c>
      <c r="X2548">
        <f>IF(W2548="USD",V2548,V2548*0.054)</f>
        <v>300</v>
      </c>
      <c r="Y2548">
        <v>0</v>
      </c>
      <c r="Z2548">
        <v>1.5</v>
      </c>
      <c r="AA2548" s="9">
        <v>1</v>
      </c>
      <c r="AB2548">
        <v>1.25</v>
      </c>
      <c r="AC2548">
        <v>1</v>
      </c>
    </row>
    <row r="2549" spans="1:29" x14ac:dyDescent="0.25">
      <c r="A2549" t="s">
        <v>2463</v>
      </c>
      <c r="B2549" t="s">
        <v>10</v>
      </c>
      <c r="C2549" t="s">
        <v>56</v>
      </c>
      <c r="D2549" t="s">
        <v>3611</v>
      </c>
      <c r="E2549" t="s">
        <v>3612</v>
      </c>
      <c r="F2549" t="str">
        <f>_xlfn.CONCAT(D2549:D2549,"-",E2549)</f>
        <v>Mogadishu-Victoria</v>
      </c>
      <c r="G2549" s="1">
        <v>44712</v>
      </c>
      <c r="H2549" s="1">
        <v>44722</v>
      </c>
      <c r="I2549" s="8">
        <f>IF(H2549&lt;&gt;"",_xlfn.DAYS(H2549,G2549),"N/A")</f>
        <v>10</v>
      </c>
      <c r="J2549" s="1">
        <f>IF(H2549&lt;&gt;"",H2549,"N/A")</f>
        <v>44722</v>
      </c>
      <c r="K2549">
        <v>5</v>
      </c>
      <c r="L2549" t="s">
        <v>12</v>
      </c>
      <c r="M2549" t="str">
        <f>IF(L2549&lt;&gt;"",L2549,"N/A")</f>
        <v>Invoiced</v>
      </c>
      <c r="N2549" t="s">
        <v>12</v>
      </c>
      <c r="O2549" t="str">
        <f>IF(N2549&lt;&gt;"",N2549,"N/A")</f>
        <v>Invoiced</v>
      </c>
      <c r="P2549" t="s">
        <v>13</v>
      </c>
      <c r="Q2549" s="9">
        <v>26</v>
      </c>
      <c r="R2549" t="str">
        <f t="shared" si="39"/>
        <v>20-30</v>
      </c>
      <c r="S2549">
        <v>600</v>
      </c>
      <c r="T2549" t="s">
        <v>14</v>
      </c>
      <c r="U2549">
        <f>IF(T2549="USD",S2549,S2549*0.055)</f>
        <v>600</v>
      </c>
      <c r="V2549">
        <v>300</v>
      </c>
      <c r="W2549" t="s">
        <v>14</v>
      </c>
      <c r="X2549">
        <f>IF(W2549="USD",V2549,V2549*0.054)</f>
        <v>300</v>
      </c>
      <c r="Y2549">
        <v>1</v>
      </c>
      <c r="Z2549">
        <v>1.5</v>
      </c>
      <c r="AA2549" s="9">
        <v>1</v>
      </c>
      <c r="AB2549">
        <v>1.25</v>
      </c>
      <c r="AC2549">
        <v>1</v>
      </c>
    </row>
    <row r="2550" spans="1:29" x14ac:dyDescent="0.25">
      <c r="A2550" t="s">
        <v>2464</v>
      </c>
      <c r="B2550" t="s">
        <v>10</v>
      </c>
      <c r="C2550" t="s">
        <v>56</v>
      </c>
      <c r="D2550" t="s">
        <v>3615</v>
      </c>
      <c r="E2550" t="s">
        <v>3612</v>
      </c>
      <c r="F2550" t="str">
        <f>_xlfn.CONCAT(D2550:D2550,"-",E2550)</f>
        <v>Mombasa-Victoria</v>
      </c>
      <c r="G2550" s="1">
        <v>44712</v>
      </c>
      <c r="H2550" s="1">
        <v>44722</v>
      </c>
      <c r="I2550" s="8">
        <f>IF(H2550&lt;&gt;"",_xlfn.DAYS(H2550,G2550),"N/A")</f>
        <v>10</v>
      </c>
      <c r="J2550" s="1">
        <f>IF(H2550&lt;&gt;"",H2550,"N/A")</f>
        <v>44722</v>
      </c>
      <c r="K2550">
        <v>5</v>
      </c>
      <c r="L2550" t="s">
        <v>12</v>
      </c>
      <c r="M2550" t="str">
        <f>IF(L2550&lt;&gt;"",L2550,"N/A")</f>
        <v>Invoiced</v>
      </c>
      <c r="N2550" t="s">
        <v>12</v>
      </c>
      <c r="O2550" t="str">
        <f>IF(N2550&lt;&gt;"",N2550,"N/A")</f>
        <v>Invoiced</v>
      </c>
      <c r="P2550" t="s">
        <v>13</v>
      </c>
      <c r="Q2550" s="9">
        <v>26</v>
      </c>
      <c r="R2550" t="str">
        <f t="shared" si="39"/>
        <v>20-30</v>
      </c>
      <c r="S2550">
        <v>600</v>
      </c>
      <c r="T2550" t="s">
        <v>14</v>
      </c>
      <c r="U2550">
        <f>IF(T2550="USD",S2550,S2550*0.055)</f>
        <v>600</v>
      </c>
      <c r="V2550">
        <v>300</v>
      </c>
      <c r="W2550" t="s">
        <v>14</v>
      </c>
      <c r="X2550">
        <f>IF(W2550="USD",V2550,V2550*0.054)</f>
        <v>300</v>
      </c>
      <c r="Y2550">
        <v>1</v>
      </c>
      <c r="Z2550">
        <v>1.5</v>
      </c>
      <c r="AA2550" s="9">
        <v>1</v>
      </c>
      <c r="AB2550">
        <v>1.25</v>
      </c>
      <c r="AC2550">
        <v>1</v>
      </c>
    </row>
    <row r="2551" spans="1:29" x14ac:dyDescent="0.25">
      <c r="A2551" t="s">
        <v>2466</v>
      </c>
      <c r="B2551" t="s">
        <v>10</v>
      </c>
      <c r="C2551" t="s">
        <v>56</v>
      </c>
      <c r="D2551" t="s">
        <v>3616</v>
      </c>
      <c r="E2551" t="s">
        <v>3617</v>
      </c>
      <c r="F2551" t="str">
        <f>_xlfn.CONCAT(D2551:D2551,"-",E2551)</f>
        <v>Marrakech-Lagos</v>
      </c>
      <c r="G2551" s="1">
        <v>44712</v>
      </c>
      <c r="H2551" s="1">
        <v>44722</v>
      </c>
      <c r="I2551" s="8">
        <f>IF(H2551&lt;&gt;"",_xlfn.DAYS(H2551,G2551),"N/A")</f>
        <v>10</v>
      </c>
      <c r="J2551" s="1">
        <f>IF(H2551&lt;&gt;"",H2551,"N/A")</f>
        <v>44722</v>
      </c>
      <c r="K2551">
        <v>5</v>
      </c>
      <c r="L2551" t="s">
        <v>12</v>
      </c>
      <c r="M2551" t="str">
        <f>IF(L2551&lt;&gt;"",L2551,"N/A")</f>
        <v>Invoiced</v>
      </c>
      <c r="N2551" t="s">
        <v>12</v>
      </c>
      <c r="O2551" t="str">
        <f>IF(N2551&lt;&gt;"",N2551,"N/A")</f>
        <v>Invoiced</v>
      </c>
      <c r="P2551" t="s">
        <v>13</v>
      </c>
      <c r="Q2551" s="9">
        <v>26</v>
      </c>
      <c r="R2551" t="str">
        <f t="shared" si="39"/>
        <v>20-30</v>
      </c>
      <c r="S2551">
        <v>600</v>
      </c>
      <c r="T2551" t="s">
        <v>14</v>
      </c>
      <c r="U2551">
        <f>IF(T2551="USD",S2551,S2551*0.055)</f>
        <v>600</v>
      </c>
      <c r="V2551">
        <v>300</v>
      </c>
      <c r="W2551" t="s">
        <v>14</v>
      </c>
      <c r="X2551">
        <f>IF(W2551="USD",V2551,V2551*0.054)</f>
        <v>300</v>
      </c>
      <c r="Y2551">
        <v>1</v>
      </c>
      <c r="Z2551">
        <v>1.5</v>
      </c>
      <c r="AA2551" s="9">
        <v>1</v>
      </c>
      <c r="AB2551">
        <v>1.25</v>
      </c>
      <c r="AC2551">
        <v>1</v>
      </c>
    </row>
    <row r="2552" spans="1:29" x14ac:dyDescent="0.25">
      <c r="A2552" t="s">
        <v>2738</v>
      </c>
      <c r="B2552" t="s">
        <v>10</v>
      </c>
      <c r="C2552" t="s">
        <v>11</v>
      </c>
      <c r="D2552" t="s">
        <v>3619</v>
      </c>
      <c r="E2552" t="s">
        <v>3612</v>
      </c>
      <c r="F2552" t="str">
        <f>_xlfn.CONCAT(D2552:D2552,"-",E2552)</f>
        <v>Addis Ababa-Victoria</v>
      </c>
      <c r="G2552" s="1">
        <v>44573</v>
      </c>
      <c r="H2552" s="1">
        <v>44583</v>
      </c>
      <c r="I2552" s="8">
        <f>IF(H2552&lt;&gt;"",_xlfn.DAYS(H2552,G2552),"N/A")</f>
        <v>10</v>
      </c>
      <c r="J2552" s="1">
        <f>IF(H2552&lt;&gt;"",H2552,"N/A")</f>
        <v>44583</v>
      </c>
      <c r="K2552">
        <v>1</v>
      </c>
      <c r="L2552" t="s">
        <v>16</v>
      </c>
      <c r="M2552" t="str">
        <f>IF(L2552&lt;&gt;"",L2552,"N/A")</f>
        <v>Paid</v>
      </c>
      <c r="N2552" t="s">
        <v>12</v>
      </c>
      <c r="O2552" t="str">
        <f>IF(N2552&lt;&gt;"",N2552,"N/A")</f>
        <v>Invoiced</v>
      </c>
      <c r="P2552" t="s">
        <v>13</v>
      </c>
      <c r="Q2552" s="9">
        <v>23.95</v>
      </c>
      <c r="R2552" t="str">
        <f t="shared" si="39"/>
        <v>20-30</v>
      </c>
      <c r="S2552">
        <v>600</v>
      </c>
      <c r="T2552" t="s">
        <v>14</v>
      </c>
      <c r="U2552">
        <f>IF(T2552="USD",S2552,S2552*0.055)</f>
        <v>600</v>
      </c>
      <c r="V2552">
        <v>300</v>
      </c>
      <c r="W2552" t="s">
        <v>14</v>
      </c>
      <c r="X2552">
        <f>IF(W2552="USD",V2552,V2552*0.054)</f>
        <v>300</v>
      </c>
      <c r="Y2552">
        <v>1</v>
      </c>
      <c r="Z2552">
        <v>1.5</v>
      </c>
      <c r="AA2552" s="9">
        <v>1</v>
      </c>
      <c r="AB2552">
        <v>1.25</v>
      </c>
      <c r="AC2552">
        <v>1</v>
      </c>
    </row>
    <row r="2553" spans="1:29" x14ac:dyDescent="0.25">
      <c r="A2553" t="s">
        <v>586</v>
      </c>
      <c r="B2553" t="s">
        <v>10</v>
      </c>
      <c r="C2553" t="s">
        <v>68</v>
      </c>
      <c r="D2553" t="s">
        <v>3616</v>
      </c>
      <c r="E2553" t="s">
        <v>3614</v>
      </c>
      <c r="F2553" t="str">
        <f>_xlfn.CONCAT(D2553:D2553,"-",E2553)</f>
        <v>Marrakech-Alger</v>
      </c>
      <c r="G2553" s="1">
        <v>44763</v>
      </c>
      <c r="H2553" s="1">
        <v>44777</v>
      </c>
      <c r="I2553" s="8">
        <f>IF(H2553&lt;&gt;"",_xlfn.DAYS(H2553,G2553),"N/A")</f>
        <v>14</v>
      </c>
      <c r="J2553" s="1">
        <f>IF(H2553&lt;&gt;"",H2553,"N/A")</f>
        <v>44777</v>
      </c>
      <c r="K2553">
        <v>7</v>
      </c>
      <c r="L2553" t="s">
        <v>12</v>
      </c>
      <c r="M2553" t="str">
        <f>IF(L2553&lt;&gt;"",L2553,"N/A")</f>
        <v>Invoiced</v>
      </c>
      <c r="N2553" t="s">
        <v>12</v>
      </c>
      <c r="O2553" t="str">
        <f>IF(N2553&lt;&gt;"",N2553,"N/A")</f>
        <v>Invoiced</v>
      </c>
      <c r="P2553" t="s">
        <v>13</v>
      </c>
      <c r="Q2553" s="9">
        <v>35.619999999999997</v>
      </c>
      <c r="R2553" t="str">
        <f t="shared" si="39"/>
        <v>30+</v>
      </c>
      <c r="S2553">
        <v>600</v>
      </c>
      <c r="T2553" t="s">
        <v>14</v>
      </c>
      <c r="U2553">
        <f>IF(T2553="USD",S2553,S2553*0.055)</f>
        <v>600</v>
      </c>
      <c r="V2553">
        <v>300</v>
      </c>
      <c r="W2553" t="s">
        <v>14</v>
      </c>
      <c r="X2553">
        <f>IF(W2553="USD",V2553,V2553*0.054)</f>
        <v>300</v>
      </c>
      <c r="Y2553">
        <v>1</v>
      </c>
      <c r="Z2553">
        <v>1.4000000000000001</v>
      </c>
      <c r="AA2553" s="9">
        <v>2.1</v>
      </c>
      <c r="AB2553">
        <v>1.75</v>
      </c>
    </row>
    <row r="2554" spans="1:29" x14ac:dyDescent="0.25">
      <c r="A2554" t="s">
        <v>598</v>
      </c>
      <c r="B2554" t="s">
        <v>10</v>
      </c>
      <c r="C2554" t="s">
        <v>68</v>
      </c>
      <c r="D2554" t="s">
        <v>3615</v>
      </c>
      <c r="E2554" t="s">
        <v>3613</v>
      </c>
      <c r="F2554" t="str">
        <f>_xlfn.CONCAT(D2554:D2554,"-",E2554)</f>
        <v>Mombasa-Sanaa</v>
      </c>
      <c r="G2554" s="1">
        <v>44764</v>
      </c>
      <c r="H2554" s="1">
        <v>44778</v>
      </c>
      <c r="I2554" s="8">
        <f>IF(H2554&lt;&gt;"",_xlfn.DAYS(H2554,G2554),"N/A")</f>
        <v>14</v>
      </c>
      <c r="J2554" s="1">
        <f>IF(H2554&lt;&gt;"",H2554,"N/A")</f>
        <v>44778</v>
      </c>
      <c r="K2554">
        <v>7</v>
      </c>
      <c r="L2554" t="s">
        <v>12</v>
      </c>
      <c r="M2554" t="str">
        <f>IF(L2554&lt;&gt;"",L2554,"N/A")</f>
        <v>Invoiced</v>
      </c>
      <c r="N2554" t="s">
        <v>12</v>
      </c>
      <c r="O2554" t="str">
        <f>IF(N2554&lt;&gt;"",N2554,"N/A")</f>
        <v>Invoiced</v>
      </c>
      <c r="P2554" t="s">
        <v>13</v>
      </c>
      <c r="Q2554" s="9">
        <v>35.6</v>
      </c>
      <c r="R2554" t="str">
        <f t="shared" si="39"/>
        <v>30+</v>
      </c>
      <c r="S2554">
        <v>600</v>
      </c>
      <c r="T2554" t="s">
        <v>14</v>
      </c>
      <c r="U2554">
        <f>IF(T2554="USD",S2554,S2554*0.055)</f>
        <v>600</v>
      </c>
      <c r="V2554">
        <v>300</v>
      </c>
      <c r="W2554" t="s">
        <v>14</v>
      </c>
      <c r="X2554">
        <f>IF(W2554="USD",V2554,V2554*0.054)</f>
        <v>300</v>
      </c>
      <c r="Y2554">
        <v>1</v>
      </c>
      <c r="Z2554">
        <v>1.4000000000000001</v>
      </c>
      <c r="AA2554" s="9">
        <v>2.1</v>
      </c>
      <c r="AB2554">
        <v>1.75</v>
      </c>
    </row>
    <row r="2555" spans="1:29" x14ac:dyDescent="0.25">
      <c r="A2555" t="s">
        <v>608</v>
      </c>
      <c r="B2555" t="s">
        <v>10</v>
      </c>
      <c r="C2555" t="s">
        <v>68</v>
      </c>
      <c r="D2555" t="s">
        <v>3619</v>
      </c>
      <c r="E2555" t="s">
        <v>3617</v>
      </c>
      <c r="F2555" t="str">
        <f>_xlfn.CONCAT(D2555:D2555,"-",E2555)</f>
        <v>Addis Ababa-Lagos</v>
      </c>
      <c r="G2555" s="1">
        <v>44770</v>
      </c>
      <c r="H2555" s="1">
        <v>44784</v>
      </c>
      <c r="I2555" s="8">
        <f>IF(H2555&lt;&gt;"",_xlfn.DAYS(H2555,G2555),"N/A")</f>
        <v>14</v>
      </c>
      <c r="J2555" s="1">
        <f>IF(H2555&lt;&gt;"",H2555,"N/A")</f>
        <v>44784</v>
      </c>
      <c r="K2555">
        <v>7</v>
      </c>
      <c r="L2555" t="s">
        <v>12</v>
      </c>
      <c r="M2555" t="str">
        <f>IF(L2555&lt;&gt;"",L2555,"N/A")</f>
        <v>Invoiced</v>
      </c>
      <c r="N2555" t="s">
        <v>12</v>
      </c>
      <c r="O2555" t="str">
        <f>IF(N2555&lt;&gt;"",N2555,"N/A")</f>
        <v>Invoiced</v>
      </c>
      <c r="P2555" t="s">
        <v>13</v>
      </c>
      <c r="Q2555" s="9">
        <v>35.6</v>
      </c>
      <c r="R2555" t="str">
        <f t="shared" si="39"/>
        <v>30+</v>
      </c>
      <c r="S2555">
        <v>600</v>
      </c>
      <c r="T2555" t="s">
        <v>14</v>
      </c>
      <c r="U2555">
        <f>IF(T2555="USD",S2555,S2555*0.055)</f>
        <v>600</v>
      </c>
      <c r="V2555">
        <v>300</v>
      </c>
      <c r="W2555" t="s">
        <v>14</v>
      </c>
      <c r="X2555">
        <f>IF(W2555="USD",V2555,V2555*0.054)</f>
        <v>300</v>
      </c>
      <c r="Y2555">
        <v>1</v>
      </c>
      <c r="Z2555">
        <v>1.4000000000000001</v>
      </c>
      <c r="AA2555" s="9">
        <v>2.1</v>
      </c>
      <c r="AB2555">
        <v>1.75</v>
      </c>
    </row>
    <row r="2556" spans="1:29" x14ac:dyDescent="0.25">
      <c r="A2556" t="s">
        <v>600</v>
      </c>
      <c r="B2556" t="s">
        <v>10</v>
      </c>
      <c r="C2556" t="s">
        <v>68</v>
      </c>
      <c r="D2556" t="s">
        <v>3611</v>
      </c>
      <c r="E2556" t="s">
        <v>3618</v>
      </c>
      <c r="F2556" t="str">
        <f>_xlfn.CONCAT(D2556:D2556,"-",E2556)</f>
        <v>Mogadishu-Tripoli</v>
      </c>
      <c r="G2556" s="1">
        <v>44770</v>
      </c>
      <c r="H2556" s="1">
        <v>44784</v>
      </c>
      <c r="I2556" s="8">
        <f>IF(H2556&lt;&gt;"",_xlfn.DAYS(H2556,G2556),"N/A")</f>
        <v>14</v>
      </c>
      <c r="J2556" s="1">
        <f>IF(H2556&lt;&gt;"",H2556,"N/A")</f>
        <v>44784</v>
      </c>
      <c r="K2556">
        <v>7</v>
      </c>
      <c r="L2556" t="s">
        <v>12</v>
      </c>
      <c r="M2556" t="str">
        <f>IF(L2556&lt;&gt;"",L2556,"N/A")</f>
        <v>Invoiced</v>
      </c>
      <c r="N2556" t="s">
        <v>12</v>
      </c>
      <c r="O2556" t="str">
        <f>IF(N2556&lt;&gt;"",N2556,"N/A")</f>
        <v>Invoiced</v>
      </c>
      <c r="P2556" t="s">
        <v>13</v>
      </c>
      <c r="Q2556" s="9">
        <v>35.58</v>
      </c>
      <c r="R2556" t="str">
        <f t="shared" si="39"/>
        <v>30+</v>
      </c>
      <c r="S2556">
        <v>600</v>
      </c>
      <c r="T2556" t="s">
        <v>14</v>
      </c>
      <c r="U2556">
        <f>IF(T2556="USD",S2556,S2556*0.055)</f>
        <v>600</v>
      </c>
      <c r="V2556">
        <v>300</v>
      </c>
      <c r="W2556" t="s">
        <v>14</v>
      </c>
      <c r="X2556">
        <f>IF(W2556="USD",V2556,V2556*0.054)</f>
        <v>300</v>
      </c>
      <c r="Y2556">
        <v>1</v>
      </c>
      <c r="Z2556">
        <v>1.4000000000000001</v>
      </c>
      <c r="AA2556" s="9">
        <v>2.1</v>
      </c>
      <c r="AB2556">
        <v>1.75</v>
      </c>
    </row>
    <row r="2557" spans="1:29" x14ac:dyDescent="0.25">
      <c r="A2557" t="s">
        <v>603</v>
      </c>
      <c r="B2557" t="s">
        <v>10</v>
      </c>
      <c r="C2557" t="s">
        <v>68</v>
      </c>
      <c r="D2557" t="s">
        <v>3619</v>
      </c>
      <c r="E2557" t="s">
        <v>3613</v>
      </c>
      <c r="F2557" t="str">
        <f>_xlfn.CONCAT(D2557:D2557,"-",E2557)</f>
        <v>Addis Ababa-Sanaa</v>
      </c>
      <c r="G2557" s="1">
        <v>44768</v>
      </c>
      <c r="H2557" s="1">
        <v>44782</v>
      </c>
      <c r="I2557" s="8">
        <f>IF(H2557&lt;&gt;"",_xlfn.DAYS(H2557,G2557),"N/A")</f>
        <v>14</v>
      </c>
      <c r="J2557" s="1">
        <f>IF(H2557&lt;&gt;"",H2557,"N/A")</f>
        <v>44782</v>
      </c>
      <c r="K2557">
        <v>7</v>
      </c>
      <c r="L2557" t="s">
        <v>12</v>
      </c>
      <c r="M2557" t="str">
        <f>IF(L2557&lt;&gt;"",L2557,"N/A")</f>
        <v>Invoiced</v>
      </c>
      <c r="N2557" t="s">
        <v>12</v>
      </c>
      <c r="O2557" t="str">
        <f>IF(N2557&lt;&gt;"",N2557,"N/A")</f>
        <v>Invoiced</v>
      </c>
      <c r="P2557" t="s">
        <v>13</v>
      </c>
      <c r="Q2557" s="9">
        <v>35.58</v>
      </c>
      <c r="R2557" t="str">
        <f t="shared" si="39"/>
        <v>30+</v>
      </c>
      <c r="S2557">
        <v>600</v>
      </c>
      <c r="T2557" t="s">
        <v>14</v>
      </c>
      <c r="U2557">
        <f>IF(T2557="USD",S2557,S2557*0.055)</f>
        <v>600</v>
      </c>
      <c r="V2557">
        <v>300</v>
      </c>
      <c r="W2557" t="s">
        <v>14</v>
      </c>
      <c r="X2557">
        <f>IF(W2557="USD",V2557,V2557*0.054)</f>
        <v>300</v>
      </c>
      <c r="Y2557">
        <v>1</v>
      </c>
      <c r="Z2557">
        <v>1.4000000000000001</v>
      </c>
      <c r="AA2557" s="9">
        <v>2.1</v>
      </c>
      <c r="AB2557">
        <v>1.75</v>
      </c>
    </row>
    <row r="2558" spans="1:29" x14ac:dyDescent="0.25">
      <c r="A2558" t="s">
        <v>607</v>
      </c>
      <c r="B2558" t="s">
        <v>10</v>
      </c>
      <c r="C2558" t="s">
        <v>68</v>
      </c>
      <c r="D2558" t="s">
        <v>3611</v>
      </c>
      <c r="E2558" t="s">
        <v>3614</v>
      </c>
      <c r="F2558" t="str">
        <f>_xlfn.CONCAT(D2558:D2558,"-",E2558)</f>
        <v>Mogadishu-Alger</v>
      </c>
      <c r="G2558" s="1">
        <v>44770</v>
      </c>
      <c r="H2558" s="1">
        <v>44784</v>
      </c>
      <c r="I2558" s="8">
        <f>IF(H2558&lt;&gt;"",_xlfn.DAYS(H2558,G2558),"N/A")</f>
        <v>14</v>
      </c>
      <c r="J2558" s="1">
        <f>IF(H2558&lt;&gt;"",H2558,"N/A")</f>
        <v>44784</v>
      </c>
      <c r="K2558">
        <v>7</v>
      </c>
      <c r="L2558" t="s">
        <v>12</v>
      </c>
      <c r="M2558" t="str">
        <f>IF(L2558&lt;&gt;"",L2558,"N/A")</f>
        <v>Invoiced</v>
      </c>
      <c r="N2558" t="s">
        <v>12</v>
      </c>
      <c r="O2558" t="str">
        <f>IF(N2558&lt;&gt;"",N2558,"N/A")</f>
        <v>Invoiced</v>
      </c>
      <c r="P2558" t="s">
        <v>13</v>
      </c>
      <c r="Q2558" s="9">
        <v>35.58</v>
      </c>
      <c r="R2558" t="str">
        <f t="shared" si="39"/>
        <v>30+</v>
      </c>
      <c r="S2558">
        <v>600</v>
      </c>
      <c r="T2558" t="s">
        <v>14</v>
      </c>
      <c r="U2558">
        <f>IF(T2558="USD",S2558,S2558*0.055)</f>
        <v>600</v>
      </c>
      <c r="V2558">
        <v>300</v>
      </c>
      <c r="W2558" t="s">
        <v>14</v>
      </c>
      <c r="X2558">
        <f>IF(W2558="USD",V2558,V2558*0.054)</f>
        <v>300</v>
      </c>
      <c r="Y2558">
        <v>1</v>
      </c>
      <c r="Z2558">
        <v>1.4000000000000001</v>
      </c>
      <c r="AA2558" s="9">
        <v>2.1</v>
      </c>
      <c r="AB2558">
        <v>1.75</v>
      </c>
    </row>
    <row r="2559" spans="1:29" x14ac:dyDescent="0.25">
      <c r="A2559" t="s">
        <v>713</v>
      </c>
      <c r="B2559" t="s">
        <v>10</v>
      </c>
      <c r="C2559" t="s">
        <v>68</v>
      </c>
      <c r="D2559" t="s">
        <v>3620</v>
      </c>
      <c r="E2559" t="s">
        <v>3612</v>
      </c>
      <c r="F2559" t="str">
        <f>_xlfn.CONCAT(D2559:D2559,"-",E2559)</f>
        <v>Zanzibar-Victoria</v>
      </c>
      <c r="G2559" s="1">
        <v>44790</v>
      </c>
      <c r="H2559" s="1">
        <v>44804</v>
      </c>
      <c r="I2559" s="8">
        <f>IF(H2559&lt;&gt;"",_xlfn.DAYS(H2559,G2559),"N/A")</f>
        <v>14</v>
      </c>
      <c r="J2559" s="1">
        <f>IF(H2559&lt;&gt;"",H2559,"N/A")</f>
        <v>44804</v>
      </c>
      <c r="K2559">
        <v>8</v>
      </c>
      <c r="L2559" t="s">
        <v>12</v>
      </c>
      <c r="M2559" t="str">
        <f>IF(L2559&lt;&gt;"",L2559,"N/A")</f>
        <v>Invoiced</v>
      </c>
      <c r="N2559" t="s">
        <v>583</v>
      </c>
      <c r="O2559" t="str">
        <f>IF(N2559&lt;&gt;"",N2559,"N/A")</f>
        <v>Approval Pending</v>
      </c>
      <c r="P2559" t="s">
        <v>13</v>
      </c>
      <c r="Q2559" s="9">
        <v>35.58</v>
      </c>
      <c r="R2559" t="str">
        <f t="shared" si="39"/>
        <v>30+</v>
      </c>
      <c r="S2559">
        <v>600</v>
      </c>
      <c r="T2559" t="s">
        <v>14</v>
      </c>
      <c r="U2559">
        <f>IF(T2559="USD",S2559,S2559*0.055)</f>
        <v>600</v>
      </c>
      <c r="V2559">
        <v>300</v>
      </c>
      <c r="W2559" t="s">
        <v>14</v>
      </c>
      <c r="X2559">
        <f>IF(W2559="USD",V2559,V2559*0.054)</f>
        <v>300</v>
      </c>
      <c r="Y2559">
        <v>1</v>
      </c>
      <c r="Z2559">
        <v>1.4000000000000001</v>
      </c>
      <c r="AA2559" s="9">
        <v>2.1</v>
      </c>
      <c r="AB2559">
        <v>1.75</v>
      </c>
    </row>
    <row r="2560" spans="1:29" x14ac:dyDescent="0.25">
      <c r="A2560" t="s">
        <v>557</v>
      </c>
      <c r="B2560" t="s">
        <v>10</v>
      </c>
      <c r="C2560" t="s">
        <v>68</v>
      </c>
      <c r="D2560" t="s">
        <v>3616</v>
      </c>
      <c r="E2560" t="s">
        <v>3617</v>
      </c>
      <c r="F2560" t="str">
        <f>_xlfn.CONCAT(D2560:D2560,"-",E2560)</f>
        <v>Marrakech-Lagos</v>
      </c>
      <c r="G2560" s="1">
        <v>44744</v>
      </c>
      <c r="H2560" s="1">
        <v>44758</v>
      </c>
      <c r="I2560" s="8">
        <f>IF(H2560&lt;&gt;"",_xlfn.DAYS(H2560,G2560),"N/A")</f>
        <v>14</v>
      </c>
      <c r="J2560" s="1">
        <f>IF(H2560&lt;&gt;"",H2560,"N/A")</f>
        <v>44758</v>
      </c>
      <c r="K2560">
        <v>7</v>
      </c>
      <c r="L2560" t="s">
        <v>12</v>
      </c>
      <c r="M2560" t="str">
        <f>IF(L2560&lt;&gt;"",L2560,"N/A")</f>
        <v>Invoiced</v>
      </c>
      <c r="N2560" t="s">
        <v>12</v>
      </c>
      <c r="O2560" t="str">
        <f>IF(N2560&lt;&gt;"",N2560,"N/A")</f>
        <v>Invoiced</v>
      </c>
      <c r="P2560" t="s">
        <v>13</v>
      </c>
      <c r="Q2560" s="9">
        <v>35.56</v>
      </c>
      <c r="R2560" t="str">
        <f t="shared" si="39"/>
        <v>30+</v>
      </c>
      <c r="S2560">
        <v>600</v>
      </c>
      <c r="T2560" t="s">
        <v>14</v>
      </c>
      <c r="U2560">
        <f>IF(T2560="USD",S2560,S2560*0.055)</f>
        <v>600</v>
      </c>
      <c r="V2560">
        <v>300</v>
      </c>
      <c r="W2560" t="s">
        <v>14</v>
      </c>
      <c r="X2560">
        <f>IF(W2560="USD",V2560,V2560*0.054)</f>
        <v>300</v>
      </c>
      <c r="Y2560">
        <v>1</v>
      </c>
      <c r="Z2560">
        <v>1.4000000000000001</v>
      </c>
      <c r="AA2560" s="9">
        <v>2.1</v>
      </c>
      <c r="AB2560">
        <v>1.75</v>
      </c>
    </row>
    <row r="2561" spans="1:28" x14ac:dyDescent="0.25">
      <c r="A2561" t="s">
        <v>595</v>
      </c>
      <c r="B2561" t="s">
        <v>10</v>
      </c>
      <c r="C2561" t="s">
        <v>68</v>
      </c>
      <c r="D2561" t="s">
        <v>3611</v>
      </c>
      <c r="E2561" t="s">
        <v>3617</v>
      </c>
      <c r="F2561" t="str">
        <f>_xlfn.CONCAT(D2561:D2561,"-",E2561)</f>
        <v>Mogadishu-Lagos</v>
      </c>
      <c r="G2561" s="1">
        <v>44758</v>
      </c>
      <c r="H2561" s="1">
        <v>44772</v>
      </c>
      <c r="I2561" s="8">
        <f>IF(H2561&lt;&gt;"",_xlfn.DAYS(H2561,G2561),"N/A")</f>
        <v>14</v>
      </c>
      <c r="J2561" s="1">
        <f>IF(H2561&lt;&gt;"",H2561,"N/A")</f>
        <v>44772</v>
      </c>
      <c r="K2561">
        <v>7</v>
      </c>
      <c r="L2561" t="s">
        <v>12</v>
      </c>
      <c r="M2561" t="str">
        <f>IF(L2561&lt;&gt;"",L2561,"N/A")</f>
        <v>Invoiced</v>
      </c>
      <c r="N2561" t="s">
        <v>12</v>
      </c>
      <c r="O2561" t="str">
        <f>IF(N2561&lt;&gt;"",N2561,"N/A")</f>
        <v>Invoiced</v>
      </c>
      <c r="P2561" t="s">
        <v>13</v>
      </c>
      <c r="Q2561" s="9">
        <v>35.56</v>
      </c>
      <c r="R2561" t="str">
        <f t="shared" si="39"/>
        <v>30+</v>
      </c>
      <c r="S2561">
        <v>600</v>
      </c>
      <c r="T2561" t="s">
        <v>14</v>
      </c>
      <c r="U2561">
        <f>IF(T2561="USD",S2561,S2561*0.055)</f>
        <v>600</v>
      </c>
      <c r="V2561">
        <v>300</v>
      </c>
      <c r="W2561" t="s">
        <v>14</v>
      </c>
      <c r="X2561">
        <f>IF(W2561="USD",V2561,V2561*0.054)</f>
        <v>300</v>
      </c>
      <c r="Y2561">
        <v>1</v>
      </c>
      <c r="Z2561">
        <v>1.4000000000000001</v>
      </c>
      <c r="AA2561" s="9">
        <v>2.1</v>
      </c>
      <c r="AB2561">
        <v>1.75</v>
      </c>
    </row>
    <row r="2562" spans="1:28" x14ac:dyDescent="0.25">
      <c r="A2562" t="s">
        <v>601</v>
      </c>
      <c r="B2562" t="s">
        <v>10</v>
      </c>
      <c r="C2562" t="s">
        <v>68</v>
      </c>
      <c r="D2562" t="s">
        <v>3615</v>
      </c>
      <c r="E2562" t="s">
        <v>3617</v>
      </c>
      <c r="F2562" t="str">
        <f>_xlfn.CONCAT(D2562:D2562,"-",E2562)</f>
        <v>Mombasa-Lagos</v>
      </c>
      <c r="G2562" s="1">
        <v>44764</v>
      </c>
      <c r="H2562" s="1">
        <v>44778</v>
      </c>
      <c r="I2562" s="8">
        <f>IF(H2562&lt;&gt;"",_xlfn.DAYS(H2562,G2562),"N/A")</f>
        <v>14</v>
      </c>
      <c r="J2562" s="1">
        <f>IF(H2562&lt;&gt;"",H2562,"N/A")</f>
        <v>44778</v>
      </c>
      <c r="K2562">
        <v>7</v>
      </c>
      <c r="L2562" t="s">
        <v>12</v>
      </c>
      <c r="M2562" t="str">
        <f>IF(L2562&lt;&gt;"",L2562,"N/A")</f>
        <v>Invoiced</v>
      </c>
      <c r="N2562" t="s">
        <v>12</v>
      </c>
      <c r="O2562" t="str">
        <f>IF(N2562&lt;&gt;"",N2562,"N/A")</f>
        <v>Invoiced</v>
      </c>
      <c r="P2562" t="s">
        <v>13</v>
      </c>
      <c r="Q2562" s="9">
        <v>35.56</v>
      </c>
      <c r="R2562" t="str">
        <f t="shared" si="39"/>
        <v>30+</v>
      </c>
      <c r="S2562">
        <v>600</v>
      </c>
      <c r="T2562" t="s">
        <v>14</v>
      </c>
      <c r="U2562">
        <f>IF(T2562="USD",S2562,S2562*0.055)</f>
        <v>600</v>
      </c>
      <c r="V2562">
        <v>300</v>
      </c>
      <c r="W2562" t="s">
        <v>14</v>
      </c>
      <c r="X2562">
        <f>IF(W2562="USD",V2562,V2562*0.054)</f>
        <v>300</v>
      </c>
      <c r="Y2562">
        <v>1</v>
      </c>
      <c r="Z2562">
        <v>1.4000000000000001</v>
      </c>
      <c r="AA2562" s="9">
        <v>2.1</v>
      </c>
      <c r="AB2562">
        <v>1.75</v>
      </c>
    </row>
    <row r="2563" spans="1:28" x14ac:dyDescent="0.25">
      <c r="A2563" t="s">
        <v>706</v>
      </c>
      <c r="B2563" t="s">
        <v>10</v>
      </c>
      <c r="C2563" t="s">
        <v>68</v>
      </c>
      <c r="D2563" t="s">
        <v>3619</v>
      </c>
      <c r="E2563" t="s">
        <v>3618</v>
      </c>
      <c r="F2563" t="str">
        <f>_xlfn.CONCAT(D2563:D2563,"-",E2563)</f>
        <v>Addis Ababa-Tripoli</v>
      </c>
      <c r="G2563" s="1">
        <v>44781</v>
      </c>
      <c r="H2563" s="1">
        <v>44795</v>
      </c>
      <c r="I2563" s="8">
        <f>IF(H2563&lt;&gt;"",_xlfn.DAYS(H2563,G2563),"N/A")</f>
        <v>14</v>
      </c>
      <c r="J2563" s="1">
        <f>IF(H2563&lt;&gt;"",H2563,"N/A")</f>
        <v>44795</v>
      </c>
      <c r="K2563">
        <v>8</v>
      </c>
      <c r="L2563" t="s">
        <v>12</v>
      </c>
      <c r="M2563" t="str">
        <f>IF(L2563&lt;&gt;"",L2563,"N/A")</f>
        <v>Invoiced</v>
      </c>
      <c r="N2563" t="s">
        <v>12</v>
      </c>
      <c r="O2563" t="str">
        <f>IF(N2563&lt;&gt;"",N2563,"N/A")</f>
        <v>Invoiced</v>
      </c>
      <c r="P2563" t="s">
        <v>13</v>
      </c>
      <c r="Q2563" s="9">
        <v>35.56</v>
      </c>
      <c r="R2563" t="str">
        <f t="shared" ref="R2563:R2626" si="40">IF(Q2563&lt;=10,"1-10",IF(Q2563&lt;=20,"10-20",IF(Q2563&lt;=30,"20-30",IF(Q2563&lt;=40,"30+"))))</f>
        <v>30+</v>
      </c>
      <c r="S2563">
        <v>600</v>
      </c>
      <c r="T2563" t="s">
        <v>14</v>
      </c>
      <c r="U2563">
        <f>IF(T2563="USD",S2563,S2563*0.055)</f>
        <v>600</v>
      </c>
      <c r="V2563">
        <v>300</v>
      </c>
      <c r="W2563" t="s">
        <v>14</v>
      </c>
      <c r="X2563">
        <f>IF(W2563="USD",V2563,V2563*0.054)</f>
        <v>300</v>
      </c>
      <c r="Y2563">
        <v>1</v>
      </c>
      <c r="Z2563">
        <v>1.4000000000000001</v>
      </c>
      <c r="AA2563" s="9">
        <v>2.1</v>
      </c>
      <c r="AB2563">
        <v>1.75</v>
      </c>
    </row>
    <row r="2564" spans="1:28" x14ac:dyDescent="0.25">
      <c r="A2564" t="s">
        <v>490</v>
      </c>
      <c r="B2564" t="s">
        <v>10</v>
      </c>
      <c r="C2564" t="s">
        <v>68</v>
      </c>
      <c r="D2564" t="s">
        <v>3616</v>
      </c>
      <c r="E2564" t="s">
        <v>3612</v>
      </c>
      <c r="F2564" t="str">
        <f>_xlfn.CONCAT(D2564:D2564,"-",E2564)</f>
        <v>Marrakech-Victoria</v>
      </c>
      <c r="G2564" s="1">
        <v>44740</v>
      </c>
      <c r="H2564" s="1">
        <v>44754</v>
      </c>
      <c r="I2564" s="8">
        <f>IF(H2564&lt;&gt;"",_xlfn.DAYS(H2564,G2564),"N/A")</f>
        <v>14</v>
      </c>
      <c r="J2564" s="1">
        <f>IF(H2564&lt;&gt;"",H2564,"N/A")</f>
        <v>44754</v>
      </c>
      <c r="K2564">
        <v>6</v>
      </c>
      <c r="L2564" t="s">
        <v>16</v>
      </c>
      <c r="M2564" t="str">
        <f>IF(L2564&lt;&gt;"",L2564,"N/A")</f>
        <v>Paid</v>
      </c>
      <c r="O2564" t="str">
        <f>IF(N2564&lt;&gt;"",N2564,"N/A")</f>
        <v>N/A</v>
      </c>
      <c r="P2564" t="s">
        <v>69</v>
      </c>
      <c r="Q2564" s="9">
        <v>35.54</v>
      </c>
      <c r="R2564" t="str">
        <f t="shared" si="40"/>
        <v>30+</v>
      </c>
      <c r="S2564">
        <v>20</v>
      </c>
      <c r="T2564" t="s">
        <v>14</v>
      </c>
      <c r="U2564">
        <f>IF(T2564="USD",S2564,S2564*0.055)</f>
        <v>20</v>
      </c>
      <c r="V2564">
        <v>10</v>
      </c>
      <c r="W2564" t="s">
        <v>14</v>
      </c>
      <c r="X2564">
        <f>IF(W2564="USD",V2564,V2564*0.054)</f>
        <v>10</v>
      </c>
      <c r="Y2564">
        <v>1</v>
      </c>
      <c r="Z2564">
        <v>1.4000000000000001</v>
      </c>
      <c r="AA2564" s="9">
        <v>2.1</v>
      </c>
      <c r="AB2564">
        <v>1.75</v>
      </c>
    </row>
    <row r="2565" spans="1:28" x14ac:dyDescent="0.25">
      <c r="A2565" t="s">
        <v>469</v>
      </c>
      <c r="B2565" t="s">
        <v>10</v>
      </c>
      <c r="C2565" t="s">
        <v>68</v>
      </c>
      <c r="D2565" t="s">
        <v>3619</v>
      </c>
      <c r="E2565" t="s">
        <v>3618</v>
      </c>
      <c r="F2565" t="str">
        <f>_xlfn.CONCAT(D2565:D2565,"-",E2565)</f>
        <v>Addis Ababa-Tripoli</v>
      </c>
      <c r="G2565" s="1">
        <v>44740</v>
      </c>
      <c r="H2565" s="1">
        <v>44754</v>
      </c>
      <c r="I2565" s="8">
        <f>IF(H2565&lt;&gt;"",_xlfn.DAYS(H2565,G2565),"N/A")</f>
        <v>14</v>
      </c>
      <c r="J2565" s="1">
        <f>IF(H2565&lt;&gt;"",H2565,"N/A")</f>
        <v>44754</v>
      </c>
      <c r="K2565">
        <v>6</v>
      </c>
      <c r="L2565" t="s">
        <v>16</v>
      </c>
      <c r="M2565" t="str">
        <f>IF(L2565&lt;&gt;"",L2565,"N/A")</f>
        <v>Paid</v>
      </c>
      <c r="N2565" t="s">
        <v>12</v>
      </c>
      <c r="O2565" t="str">
        <f>IF(N2565&lt;&gt;"",N2565,"N/A")</f>
        <v>Invoiced</v>
      </c>
      <c r="P2565" t="s">
        <v>13</v>
      </c>
      <c r="Q2565" s="9">
        <v>35.54</v>
      </c>
      <c r="R2565" t="str">
        <f t="shared" si="40"/>
        <v>30+</v>
      </c>
      <c r="S2565">
        <v>600</v>
      </c>
      <c r="T2565" t="s">
        <v>14</v>
      </c>
      <c r="U2565">
        <f>IF(T2565="USD",S2565,S2565*0.055)</f>
        <v>600</v>
      </c>
      <c r="V2565">
        <v>300</v>
      </c>
      <c r="W2565" t="s">
        <v>14</v>
      </c>
      <c r="X2565">
        <f>IF(W2565="USD",V2565,V2565*0.054)</f>
        <v>300</v>
      </c>
      <c r="Y2565">
        <v>1</v>
      </c>
      <c r="Z2565">
        <v>1.4000000000000001</v>
      </c>
      <c r="AA2565" s="9">
        <v>2.1</v>
      </c>
      <c r="AB2565">
        <v>1.75</v>
      </c>
    </row>
    <row r="2566" spans="1:28" x14ac:dyDescent="0.25">
      <c r="A2566" t="s">
        <v>558</v>
      </c>
      <c r="B2566" t="s">
        <v>10</v>
      </c>
      <c r="C2566" t="s">
        <v>68</v>
      </c>
      <c r="D2566" t="s">
        <v>3620</v>
      </c>
      <c r="E2566" t="s">
        <v>3618</v>
      </c>
      <c r="F2566" t="str">
        <f>_xlfn.CONCAT(D2566:D2566,"-",E2566)</f>
        <v>Zanzibar-Tripoli</v>
      </c>
      <c r="G2566" s="1">
        <v>44744</v>
      </c>
      <c r="H2566" s="1">
        <v>44758</v>
      </c>
      <c r="I2566" s="8">
        <f>IF(H2566&lt;&gt;"",_xlfn.DAYS(H2566,G2566),"N/A")</f>
        <v>14</v>
      </c>
      <c r="J2566" s="1">
        <f>IF(H2566&lt;&gt;"",H2566,"N/A")</f>
        <v>44758</v>
      </c>
      <c r="K2566">
        <v>7</v>
      </c>
      <c r="L2566" t="s">
        <v>12</v>
      </c>
      <c r="M2566" t="str">
        <f>IF(L2566&lt;&gt;"",L2566,"N/A")</f>
        <v>Invoiced</v>
      </c>
      <c r="N2566" t="s">
        <v>12</v>
      </c>
      <c r="O2566" t="str">
        <f>IF(N2566&lt;&gt;"",N2566,"N/A")</f>
        <v>Invoiced</v>
      </c>
      <c r="P2566" t="s">
        <v>13</v>
      </c>
      <c r="Q2566" s="9">
        <v>35.54</v>
      </c>
      <c r="R2566" t="str">
        <f t="shared" si="40"/>
        <v>30+</v>
      </c>
      <c r="S2566">
        <v>600</v>
      </c>
      <c r="T2566" t="s">
        <v>14</v>
      </c>
      <c r="U2566">
        <f>IF(T2566="USD",S2566,S2566*0.055)</f>
        <v>600</v>
      </c>
      <c r="V2566">
        <v>300</v>
      </c>
      <c r="W2566" t="s">
        <v>14</v>
      </c>
      <c r="X2566">
        <f>IF(W2566="USD",V2566,V2566*0.054)</f>
        <v>300</v>
      </c>
      <c r="Y2566">
        <v>1</v>
      </c>
      <c r="Z2566">
        <v>1.4000000000000001</v>
      </c>
      <c r="AA2566" s="9">
        <v>2.1</v>
      </c>
      <c r="AB2566">
        <v>1.75</v>
      </c>
    </row>
    <row r="2567" spans="1:28" x14ac:dyDescent="0.25">
      <c r="A2567" t="s">
        <v>701</v>
      </c>
      <c r="B2567" t="s">
        <v>10</v>
      </c>
      <c r="C2567" t="s">
        <v>68</v>
      </c>
      <c r="D2567" t="s">
        <v>3619</v>
      </c>
      <c r="E2567" t="s">
        <v>3614</v>
      </c>
      <c r="F2567" t="str">
        <f>_xlfn.CONCAT(D2567:D2567,"-",E2567)</f>
        <v>Addis Ababa-Alger</v>
      </c>
      <c r="G2567" s="1">
        <v>44777</v>
      </c>
      <c r="H2567" s="1">
        <v>44791</v>
      </c>
      <c r="I2567" s="8">
        <f>IF(H2567&lt;&gt;"",_xlfn.DAYS(H2567,G2567),"N/A")</f>
        <v>14</v>
      </c>
      <c r="J2567" s="1">
        <f>IF(H2567&lt;&gt;"",H2567,"N/A")</f>
        <v>44791</v>
      </c>
      <c r="K2567">
        <v>8</v>
      </c>
      <c r="L2567" t="s">
        <v>12</v>
      </c>
      <c r="M2567" t="str">
        <f>IF(L2567&lt;&gt;"",L2567,"N/A")</f>
        <v>Invoiced</v>
      </c>
      <c r="N2567" t="s">
        <v>12</v>
      </c>
      <c r="O2567" t="str">
        <f>IF(N2567&lt;&gt;"",N2567,"N/A")</f>
        <v>Invoiced</v>
      </c>
      <c r="P2567" t="s">
        <v>13</v>
      </c>
      <c r="Q2567" s="9">
        <v>35.54</v>
      </c>
      <c r="R2567" t="str">
        <f t="shared" si="40"/>
        <v>30+</v>
      </c>
      <c r="S2567">
        <v>600</v>
      </c>
      <c r="T2567" t="s">
        <v>14</v>
      </c>
      <c r="U2567">
        <f>IF(T2567="USD",S2567,S2567*0.055)</f>
        <v>600</v>
      </c>
      <c r="V2567">
        <v>300</v>
      </c>
      <c r="W2567" t="s">
        <v>14</v>
      </c>
      <c r="X2567">
        <f>IF(W2567="USD",V2567,V2567*0.054)</f>
        <v>300</v>
      </c>
      <c r="Y2567">
        <v>1</v>
      </c>
      <c r="Z2567">
        <v>1.4000000000000001</v>
      </c>
      <c r="AA2567" s="9">
        <v>2.1</v>
      </c>
      <c r="AB2567">
        <v>1.75</v>
      </c>
    </row>
    <row r="2568" spans="1:28" x14ac:dyDescent="0.25">
      <c r="A2568" t="s">
        <v>577</v>
      </c>
      <c r="B2568" t="s">
        <v>10</v>
      </c>
      <c r="C2568" t="s">
        <v>68</v>
      </c>
      <c r="D2568" t="s">
        <v>3620</v>
      </c>
      <c r="E2568" t="s">
        <v>3614</v>
      </c>
      <c r="F2568" t="str">
        <f>_xlfn.CONCAT(D2568:D2568,"-",E2568)</f>
        <v>Zanzibar-Alger</v>
      </c>
      <c r="G2568" s="1">
        <v>44764</v>
      </c>
      <c r="H2568" s="1">
        <v>44778</v>
      </c>
      <c r="I2568" s="8">
        <f>IF(H2568&lt;&gt;"",_xlfn.DAYS(H2568,G2568),"N/A")</f>
        <v>14</v>
      </c>
      <c r="J2568" s="1">
        <f>IF(H2568&lt;&gt;"",H2568,"N/A")</f>
        <v>44778</v>
      </c>
      <c r="K2568">
        <v>7</v>
      </c>
      <c r="L2568" t="s">
        <v>12</v>
      </c>
      <c r="M2568" t="str">
        <f>IF(L2568&lt;&gt;"",L2568,"N/A")</f>
        <v>Invoiced</v>
      </c>
      <c r="N2568" t="s">
        <v>12</v>
      </c>
      <c r="O2568" t="str">
        <f>IF(N2568&lt;&gt;"",N2568,"N/A")</f>
        <v>Invoiced</v>
      </c>
      <c r="P2568" t="s">
        <v>13</v>
      </c>
      <c r="Q2568" s="9">
        <v>35.520000000000003</v>
      </c>
      <c r="R2568" t="str">
        <f t="shared" si="40"/>
        <v>30+</v>
      </c>
      <c r="S2568">
        <v>600</v>
      </c>
      <c r="T2568" t="s">
        <v>14</v>
      </c>
      <c r="U2568">
        <f>IF(T2568="USD",S2568,S2568*0.055)</f>
        <v>600</v>
      </c>
      <c r="V2568">
        <v>300</v>
      </c>
      <c r="W2568" t="s">
        <v>14</v>
      </c>
      <c r="X2568">
        <f>IF(W2568="USD",V2568,V2568*0.054)</f>
        <v>300</v>
      </c>
      <c r="Y2568">
        <v>1</v>
      </c>
      <c r="Z2568">
        <v>1.4000000000000001</v>
      </c>
      <c r="AA2568" s="9">
        <v>2.1</v>
      </c>
      <c r="AB2568">
        <v>1.75</v>
      </c>
    </row>
    <row r="2569" spans="1:28" x14ac:dyDescent="0.25">
      <c r="A2569" t="s">
        <v>588</v>
      </c>
      <c r="B2569" t="s">
        <v>10</v>
      </c>
      <c r="C2569" t="s">
        <v>68</v>
      </c>
      <c r="D2569" t="s">
        <v>3620</v>
      </c>
      <c r="E2569" t="s">
        <v>3617</v>
      </c>
      <c r="F2569" t="str">
        <f>_xlfn.CONCAT(D2569:D2569,"-",E2569)</f>
        <v>Zanzibar-Lagos</v>
      </c>
      <c r="G2569" s="1">
        <v>44762</v>
      </c>
      <c r="H2569" s="1">
        <v>44776</v>
      </c>
      <c r="I2569" s="8">
        <f>IF(H2569&lt;&gt;"",_xlfn.DAYS(H2569,G2569),"N/A")</f>
        <v>14</v>
      </c>
      <c r="J2569" s="1">
        <f>IF(H2569&lt;&gt;"",H2569,"N/A")</f>
        <v>44776</v>
      </c>
      <c r="K2569">
        <v>7</v>
      </c>
      <c r="L2569" t="s">
        <v>12</v>
      </c>
      <c r="M2569" t="str">
        <f>IF(L2569&lt;&gt;"",L2569,"N/A")</f>
        <v>Invoiced</v>
      </c>
      <c r="N2569" t="s">
        <v>12</v>
      </c>
      <c r="O2569" t="str">
        <f>IF(N2569&lt;&gt;"",N2569,"N/A")</f>
        <v>Invoiced</v>
      </c>
      <c r="P2569" t="s">
        <v>13</v>
      </c>
      <c r="Q2569" s="9">
        <v>35.520000000000003</v>
      </c>
      <c r="R2569" t="str">
        <f t="shared" si="40"/>
        <v>30+</v>
      </c>
      <c r="S2569">
        <v>600</v>
      </c>
      <c r="T2569" t="s">
        <v>14</v>
      </c>
      <c r="U2569">
        <f>IF(T2569="USD",S2569,S2569*0.055)</f>
        <v>600</v>
      </c>
      <c r="V2569">
        <v>300</v>
      </c>
      <c r="W2569" t="s">
        <v>14</v>
      </c>
      <c r="X2569">
        <f>IF(W2569="USD",V2569,V2569*0.054)</f>
        <v>300</v>
      </c>
      <c r="Y2569">
        <v>1</v>
      </c>
      <c r="Z2569">
        <v>1.4000000000000001</v>
      </c>
      <c r="AA2569" s="9">
        <v>2.1</v>
      </c>
      <c r="AB2569">
        <v>1.75</v>
      </c>
    </row>
    <row r="2570" spans="1:28" x14ac:dyDescent="0.25">
      <c r="A2570" t="s">
        <v>711</v>
      </c>
      <c r="B2570" t="s">
        <v>10</v>
      </c>
      <c r="C2570" t="s">
        <v>68</v>
      </c>
      <c r="D2570" t="s">
        <v>3619</v>
      </c>
      <c r="E2570" t="s">
        <v>3613</v>
      </c>
      <c r="F2570" t="str">
        <f>_xlfn.CONCAT(D2570:D2570,"-",E2570)</f>
        <v>Addis Ababa-Sanaa</v>
      </c>
      <c r="G2570" s="1">
        <v>44790</v>
      </c>
      <c r="H2570" s="1">
        <v>44804</v>
      </c>
      <c r="I2570" s="8">
        <f>IF(H2570&lt;&gt;"",_xlfn.DAYS(H2570,G2570),"N/A")</f>
        <v>14</v>
      </c>
      <c r="J2570" s="1">
        <f>IF(H2570&lt;&gt;"",H2570,"N/A")</f>
        <v>44804</v>
      </c>
      <c r="K2570">
        <v>8</v>
      </c>
      <c r="L2570" t="s">
        <v>12</v>
      </c>
      <c r="M2570" t="str">
        <f>IF(L2570&lt;&gt;"",L2570,"N/A")</f>
        <v>Invoiced</v>
      </c>
      <c r="N2570" t="s">
        <v>583</v>
      </c>
      <c r="O2570" t="str">
        <f>IF(N2570&lt;&gt;"",N2570,"N/A")</f>
        <v>Approval Pending</v>
      </c>
      <c r="P2570" t="s">
        <v>13</v>
      </c>
      <c r="Q2570" s="9">
        <v>35.520000000000003</v>
      </c>
      <c r="R2570" t="str">
        <f t="shared" si="40"/>
        <v>30+</v>
      </c>
      <c r="S2570">
        <v>600</v>
      </c>
      <c r="T2570" t="s">
        <v>14</v>
      </c>
      <c r="U2570">
        <f>IF(T2570="USD",S2570,S2570*0.055)</f>
        <v>600</v>
      </c>
      <c r="V2570">
        <v>300</v>
      </c>
      <c r="W2570" t="s">
        <v>14</v>
      </c>
      <c r="X2570">
        <f>IF(W2570="USD",V2570,V2570*0.054)</f>
        <v>300</v>
      </c>
      <c r="Y2570">
        <v>1</v>
      </c>
      <c r="Z2570">
        <v>1.4000000000000001</v>
      </c>
      <c r="AA2570" s="9">
        <v>2.1</v>
      </c>
      <c r="AB2570">
        <v>1.75</v>
      </c>
    </row>
    <row r="2571" spans="1:28" x14ac:dyDescent="0.25">
      <c r="A2571" t="s">
        <v>556</v>
      </c>
      <c r="B2571" t="s">
        <v>10</v>
      </c>
      <c r="C2571" t="s">
        <v>68</v>
      </c>
      <c r="D2571" t="s">
        <v>3620</v>
      </c>
      <c r="E2571" t="s">
        <v>3613</v>
      </c>
      <c r="F2571" t="str">
        <f>_xlfn.CONCAT(D2571:D2571,"-",E2571)</f>
        <v>Zanzibar-Sanaa</v>
      </c>
      <c r="G2571" s="1">
        <v>44753</v>
      </c>
      <c r="H2571" s="1">
        <v>44767</v>
      </c>
      <c r="I2571" s="8">
        <f>IF(H2571&lt;&gt;"",_xlfn.DAYS(H2571,G2571),"N/A")</f>
        <v>14</v>
      </c>
      <c r="J2571" s="1">
        <f>IF(H2571&lt;&gt;"",H2571,"N/A")</f>
        <v>44767</v>
      </c>
      <c r="K2571">
        <v>7</v>
      </c>
      <c r="L2571" t="s">
        <v>12</v>
      </c>
      <c r="M2571" t="str">
        <f>IF(L2571&lt;&gt;"",L2571,"N/A")</f>
        <v>Invoiced</v>
      </c>
      <c r="N2571" t="s">
        <v>12</v>
      </c>
      <c r="O2571" t="str">
        <f>IF(N2571&lt;&gt;"",N2571,"N/A")</f>
        <v>Invoiced</v>
      </c>
      <c r="P2571" t="s">
        <v>13</v>
      </c>
      <c r="Q2571" s="9">
        <v>35.479999999999997</v>
      </c>
      <c r="R2571" t="str">
        <f t="shared" si="40"/>
        <v>30+</v>
      </c>
      <c r="S2571">
        <v>600</v>
      </c>
      <c r="T2571" t="s">
        <v>14</v>
      </c>
      <c r="U2571">
        <f>IF(T2571="USD",S2571,S2571*0.055)</f>
        <v>600</v>
      </c>
      <c r="V2571">
        <v>300</v>
      </c>
      <c r="W2571" t="s">
        <v>14</v>
      </c>
      <c r="X2571">
        <f>IF(W2571="USD",V2571,V2571*0.054)</f>
        <v>300</v>
      </c>
      <c r="Y2571">
        <v>1</v>
      </c>
      <c r="Z2571">
        <v>1.4000000000000001</v>
      </c>
      <c r="AA2571" s="9">
        <v>2.1</v>
      </c>
      <c r="AB2571">
        <v>1.75</v>
      </c>
    </row>
    <row r="2572" spans="1:28" x14ac:dyDescent="0.25">
      <c r="A2572" t="s">
        <v>585</v>
      </c>
      <c r="B2572" t="s">
        <v>10</v>
      </c>
      <c r="C2572" t="s">
        <v>68</v>
      </c>
      <c r="D2572" t="s">
        <v>3615</v>
      </c>
      <c r="E2572" t="s">
        <v>3613</v>
      </c>
      <c r="F2572" t="str">
        <f>_xlfn.CONCAT(D2572:D2572,"-",E2572)</f>
        <v>Mombasa-Sanaa</v>
      </c>
      <c r="G2572" s="1">
        <v>44753</v>
      </c>
      <c r="H2572" s="1">
        <v>44767</v>
      </c>
      <c r="I2572" s="8">
        <f>IF(H2572&lt;&gt;"",_xlfn.DAYS(H2572,G2572),"N/A")</f>
        <v>14</v>
      </c>
      <c r="J2572" s="1">
        <f>IF(H2572&lt;&gt;"",H2572,"N/A")</f>
        <v>44767</v>
      </c>
      <c r="K2572">
        <v>7</v>
      </c>
      <c r="L2572" t="s">
        <v>12</v>
      </c>
      <c r="M2572" t="str">
        <f>IF(L2572&lt;&gt;"",L2572,"N/A")</f>
        <v>Invoiced</v>
      </c>
      <c r="N2572" t="s">
        <v>12</v>
      </c>
      <c r="O2572" t="str">
        <f>IF(N2572&lt;&gt;"",N2572,"N/A")</f>
        <v>Invoiced</v>
      </c>
      <c r="P2572" t="s">
        <v>13</v>
      </c>
      <c r="Q2572" s="9">
        <v>35.46</v>
      </c>
      <c r="R2572" t="str">
        <f t="shared" si="40"/>
        <v>30+</v>
      </c>
      <c r="S2572">
        <v>600</v>
      </c>
      <c r="T2572" t="s">
        <v>14</v>
      </c>
      <c r="U2572">
        <f>IF(T2572="USD",S2572,S2572*0.055)</f>
        <v>600</v>
      </c>
      <c r="V2572">
        <v>300</v>
      </c>
      <c r="W2572" t="s">
        <v>14</v>
      </c>
      <c r="X2572">
        <f>IF(W2572="USD",V2572,V2572*0.054)</f>
        <v>300</v>
      </c>
      <c r="Y2572">
        <v>1</v>
      </c>
      <c r="Z2572">
        <v>1.4000000000000001</v>
      </c>
      <c r="AA2572" s="9">
        <v>2.1</v>
      </c>
      <c r="AB2572">
        <v>1.75</v>
      </c>
    </row>
    <row r="2573" spans="1:28" x14ac:dyDescent="0.25">
      <c r="A2573" t="s">
        <v>562</v>
      </c>
      <c r="B2573" t="s">
        <v>10</v>
      </c>
      <c r="C2573" t="s">
        <v>68</v>
      </c>
      <c r="D2573" t="s">
        <v>3615</v>
      </c>
      <c r="E2573" t="s">
        <v>3614</v>
      </c>
      <c r="F2573" t="str">
        <f>_xlfn.CONCAT(D2573:D2573,"-",E2573)</f>
        <v>Mombasa-Alger</v>
      </c>
      <c r="G2573" s="1">
        <v>44746</v>
      </c>
      <c r="H2573" s="1">
        <v>44760</v>
      </c>
      <c r="I2573" s="8">
        <f>IF(H2573&lt;&gt;"",_xlfn.DAYS(H2573,G2573),"N/A")</f>
        <v>14</v>
      </c>
      <c r="J2573" s="1">
        <f>IF(H2573&lt;&gt;"",H2573,"N/A")</f>
        <v>44760</v>
      </c>
      <c r="K2573">
        <v>7</v>
      </c>
      <c r="L2573" t="s">
        <v>12</v>
      </c>
      <c r="M2573" t="str">
        <f>IF(L2573&lt;&gt;"",L2573,"N/A")</f>
        <v>Invoiced</v>
      </c>
      <c r="N2573" t="s">
        <v>12</v>
      </c>
      <c r="O2573" t="str">
        <f>IF(N2573&lt;&gt;"",N2573,"N/A")</f>
        <v>Invoiced</v>
      </c>
      <c r="P2573" t="s">
        <v>13</v>
      </c>
      <c r="Q2573" s="9">
        <v>35.44</v>
      </c>
      <c r="R2573" t="str">
        <f t="shared" si="40"/>
        <v>30+</v>
      </c>
      <c r="S2573">
        <v>600</v>
      </c>
      <c r="T2573" t="s">
        <v>14</v>
      </c>
      <c r="U2573">
        <f>IF(T2573="USD",S2573,S2573*0.055)</f>
        <v>600</v>
      </c>
      <c r="V2573">
        <v>300</v>
      </c>
      <c r="W2573" t="s">
        <v>14</v>
      </c>
      <c r="X2573">
        <f>IF(W2573="USD",V2573,V2573*0.054)</f>
        <v>300</v>
      </c>
      <c r="Y2573">
        <v>1</v>
      </c>
      <c r="Z2573">
        <v>1.4000000000000001</v>
      </c>
      <c r="AA2573" s="9">
        <v>2.1</v>
      </c>
      <c r="AB2573">
        <v>1.75</v>
      </c>
    </row>
    <row r="2574" spans="1:28" x14ac:dyDescent="0.25">
      <c r="A2574" t="s">
        <v>584</v>
      </c>
      <c r="B2574" t="s">
        <v>10</v>
      </c>
      <c r="C2574" t="s">
        <v>68</v>
      </c>
      <c r="D2574" t="s">
        <v>3620</v>
      </c>
      <c r="E2574" t="s">
        <v>3614</v>
      </c>
      <c r="F2574" t="str">
        <f>_xlfn.CONCAT(D2574:D2574,"-",E2574)</f>
        <v>Zanzibar-Alger</v>
      </c>
      <c r="G2574" s="1">
        <v>44753</v>
      </c>
      <c r="H2574" s="1">
        <v>44767</v>
      </c>
      <c r="I2574" s="8">
        <f>IF(H2574&lt;&gt;"",_xlfn.DAYS(H2574,G2574),"N/A")</f>
        <v>14</v>
      </c>
      <c r="J2574" s="1">
        <f>IF(H2574&lt;&gt;"",H2574,"N/A")</f>
        <v>44767</v>
      </c>
      <c r="K2574">
        <v>7</v>
      </c>
      <c r="L2574" t="s">
        <v>12</v>
      </c>
      <c r="M2574" t="str">
        <f>IF(L2574&lt;&gt;"",L2574,"N/A")</f>
        <v>Invoiced</v>
      </c>
      <c r="N2574" t="s">
        <v>12</v>
      </c>
      <c r="O2574" t="str">
        <f>IF(N2574&lt;&gt;"",N2574,"N/A")</f>
        <v>Invoiced</v>
      </c>
      <c r="P2574" t="s">
        <v>13</v>
      </c>
      <c r="Q2574" s="9">
        <v>35.44</v>
      </c>
      <c r="R2574" t="str">
        <f t="shared" si="40"/>
        <v>30+</v>
      </c>
      <c r="S2574">
        <v>600</v>
      </c>
      <c r="T2574" t="s">
        <v>14</v>
      </c>
      <c r="U2574">
        <f>IF(T2574="USD",S2574,S2574*0.055)</f>
        <v>600</v>
      </c>
      <c r="V2574">
        <v>300</v>
      </c>
      <c r="W2574" t="s">
        <v>14</v>
      </c>
      <c r="X2574">
        <f>IF(W2574="USD",V2574,V2574*0.054)</f>
        <v>300</v>
      </c>
      <c r="Y2574">
        <v>1</v>
      </c>
      <c r="Z2574">
        <v>1.4000000000000001</v>
      </c>
      <c r="AA2574" s="9">
        <v>2.1</v>
      </c>
      <c r="AB2574">
        <v>1.75</v>
      </c>
    </row>
    <row r="2575" spans="1:28" x14ac:dyDescent="0.25">
      <c r="A2575" t="s">
        <v>512</v>
      </c>
      <c r="B2575" t="s">
        <v>10</v>
      </c>
      <c r="C2575" t="s">
        <v>56</v>
      </c>
      <c r="D2575" t="s">
        <v>3616</v>
      </c>
      <c r="E2575" t="s">
        <v>3612</v>
      </c>
      <c r="F2575" t="str">
        <f>_xlfn.CONCAT(D2575:D2575,"-",E2575)</f>
        <v>Marrakech-Victoria</v>
      </c>
      <c r="G2575" s="1">
        <v>44743</v>
      </c>
      <c r="H2575" s="1">
        <v>44757</v>
      </c>
      <c r="I2575" s="8">
        <f>IF(H2575&lt;&gt;"",_xlfn.DAYS(H2575,G2575),"N/A")</f>
        <v>14</v>
      </c>
      <c r="J2575" s="1">
        <f>IF(H2575&lt;&gt;"",H2575,"N/A")</f>
        <v>44757</v>
      </c>
      <c r="K2575">
        <v>7</v>
      </c>
      <c r="L2575" t="s">
        <v>12</v>
      </c>
      <c r="M2575" t="str">
        <f>IF(L2575&lt;&gt;"",L2575,"N/A")</f>
        <v>Invoiced</v>
      </c>
      <c r="N2575" t="s">
        <v>12</v>
      </c>
      <c r="O2575" t="str">
        <f>IF(N2575&lt;&gt;"",N2575,"N/A")</f>
        <v>Invoiced</v>
      </c>
      <c r="P2575" t="s">
        <v>13</v>
      </c>
      <c r="Q2575" s="9">
        <v>35.003999999999998</v>
      </c>
      <c r="R2575" t="str">
        <f t="shared" si="40"/>
        <v>30+</v>
      </c>
      <c r="S2575">
        <v>600</v>
      </c>
      <c r="T2575" t="s">
        <v>14</v>
      </c>
      <c r="U2575">
        <f>IF(T2575="USD",S2575,S2575*0.055)</f>
        <v>600</v>
      </c>
      <c r="V2575">
        <v>300</v>
      </c>
      <c r="W2575" t="s">
        <v>14</v>
      </c>
      <c r="X2575">
        <f>IF(W2575="USD",V2575,V2575*0.054)</f>
        <v>300</v>
      </c>
      <c r="Y2575">
        <v>1</v>
      </c>
      <c r="Z2575">
        <v>1.4000000000000001</v>
      </c>
      <c r="AA2575" s="9">
        <v>2.1</v>
      </c>
      <c r="AB2575">
        <v>1.75</v>
      </c>
    </row>
    <row r="2576" spans="1:28" x14ac:dyDescent="0.25">
      <c r="A2576" t="s">
        <v>484</v>
      </c>
      <c r="B2576" t="s">
        <v>10</v>
      </c>
      <c r="C2576" t="s">
        <v>68</v>
      </c>
      <c r="D2576" t="s">
        <v>3620</v>
      </c>
      <c r="E2576" t="s">
        <v>3618</v>
      </c>
      <c r="F2576" t="str">
        <f>_xlfn.CONCAT(D2576:D2576,"-",E2576)</f>
        <v>Zanzibar-Tripoli</v>
      </c>
      <c r="G2576" s="1">
        <v>44726</v>
      </c>
      <c r="H2576" s="1">
        <v>44740</v>
      </c>
      <c r="I2576" s="8">
        <f>IF(H2576&lt;&gt;"",_xlfn.DAYS(H2576,G2576),"N/A")</f>
        <v>14</v>
      </c>
      <c r="J2576" s="1">
        <f>IF(H2576&lt;&gt;"",H2576,"N/A")</f>
        <v>44740</v>
      </c>
      <c r="K2576">
        <v>6</v>
      </c>
      <c r="L2576" t="s">
        <v>16</v>
      </c>
      <c r="M2576" t="str">
        <f>IF(L2576&lt;&gt;"",L2576,"N/A")</f>
        <v>Paid</v>
      </c>
      <c r="O2576" t="str">
        <f>IF(N2576&lt;&gt;"",N2576,"N/A")</f>
        <v>N/A</v>
      </c>
      <c r="P2576" t="s">
        <v>69</v>
      </c>
      <c r="Q2576" s="9">
        <v>34.96</v>
      </c>
      <c r="R2576" t="str">
        <f t="shared" si="40"/>
        <v>30+</v>
      </c>
      <c r="S2576">
        <v>20</v>
      </c>
      <c r="T2576" t="s">
        <v>14</v>
      </c>
      <c r="U2576">
        <f>IF(T2576="USD",S2576,S2576*0.055)</f>
        <v>20</v>
      </c>
      <c r="V2576">
        <v>10</v>
      </c>
      <c r="W2576" t="s">
        <v>14</v>
      </c>
      <c r="X2576">
        <f>IF(W2576="USD",V2576,V2576*0.054)</f>
        <v>10</v>
      </c>
      <c r="Y2576">
        <v>1</v>
      </c>
      <c r="Z2576">
        <v>1.4000000000000001</v>
      </c>
      <c r="AA2576" s="9">
        <v>2.1</v>
      </c>
      <c r="AB2576">
        <v>1.75</v>
      </c>
    </row>
    <row r="2577" spans="1:29" x14ac:dyDescent="0.25">
      <c r="A2577" t="s">
        <v>463</v>
      </c>
      <c r="B2577" t="s">
        <v>10</v>
      </c>
      <c r="C2577" t="s">
        <v>68</v>
      </c>
      <c r="D2577" t="s">
        <v>3611</v>
      </c>
      <c r="E2577" t="s">
        <v>3613</v>
      </c>
      <c r="F2577" t="str">
        <f>_xlfn.CONCAT(D2577:D2577,"-",E2577)</f>
        <v>Mogadishu-Sanaa</v>
      </c>
      <c r="G2577" s="1">
        <v>44726</v>
      </c>
      <c r="H2577" s="1">
        <v>44740</v>
      </c>
      <c r="I2577" s="8">
        <f>IF(H2577&lt;&gt;"",_xlfn.DAYS(H2577,G2577),"N/A")</f>
        <v>14</v>
      </c>
      <c r="J2577" s="1">
        <f>IF(H2577&lt;&gt;"",H2577,"N/A")</f>
        <v>44740</v>
      </c>
      <c r="K2577">
        <v>6</v>
      </c>
      <c r="L2577" t="s">
        <v>16</v>
      </c>
      <c r="M2577" t="str">
        <f>IF(L2577&lt;&gt;"",L2577,"N/A")</f>
        <v>Paid</v>
      </c>
      <c r="N2577" t="s">
        <v>12</v>
      </c>
      <c r="O2577" t="str">
        <f>IF(N2577&lt;&gt;"",N2577,"N/A")</f>
        <v>Invoiced</v>
      </c>
      <c r="P2577" t="s">
        <v>13</v>
      </c>
      <c r="Q2577" s="9">
        <v>34.96</v>
      </c>
      <c r="R2577" t="str">
        <f t="shared" si="40"/>
        <v>30+</v>
      </c>
      <c r="S2577">
        <v>600</v>
      </c>
      <c r="T2577" t="s">
        <v>14</v>
      </c>
      <c r="U2577">
        <f>IF(T2577="USD",S2577,S2577*0.055)</f>
        <v>600</v>
      </c>
      <c r="V2577">
        <v>300</v>
      </c>
      <c r="W2577" t="s">
        <v>14</v>
      </c>
      <c r="X2577">
        <f>IF(W2577="USD",V2577,V2577*0.054)</f>
        <v>300</v>
      </c>
      <c r="Y2577">
        <v>1</v>
      </c>
      <c r="Z2577">
        <v>1.4000000000000001</v>
      </c>
      <c r="AA2577" s="9">
        <v>2.1</v>
      </c>
      <c r="AB2577">
        <v>1.75</v>
      </c>
    </row>
    <row r="2578" spans="1:29" x14ac:dyDescent="0.25">
      <c r="A2578" t="s">
        <v>495</v>
      </c>
      <c r="B2578" t="s">
        <v>10</v>
      </c>
      <c r="C2578" t="s">
        <v>68</v>
      </c>
      <c r="D2578" t="s">
        <v>3611</v>
      </c>
      <c r="E2578" t="s">
        <v>3613</v>
      </c>
      <c r="F2578" t="str">
        <f>_xlfn.CONCAT(D2578:D2578,"-",E2578)</f>
        <v>Mogadishu-Sanaa</v>
      </c>
      <c r="G2578" s="1">
        <v>44720</v>
      </c>
      <c r="H2578" s="1">
        <v>44734</v>
      </c>
      <c r="I2578" s="8">
        <f>IF(H2578&lt;&gt;"",_xlfn.DAYS(H2578,G2578),"N/A")</f>
        <v>14</v>
      </c>
      <c r="J2578" s="1">
        <f>IF(H2578&lt;&gt;"",H2578,"N/A")</f>
        <v>44734</v>
      </c>
      <c r="K2578">
        <v>6</v>
      </c>
      <c r="L2578" t="s">
        <v>16</v>
      </c>
      <c r="M2578" t="str">
        <f>IF(L2578&lt;&gt;"",L2578,"N/A")</f>
        <v>Paid</v>
      </c>
      <c r="O2578" t="str">
        <f>IF(N2578&lt;&gt;"",N2578,"N/A")</f>
        <v>N/A</v>
      </c>
      <c r="P2578" t="s">
        <v>69</v>
      </c>
      <c r="Q2578" s="9">
        <v>27.14</v>
      </c>
      <c r="R2578" t="str">
        <f t="shared" si="40"/>
        <v>20-30</v>
      </c>
      <c r="S2578">
        <v>20</v>
      </c>
      <c r="T2578" t="s">
        <v>14</v>
      </c>
      <c r="U2578">
        <f>IF(T2578="USD",S2578,S2578*0.055)</f>
        <v>20</v>
      </c>
      <c r="V2578">
        <v>10</v>
      </c>
      <c r="W2578" t="s">
        <v>14</v>
      </c>
      <c r="X2578">
        <f>IF(W2578="USD",V2578,V2578*0.054)</f>
        <v>10</v>
      </c>
      <c r="Y2578">
        <v>1</v>
      </c>
      <c r="Z2578">
        <v>1.4000000000000001</v>
      </c>
      <c r="AA2578" s="9">
        <v>2.1</v>
      </c>
      <c r="AB2578">
        <v>1.75</v>
      </c>
    </row>
    <row r="2579" spans="1:29" x14ac:dyDescent="0.25">
      <c r="A2579" t="s">
        <v>474</v>
      </c>
      <c r="B2579" t="s">
        <v>10</v>
      </c>
      <c r="C2579" t="s">
        <v>68</v>
      </c>
      <c r="D2579" t="s">
        <v>3615</v>
      </c>
      <c r="E2579" t="s">
        <v>3617</v>
      </c>
      <c r="F2579" t="str">
        <f>_xlfn.CONCAT(D2579:D2579,"-",E2579)</f>
        <v>Mombasa-Lagos</v>
      </c>
      <c r="G2579" s="1">
        <v>44720</v>
      </c>
      <c r="H2579" s="1">
        <v>44734</v>
      </c>
      <c r="I2579" s="8">
        <f>IF(H2579&lt;&gt;"",_xlfn.DAYS(H2579,G2579),"N/A")</f>
        <v>14</v>
      </c>
      <c r="J2579" s="1">
        <f>IF(H2579&lt;&gt;"",H2579,"N/A")</f>
        <v>44734</v>
      </c>
      <c r="K2579">
        <v>6</v>
      </c>
      <c r="L2579" t="s">
        <v>16</v>
      </c>
      <c r="M2579" t="str">
        <f>IF(L2579&lt;&gt;"",L2579,"N/A")</f>
        <v>Paid</v>
      </c>
      <c r="N2579" t="s">
        <v>12</v>
      </c>
      <c r="O2579" t="str">
        <f>IF(N2579&lt;&gt;"",N2579,"N/A")</f>
        <v>Invoiced</v>
      </c>
      <c r="P2579" t="s">
        <v>13</v>
      </c>
      <c r="Q2579" s="9">
        <v>27.14</v>
      </c>
      <c r="R2579" t="str">
        <f t="shared" si="40"/>
        <v>20-30</v>
      </c>
      <c r="S2579">
        <v>600</v>
      </c>
      <c r="T2579" t="s">
        <v>14</v>
      </c>
      <c r="U2579">
        <f>IF(T2579="USD",S2579,S2579*0.055)</f>
        <v>600</v>
      </c>
      <c r="V2579">
        <v>300</v>
      </c>
      <c r="W2579" t="s">
        <v>14</v>
      </c>
      <c r="X2579">
        <f>IF(W2579="USD",V2579,V2579*0.054)</f>
        <v>300</v>
      </c>
      <c r="Y2579">
        <v>1</v>
      </c>
      <c r="Z2579">
        <v>1.4000000000000001</v>
      </c>
      <c r="AA2579" s="9">
        <v>2.1</v>
      </c>
      <c r="AB2579">
        <v>1.75</v>
      </c>
    </row>
    <row r="2580" spans="1:29" x14ac:dyDescent="0.25">
      <c r="A2580" t="s">
        <v>3258</v>
      </c>
      <c r="B2580" t="s">
        <v>10</v>
      </c>
      <c r="C2580" t="s">
        <v>56</v>
      </c>
      <c r="D2580" t="s">
        <v>3620</v>
      </c>
      <c r="E2580" t="s">
        <v>3617</v>
      </c>
      <c r="F2580" t="str">
        <f>_xlfn.CONCAT(D2580:D2580,"-",E2580)</f>
        <v>Zanzibar-Lagos</v>
      </c>
      <c r="G2580" s="1">
        <v>44791</v>
      </c>
      <c r="H2580" s="1">
        <v>44800</v>
      </c>
      <c r="I2580" s="8">
        <f>IF(H2580&lt;&gt;"",_xlfn.DAYS(H2580,G2580),"N/A")</f>
        <v>9</v>
      </c>
      <c r="J2580" s="1">
        <f>IF(H2580&lt;&gt;"",H2580,"N/A")</f>
        <v>44800</v>
      </c>
      <c r="K2580">
        <v>8</v>
      </c>
      <c r="L2580" t="s">
        <v>12</v>
      </c>
      <c r="M2580" t="str">
        <f>IF(L2580&lt;&gt;"",L2580,"N/A")</f>
        <v>Invoiced</v>
      </c>
      <c r="O2580" t="str">
        <f>IF(N2580&lt;&gt;"",N2580,"N/A")</f>
        <v>N/A</v>
      </c>
      <c r="P2580" t="s">
        <v>13</v>
      </c>
      <c r="Q2580" s="9">
        <v>36</v>
      </c>
      <c r="R2580" t="str">
        <f t="shared" si="40"/>
        <v>30+</v>
      </c>
      <c r="S2580">
        <v>600</v>
      </c>
      <c r="T2580" t="s">
        <v>14</v>
      </c>
      <c r="U2580">
        <f>IF(T2580="USD",S2580,S2580*0.055)</f>
        <v>600</v>
      </c>
      <c r="V2580">
        <v>300</v>
      </c>
      <c r="W2580" t="s">
        <v>14</v>
      </c>
      <c r="X2580">
        <f>IF(W2580="USD",V2580,V2580*0.054)</f>
        <v>300</v>
      </c>
      <c r="Y2580">
        <v>0</v>
      </c>
      <c r="Z2580">
        <v>1.3499999999999999</v>
      </c>
      <c r="AA2580" s="9">
        <v>0.9</v>
      </c>
      <c r="AB2580">
        <v>1.125</v>
      </c>
      <c r="AC2580">
        <v>0.9</v>
      </c>
    </row>
    <row r="2581" spans="1:29" x14ac:dyDescent="0.25">
      <c r="A2581" t="s">
        <v>3269</v>
      </c>
      <c r="B2581" t="s">
        <v>10</v>
      </c>
      <c r="C2581" t="s">
        <v>56</v>
      </c>
      <c r="D2581" t="s">
        <v>3615</v>
      </c>
      <c r="E2581" t="s">
        <v>3618</v>
      </c>
      <c r="F2581" t="str">
        <f>_xlfn.CONCAT(D2581:D2581,"-",E2581)</f>
        <v>Mombasa-Tripoli</v>
      </c>
      <c r="G2581" s="1">
        <v>44788</v>
      </c>
      <c r="H2581" s="1">
        <v>44797</v>
      </c>
      <c r="I2581" s="8">
        <f>IF(H2581&lt;&gt;"",_xlfn.DAYS(H2581,G2581),"N/A")</f>
        <v>9</v>
      </c>
      <c r="J2581" s="1">
        <f>IF(H2581&lt;&gt;"",H2581,"N/A")</f>
        <v>44797</v>
      </c>
      <c r="K2581">
        <v>8</v>
      </c>
      <c r="L2581" t="s">
        <v>12</v>
      </c>
      <c r="M2581" t="str">
        <f>IF(L2581&lt;&gt;"",L2581,"N/A")</f>
        <v>Invoiced</v>
      </c>
      <c r="O2581" t="str">
        <f>IF(N2581&lt;&gt;"",N2581,"N/A")</f>
        <v>N/A</v>
      </c>
      <c r="P2581" t="s">
        <v>13</v>
      </c>
      <c r="Q2581" s="9">
        <v>36</v>
      </c>
      <c r="R2581" t="str">
        <f t="shared" si="40"/>
        <v>30+</v>
      </c>
      <c r="S2581">
        <v>600</v>
      </c>
      <c r="T2581" t="s">
        <v>14</v>
      </c>
      <c r="U2581">
        <f>IF(T2581="USD",S2581,S2581*0.055)</f>
        <v>600</v>
      </c>
      <c r="V2581">
        <v>300</v>
      </c>
      <c r="W2581" t="s">
        <v>14</v>
      </c>
      <c r="X2581">
        <f>IF(W2581="USD",V2581,V2581*0.054)</f>
        <v>300</v>
      </c>
      <c r="Y2581">
        <v>0</v>
      </c>
      <c r="Z2581">
        <v>1.3499999999999999</v>
      </c>
      <c r="AA2581" s="9">
        <v>0.9</v>
      </c>
      <c r="AB2581">
        <v>1.125</v>
      </c>
      <c r="AC2581">
        <v>0.9</v>
      </c>
    </row>
    <row r="2582" spans="1:29" x14ac:dyDescent="0.25">
      <c r="A2582" t="s">
        <v>3277</v>
      </c>
      <c r="B2582" t="s">
        <v>10</v>
      </c>
      <c r="C2582" t="s">
        <v>56</v>
      </c>
      <c r="D2582" t="s">
        <v>3616</v>
      </c>
      <c r="E2582" t="s">
        <v>3617</v>
      </c>
      <c r="F2582" t="str">
        <f>_xlfn.CONCAT(D2582:D2582,"-",E2582)</f>
        <v>Marrakech-Lagos</v>
      </c>
      <c r="G2582" s="1">
        <v>44788</v>
      </c>
      <c r="H2582" s="1">
        <v>44797</v>
      </c>
      <c r="I2582" s="8">
        <f>IF(H2582&lt;&gt;"",_xlfn.DAYS(H2582,G2582),"N/A")</f>
        <v>9</v>
      </c>
      <c r="J2582" s="1">
        <f>IF(H2582&lt;&gt;"",H2582,"N/A")</f>
        <v>44797</v>
      </c>
      <c r="K2582">
        <v>8</v>
      </c>
      <c r="L2582" t="s">
        <v>12</v>
      </c>
      <c r="M2582" t="str">
        <f>IF(L2582&lt;&gt;"",L2582,"N/A")</f>
        <v>Invoiced</v>
      </c>
      <c r="O2582" t="str">
        <f>IF(N2582&lt;&gt;"",N2582,"N/A")</f>
        <v>N/A</v>
      </c>
      <c r="P2582" t="s">
        <v>13</v>
      </c>
      <c r="Q2582" s="9">
        <v>36</v>
      </c>
      <c r="R2582" t="str">
        <f t="shared" si="40"/>
        <v>30+</v>
      </c>
      <c r="S2582">
        <v>600</v>
      </c>
      <c r="T2582" t="s">
        <v>14</v>
      </c>
      <c r="U2582">
        <f>IF(T2582="USD",S2582,S2582*0.055)</f>
        <v>600</v>
      </c>
      <c r="V2582">
        <v>300</v>
      </c>
      <c r="W2582" t="s">
        <v>14</v>
      </c>
      <c r="X2582">
        <f>IF(W2582="USD",V2582,V2582*0.054)</f>
        <v>300</v>
      </c>
      <c r="Y2582">
        <v>0</v>
      </c>
      <c r="Z2582">
        <v>1.3499999999999999</v>
      </c>
      <c r="AA2582" s="9">
        <v>0.9</v>
      </c>
      <c r="AB2582">
        <v>1.125</v>
      </c>
      <c r="AC2582">
        <v>0.9</v>
      </c>
    </row>
    <row r="2583" spans="1:29" x14ac:dyDescent="0.25">
      <c r="A2583" t="s">
        <v>3278</v>
      </c>
      <c r="B2583" t="s">
        <v>10</v>
      </c>
      <c r="C2583" t="s">
        <v>56</v>
      </c>
      <c r="D2583" t="s">
        <v>3611</v>
      </c>
      <c r="E2583" t="s">
        <v>3612</v>
      </c>
      <c r="F2583" t="str">
        <f>_xlfn.CONCAT(D2583:D2583,"-",E2583)</f>
        <v>Mogadishu-Victoria</v>
      </c>
      <c r="G2583" s="1">
        <v>44788</v>
      </c>
      <c r="H2583" s="1">
        <v>44797</v>
      </c>
      <c r="I2583" s="8">
        <f>IF(H2583&lt;&gt;"",_xlfn.DAYS(H2583,G2583),"N/A")</f>
        <v>9</v>
      </c>
      <c r="J2583" s="1">
        <f>IF(H2583&lt;&gt;"",H2583,"N/A")</f>
        <v>44797</v>
      </c>
      <c r="K2583">
        <v>8</v>
      </c>
      <c r="L2583" t="s">
        <v>12</v>
      </c>
      <c r="M2583" t="str">
        <f>IF(L2583&lt;&gt;"",L2583,"N/A")</f>
        <v>Invoiced</v>
      </c>
      <c r="O2583" t="str">
        <f>IF(N2583&lt;&gt;"",N2583,"N/A")</f>
        <v>N/A</v>
      </c>
      <c r="P2583" t="s">
        <v>13</v>
      </c>
      <c r="Q2583" s="9">
        <v>36</v>
      </c>
      <c r="R2583" t="str">
        <f t="shared" si="40"/>
        <v>30+</v>
      </c>
      <c r="S2583">
        <v>600</v>
      </c>
      <c r="T2583" t="s">
        <v>14</v>
      </c>
      <c r="U2583">
        <f>IF(T2583="USD",S2583,S2583*0.055)</f>
        <v>600</v>
      </c>
      <c r="V2583">
        <v>300</v>
      </c>
      <c r="W2583" t="s">
        <v>14</v>
      </c>
      <c r="X2583">
        <f>IF(W2583="USD",V2583,V2583*0.054)</f>
        <v>300</v>
      </c>
      <c r="Y2583">
        <v>0</v>
      </c>
      <c r="Z2583">
        <v>1.3499999999999999</v>
      </c>
      <c r="AA2583" s="9">
        <v>0.9</v>
      </c>
      <c r="AB2583">
        <v>1.125</v>
      </c>
      <c r="AC2583">
        <v>0.9</v>
      </c>
    </row>
    <row r="2584" spans="1:29" x14ac:dyDescent="0.25">
      <c r="A2584" t="s">
        <v>3281</v>
      </c>
      <c r="B2584" t="s">
        <v>10</v>
      </c>
      <c r="C2584" t="s">
        <v>56</v>
      </c>
      <c r="D2584" t="s">
        <v>3619</v>
      </c>
      <c r="E2584" t="s">
        <v>3617</v>
      </c>
      <c r="F2584" t="str">
        <f>_xlfn.CONCAT(D2584:D2584,"-",E2584)</f>
        <v>Addis Ababa-Lagos</v>
      </c>
      <c r="G2584" s="1">
        <v>44788</v>
      </c>
      <c r="H2584" s="1">
        <v>44797</v>
      </c>
      <c r="I2584" s="8">
        <f>IF(H2584&lt;&gt;"",_xlfn.DAYS(H2584,G2584),"N/A")</f>
        <v>9</v>
      </c>
      <c r="J2584" s="1">
        <f>IF(H2584&lt;&gt;"",H2584,"N/A")</f>
        <v>44797</v>
      </c>
      <c r="K2584">
        <v>8</v>
      </c>
      <c r="L2584" t="s">
        <v>12</v>
      </c>
      <c r="M2584" t="str">
        <f>IF(L2584&lt;&gt;"",L2584,"N/A")</f>
        <v>Invoiced</v>
      </c>
      <c r="O2584" t="str">
        <f>IF(N2584&lt;&gt;"",N2584,"N/A")</f>
        <v>N/A</v>
      </c>
      <c r="P2584" t="s">
        <v>13</v>
      </c>
      <c r="Q2584" s="9">
        <v>36</v>
      </c>
      <c r="R2584" t="str">
        <f t="shared" si="40"/>
        <v>30+</v>
      </c>
      <c r="S2584">
        <v>600</v>
      </c>
      <c r="T2584" t="s">
        <v>14</v>
      </c>
      <c r="U2584">
        <f>IF(T2584="USD",S2584,S2584*0.055)</f>
        <v>600</v>
      </c>
      <c r="V2584">
        <v>300</v>
      </c>
      <c r="W2584" t="s">
        <v>14</v>
      </c>
      <c r="X2584">
        <f>IF(W2584="USD",V2584,V2584*0.054)</f>
        <v>300</v>
      </c>
      <c r="Y2584">
        <v>0</v>
      </c>
      <c r="Z2584">
        <v>1.3499999999999999</v>
      </c>
      <c r="AA2584" s="9">
        <v>0.9</v>
      </c>
      <c r="AB2584">
        <v>1.125</v>
      </c>
      <c r="AC2584">
        <v>0.9</v>
      </c>
    </row>
    <row r="2585" spans="1:29" x14ac:dyDescent="0.25">
      <c r="A2585" t="s">
        <v>3284</v>
      </c>
      <c r="B2585" t="s">
        <v>10</v>
      </c>
      <c r="C2585" t="s">
        <v>56</v>
      </c>
      <c r="D2585" t="s">
        <v>3619</v>
      </c>
      <c r="E2585" t="s">
        <v>3614</v>
      </c>
      <c r="F2585" t="str">
        <f>_xlfn.CONCAT(D2585:D2585,"-",E2585)</f>
        <v>Addis Ababa-Alger</v>
      </c>
      <c r="G2585" s="1">
        <v>44788</v>
      </c>
      <c r="H2585" s="1">
        <v>44797</v>
      </c>
      <c r="I2585" s="8">
        <f>IF(H2585&lt;&gt;"",_xlfn.DAYS(H2585,G2585),"N/A")</f>
        <v>9</v>
      </c>
      <c r="J2585" s="1">
        <f>IF(H2585&lt;&gt;"",H2585,"N/A")</f>
        <v>44797</v>
      </c>
      <c r="K2585">
        <v>8</v>
      </c>
      <c r="L2585" t="s">
        <v>12</v>
      </c>
      <c r="M2585" t="str">
        <f>IF(L2585&lt;&gt;"",L2585,"N/A")</f>
        <v>Invoiced</v>
      </c>
      <c r="O2585" t="str">
        <f>IF(N2585&lt;&gt;"",N2585,"N/A")</f>
        <v>N/A</v>
      </c>
      <c r="P2585" t="s">
        <v>13</v>
      </c>
      <c r="Q2585" s="9">
        <v>36</v>
      </c>
      <c r="R2585" t="str">
        <f t="shared" si="40"/>
        <v>30+</v>
      </c>
      <c r="S2585">
        <v>600</v>
      </c>
      <c r="T2585" t="s">
        <v>14</v>
      </c>
      <c r="U2585">
        <f>IF(T2585="USD",S2585,S2585*0.055)</f>
        <v>600</v>
      </c>
      <c r="V2585">
        <v>300</v>
      </c>
      <c r="W2585" t="s">
        <v>14</v>
      </c>
      <c r="X2585">
        <f>IF(W2585="USD",V2585,V2585*0.054)</f>
        <v>300</v>
      </c>
      <c r="Y2585">
        <v>0</v>
      </c>
      <c r="Z2585">
        <v>1.3499999999999999</v>
      </c>
      <c r="AA2585" s="9">
        <v>0.9</v>
      </c>
      <c r="AB2585">
        <v>1.125</v>
      </c>
      <c r="AC2585">
        <v>0.9</v>
      </c>
    </row>
    <row r="2586" spans="1:29" x14ac:dyDescent="0.25">
      <c r="A2586" t="s">
        <v>3285</v>
      </c>
      <c r="B2586" t="s">
        <v>10</v>
      </c>
      <c r="C2586" t="s">
        <v>56</v>
      </c>
      <c r="D2586" t="s">
        <v>3619</v>
      </c>
      <c r="E2586" t="s">
        <v>3612</v>
      </c>
      <c r="F2586" t="str">
        <f>_xlfn.CONCAT(D2586:D2586,"-",E2586)</f>
        <v>Addis Ababa-Victoria</v>
      </c>
      <c r="G2586" s="1">
        <v>44788</v>
      </c>
      <c r="H2586" s="1">
        <v>44797</v>
      </c>
      <c r="I2586" s="8">
        <f>IF(H2586&lt;&gt;"",_xlfn.DAYS(H2586,G2586),"N/A")</f>
        <v>9</v>
      </c>
      <c r="J2586" s="1">
        <f>IF(H2586&lt;&gt;"",H2586,"N/A")</f>
        <v>44797</v>
      </c>
      <c r="K2586">
        <v>8</v>
      </c>
      <c r="L2586" t="s">
        <v>12</v>
      </c>
      <c r="M2586" t="str">
        <f>IF(L2586&lt;&gt;"",L2586,"N/A")</f>
        <v>Invoiced</v>
      </c>
      <c r="O2586" t="str">
        <f>IF(N2586&lt;&gt;"",N2586,"N/A")</f>
        <v>N/A</v>
      </c>
      <c r="P2586" t="s">
        <v>13</v>
      </c>
      <c r="Q2586" s="9">
        <v>36</v>
      </c>
      <c r="R2586" t="str">
        <f t="shared" si="40"/>
        <v>30+</v>
      </c>
      <c r="S2586">
        <v>600</v>
      </c>
      <c r="T2586" t="s">
        <v>14</v>
      </c>
      <c r="U2586">
        <f>IF(T2586="USD",S2586,S2586*0.055)</f>
        <v>600</v>
      </c>
      <c r="V2586">
        <v>300</v>
      </c>
      <c r="W2586" t="s">
        <v>14</v>
      </c>
      <c r="X2586">
        <f>IF(W2586="USD",V2586,V2586*0.054)</f>
        <v>300</v>
      </c>
      <c r="Y2586">
        <v>0</v>
      </c>
      <c r="Z2586">
        <v>1.3499999999999999</v>
      </c>
      <c r="AA2586" s="9">
        <v>0.9</v>
      </c>
      <c r="AB2586">
        <v>1.125</v>
      </c>
      <c r="AC2586">
        <v>0.9</v>
      </c>
    </row>
    <row r="2587" spans="1:29" x14ac:dyDescent="0.25">
      <c r="A2587" t="s">
        <v>3294</v>
      </c>
      <c r="B2587" t="s">
        <v>10</v>
      </c>
      <c r="C2587" t="s">
        <v>56</v>
      </c>
      <c r="D2587" t="s">
        <v>3611</v>
      </c>
      <c r="E2587" t="s">
        <v>3614</v>
      </c>
      <c r="F2587" t="str">
        <f>_xlfn.CONCAT(D2587:D2587,"-",E2587)</f>
        <v>Mogadishu-Alger</v>
      </c>
      <c r="G2587" s="1">
        <v>44788</v>
      </c>
      <c r="H2587" s="1">
        <v>44797</v>
      </c>
      <c r="I2587" s="8">
        <f>IF(H2587&lt;&gt;"",_xlfn.DAYS(H2587,G2587),"N/A")</f>
        <v>9</v>
      </c>
      <c r="J2587" s="1">
        <f>IF(H2587&lt;&gt;"",H2587,"N/A")</f>
        <v>44797</v>
      </c>
      <c r="K2587">
        <v>8</v>
      </c>
      <c r="L2587" t="s">
        <v>12</v>
      </c>
      <c r="M2587" t="str">
        <f>IF(L2587&lt;&gt;"",L2587,"N/A")</f>
        <v>Invoiced</v>
      </c>
      <c r="O2587" t="str">
        <f>IF(N2587&lt;&gt;"",N2587,"N/A")</f>
        <v>N/A</v>
      </c>
      <c r="P2587" t="s">
        <v>13</v>
      </c>
      <c r="Q2587" s="9">
        <v>36</v>
      </c>
      <c r="R2587" t="str">
        <f t="shared" si="40"/>
        <v>30+</v>
      </c>
      <c r="S2587">
        <v>600</v>
      </c>
      <c r="T2587" t="s">
        <v>14</v>
      </c>
      <c r="U2587">
        <f>IF(T2587="USD",S2587,S2587*0.055)</f>
        <v>600</v>
      </c>
      <c r="V2587">
        <v>300</v>
      </c>
      <c r="W2587" t="s">
        <v>14</v>
      </c>
      <c r="X2587">
        <f>IF(W2587="USD",V2587,V2587*0.054)</f>
        <v>300</v>
      </c>
      <c r="Y2587">
        <v>0</v>
      </c>
      <c r="Z2587">
        <v>1.3499999999999999</v>
      </c>
      <c r="AA2587" s="9">
        <v>0.9</v>
      </c>
      <c r="AB2587">
        <v>1.125</v>
      </c>
      <c r="AC2587">
        <v>0.9</v>
      </c>
    </row>
    <row r="2588" spans="1:29" x14ac:dyDescent="0.25">
      <c r="A2588" t="s">
        <v>3297</v>
      </c>
      <c r="B2588" t="s">
        <v>10</v>
      </c>
      <c r="C2588" t="s">
        <v>56</v>
      </c>
      <c r="D2588" t="s">
        <v>3620</v>
      </c>
      <c r="E2588" t="s">
        <v>3612</v>
      </c>
      <c r="F2588" t="str">
        <f>_xlfn.CONCAT(D2588:D2588,"-",E2588)</f>
        <v>Zanzibar-Victoria</v>
      </c>
      <c r="G2588" s="1">
        <v>44788</v>
      </c>
      <c r="H2588" s="1">
        <v>44797</v>
      </c>
      <c r="I2588" s="8">
        <f>IF(H2588&lt;&gt;"",_xlfn.DAYS(H2588,G2588),"N/A")</f>
        <v>9</v>
      </c>
      <c r="J2588" s="1">
        <f>IF(H2588&lt;&gt;"",H2588,"N/A")</f>
        <v>44797</v>
      </c>
      <c r="K2588">
        <v>8</v>
      </c>
      <c r="L2588" t="s">
        <v>12</v>
      </c>
      <c r="M2588" t="str">
        <f>IF(L2588&lt;&gt;"",L2588,"N/A")</f>
        <v>Invoiced</v>
      </c>
      <c r="O2588" t="str">
        <f>IF(N2588&lt;&gt;"",N2588,"N/A")</f>
        <v>N/A</v>
      </c>
      <c r="P2588" t="s">
        <v>13</v>
      </c>
      <c r="Q2588" s="9">
        <v>36</v>
      </c>
      <c r="R2588" t="str">
        <f t="shared" si="40"/>
        <v>30+</v>
      </c>
      <c r="S2588">
        <v>600</v>
      </c>
      <c r="T2588" t="s">
        <v>14</v>
      </c>
      <c r="U2588">
        <f>IF(T2588="USD",S2588,S2588*0.055)</f>
        <v>600</v>
      </c>
      <c r="V2588">
        <v>300</v>
      </c>
      <c r="W2588" t="s">
        <v>14</v>
      </c>
      <c r="X2588">
        <f>IF(W2588="USD",V2588,V2588*0.054)</f>
        <v>300</v>
      </c>
      <c r="Y2588">
        <v>0</v>
      </c>
      <c r="Z2588">
        <v>1.3499999999999999</v>
      </c>
      <c r="AA2588" s="9">
        <v>0.9</v>
      </c>
      <c r="AB2588">
        <v>1.125</v>
      </c>
      <c r="AC2588">
        <v>0.9</v>
      </c>
    </row>
    <row r="2589" spans="1:29" x14ac:dyDescent="0.25">
      <c r="A2589" t="s">
        <v>3302</v>
      </c>
      <c r="B2589" t="s">
        <v>10</v>
      </c>
      <c r="C2589" t="s">
        <v>56</v>
      </c>
      <c r="D2589" t="s">
        <v>3615</v>
      </c>
      <c r="E2589" t="s">
        <v>3612</v>
      </c>
      <c r="F2589" t="str">
        <f>_xlfn.CONCAT(D2589:D2589,"-",E2589)</f>
        <v>Mombasa-Victoria</v>
      </c>
      <c r="G2589" s="1">
        <v>44789</v>
      </c>
      <c r="H2589" s="1">
        <v>44798</v>
      </c>
      <c r="I2589" s="8">
        <f>IF(H2589&lt;&gt;"",_xlfn.DAYS(H2589,G2589),"N/A")</f>
        <v>9</v>
      </c>
      <c r="J2589" s="1">
        <f>IF(H2589&lt;&gt;"",H2589,"N/A")</f>
        <v>44798</v>
      </c>
      <c r="K2589">
        <v>8</v>
      </c>
      <c r="L2589" t="s">
        <v>12</v>
      </c>
      <c r="M2589" t="str">
        <f>IF(L2589&lt;&gt;"",L2589,"N/A")</f>
        <v>Invoiced</v>
      </c>
      <c r="O2589" t="str">
        <f>IF(N2589&lt;&gt;"",N2589,"N/A")</f>
        <v>N/A</v>
      </c>
      <c r="P2589" t="s">
        <v>13</v>
      </c>
      <c r="Q2589" s="9">
        <v>36</v>
      </c>
      <c r="R2589" t="str">
        <f t="shared" si="40"/>
        <v>30+</v>
      </c>
      <c r="S2589">
        <v>600</v>
      </c>
      <c r="T2589" t="s">
        <v>14</v>
      </c>
      <c r="U2589">
        <f>IF(T2589="USD",S2589,S2589*0.055)</f>
        <v>600</v>
      </c>
      <c r="V2589">
        <v>300</v>
      </c>
      <c r="W2589" t="s">
        <v>14</v>
      </c>
      <c r="X2589">
        <f>IF(W2589="USD",V2589,V2589*0.054)</f>
        <v>300</v>
      </c>
      <c r="Y2589">
        <v>0</v>
      </c>
      <c r="Z2589">
        <v>1.3499999999999999</v>
      </c>
      <c r="AA2589" s="9">
        <v>0.9</v>
      </c>
      <c r="AB2589">
        <v>1.125</v>
      </c>
      <c r="AC2589">
        <v>0.9</v>
      </c>
    </row>
    <row r="2590" spans="1:29" x14ac:dyDescent="0.25">
      <c r="A2590" t="s">
        <v>3304</v>
      </c>
      <c r="B2590" t="s">
        <v>10</v>
      </c>
      <c r="C2590" t="s">
        <v>56</v>
      </c>
      <c r="D2590" t="s">
        <v>3616</v>
      </c>
      <c r="E2590" t="s">
        <v>3618</v>
      </c>
      <c r="F2590" t="str">
        <f>_xlfn.CONCAT(D2590:D2590,"-",E2590)</f>
        <v>Marrakech-Tripoli</v>
      </c>
      <c r="G2590" s="1">
        <v>44790</v>
      </c>
      <c r="H2590" s="1">
        <v>44799</v>
      </c>
      <c r="I2590" s="8">
        <f>IF(H2590&lt;&gt;"",_xlfn.DAYS(H2590,G2590),"N/A")</f>
        <v>9</v>
      </c>
      <c r="J2590" s="1">
        <f>IF(H2590&lt;&gt;"",H2590,"N/A")</f>
        <v>44799</v>
      </c>
      <c r="K2590">
        <v>8</v>
      </c>
      <c r="L2590" t="s">
        <v>12</v>
      </c>
      <c r="M2590" t="str">
        <f>IF(L2590&lt;&gt;"",L2590,"N/A")</f>
        <v>Invoiced</v>
      </c>
      <c r="O2590" t="str">
        <f>IF(N2590&lt;&gt;"",N2590,"N/A")</f>
        <v>N/A</v>
      </c>
      <c r="P2590" t="s">
        <v>13</v>
      </c>
      <c r="Q2590" s="9">
        <v>36</v>
      </c>
      <c r="R2590" t="str">
        <f t="shared" si="40"/>
        <v>30+</v>
      </c>
      <c r="S2590">
        <v>600</v>
      </c>
      <c r="T2590" t="s">
        <v>14</v>
      </c>
      <c r="U2590">
        <f>IF(T2590="USD",S2590,S2590*0.055)</f>
        <v>600</v>
      </c>
      <c r="V2590">
        <v>300</v>
      </c>
      <c r="W2590" t="s">
        <v>14</v>
      </c>
      <c r="X2590">
        <f>IF(W2590="USD",V2590,V2590*0.054)</f>
        <v>300</v>
      </c>
      <c r="Y2590">
        <v>0</v>
      </c>
      <c r="Z2590">
        <v>1.3499999999999999</v>
      </c>
      <c r="AA2590" s="9">
        <v>0.9</v>
      </c>
      <c r="AB2590">
        <v>1.125</v>
      </c>
      <c r="AC2590">
        <v>0.9</v>
      </c>
    </row>
    <row r="2591" spans="1:29" x14ac:dyDescent="0.25">
      <c r="A2591" t="s">
        <v>3306</v>
      </c>
      <c r="B2591" t="s">
        <v>10</v>
      </c>
      <c r="C2591" t="s">
        <v>56</v>
      </c>
      <c r="D2591" t="s">
        <v>3611</v>
      </c>
      <c r="E2591" t="s">
        <v>3612</v>
      </c>
      <c r="F2591" t="str">
        <f>_xlfn.CONCAT(D2591:D2591,"-",E2591)</f>
        <v>Mogadishu-Victoria</v>
      </c>
      <c r="G2591" s="1">
        <v>44791</v>
      </c>
      <c r="H2591" s="1">
        <v>44800</v>
      </c>
      <c r="I2591" s="8">
        <f>IF(H2591&lt;&gt;"",_xlfn.DAYS(H2591,G2591),"N/A")</f>
        <v>9</v>
      </c>
      <c r="J2591" s="1">
        <f>IF(H2591&lt;&gt;"",H2591,"N/A")</f>
        <v>44800</v>
      </c>
      <c r="K2591">
        <v>8</v>
      </c>
      <c r="L2591" t="s">
        <v>12</v>
      </c>
      <c r="M2591" t="str">
        <f>IF(L2591&lt;&gt;"",L2591,"N/A")</f>
        <v>Invoiced</v>
      </c>
      <c r="O2591" t="str">
        <f>IF(N2591&lt;&gt;"",N2591,"N/A")</f>
        <v>N/A</v>
      </c>
      <c r="P2591" t="s">
        <v>13</v>
      </c>
      <c r="Q2591" s="9">
        <v>36</v>
      </c>
      <c r="R2591" t="str">
        <f t="shared" si="40"/>
        <v>30+</v>
      </c>
      <c r="S2591">
        <v>600</v>
      </c>
      <c r="T2591" t="s">
        <v>14</v>
      </c>
      <c r="U2591">
        <f>IF(T2591="USD",S2591,S2591*0.055)</f>
        <v>600</v>
      </c>
      <c r="V2591">
        <v>300</v>
      </c>
      <c r="W2591" t="s">
        <v>14</v>
      </c>
      <c r="X2591">
        <f>IF(W2591="USD",V2591,V2591*0.054)</f>
        <v>300</v>
      </c>
      <c r="Y2591">
        <v>0</v>
      </c>
      <c r="Z2591">
        <v>1.3499999999999999</v>
      </c>
      <c r="AA2591" s="9">
        <v>0.9</v>
      </c>
      <c r="AB2591">
        <v>1.125</v>
      </c>
      <c r="AC2591">
        <v>0.9</v>
      </c>
    </row>
    <row r="2592" spans="1:29" x14ac:dyDescent="0.25">
      <c r="A2592" t="s">
        <v>3328</v>
      </c>
      <c r="B2592" t="s">
        <v>10</v>
      </c>
      <c r="C2592" t="s">
        <v>56</v>
      </c>
      <c r="D2592" t="s">
        <v>3611</v>
      </c>
      <c r="E2592" t="s">
        <v>3614</v>
      </c>
      <c r="F2592" t="str">
        <f>_xlfn.CONCAT(D2592:D2592,"-",E2592)</f>
        <v>Mogadishu-Alger</v>
      </c>
      <c r="G2592" s="1">
        <v>44803</v>
      </c>
      <c r="H2592" s="1">
        <v>44812</v>
      </c>
      <c r="I2592" s="8">
        <f>IF(H2592&lt;&gt;"",_xlfn.DAYS(H2592,G2592),"N/A")</f>
        <v>9</v>
      </c>
      <c r="J2592" s="1">
        <f>IF(H2592&lt;&gt;"",H2592,"N/A")</f>
        <v>44812</v>
      </c>
      <c r="K2592">
        <v>8</v>
      </c>
      <c r="L2592" t="s">
        <v>12</v>
      </c>
      <c r="M2592" t="str">
        <f>IF(L2592&lt;&gt;"",L2592,"N/A")</f>
        <v>Invoiced</v>
      </c>
      <c r="O2592" t="str">
        <f>IF(N2592&lt;&gt;"",N2592,"N/A")</f>
        <v>N/A</v>
      </c>
      <c r="P2592" t="s">
        <v>13</v>
      </c>
      <c r="Q2592" s="9">
        <v>36</v>
      </c>
      <c r="R2592" t="str">
        <f t="shared" si="40"/>
        <v>30+</v>
      </c>
      <c r="S2592">
        <v>600</v>
      </c>
      <c r="T2592" t="s">
        <v>14</v>
      </c>
      <c r="U2592">
        <f>IF(T2592="USD",S2592,S2592*0.055)</f>
        <v>600</v>
      </c>
      <c r="V2592">
        <v>300</v>
      </c>
      <c r="W2592" t="s">
        <v>14</v>
      </c>
      <c r="X2592">
        <f>IF(W2592="USD",V2592,V2592*0.054)</f>
        <v>300</v>
      </c>
      <c r="Y2592">
        <v>0</v>
      </c>
      <c r="Z2592">
        <v>1.3499999999999999</v>
      </c>
      <c r="AA2592" s="9">
        <v>0.9</v>
      </c>
      <c r="AB2592">
        <v>1.125</v>
      </c>
      <c r="AC2592">
        <v>0.9</v>
      </c>
    </row>
    <row r="2593" spans="1:29" x14ac:dyDescent="0.25">
      <c r="A2593" t="s">
        <v>3338</v>
      </c>
      <c r="B2593" t="s">
        <v>10</v>
      </c>
      <c r="C2593" t="s">
        <v>56</v>
      </c>
      <c r="D2593" t="s">
        <v>3619</v>
      </c>
      <c r="E2593" t="s">
        <v>3612</v>
      </c>
      <c r="F2593" t="str">
        <f>_xlfn.CONCAT(D2593:D2593,"-",E2593)</f>
        <v>Addis Ababa-Victoria</v>
      </c>
      <c r="G2593" s="1">
        <v>44809</v>
      </c>
      <c r="H2593" s="1">
        <v>44818</v>
      </c>
      <c r="I2593" s="8">
        <f>IF(H2593&lt;&gt;"",_xlfn.DAYS(H2593,G2593),"N/A")</f>
        <v>9</v>
      </c>
      <c r="J2593" s="1">
        <f>IF(H2593&lt;&gt;"",H2593,"N/A")</f>
        <v>44818</v>
      </c>
      <c r="K2593">
        <v>9</v>
      </c>
      <c r="L2593" t="s">
        <v>12</v>
      </c>
      <c r="M2593" t="str">
        <f>IF(L2593&lt;&gt;"",L2593,"N/A")</f>
        <v>Invoiced</v>
      </c>
      <c r="O2593" t="str">
        <f>IF(N2593&lt;&gt;"",N2593,"N/A")</f>
        <v>N/A</v>
      </c>
      <c r="P2593" t="s">
        <v>13</v>
      </c>
      <c r="Q2593" s="9">
        <v>36</v>
      </c>
      <c r="R2593" t="str">
        <f t="shared" si="40"/>
        <v>30+</v>
      </c>
      <c r="S2593">
        <v>600</v>
      </c>
      <c r="T2593" t="s">
        <v>14</v>
      </c>
      <c r="U2593">
        <f>IF(T2593="USD",S2593,S2593*0.055)</f>
        <v>600</v>
      </c>
      <c r="V2593">
        <v>300</v>
      </c>
      <c r="W2593" t="s">
        <v>14</v>
      </c>
      <c r="X2593">
        <f>IF(W2593="USD",V2593,V2593*0.054)</f>
        <v>300</v>
      </c>
      <c r="Y2593">
        <v>0</v>
      </c>
      <c r="Z2593">
        <v>1.3499999999999999</v>
      </c>
      <c r="AA2593" s="9">
        <v>0.9</v>
      </c>
      <c r="AB2593">
        <v>1.125</v>
      </c>
      <c r="AC2593">
        <v>0.9</v>
      </c>
    </row>
    <row r="2594" spans="1:29" x14ac:dyDescent="0.25">
      <c r="A2594" t="s">
        <v>3340</v>
      </c>
      <c r="B2594" t="s">
        <v>10</v>
      </c>
      <c r="C2594" t="s">
        <v>56</v>
      </c>
      <c r="D2594" t="s">
        <v>3619</v>
      </c>
      <c r="E2594" t="s">
        <v>3613</v>
      </c>
      <c r="F2594" t="str">
        <f>_xlfn.CONCAT(D2594:D2594,"-",E2594)</f>
        <v>Addis Ababa-Sanaa</v>
      </c>
      <c r="G2594" s="1">
        <v>44809</v>
      </c>
      <c r="H2594" s="1">
        <v>44818</v>
      </c>
      <c r="I2594" s="8">
        <f>IF(H2594&lt;&gt;"",_xlfn.DAYS(H2594,G2594),"N/A")</f>
        <v>9</v>
      </c>
      <c r="J2594" s="1">
        <f>IF(H2594&lt;&gt;"",H2594,"N/A")</f>
        <v>44818</v>
      </c>
      <c r="K2594">
        <v>9</v>
      </c>
      <c r="L2594" t="s">
        <v>12</v>
      </c>
      <c r="M2594" t="str">
        <f>IF(L2594&lt;&gt;"",L2594,"N/A")</f>
        <v>Invoiced</v>
      </c>
      <c r="O2594" t="str">
        <f>IF(N2594&lt;&gt;"",N2594,"N/A")</f>
        <v>N/A</v>
      </c>
      <c r="P2594" t="s">
        <v>13</v>
      </c>
      <c r="Q2594" s="9">
        <v>36</v>
      </c>
      <c r="R2594" t="str">
        <f t="shared" si="40"/>
        <v>30+</v>
      </c>
      <c r="S2594">
        <v>600</v>
      </c>
      <c r="T2594" t="s">
        <v>14</v>
      </c>
      <c r="U2594">
        <f>IF(T2594="USD",S2594,S2594*0.055)</f>
        <v>600</v>
      </c>
      <c r="V2594">
        <v>300</v>
      </c>
      <c r="W2594" t="s">
        <v>14</v>
      </c>
      <c r="X2594">
        <f>IF(W2594="USD",V2594,V2594*0.054)</f>
        <v>300</v>
      </c>
      <c r="Y2594">
        <v>0</v>
      </c>
      <c r="Z2594">
        <v>1.3499999999999999</v>
      </c>
      <c r="AA2594" s="9">
        <v>0.9</v>
      </c>
      <c r="AB2594">
        <v>1.125</v>
      </c>
      <c r="AC2594">
        <v>0.9</v>
      </c>
    </row>
    <row r="2595" spans="1:29" x14ac:dyDescent="0.25">
      <c r="A2595" t="s">
        <v>3341</v>
      </c>
      <c r="B2595" t="s">
        <v>10</v>
      </c>
      <c r="C2595" t="s">
        <v>56</v>
      </c>
      <c r="D2595" t="s">
        <v>3619</v>
      </c>
      <c r="E2595" t="s">
        <v>3617</v>
      </c>
      <c r="F2595" t="str">
        <f>_xlfn.CONCAT(D2595:D2595,"-",E2595)</f>
        <v>Addis Ababa-Lagos</v>
      </c>
      <c r="G2595" s="1">
        <v>44809</v>
      </c>
      <c r="H2595" s="1">
        <v>44818</v>
      </c>
      <c r="I2595" s="8">
        <f>IF(H2595&lt;&gt;"",_xlfn.DAYS(H2595,G2595),"N/A")</f>
        <v>9</v>
      </c>
      <c r="J2595" s="1">
        <f>IF(H2595&lt;&gt;"",H2595,"N/A")</f>
        <v>44818</v>
      </c>
      <c r="K2595">
        <v>9</v>
      </c>
      <c r="L2595" t="s">
        <v>12</v>
      </c>
      <c r="M2595" t="str">
        <f>IF(L2595&lt;&gt;"",L2595,"N/A")</f>
        <v>Invoiced</v>
      </c>
      <c r="O2595" t="str">
        <f>IF(N2595&lt;&gt;"",N2595,"N/A")</f>
        <v>N/A</v>
      </c>
      <c r="P2595" t="s">
        <v>13</v>
      </c>
      <c r="Q2595" s="9">
        <v>36</v>
      </c>
      <c r="R2595" t="str">
        <f t="shared" si="40"/>
        <v>30+</v>
      </c>
      <c r="S2595">
        <v>600</v>
      </c>
      <c r="T2595" t="s">
        <v>14</v>
      </c>
      <c r="U2595">
        <f>IF(T2595="USD",S2595,S2595*0.055)</f>
        <v>600</v>
      </c>
      <c r="V2595">
        <v>300</v>
      </c>
      <c r="W2595" t="s">
        <v>14</v>
      </c>
      <c r="X2595">
        <f>IF(W2595="USD",V2595,V2595*0.054)</f>
        <v>300</v>
      </c>
      <c r="Y2595">
        <v>0</v>
      </c>
      <c r="Z2595">
        <v>1.3499999999999999</v>
      </c>
      <c r="AA2595" s="9">
        <v>0.9</v>
      </c>
      <c r="AB2595">
        <v>1.125</v>
      </c>
      <c r="AC2595">
        <v>0.9</v>
      </c>
    </row>
    <row r="2596" spans="1:29" x14ac:dyDescent="0.25">
      <c r="A2596" t="s">
        <v>3519</v>
      </c>
      <c r="B2596" t="s">
        <v>10</v>
      </c>
      <c r="C2596" t="s">
        <v>56</v>
      </c>
      <c r="D2596" t="s">
        <v>3619</v>
      </c>
      <c r="E2596" t="s">
        <v>3618</v>
      </c>
      <c r="F2596" t="str">
        <f>_xlfn.CONCAT(D2596:D2596,"-",E2596)</f>
        <v>Addis Ababa-Tripoli</v>
      </c>
      <c r="G2596" s="1">
        <v>44783</v>
      </c>
      <c r="H2596" s="1">
        <v>44792</v>
      </c>
      <c r="I2596" s="8">
        <f>IF(H2596&lt;&gt;"",_xlfn.DAYS(H2596,G2596),"N/A")</f>
        <v>9</v>
      </c>
      <c r="J2596" s="1">
        <f>IF(H2596&lt;&gt;"",H2596,"N/A")</f>
        <v>44792</v>
      </c>
      <c r="K2596">
        <v>8</v>
      </c>
      <c r="M2596" t="str">
        <f>IF(L2596&lt;&gt;"",L2596,"N/A")</f>
        <v>N/A</v>
      </c>
      <c r="N2596" t="s">
        <v>12</v>
      </c>
      <c r="O2596" t="str">
        <f>IF(N2596&lt;&gt;"",N2596,"N/A")</f>
        <v>Invoiced</v>
      </c>
      <c r="P2596" t="s">
        <v>13</v>
      </c>
      <c r="Q2596" s="9">
        <v>35.658999999999999</v>
      </c>
      <c r="R2596" t="str">
        <f t="shared" si="40"/>
        <v>30+</v>
      </c>
      <c r="S2596">
        <v>600</v>
      </c>
      <c r="T2596" t="s">
        <v>14</v>
      </c>
      <c r="U2596">
        <f>IF(T2596="USD",S2596,S2596*0.055)</f>
        <v>600</v>
      </c>
      <c r="V2596">
        <v>300</v>
      </c>
      <c r="W2596" t="s">
        <v>14</v>
      </c>
      <c r="X2596">
        <f>IF(W2596="USD",V2596,V2596*0.054)</f>
        <v>300</v>
      </c>
      <c r="Y2596">
        <v>1</v>
      </c>
      <c r="Z2596">
        <v>1.3499999999999999</v>
      </c>
      <c r="AA2596" s="9">
        <v>0.9</v>
      </c>
      <c r="AB2596">
        <v>1.125</v>
      </c>
      <c r="AC2596">
        <v>0.9</v>
      </c>
    </row>
    <row r="2597" spans="1:29" x14ac:dyDescent="0.25">
      <c r="A2597" t="s">
        <v>3397</v>
      </c>
      <c r="B2597" t="s">
        <v>10</v>
      </c>
      <c r="C2597" t="s">
        <v>56</v>
      </c>
      <c r="D2597" t="s">
        <v>3616</v>
      </c>
      <c r="E2597" t="s">
        <v>3612</v>
      </c>
      <c r="F2597" t="str">
        <f>_xlfn.CONCAT(D2597:D2597,"-",E2597)</f>
        <v>Marrakech-Victoria</v>
      </c>
      <c r="G2597" s="1">
        <v>44678</v>
      </c>
      <c r="H2597" s="1">
        <v>44687</v>
      </c>
      <c r="I2597" s="8">
        <f>IF(H2597&lt;&gt;"",_xlfn.DAYS(H2597,G2597),"N/A")</f>
        <v>9</v>
      </c>
      <c r="J2597" s="1">
        <f>IF(H2597&lt;&gt;"",H2597,"N/A")</f>
        <v>44687</v>
      </c>
      <c r="K2597">
        <v>4</v>
      </c>
      <c r="L2597" t="s">
        <v>16</v>
      </c>
      <c r="M2597" t="str">
        <f>IF(L2597&lt;&gt;"",L2597,"N/A")</f>
        <v>Paid</v>
      </c>
      <c r="N2597" t="s">
        <v>12</v>
      </c>
      <c r="O2597" t="str">
        <f>IF(N2597&lt;&gt;"",N2597,"N/A")</f>
        <v>Invoiced</v>
      </c>
      <c r="P2597" t="s">
        <v>13</v>
      </c>
      <c r="Q2597" s="9">
        <v>35.634</v>
      </c>
      <c r="R2597" t="str">
        <f t="shared" si="40"/>
        <v>30+</v>
      </c>
      <c r="S2597">
        <v>600</v>
      </c>
      <c r="T2597" t="s">
        <v>14</v>
      </c>
      <c r="U2597">
        <f>IF(T2597="USD",S2597,S2597*0.055)</f>
        <v>600</v>
      </c>
      <c r="V2597">
        <v>300</v>
      </c>
      <c r="W2597" t="s">
        <v>14</v>
      </c>
      <c r="X2597">
        <f>IF(W2597="USD",V2597,V2597*0.054)</f>
        <v>300</v>
      </c>
      <c r="Y2597">
        <v>1</v>
      </c>
      <c r="Z2597">
        <v>1.3499999999999999</v>
      </c>
      <c r="AA2597" s="9">
        <v>0.9</v>
      </c>
      <c r="AB2597">
        <v>1.125</v>
      </c>
      <c r="AC2597">
        <v>0.9</v>
      </c>
    </row>
    <row r="2598" spans="1:29" x14ac:dyDescent="0.25">
      <c r="A2598" t="s">
        <v>885</v>
      </c>
      <c r="B2598" t="s">
        <v>10</v>
      </c>
      <c r="C2598" t="s">
        <v>68</v>
      </c>
      <c r="D2598" t="s">
        <v>3615</v>
      </c>
      <c r="E2598" t="s">
        <v>3614</v>
      </c>
      <c r="F2598" t="str">
        <f>_xlfn.CONCAT(D2598:D2598,"-",E2598)</f>
        <v>Mombasa-Alger</v>
      </c>
      <c r="G2598" s="1">
        <v>44809</v>
      </c>
      <c r="H2598" s="1">
        <v>44818</v>
      </c>
      <c r="I2598" s="8">
        <f>IF(H2598&lt;&gt;"",_xlfn.DAYS(H2598,G2598),"N/A")</f>
        <v>9</v>
      </c>
      <c r="J2598" s="1">
        <f>IF(H2598&lt;&gt;"",H2598,"N/A")</f>
        <v>44818</v>
      </c>
      <c r="K2598">
        <v>9</v>
      </c>
      <c r="M2598" t="str">
        <f>IF(L2598&lt;&gt;"",L2598,"N/A")</f>
        <v>N/A</v>
      </c>
      <c r="O2598" t="str">
        <f>IF(N2598&lt;&gt;"",N2598,"N/A")</f>
        <v>N/A</v>
      </c>
      <c r="P2598" t="s">
        <v>69</v>
      </c>
      <c r="Q2598" s="9">
        <v>35.520000000000003</v>
      </c>
      <c r="R2598" t="str">
        <f t="shared" si="40"/>
        <v>30+</v>
      </c>
      <c r="S2598">
        <v>20</v>
      </c>
      <c r="T2598" t="s">
        <v>14</v>
      </c>
      <c r="U2598">
        <f>IF(T2598="USD",S2598,S2598*0.055)</f>
        <v>20</v>
      </c>
      <c r="V2598">
        <v>10</v>
      </c>
      <c r="W2598" t="s">
        <v>14</v>
      </c>
      <c r="X2598">
        <f>IF(W2598="USD",V2598,V2598*0.054)</f>
        <v>10</v>
      </c>
      <c r="Y2598">
        <v>1</v>
      </c>
      <c r="Z2598">
        <v>1.3499999999999999</v>
      </c>
      <c r="AA2598" s="9">
        <v>0.9</v>
      </c>
      <c r="AB2598">
        <v>1.125</v>
      </c>
      <c r="AC2598">
        <v>0.9</v>
      </c>
    </row>
    <row r="2599" spans="1:29" x14ac:dyDescent="0.25">
      <c r="A2599" t="s">
        <v>888</v>
      </c>
      <c r="B2599" t="s">
        <v>10</v>
      </c>
      <c r="C2599" t="s">
        <v>68</v>
      </c>
      <c r="D2599" t="s">
        <v>3616</v>
      </c>
      <c r="E2599" t="s">
        <v>3613</v>
      </c>
      <c r="F2599" t="str">
        <f>_xlfn.CONCAT(D2599:D2599,"-",E2599)</f>
        <v>Marrakech-Sanaa</v>
      </c>
      <c r="G2599" s="1">
        <v>44809</v>
      </c>
      <c r="H2599" s="1">
        <v>44818</v>
      </c>
      <c r="I2599" s="8">
        <f>IF(H2599&lt;&gt;"",_xlfn.DAYS(H2599,G2599),"N/A")</f>
        <v>9</v>
      </c>
      <c r="J2599" s="1">
        <f>IF(H2599&lt;&gt;"",H2599,"N/A")</f>
        <v>44818</v>
      </c>
      <c r="K2599">
        <v>9</v>
      </c>
      <c r="M2599" t="str">
        <f>IF(L2599&lt;&gt;"",L2599,"N/A")</f>
        <v>N/A</v>
      </c>
      <c r="O2599" t="str">
        <f>IF(N2599&lt;&gt;"",N2599,"N/A")</f>
        <v>N/A</v>
      </c>
      <c r="P2599" t="s">
        <v>13</v>
      </c>
      <c r="Q2599" s="9">
        <v>35.520000000000003</v>
      </c>
      <c r="R2599" t="str">
        <f t="shared" si="40"/>
        <v>30+</v>
      </c>
      <c r="S2599">
        <v>600</v>
      </c>
      <c r="T2599" t="s">
        <v>14</v>
      </c>
      <c r="U2599">
        <f>IF(T2599="USD",S2599,S2599*0.055)</f>
        <v>600</v>
      </c>
      <c r="V2599">
        <v>300</v>
      </c>
      <c r="W2599" t="s">
        <v>14</v>
      </c>
      <c r="X2599">
        <f>IF(W2599="USD",V2599,V2599*0.054)</f>
        <v>300</v>
      </c>
      <c r="Y2599">
        <v>1</v>
      </c>
      <c r="Z2599">
        <v>1.3499999999999999</v>
      </c>
      <c r="AA2599" s="9">
        <v>0.9</v>
      </c>
      <c r="AB2599">
        <v>1.125</v>
      </c>
      <c r="AC2599">
        <v>0.9</v>
      </c>
    </row>
    <row r="2600" spans="1:29" x14ac:dyDescent="0.25">
      <c r="A2600" t="s">
        <v>3505</v>
      </c>
      <c r="B2600" t="s">
        <v>10</v>
      </c>
      <c r="C2600" t="s">
        <v>56</v>
      </c>
      <c r="D2600" t="s">
        <v>3611</v>
      </c>
      <c r="E2600" t="s">
        <v>3613</v>
      </c>
      <c r="F2600" t="str">
        <f>_xlfn.CONCAT(D2600:D2600,"-",E2600)</f>
        <v>Mogadishu-Sanaa</v>
      </c>
      <c r="G2600" s="1">
        <v>44782</v>
      </c>
      <c r="H2600" s="1">
        <v>44791</v>
      </c>
      <c r="I2600" s="8">
        <f>IF(H2600&lt;&gt;"",_xlfn.DAYS(H2600,G2600),"N/A")</f>
        <v>9</v>
      </c>
      <c r="J2600" s="1">
        <f>IF(H2600&lt;&gt;"",H2600,"N/A")</f>
        <v>44791</v>
      </c>
      <c r="K2600">
        <v>8</v>
      </c>
      <c r="M2600" t="str">
        <f>IF(L2600&lt;&gt;"",L2600,"N/A")</f>
        <v>N/A</v>
      </c>
      <c r="N2600" t="s">
        <v>12</v>
      </c>
      <c r="O2600" t="str">
        <f>IF(N2600&lt;&gt;"",N2600,"N/A")</f>
        <v>Invoiced</v>
      </c>
      <c r="P2600" t="s">
        <v>13</v>
      </c>
      <c r="Q2600" s="9">
        <v>35.430999999999997</v>
      </c>
      <c r="R2600" t="str">
        <f t="shared" si="40"/>
        <v>30+</v>
      </c>
      <c r="S2600">
        <v>600</v>
      </c>
      <c r="T2600" t="s">
        <v>14</v>
      </c>
      <c r="U2600">
        <f>IF(T2600="USD",S2600,S2600*0.055)</f>
        <v>600</v>
      </c>
      <c r="V2600">
        <v>300</v>
      </c>
      <c r="W2600" t="s">
        <v>14</v>
      </c>
      <c r="X2600">
        <f>IF(W2600="USD",V2600,V2600*0.054)</f>
        <v>300</v>
      </c>
      <c r="Y2600">
        <v>1</v>
      </c>
      <c r="Z2600">
        <v>1.3499999999999999</v>
      </c>
      <c r="AA2600" s="9">
        <v>0.9</v>
      </c>
      <c r="AB2600">
        <v>1.125</v>
      </c>
      <c r="AC2600">
        <v>0.9</v>
      </c>
    </row>
    <row r="2601" spans="1:29" x14ac:dyDescent="0.25">
      <c r="A2601" t="s">
        <v>3396</v>
      </c>
      <c r="B2601" t="s">
        <v>10</v>
      </c>
      <c r="C2601" t="s">
        <v>56</v>
      </c>
      <c r="D2601" t="s">
        <v>3619</v>
      </c>
      <c r="E2601" t="s">
        <v>3614</v>
      </c>
      <c r="F2601" t="str">
        <f>_xlfn.CONCAT(D2601:D2601,"-",E2601)</f>
        <v>Addis Ababa-Alger</v>
      </c>
      <c r="G2601" s="1">
        <v>44678</v>
      </c>
      <c r="H2601" s="1">
        <v>44687</v>
      </c>
      <c r="I2601" s="8">
        <f>IF(H2601&lt;&gt;"",_xlfn.DAYS(H2601,G2601),"N/A")</f>
        <v>9</v>
      </c>
      <c r="J2601" s="1">
        <f>IF(H2601&lt;&gt;"",H2601,"N/A")</f>
        <v>44687</v>
      </c>
      <c r="K2601">
        <v>4</v>
      </c>
      <c r="L2601" t="s">
        <v>16</v>
      </c>
      <c r="M2601" t="str">
        <f>IF(L2601&lt;&gt;"",L2601,"N/A")</f>
        <v>Paid</v>
      </c>
      <c r="N2601" t="s">
        <v>12</v>
      </c>
      <c r="O2601" t="str">
        <f>IF(N2601&lt;&gt;"",N2601,"N/A")</f>
        <v>Invoiced</v>
      </c>
      <c r="P2601" t="s">
        <v>13</v>
      </c>
      <c r="Q2601" s="9">
        <v>35.415999999999997</v>
      </c>
      <c r="R2601" t="str">
        <f t="shared" si="40"/>
        <v>30+</v>
      </c>
      <c r="S2601">
        <v>600</v>
      </c>
      <c r="T2601" t="s">
        <v>14</v>
      </c>
      <c r="U2601">
        <f>IF(T2601="USD",S2601,S2601*0.055)</f>
        <v>600</v>
      </c>
      <c r="V2601">
        <v>300</v>
      </c>
      <c r="W2601" t="s">
        <v>14</v>
      </c>
      <c r="X2601">
        <f>IF(W2601="USD",V2601,V2601*0.054)</f>
        <v>300</v>
      </c>
      <c r="Y2601">
        <v>1</v>
      </c>
      <c r="Z2601">
        <v>1.3499999999999999</v>
      </c>
      <c r="AA2601" s="9">
        <v>0.9</v>
      </c>
      <c r="AB2601">
        <v>1.125</v>
      </c>
      <c r="AC2601">
        <v>0.9</v>
      </c>
    </row>
    <row r="2602" spans="1:29" x14ac:dyDescent="0.25">
      <c r="A2602" t="s">
        <v>3521</v>
      </c>
      <c r="B2602" t="s">
        <v>10</v>
      </c>
      <c r="C2602" t="s">
        <v>56</v>
      </c>
      <c r="D2602" t="s">
        <v>3611</v>
      </c>
      <c r="E2602" t="s">
        <v>3613</v>
      </c>
      <c r="F2602" t="str">
        <f>_xlfn.CONCAT(D2602:D2602,"-",E2602)</f>
        <v>Mogadishu-Sanaa</v>
      </c>
      <c r="G2602" s="1">
        <v>44798</v>
      </c>
      <c r="H2602" s="1">
        <v>44807</v>
      </c>
      <c r="I2602" s="8">
        <f>IF(H2602&lt;&gt;"",_xlfn.DAYS(H2602,G2602),"N/A")</f>
        <v>9</v>
      </c>
      <c r="J2602" s="1">
        <f>IF(H2602&lt;&gt;"",H2602,"N/A")</f>
        <v>44807</v>
      </c>
      <c r="K2602">
        <v>8</v>
      </c>
      <c r="M2602" t="str">
        <f>IF(L2602&lt;&gt;"",L2602,"N/A")</f>
        <v>N/A</v>
      </c>
      <c r="N2602" t="s">
        <v>12</v>
      </c>
      <c r="O2602" t="str">
        <f>IF(N2602&lt;&gt;"",N2602,"N/A")</f>
        <v>Invoiced</v>
      </c>
      <c r="P2602" t="s">
        <v>13</v>
      </c>
      <c r="Q2602" s="9">
        <v>35.332000000000001</v>
      </c>
      <c r="R2602" t="str">
        <f t="shared" si="40"/>
        <v>30+</v>
      </c>
      <c r="S2602">
        <v>600</v>
      </c>
      <c r="T2602" t="s">
        <v>14</v>
      </c>
      <c r="U2602">
        <f>IF(T2602="USD",S2602,S2602*0.055)</f>
        <v>600</v>
      </c>
      <c r="V2602">
        <v>300</v>
      </c>
      <c r="W2602" t="s">
        <v>14</v>
      </c>
      <c r="X2602">
        <f>IF(W2602="USD",V2602,V2602*0.054)</f>
        <v>300</v>
      </c>
      <c r="Y2602">
        <v>1</v>
      </c>
      <c r="Z2602">
        <v>1.3499999999999999</v>
      </c>
      <c r="AA2602" s="9">
        <v>0.9</v>
      </c>
      <c r="AB2602">
        <v>1.125</v>
      </c>
      <c r="AC2602">
        <v>0.9</v>
      </c>
    </row>
    <row r="2603" spans="1:29" x14ac:dyDescent="0.25">
      <c r="A2603" t="s">
        <v>3501</v>
      </c>
      <c r="B2603" t="s">
        <v>10</v>
      </c>
      <c r="C2603" t="s">
        <v>56</v>
      </c>
      <c r="D2603" t="s">
        <v>3620</v>
      </c>
      <c r="E2603" t="s">
        <v>3612</v>
      </c>
      <c r="F2603" t="str">
        <f>_xlfn.CONCAT(D2603:D2603,"-",E2603)</f>
        <v>Zanzibar-Victoria</v>
      </c>
      <c r="G2603" s="1">
        <v>44768</v>
      </c>
      <c r="H2603" s="1">
        <v>44777</v>
      </c>
      <c r="I2603" s="8">
        <f>IF(H2603&lt;&gt;"",_xlfn.DAYS(H2603,G2603),"N/A")</f>
        <v>9</v>
      </c>
      <c r="J2603" s="1">
        <f>IF(H2603&lt;&gt;"",H2603,"N/A")</f>
        <v>44777</v>
      </c>
      <c r="K2603">
        <v>7</v>
      </c>
      <c r="M2603" t="str">
        <f>IF(L2603&lt;&gt;"",L2603,"N/A")</f>
        <v>N/A</v>
      </c>
      <c r="N2603" t="s">
        <v>12</v>
      </c>
      <c r="O2603" t="str">
        <f>IF(N2603&lt;&gt;"",N2603,"N/A")</f>
        <v>Invoiced</v>
      </c>
      <c r="P2603" t="s">
        <v>13</v>
      </c>
      <c r="Q2603" s="9">
        <v>35.298999999999999</v>
      </c>
      <c r="R2603" t="str">
        <f t="shared" si="40"/>
        <v>30+</v>
      </c>
      <c r="S2603">
        <v>600</v>
      </c>
      <c r="T2603" t="s">
        <v>14</v>
      </c>
      <c r="U2603">
        <f>IF(T2603="USD",S2603,S2603*0.055)</f>
        <v>600</v>
      </c>
      <c r="V2603">
        <v>300</v>
      </c>
      <c r="W2603" t="s">
        <v>14</v>
      </c>
      <c r="X2603">
        <f>IF(W2603="USD",V2603,V2603*0.054)</f>
        <v>300</v>
      </c>
      <c r="Y2603">
        <v>1</v>
      </c>
      <c r="Z2603">
        <v>1.3499999999999999</v>
      </c>
      <c r="AA2603" s="9">
        <v>0.9</v>
      </c>
      <c r="AB2603">
        <v>1.125</v>
      </c>
      <c r="AC2603">
        <v>0.9</v>
      </c>
    </row>
    <row r="2604" spans="1:29" x14ac:dyDescent="0.25">
      <c r="A2604" t="s">
        <v>3510</v>
      </c>
      <c r="B2604" t="s">
        <v>10</v>
      </c>
      <c r="C2604" t="s">
        <v>56</v>
      </c>
      <c r="D2604" t="s">
        <v>3616</v>
      </c>
      <c r="E2604" t="s">
        <v>3618</v>
      </c>
      <c r="F2604" t="str">
        <f>_xlfn.CONCAT(D2604:D2604,"-",E2604)</f>
        <v>Marrakech-Tripoli</v>
      </c>
      <c r="G2604" s="1">
        <v>44781</v>
      </c>
      <c r="H2604" s="1">
        <v>44790</v>
      </c>
      <c r="I2604" s="8">
        <f>IF(H2604&lt;&gt;"",_xlfn.DAYS(H2604,G2604),"N/A")</f>
        <v>9</v>
      </c>
      <c r="J2604" s="1">
        <f>IF(H2604&lt;&gt;"",H2604,"N/A")</f>
        <v>44790</v>
      </c>
      <c r="K2604">
        <v>8</v>
      </c>
      <c r="M2604" t="str">
        <f>IF(L2604&lt;&gt;"",L2604,"N/A")</f>
        <v>N/A</v>
      </c>
      <c r="N2604" t="s">
        <v>12</v>
      </c>
      <c r="O2604" t="str">
        <f>IF(N2604&lt;&gt;"",N2604,"N/A")</f>
        <v>Invoiced</v>
      </c>
      <c r="P2604" t="s">
        <v>13</v>
      </c>
      <c r="Q2604" s="9">
        <v>35.222000000000001</v>
      </c>
      <c r="R2604" t="str">
        <f t="shared" si="40"/>
        <v>30+</v>
      </c>
      <c r="S2604">
        <v>600</v>
      </c>
      <c r="T2604" t="s">
        <v>14</v>
      </c>
      <c r="U2604">
        <f>IF(T2604="USD",S2604,S2604*0.055)</f>
        <v>600</v>
      </c>
      <c r="V2604">
        <v>300</v>
      </c>
      <c r="W2604" t="s">
        <v>14</v>
      </c>
      <c r="X2604">
        <f>IF(W2604="USD",V2604,V2604*0.054)</f>
        <v>300</v>
      </c>
      <c r="Y2604">
        <v>1</v>
      </c>
      <c r="Z2604">
        <v>1.3499999999999999</v>
      </c>
      <c r="AA2604" s="9">
        <v>0.9</v>
      </c>
      <c r="AB2604">
        <v>1.125</v>
      </c>
      <c r="AC2604">
        <v>0.9</v>
      </c>
    </row>
    <row r="2605" spans="1:29" x14ac:dyDescent="0.25">
      <c r="A2605" t="s">
        <v>3480</v>
      </c>
      <c r="B2605" t="s">
        <v>10</v>
      </c>
      <c r="C2605" t="s">
        <v>56</v>
      </c>
      <c r="D2605" t="s">
        <v>3616</v>
      </c>
      <c r="E2605" t="s">
        <v>3617</v>
      </c>
      <c r="F2605" t="str">
        <f>_xlfn.CONCAT(D2605:D2605,"-",E2605)</f>
        <v>Marrakech-Lagos</v>
      </c>
      <c r="G2605" s="1">
        <v>44753</v>
      </c>
      <c r="H2605" s="1">
        <v>44762</v>
      </c>
      <c r="I2605" s="8">
        <f>IF(H2605&lt;&gt;"",_xlfn.DAYS(H2605,G2605),"N/A")</f>
        <v>9</v>
      </c>
      <c r="J2605" s="1">
        <f>IF(H2605&lt;&gt;"",H2605,"N/A")</f>
        <v>44762</v>
      </c>
      <c r="K2605">
        <v>7</v>
      </c>
      <c r="M2605" t="str">
        <f>IF(L2605&lt;&gt;"",L2605,"N/A")</f>
        <v>N/A</v>
      </c>
      <c r="N2605" t="s">
        <v>12</v>
      </c>
      <c r="O2605" t="str">
        <f>IF(N2605&lt;&gt;"",N2605,"N/A")</f>
        <v>Invoiced</v>
      </c>
      <c r="P2605" t="s">
        <v>13</v>
      </c>
      <c r="Q2605" s="9">
        <v>35.164999999999999</v>
      </c>
      <c r="R2605" t="str">
        <f t="shared" si="40"/>
        <v>30+</v>
      </c>
      <c r="S2605">
        <v>600</v>
      </c>
      <c r="T2605" t="s">
        <v>14</v>
      </c>
      <c r="U2605">
        <f>IF(T2605="USD",S2605,S2605*0.055)</f>
        <v>600</v>
      </c>
      <c r="V2605">
        <v>300</v>
      </c>
      <c r="W2605" t="s">
        <v>14</v>
      </c>
      <c r="X2605">
        <f>IF(W2605="USD",V2605,V2605*0.054)</f>
        <v>300</v>
      </c>
      <c r="Y2605">
        <v>1</v>
      </c>
      <c r="Z2605">
        <v>1.3499999999999999</v>
      </c>
      <c r="AA2605" s="9">
        <v>0.9</v>
      </c>
      <c r="AB2605">
        <v>1.125</v>
      </c>
      <c r="AC2605">
        <v>0.9</v>
      </c>
    </row>
    <row r="2606" spans="1:29" x14ac:dyDescent="0.25">
      <c r="A2606" t="s">
        <v>3504</v>
      </c>
      <c r="B2606" t="s">
        <v>10</v>
      </c>
      <c r="C2606" t="s">
        <v>56</v>
      </c>
      <c r="D2606" t="s">
        <v>3620</v>
      </c>
      <c r="E2606" t="s">
        <v>3614</v>
      </c>
      <c r="F2606" t="str">
        <f>_xlfn.CONCAT(D2606:D2606,"-",E2606)</f>
        <v>Zanzibar-Alger</v>
      </c>
      <c r="G2606" s="1">
        <v>44762</v>
      </c>
      <c r="H2606" s="1">
        <v>44771</v>
      </c>
      <c r="I2606" s="8">
        <f>IF(H2606&lt;&gt;"",_xlfn.DAYS(H2606,G2606),"N/A")</f>
        <v>9</v>
      </c>
      <c r="J2606" s="1">
        <f>IF(H2606&lt;&gt;"",H2606,"N/A")</f>
        <v>44771</v>
      </c>
      <c r="K2606">
        <v>7</v>
      </c>
      <c r="M2606" t="str">
        <f>IF(L2606&lt;&gt;"",L2606,"N/A")</f>
        <v>N/A</v>
      </c>
      <c r="N2606" t="s">
        <v>12</v>
      </c>
      <c r="O2606" t="str">
        <f>IF(N2606&lt;&gt;"",N2606,"N/A")</f>
        <v>Invoiced</v>
      </c>
      <c r="P2606" t="s">
        <v>13</v>
      </c>
      <c r="Q2606" s="9">
        <v>35.036999999999999</v>
      </c>
      <c r="R2606" t="str">
        <f t="shared" si="40"/>
        <v>30+</v>
      </c>
      <c r="S2606">
        <v>600</v>
      </c>
      <c r="T2606" t="s">
        <v>14</v>
      </c>
      <c r="U2606">
        <f>IF(T2606="USD",S2606,S2606*0.055)</f>
        <v>600</v>
      </c>
      <c r="V2606">
        <v>300</v>
      </c>
      <c r="W2606" t="s">
        <v>14</v>
      </c>
      <c r="X2606">
        <f>IF(W2606="USD",V2606,V2606*0.054)</f>
        <v>300</v>
      </c>
      <c r="Y2606">
        <v>1</v>
      </c>
      <c r="Z2606">
        <v>1.3499999999999999</v>
      </c>
      <c r="AA2606" s="9">
        <v>0.9</v>
      </c>
      <c r="AB2606">
        <v>1.125</v>
      </c>
      <c r="AC2606">
        <v>0.9</v>
      </c>
    </row>
    <row r="2607" spans="1:29" x14ac:dyDescent="0.25">
      <c r="A2607" t="s">
        <v>2299</v>
      </c>
      <c r="B2607" t="s">
        <v>10</v>
      </c>
      <c r="C2607" t="s">
        <v>56</v>
      </c>
      <c r="D2607" t="s">
        <v>3619</v>
      </c>
      <c r="E2607" t="s">
        <v>3612</v>
      </c>
      <c r="F2607" t="str">
        <f>_xlfn.CONCAT(D2607:D2607,"-",E2607)</f>
        <v>Addis Ababa-Victoria</v>
      </c>
      <c r="G2607" s="1">
        <v>44572</v>
      </c>
      <c r="H2607" s="1">
        <v>44581</v>
      </c>
      <c r="I2607" s="8">
        <f>IF(H2607&lt;&gt;"",_xlfn.DAYS(H2607,G2607),"N/A")</f>
        <v>9</v>
      </c>
      <c r="J2607" s="1">
        <f>IF(H2607&lt;&gt;"",H2607,"N/A")</f>
        <v>44581</v>
      </c>
      <c r="K2607">
        <v>1</v>
      </c>
      <c r="L2607" t="s">
        <v>16</v>
      </c>
      <c r="M2607" t="str">
        <f>IF(L2607&lt;&gt;"",L2607,"N/A")</f>
        <v>Paid</v>
      </c>
      <c r="N2607" t="s">
        <v>16</v>
      </c>
      <c r="O2607" t="str">
        <f>IF(N2607&lt;&gt;"",N2607,"N/A")</f>
        <v>Paid</v>
      </c>
      <c r="P2607" t="s">
        <v>13</v>
      </c>
      <c r="Q2607" s="9">
        <v>35</v>
      </c>
      <c r="R2607" t="str">
        <f t="shared" si="40"/>
        <v>30+</v>
      </c>
      <c r="S2607">
        <v>600</v>
      </c>
      <c r="T2607" t="s">
        <v>14</v>
      </c>
      <c r="U2607">
        <f>IF(T2607="USD",S2607,S2607*0.055)</f>
        <v>600</v>
      </c>
      <c r="V2607">
        <v>300</v>
      </c>
      <c r="W2607" t="s">
        <v>14</v>
      </c>
      <c r="X2607">
        <f>IF(W2607="USD",V2607,V2607*0.054)</f>
        <v>300</v>
      </c>
      <c r="Y2607">
        <v>0</v>
      </c>
      <c r="Z2607">
        <v>1.3499999999999999</v>
      </c>
      <c r="AA2607" s="9">
        <v>0.9</v>
      </c>
      <c r="AB2607">
        <v>1.125</v>
      </c>
      <c r="AC2607">
        <v>0.9</v>
      </c>
    </row>
    <row r="2608" spans="1:29" x14ac:dyDescent="0.25">
      <c r="A2608" t="s">
        <v>2332</v>
      </c>
      <c r="B2608" t="s">
        <v>10</v>
      </c>
      <c r="C2608" t="s">
        <v>56</v>
      </c>
      <c r="D2608" t="s">
        <v>3615</v>
      </c>
      <c r="E2608" t="s">
        <v>3613</v>
      </c>
      <c r="F2608" t="str">
        <f>_xlfn.CONCAT(D2608:D2608,"-",E2608)</f>
        <v>Mombasa-Sanaa</v>
      </c>
      <c r="G2608" s="1">
        <v>44609</v>
      </c>
      <c r="H2608" s="1">
        <v>44618</v>
      </c>
      <c r="I2608" s="8">
        <f>IF(H2608&lt;&gt;"",_xlfn.DAYS(H2608,G2608),"N/A")</f>
        <v>9</v>
      </c>
      <c r="J2608" s="1">
        <f>IF(H2608&lt;&gt;"",H2608,"N/A")</f>
        <v>44618</v>
      </c>
      <c r="K2608">
        <v>2</v>
      </c>
      <c r="L2608" t="s">
        <v>16</v>
      </c>
      <c r="M2608" t="str">
        <f>IF(L2608&lt;&gt;"",L2608,"N/A")</f>
        <v>Paid</v>
      </c>
      <c r="N2608" t="s">
        <v>12</v>
      </c>
      <c r="O2608" t="str">
        <f>IF(N2608&lt;&gt;"",N2608,"N/A")</f>
        <v>Invoiced</v>
      </c>
      <c r="P2608" t="s">
        <v>13</v>
      </c>
      <c r="Q2608" s="9">
        <v>35</v>
      </c>
      <c r="R2608" t="str">
        <f t="shared" si="40"/>
        <v>30+</v>
      </c>
      <c r="S2608">
        <v>600</v>
      </c>
      <c r="T2608" t="s">
        <v>14</v>
      </c>
      <c r="U2608">
        <f>IF(T2608="USD",S2608,S2608*0.055)</f>
        <v>600</v>
      </c>
      <c r="V2608">
        <v>300</v>
      </c>
      <c r="W2608" t="s">
        <v>14</v>
      </c>
      <c r="X2608">
        <f>IF(W2608="USD",V2608,V2608*0.054)</f>
        <v>300</v>
      </c>
      <c r="Y2608">
        <v>0</v>
      </c>
      <c r="Z2608">
        <v>1.3499999999999999</v>
      </c>
      <c r="AA2608" s="9">
        <v>0.9</v>
      </c>
      <c r="AB2608">
        <v>1.125</v>
      </c>
      <c r="AC2608">
        <v>0.9</v>
      </c>
    </row>
    <row r="2609" spans="1:29" x14ac:dyDescent="0.25">
      <c r="A2609" t="s">
        <v>2334</v>
      </c>
      <c r="B2609" t="s">
        <v>10</v>
      </c>
      <c r="C2609" t="s">
        <v>56</v>
      </c>
      <c r="D2609" t="s">
        <v>3615</v>
      </c>
      <c r="E2609" t="s">
        <v>3613</v>
      </c>
      <c r="F2609" t="str">
        <f>_xlfn.CONCAT(D2609:D2609,"-",E2609)</f>
        <v>Mombasa-Sanaa</v>
      </c>
      <c r="G2609" s="1">
        <v>44609</v>
      </c>
      <c r="H2609" s="1">
        <v>44618</v>
      </c>
      <c r="I2609" s="8">
        <f>IF(H2609&lt;&gt;"",_xlfn.DAYS(H2609,G2609),"N/A")</f>
        <v>9</v>
      </c>
      <c r="J2609" s="1">
        <f>IF(H2609&lt;&gt;"",H2609,"N/A")</f>
        <v>44618</v>
      </c>
      <c r="K2609">
        <v>2</v>
      </c>
      <c r="L2609" t="s">
        <v>16</v>
      </c>
      <c r="M2609" t="str">
        <f>IF(L2609&lt;&gt;"",L2609,"N/A")</f>
        <v>Paid</v>
      </c>
      <c r="N2609" t="s">
        <v>12</v>
      </c>
      <c r="O2609" t="str">
        <f>IF(N2609&lt;&gt;"",N2609,"N/A")</f>
        <v>Invoiced</v>
      </c>
      <c r="P2609" t="s">
        <v>13</v>
      </c>
      <c r="Q2609" s="9">
        <v>35</v>
      </c>
      <c r="R2609" t="str">
        <f t="shared" si="40"/>
        <v>30+</v>
      </c>
      <c r="S2609">
        <v>600</v>
      </c>
      <c r="T2609" t="s">
        <v>14</v>
      </c>
      <c r="U2609">
        <f>IF(T2609="USD",S2609,S2609*0.055)</f>
        <v>600</v>
      </c>
      <c r="V2609">
        <v>300</v>
      </c>
      <c r="W2609" t="s">
        <v>14</v>
      </c>
      <c r="X2609">
        <f>IF(W2609="USD",V2609,V2609*0.054)</f>
        <v>300</v>
      </c>
      <c r="Y2609">
        <v>0</v>
      </c>
      <c r="Z2609">
        <v>1.3499999999999999</v>
      </c>
      <c r="AA2609" s="9">
        <v>0.9</v>
      </c>
      <c r="AB2609">
        <v>1.125</v>
      </c>
      <c r="AC2609">
        <v>0.9</v>
      </c>
    </row>
    <row r="2610" spans="1:29" x14ac:dyDescent="0.25">
      <c r="A2610" t="s">
        <v>2335</v>
      </c>
      <c r="B2610" t="s">
        <v>10</v>
      </c>
      <c r="C2610" t="s">
        <v>56</v>
      </c>
      <c r="D2610" t="s">
        <v>3615</v>
      </c>
      <c r="E2610" t="s">
        <v>3617</v>
      </c>
      <c r="F2610" t="str">
        <f>_xlfn.CONCAT(D2610:D2610,"-",E2610)</f>
        <v>Mombasa-Lagos</v>
      </c>
      <c r="G2610" s="1">
        <v>44610</v>
      </c>
      <c r="H2610" s="1">
        <v>44619</v>
      </c>
      <c r="I2610" s="8">
        <f>IF(H2610&lt;&gt;"",_xlfn.DAYS(H2610,G2610),"N/A")</f>
        <v>9</v>
      </c>
      <c r="J2610" s="1">
        <f>IF(H2610&lt;&gt;"",H2610,"N/A")</f>
        <v>44619</v>
      </c>
      <c r="K2610">
        <v>2</v>
      </c>
      <c r="L2610" t="s">
        <v>16</v>
      </c>
      <c r="M2610" t="str">
        <f>IF(L2610&lt;&gt;"",L2610,"N/A")</f>
        <v>Paid</v>
      </c>
      <c r="N2610" t="s">
        <v>12</v>
      </c>
      <c r="O2610" t="str">
        <f>IF(N2610&lt;&gt;"",N2610,"N/A")</f>
        <v>Invoiced</v>
      </c>
      <c r="P2610" t="s">
        <v>13</v>
      </c>
      <c r="Q2610" s="9">
        <v>35</v>
      </c>
      <c r="R2610" t="str">
        <f t="shared" si="40"/>
        <v>30+</v>
      </c>
      <c r="S2610">
        <v>600</v>
      </c>
      <c r="T2610" t="s">
        <v>14</v>
      </c>
      <c r="U2610">
        <f>IF(T2610="USD",S2610,S2610*0.055)</f>
        <v>600</v>
      </c>
      <c r="V2610">
        <v>300</v>
      </c>
      <c r="W2610" t="s">
        <v>14</v>
      </c>
      <c r="X2610">
        <f>IF(W2610="USD",V2610,V2610*0.054)</f>
        <v>300</v>
      </c>
      <c r="Y2610">
        <v>0</v>
      </c>
      <c r="Z2610">
        <v>1.3499999999999999</v>
      </c>
      <c r="AA2610" s="9">
        <v>0.9</v>
      </c>
      <c r="AB2610">
        <v>1.125</v>
      </c>
      <c r="AC2610">
        <v>0.9</v>
      </c>
    </row>
    <row r="2611" spans="1:29" x14ac:dyDescent="0.25">
      <c r="A2611" t="s">
        <v>2338</v>
      </c>
      <c r="B2611" t="s">
        <v>10</v>
      </c>
      <c r="C2611" t="s">
        <v>56</v>
      </c>
      <c r="D2611" t="s">
        <v>3619</v>
      </c>
      <c r="E2611" t="s">
        <v>3614</v>
      </c>
      <c r="F2611" t="str">
        <f>_xlfn.CONCAT(D2611:D2611,"-",E2611)</f>
        <v>Addis Ababa-Alger</v>
      </c>
      <c r="G2611" s="1">
        <v>44616</v>
      </c>
      <c r="H2611" s="1">
        <v>44625</v>
      </c>
      <c r="I2611" s="8">
        <f>IF(H2611&lt;&gt;"",_xlfn.DAYS(H2611,G2611),"N/A")</f>
        <v>9</v>
      </c>
      <c r="J2611" s="1">
        <f>IF(H2611&lt;&gt;"",H2611,"N/A")</f>
        <v>44625</v>
      </c>
      <c r="K2611">
        <v>2</v>
      </c>
      <c r="L2611" t="s">
        <v>16</v>
      </c>
      <c r="M2611" t="str">
        <f>IF(L2611&lt;&gt;"",L2611,"N/A")</f>
        <v>Paid</v>
      </c>
      <c r="N2611" t="s">
        <v>12</v>
      </c>
      <c r="O2611" t="str">
        <f>IF(N2611&lt;&gt;"",N2611,"N/A")</f>
        <v>Invoiced</v>
      </c>
      <c r="P2611" t="s">
        <v>13</v>
      </c>
      <c r="Q2611" s="9">
        <v>35</v>
      </c>
      <c r="R2611" t="str">
        <f t="shared" si="40"/>
        <v>30+</v>
      </c>
      <c r="S2611">
        <v>600</v>
      </c>
      <c r="T2611" t="s">
        <v>14</v>
      </c>
      <c r="U2611">
        <f>IF(T2611="USD",S2611,S2611*0.055)</f>
        <v>600</v>
      </c>
      <c r="V2611">
        <v>300</v>
      </c>
      <c r="W2611" t="s">
        <v>14</v>
      </c>
      <c r="X2611">
        <f>IF(W2611="USD",V2611,V2611*0.054)</f>
        <v>300</v>
      </c>
      <c r="Y2611">
        <v>0</v>
      </c>
      <c r="Z2611">
        <v>1.3499999999999999</v>
      </c>
      <c r="AA2611" s="9">
        <v>0.9</v>
      </c>
      <c r="AB2611">
        <v>1.125</v>
      </c>
      <c r="AC2611">
        <v>0.9</v>
      </c>
    </row>
    <row r="2612" spans="1:29" x14ac:dyDescent="0.25">
      <c r="A2612" t="s">
        <v>2340</v>
      </c>
      <c r="B2612" t="s">
        <v>10</v>
      </c>
      <c r="C2612" t="s">
        <v>56</v>
      </c>
      <c r="D2612" t="s">
        <v>3620</v>
      </c>
      <c r="E2612" t="s">
        <v>3617</v>
      </c>
      <c r="F2612" t="str">
        <f>_xlfn.CONCAT(D2612:D2612,"-",E2612)</f>
        <v>Zanzibar-Lagos</v>
      </c>
      <c r="G2612" s="1">
        <v>44616</v>
      </c>
      <c r="H2612" s="1">
        <v>44625</v>
      </c>
      <c r="I2612" s="8">
        <f>IF(H2612&lt;&gt;"",_xlfn.DAYS(H2612,G2612),"N/A")</f>
        <v>9</v>
      </c>
      <c r="J2612" s="1">
        <f>IF(H2612&lt;&gt;"",H2612,"N/A")</f>
        <v>44625</v>
      </c>
      <c r="K2612">
        <v>2</v>
      </c>
      <c r="L2612" t="s">
        <v>16</v>
      </c>
      <c r="M2612" t="str">
        <f>IF(L2612&lt;&gt;"",L2612,"N/A")</f>
        <v>Paid</v>
      </c>
      <c r="N2612" t="s">
        <v>12</v>
      </c>
      <c r="O2612" t="str">
        <f>IF(N2612&lt;&gt;"",N2612,"N/A")</f>
        <v>Invoiced</v>
      </c>
      <c r="P2612" t="s">
        <v>13</v>
      </c>
      <c r="Q2612" s="9">
        <v>35</v>
      </c>
      <c r="R2612" t="str">
        <f t="shared" si="40"/>
        <v>30+</v>
      </c>
      <c r="S2612">
        <v>600</v>
      </c>
      <c r="T2612" t="s">
        <v>14</v>
      </c>
      <c r="U2612">
        <f>IF(T2612="USD",S2612,S2612*0.055)</f>
        <v>600</v>
      </c>
      <c r="V2612">
        <v>300</v>
      </c>
      <c r="W2612" t="s">
        <v>14</v>
      </c>
      <c r="X2612">
        <f>IF(W2612="USD",V2612,V2612*0.054)</f>
        <v>300</v>
      </c>
      <c r="Y2612">
        <v>0</v>
      </c>
      <c r="Z2612">
        <v>1.3499999999999999</v>
      </c>
      <c r="AA2612" s="9">
        <v>0.9</v>
      </c>
      <c r="AB2612">
        <v>1.125</v>
      </c>
      <c r="AC2612">
        <v>0.9</v>
      </c>
    </row>
    <row r="2613" spans="1:29" x14ac:dyDescent="0.25">
      <c r="A2613" t="s">
        <v>2343</v>
      </c>
      <c r="B2613" t="s">
        <v>10</v>
      </c>
      <c r="C2613" t="s">
        <v>56</v>
      </c>
      <c r="D2613" t="s">
        <v>3611</v>
      </c>
      <c r="E2613" t="s">
        <v>3613</v>
      </c>
      <c r="F2613" t="str">
        <f>_xlfn.CONCAT(D2613:D2613,"-",E2613)</f>
        <v>Mogadishu-Sanaa</v>
      </c>
      <c r="G2613" s="1">
        <v>44621</v>
      </c>
      <c r="H2613" s="1">
        <v>44630</v>
      </c>
      <c r="I2613" s="8">
        <f>IF(H2613&lt;&gt;"",_xlfn.DAYS(H2613,G2613),"N/A")</f>
        <v>9</v>
      </c>
      <c r="J2613" s="1">
        <f>IF(H2613&lt;&gt;"",H2613,"N/A")</f>
        <v>44630</v>
      </c>
      <c r="K2613">
        <v>3</v>
      </c>
      <c r="L2613" t="s">
        <v>16</v>
      </c>
      <c r="M2613" t="str">
        <f>IF(L2613&lt;&gt;"",L2613,"N/A")</f>
        <v>Paid</v>
      </c>
      <c r="N2613" t="s">
        <v>12</v>
      </c>
      <c r="O2613" t="str">
        <f>IF(N2613&lt;&gt;"",N2613,"N/A")</f>
        <v>Invoiced</v>
      </c>
      <c r="P2613" t="s">
        <v>13</v>
      </c>
      <c r="Q2613" s="9">
        <v>35</v>
      </c>
      <c r="R2613" t="str">
        <f t="shared" si="40"/>
        <v>30+</v>
      </c>
      <c r="S2613">
        <v>600</v>
      </c>
      <c r="T2613" t="s">
        <v>14</v>
      </c>
      <c r="U2613">
        <f>IF(T2613="USD",S2613,S2613*0.055)</f>
        <v>600</v>
      </c>
      <c r="V2613">
        <v>300</v>
      </c>
      <c r="W2613" t="s">
        <v>14</v>
      </c>
      <c r="X2613">
        <f>IF(W2613="USD",V2613,V2613*0.054)</f>
        <v>300</v>
      </c>
      <c r="Y2613">
        <v>1</v>
      </c>
      <c r="Z2613">
        <v>1.3499999999999999</v>
      </c>
      <c r="AA2613" s="9">
        <v>0.9</v>
      </c>
      <c r="AB2613">
        <v>1.125</v>
      </c>
      <c r="AC2613">
        <v>0.9</v>
      </c>
    </row>
    <row r="2614" spans="1:29" x14ac:dyDescent="0.25">
      <c r="A2614" t="s">
        <v>2348</v>
      </c>
      <c r="B2614" t="s">
        <v>10</v>
      </c>
      <c r="C2614" t="s">
        <v>56</v>
      </c>
      <c r="D2614" t="s">
        <v>3616</v>
      </c>
      <c r="E2614" t="s">
        <v>3618</v>
      </c>
      <c r="F2614" t="str">
        <f>_xlfn.CONCAT(D2614:D2614,"-",E2614)</f>
        <v>Marrakech-Tripoli</v>
      </c>
      <c r="G2614" s="1">
        <v>44621</v>
      </c>
      <c r="H2614" s="1">
        <v>44630</v>
      </c>
      <c r="I2614" s="8">
        <f>IF(H2614&lt;&gt;"",_xlfn.DAYS(H2614,G2614),"N/A")</f>
        <v>9</v>
      </c>
      <c r="J2614" s="1">
        <f>IF(H2614&lt;&gt;"",H2614,"N/A")</f>
        <v>44630</v>
      </c>
      <c r="K2614">
        <v>3</v>
      </c>
      <c r="L2614" t="s">
        <v>16</v>
      </c>
      <c r="M2614" t="str">
        <f>IF(L2614&lt;&gt;"",L2614,"N/A")</f>
        <v>Paid</v>
      </c>
      <c r="N2614" t="s">
        <v>12</v>
      </c>
      <c r="O2614" t="str">
        <f>IF(N2614&lt;&gt;"",N2614,"N/A")</f>
        <v>Invoiced</v>
      </c>
      <c r="P2614" t="s">
        <v>13</v>
      </c>
      <c r="Q2614" s="9">
        <v>35</v>
      </c>
      <c r="R2614" t="str">
        <f t="shared" si="40"/>
        <v>30+</v>
      </c>
      <c r="S2614">
        <v>600</v>
      </c>
      <c r="T2614" t="s">
        <v>14</v>
      </c>
      <c r="U2614">
        <f>IF(T2614="USD",S2614,S2614*0.055)</f>
        <v>600</v>
      </c>
      <c r="V2614">
        <v>300</v>
      </c>
      <c r="W2614" t="s">
        <v>14</v>
      </c>
      <c r="X2614">
        <f>IF(W2614="USD",V2614,V2614*0.054)</f>
        <v>300</v>
      </c>
      <c r="Y2614">
        <v>1</v>
      </c>
      <c r="Z2614">
        <v>1.3499999999999999</v>
      </c>
      <c r="AA2614" s="9">
        <v>0.9</v>
      </c>
      <c r="AB2614">
        <v>1.125</v>
      </c>
      <c r="AC2614">
        <v>0.9</v>
      </c>
    </row>
    <row r="2615" spans="1:29" x14ac:dyDescent="0.25">
      <c r="A2615" t="s">
        <v>2350</v>
      </c>
      <c r="B2615" t="s">
        <v>10</v>
      </c>
      <c r="C2615" t="s">
        <v>56</v>
      </c>
      <c r="D2615" t="s">
        <v>3615</v>
      </c>
      <c r="E2615" t="s">
        <v>3614</v>
      </c>
      <c r="F2615" t="str">
        <f>_xlfn.CONCAT(D2615:D2615,"-",E2615)</f>
        <v>Mombasa-Alger</v>
      </c>
      <c r="G2615" s="1">
        <v>44621</v>
      </c>
      <c r="H2615" s="1">
        <v>44630</v>
      </c>
      <c r="I2615" s="8">
        <f>IF(H2615&lt;&gt;"",_xlfn.DAYS(H2615,G2615),"N/A")</f>
        <v>9</v>
      </c>
      <c r="J2615" s="1">
        <f>IF(H2615&lt;&gt;"",H2615,"N/A")</f>
        <v>44630</v>
      </c>
      <c r="K2615">
        <v>3</v>
      </c>
      <c r="L2615" t="s">
        <v>16</v>
      </c>
      <c r="M2615" t="str">
        <f>IF(L2615&lt;&gt;"",L2615,"N/A")</f>
        <v>Paid</v>
      </c>
      <c r="N2615" t="s">
        <v>12</v>
      </c>
      <c r="O2615" t="str">
        <f>IF(N2615&lt;&gt;"",N2615,"N/A")</f>
        <v>Invoiced</v>
      </c>
      <c r="P2615" t="s">
        <v>13</v>
      </c>
      <c r="Q2615" s="9">
        <v>35</v>
      </c>
      <c r="R2615" t="str">
        <f t="shared" si="40"/>
        <v>30+</v>
      </c>
      <c r="S2615">
        <v>600</v>
      </c>
      <c r="T2615" t="s">
        <v>14</v>
      </c>
      <c r="U2615">
        <f>IF(T2615="USD",S2615,S2615*0.055)</f>
        <v>600</v>
      </c>
      <c r="V2615">
        <v>300</v>
      </c>
      <c r="W2615" t="s">
        <v>14</v>
      </c>
      <c r="X2615">
        <f>IF(W2615="USD",V2615,V2615*0.054)</f>
        <v>300</v>
      </c>
      <c r="Y2615">
        <v>1</v>
      </c>
      <c r="Z2615">
        <v>1.3499999999999999</v>
      </c>
      <c r="AA2615" s="9">
        <v>0.9</v>
      </c>
      <c r="AB2615">
        <v>1.125</v>
      </c>
      <c r="AC2615">
        <v>0.9</v>
      </c>
    </row>
    <row r="2616" spans="1:29" x14ac:dyDescent="0.25">
      <c r="A2616" t="s">
        <v>2355</v>
      </c>
      <c r="B2616" t="s">
        <v>10</v>
      </c>
      <c r="C2616" t="s">
        <v>56</v>
      </c>
      <c r="D2616" t="s">
        <v>3615</v>
      </c>
      <c r="E2616" t="s">
        <v>3618</v>
      </c>
      <c r="F2616" t="str">
        <f>_xlfn.CONCAT(D2616:D2616,"-",E2616)</f>
        <v>Mombasa-Tripoli</v>
      </c>
      <c r="G2616" s="1">
        <v>44621</v>
      </c>
      <c r="H2616" s="1">
        <v>44630</v>
      </c>
      <c r="I2616" s="8">
        <f>IF(H2616&lt;&gt;"",_xlfn.DAYS(H2616,G2616),"N/A")</f>
        <v>9</v>
      </c>
      <c r="J2616" s="1">
        <f>IF(H2616&lt;&gt;"",H2616,"N/A")</f>
        <v>44630</v>
      </c>
      <c r="K2616">
        <v>3</v>
      </c>
      <c r="L2616" t="s">
        <v>16</v>
      </c>
      <c r="M2616" t="str">
        <f>IF(L2616&lt;&gt;"",L2616,"N/A")</f>
        <v>Paid</v>
      </c>
      <c r="N2616" t="s">
        <v>12</v>
      </c>
      <c r="O2616" t="str">
        <f>IF(N2616&lt;&gt;"",N2616,"N/A")</f>
        <v>Invoiced</v>
      </c>
      <c r="P2616" t="s">
        <v>13</v>
      </c>
      <c r="Q2616" s="9">
        <v>35</v>
      </c>
      <c r="R2616" t="str">
        <f t="shared" si="40"/>
        <v>30+</v>
      </c>
      <c r="S2616">
        <v>600</v>
      </c>
      <c r="T2616" t="s">
        <v>14</v>
      </c>
      <c r="U2616">
        <f>IF(T2616="USD",S2616,S2616*0.055)</f>
        <v>600</v>
      </c>
      <c r="V2616">
        <v>300</v>
      </c>
      <c r="W2616" t="s">
        <v>14</v>
      </c>
      <c r="X2616">
        <f>IF(W2616="USD",V2616,V2616*0.054)</f>
        <v>300</v>
      </c>
      <c r="Y2616">
        <v>1</v>
      </c>
      <c r="Z2616">
        <v>1.3499999999999999</v>
      </c>
      <c r="AA2616" s="9">
        <v>0.9</v>
      </c>
      <c r="AB2616">
        <v>1.125</v>
      </c>
      <c r="AC2616">
        <v>0.9</v>
      </c>
    </row>
    <row r="2617" spans="1:29" x14ac:dyDescent="0.25">
      <c r="A2617" t="s">
        <v>2356</v>
      </c>
      <c r="B2617" t="s">
        <v>10</v>
      </c>
      <c r="C2617" t="s">
        <v>56</v>
      </c>
      <c r="D2617" t="s">
        <v>3611</v>
      </c>
      <c r="E2617" t="s">
        <v>3613</v>
      </c>
      <c r="F2617" t="str">
        <f>_xlfn.CONCAT(D2617:D2617,"-",E2617)</f>
        <v>Mogadishu-Sanaa</v>
      </c>
      <c r="G2617" s="1">
        <v>44624</v>
      </c>
      <c r="H2617" s="1">
        <v>44633</v>
      </c>
      <c r="I2617" s="8">
        <f>IF(H2617&lt;&gt;"",_xlfn.DAYS(H2617,G2617),"N/A")</f>
        <v>9</v>
      </c>
      <c r="J2617" s="1">
        <f>IF(H2617&lt;&gt;"",H2617,"N/A")</f>
        <v>44633</v>
      </c>
      <c r="K2617">
        <v>3</v>
      </c>
      <c r="L2617" t="s">
        <v>16</v>
      </c>
      <c r="M2617" t="str">
        <f>IF(L2617&lt;&gt;"",L2617,"N/A")</f>
        <v>Paid</v>
      </c>
      <c r="N2617" t="s">
        <v>12</v>
      </c>
      <c r="O2617" t="str">
        <f>IF(N2617&lt;&gt;"",N2617,"N/A")</f>
        <v>Invoiced</v>
      </c>
      <c r="P2617" t="s">
        <v>13</v>
      </c>
      <c r="Q2617" s="9">
        <v>35</v>
      </c>
      <c r="R2617" t="str">
        <f t="shared" si="40"/>
        <v>30+</v>
      </c>
      <c r="S2617">
        <v>600</v>
      </c>
      <c r="T2617" t="s">
        <v>14</v>
      </c>
      <c r="U2617">
        <f>IF(T2617="USD",S2617,S2617*0.055)</f>
        <v>600</v>
      </c>
      <c r="V2617">
        <v>300</v>
      </c>
      <c r="W2617" t="s">
        <v>14</v>
      </c>
      <c r="X2617">
        <f>IF(W2617="USD",V2617,V2617*0.054)</f>
        <v>300</v>
      </c>
      <c r="Y2617">
        <v>0</v>
      </c>
      <c r="Z2617">
        <v>1.3499999999999999</v>
      </c>
      <c r="AA2617" s="9">
        <v>0.9</v>
      </c>
      <c r="AB2617">
        <v>1.125</v>
      </c>
      <c r="AC2617">
        <v>0.9</v>
      </c>
    </row>
    <row r="2618" spans="1:29" x14ac:dyDescent="0.25">
      <c r="A2618" t="s">
        <v>2379</v>
      </c>
      <c r="B2618" t="s">
        <v>10</v>
      </c>
      <c r="C2618" t="s">
        <v>56</v>
      </c>
      <c r="D2618" t="s">
        <v>3620</v>
      </c>
      <c r="E2618" t="s">
        <v>3617</v>
      </c>
      <c r="F2618" t="str">
        <f>_xlfn.CONCAT(D2618:D2618,"-",E2618)</f>
        <v>Zanzibar-Lagos</v>
      </c>
      <c r="G2618" s="1">
        <v>44601</v>
      </c>
      <c r="H2618" s="1">
        <v>44610</v>
      </c>
      <c r="I2618" s="8">
        <f>IF(H2618&lt;&gt;"",_xlfn.DAYS(H2618,G2618),"N/A")</f>
        <v>9</v>
      </c>
      <c r="J2618" s="1">
        <f>IF(H2618&lt;&gt;"",H2618,"N/A")</f>
        <v>44610</v>
      </c>
      <c r="K2618">
        <v>2</v>
      </c>
      <c r="L2618" t="s">
        <v>16</v>
      </c>
      <c r="M2618" t="str">
        <f>IF(L2618&lt;&gt;"",L2618,"N/A")</f>
        <v>Paid</v>
      </c>
      <c r="N2618" t="s">
        <v>16</v>
      </c>
      <c r="O2618" t="str">
        <f>IF(N2618&lt;&gt;"",N2618,"N/A")</f>
        <v>Paid</v>
      </c>
      <c r="P2618" t="s">
        <v>13</v>
      </c>
      <c r="Q2618" s="9">
        <v>35</v>
      </c>
      <c r="R2618" t="str">
        <f t="shared" si="40"/>
        <v>30+</v>
      </c>
      <c r="S2618">
        <v>600</v>
      </c>
      <c r="T2618" t="s">
        <v>14</v>
      </c>
      <c r="U2618">
        <f>IF(T2618="USD",S2618,S2618*0.055)</f>
        <v>600</v>
      </c>
      <c r="V2618">
        <v>300</v>
      </c>
      <c r="W2618" t="s">
        <v>14</v>
      </c>
      <c r="X2618">
        <f>IF(W2618="USD",V2618,V2618*0.054)</f>
        <v>300</v>
      </c>
      <c r="Y2618">
        <v>0</v>
      </c>
      <c r="Z2618">
        <v>1.3499999999999999</v>
      </c>
      <c r="AA2618" s="9">
        <v>0.9</v>
      </c>
      <c r="AB2618">
        <v>1.125</v>
      </c>
      <c r="AC2618">
        <v>0.9</v>
      </c>
    </row>
    <row r="2619" spans="1:29" x14ac:dyDescent="0.25">
      <c r="A2619" t="s">
        <v>2382</v>
      </c>
      <c r="B2619" t="s">
        <v>10</v>
      </c>
      <c r="C2619" t="s">
        <v>56</v>
      </c>
      <c r="D2619" t="s">
        <v>3611</v>
      </c>
      <c r="E2619" t="s">
        <v>3613</v>
      </c>
      <c r="F2619" t="str">
        <f>_xlfn.CONCAT(D2619:D2619,"-",E2619)</f>
        <v>Mogadishu-Sanaa</v>
      </c>
      <c r="G2619" s="1">
        <v>44601</v>
      </c>
      <c r="H2619" s="1">
        <v>44610</v>
      </c>
      <c r="I2619" s="8">
        <f>IF(H2619&lt;&gt;"",_xlfn.DAYS(H2619,G2619),"N/A")</f>
        <v>9</v>
      </c>
      <c r="J2619" s="1">
        <f>IF(H2619&lt;&gt;"",H2619,"N/A")</f>
        <v>44610</v>
      </c>
      <c r="K2619">
        <v>2</v>
      </c>
      <c r="L2619" t="s">
        <v>16</v>
      </c>
      <c r="M2619" t="str">
        <f>IF(L2619&lt;&gt;"",L2619,"N/A")</f>
        <v>Paid</v>
      </c>
      <c r="N2619" t="s">
        <v>16</v>
      </c>
      <c r="O2619" t="str">
        <f>IF(N2619&lt;&gt;"",N2619,"N/A")</f>
        <v>Paid</v>
      </c>
      <c r="P2619" t="s">
        <v>13</v>
      </c>
      <c r="Q2619" s="9">
        <v>35</v>
      </c>
      <c r="R2619" t="str">
        <f t="shared" si="40"/>
        <v>30+</v>
      </c>
      <c r="S2619">
        <v>600</v>
      </c>
      <c r="T2619" t="s">
        <v>14</v>
      </c>
      <c r="U2619">
        <f>IF(T2619="USD",S2619,S2619*0.055)</f>
        <v>600</v>
      </c>
      <c r="V2619">
        <v>300</v>
      </c>
      <c r="W2619" t="s">
        <v>14</v>
      </c>
      <c r="X2619">
        <f>IF(W2619="USD",V2619,V2619*0.054)</f>
        <v>300</v>
      </c>
      <c r="Y2619">
        <v>0</v>
      </c>
      <c r="Z2619">
        <v>1.3499999999999999</v>
      </c>
      <c r="AA2619" s="9">
        <v>0.9</v>
      </c>
      <c r="AB2619">
        <v>1.125</v>
      </c>
      <c r="AC2619">
        <v>0.9</v>
      </c>
    </row>
    <row r="2620" spans="1:29" x14ac:dyDescent="0.25">
      <c r="A2620" t="s">
        <v>2383</v>
      </c>
      <c r="B2620" t="s">
        <v>10</v>
      </c>
      <c r="C2620" t="s">
        <v>56</v>
      </c>
      <c r="D2620" t="s">
        <v>3616</v>
      </c>
      <c r="E2620" t="s">
        <v>3618</v>
      </c>
      <c r="F2620" t="str">
        <f>_xlfn.CONCAT(D2620:D2620,"-",E2620)</f>
        <v>Marrakech-Tripoli</v>
      </c>
      <c r="G2620" s="1">
        <v>44601</v>
      </c>
      <c r="H2620" s="1">
        <v>44610</v>
      </c>
      <c r="I2620" s="8">
        <f>IF(H2620&lt;&gt;"",_xlfn.DAYS(H2620,G2620),"N/A")</f>
        <v>9</v>
      </c>
      <c r="J2620" s="1">
        <f>IF(H2620&lt;&gt;"",H2620,"N/A")</f>
        <v>44610</v>
      </c>
      <c r="K2620">
        <v>2</v>
      </c>
      <c r="L2620" t="s">
        <v>16</v>
      </c>
      <c r="M2620" t="str">
        <f>IF(L2620&lt;&gt;"",L2620,"N/A")</f>
        <v>Paid</v>
      </c>
      <c r="N2620" t="s">
        <v>16</v>
      </c>
      <c r="O2620" t="str">
        <f>IF(N2620&lt;&gt;"",N2620,"N/A")</f>
        <v>Paid</v>
      </c>
      <c r="P2620" t="s">
        <v>13</v>
      </c>
      <c r="Q2620" s="9">
        <v>35</v>
      </c>
      <c r="R2620" t="str">
        <f t="shared" si="40"/>
        <v>30+</v>
      </c>
      <c r="S2620">
        <v>600</v>
      </c>
      <c r="T2620" t="s">
        <v>14</v>
      </c>
      <c r="U2620">
        <f>IF(T2620="USD",S2620,S2620*0.055)</f>
        <v>600</v>
      </c>
      <c r="V2620">
        <v>300</v>
      </c>
      <c r="W2620" t="s">
        <v>14</v>
      </c>
      <c r="X2620">
        <f>IF(W2620="USD",V2620,V2620*0.054)</f>
        <v>300</v>
      </c>
      <c r="Y2620">
        <v>0</v>
      </c>
      <c r="Z2620">
        <v>1.3499999999999999</v>
      </c>
      <c r="AA2620" s="9">
        <v>0.9</v>
      </c>
      <c r="AB2620">
        <v>1.125</v>
      </c>
      <c r="AC2620">
        <v>0.9</v>
      </c>
    </row>
    <row r="2621" spans="1:29" x14ac:dyDescent="0.25">
      <c r="A2621" t="s">
        <v>2385</v>
      </c>
      <c r="B2621" t="s">
        <v>10</v>
      </c>
      <c r="C2621" t="s">
        <v>56</v>
      </c>
      <c r="D2621" t="s">
        <v>3616</v>
      </c>
      <c r="E2621" t="s">
        <v>3618</v>
      </c>
      <c r="F2621" t="str">
        <f>_xlfn.CONCAT(D2621:D2621,"-",E2621)</f>
        <v>Marrakech-Tripoli</v>
      </c>
      <c r="G2621" s="1">
        <v>44601</v>
      </c>
      <c r="H2621" s="1">
        <v>44610</v>
      </c>
      <c r="I2621" s="8">
        <f>IF(H2621&lt;&gt;"",_xlfn.DAYS(H2621,G2621),"N/A")</f>
        <v>9</v>
      </c>
      <c r="J2621" s="1">
        <f>IF(H2621&lt;&gt;"",H2621,"N/A")</f>
        <v>44610</v>
      </c>
      <c r="K2621">
        <v>2</v>
      </c>
      <c r="L2621" t="s">
        <v>16</v>
      </c>
      <c r="M2621" t="str">
        <f>IF(L2621&lt;&gt;"",L2621,"N/A")</f>
        <v>Paid</v>
      </c>
      <c r="N2621" t="s">
        <v>16</v>
      </c>
      <c r="O2621" t="str">
        <f>IF(N2621&lt;&gt;"",N2621,"N/A")</f>
        <v>Paid</v>
      </c>
      <c r="P2621" t="s">
        <v>13</v>
      </c>
      <c r="Q2621" s="9">
        <v>35</v>
      </c>
      <c r="R2621" t="str">
        <f t="shared" si="40"/>
        <v>30+</v>
      </c>
      <c r="S2621">
        <v>600</v>
      </c>
      <c r="T2621" t="s">
        <v>14</v>
      </c>
      <c r="U2621">
        <f>IF(T2621="USD",S2621,S2621*0.055)</f>
        <v>600</v>
      </c>
      <c r="V2621">
        <v>300</v>
      </c>
      <c r="W2621" t="s">
        <v>14</v>
      </c>
      <c r="X2621">
        <f>IF(W2621="USD",V2621,V2621*0.054)</f>
        <v>300</v>
      </c>
      <c r="Y2621">
        <v>0</v>
      </c>
      <c r="Z2621">
        <v>1.3499999999999999</v>
      </c>
      <c r="AA2621" s="9">
        <v>0.9</v>
      </c>
      <c r="AB2621">
        <v>1.125</v>
      </c>
      <c r="AC2621">
        <v>0.9</v>
      </c>
    </row>
    <row r="2622" spans="1:29" x14ac:dyDescent="0.25">
      <c r="A2622" t="s">
        <v>2387</v>
      </c>
      <c r="B2622" t="s">
        <v>10</v>
      </c>
      <c r="C2622" t="s">
        <v>56</v>
      </c>
      <c r="D2622" t="s">
        <v>3616</v>
      </c>
      <c r="E2622" t="s">
        <v>3614</v>
      </c>
      <c r="F2622" t="str">
        <f>_xlfn.CONCAT(D2622:D2622,"-",E2622)</f>
        <v>Marrakech-Alger</v>
      </c>
      <c r="G2622" s="1">
        <v>44601</v>
      </c>
      <c r="H2622" s="1">
        <v>44610</v>
      </c>
      <c r="I2622" s="8">
        <f>IF(H2622&lt;&gt;"",_xlfn.DAYS(H2622,G2622),"N/A")</f>
        <v>9</v>
      </c>
      <c r="J2622" s="1">
        <f>IF(H2622&lt;&gt;"",H2622,"N/A")</f>
        <v>44610</v>
      </c>
      <c r="K2622">
        <v>2</v>
      </c>
      <c r="L2622" t="s">
        <v>16</v>
      </c>
      <c r="M2622" t="str">
        <f>IF(L2622&lt;&gt;"",L2622,"N/A")</f>
        <v>Paid</v>
      </c>
      <c r="N2622" t="s">
        <v>16</v>
      </c>
      <c r="O2622" t="str">
        <f>IF(N2622&lt;&gt;"",N2622,"N/A")</f>
        <v>Paid</v>
      </c>
      <c r="P2622" t="s">
        <v>13</v>
      </c>
      <c r="Q2622" s="9">
        <v>35</v>
      </c>
      <c r="R2622" t="str">
        <f t="shared" si="40"/>
        <v>30+</v>
      </c>
      <c r="S2622">
        <v>600</v>
      </c>
      <c r="T2622" t="s">
        <v>14</v>
      </c>
      <c r="U2622">
        <f>IF(T2622="USD",S2622,S2622*0.055)</f>
        <v>600</v>
      </c>
      <c r="V2622">
        <v>300</v>
      </c>
      <c r="W2622" t="s">
        <v>14</v>
      </c>
      <c r="X2622">
        <f>IF(W2622="USD",V2622,V2622*0.054)</f>
        <v>300</v>
      </c>
      <c r="Y2622">
        <v>0</v>
      </c>
      <c r="Z2622">
        <v>1.3499999999999999</v>
      </c>
      <c r="AA2622" s="9">
        <v>0.9</v>
      </c>
      <c r="AB2622">
        <v>1.125</v>
      </c>
      <c r="AC2622">
        <v>0.9</v>
      </c>
    </row>
    <row r="2623" spans="1:29" x14ac:dyDescent="0.25">
      <c r="A2623" t="s">
        <v>2388</v>
      </c>
      <c r="B2623" t="s">
        <v>10</v>
      </c>
      <c r="C2623" t="s">
        <v>56</v>
      </c>
      <c r="D2623" t="s">
        <v>3615</v>
      </c>
      <c r="E2623" t="s">
        <v>3614</v>
      </c>
      <c r="F2623" t="str">
        <f>_xlfn.CONCAT(D2623:D2623,"-",E2623)</f>
        <v>Mombasa-Alger</v>
      </c>
      <c r="G2623" s="1">
        <v>44601</v>
      </c>
      <c r="H2623" s="1">
        <v>44610</v>
      </c>
      <c r="I2623" s="8">
        <f>IF(H2623&lt;&gt;"",_xlfn.DAYS(H2623,G2623),"N/A")</f>
        <v>9</v>
      </c>
      <c r="J2623" s="1">
        <f>IF(H2623&lt;&gt;"",H2623,"N/A")</f>
        <v>44610</v>
      </c>
      <c r="K2623">
        <v>2</v>
      </c>
      <c r="L2623" t="s">
        <v>16</v>
      </c>
      <c r="M2623" t="str">
        <f>IF(L2623&lt;&gt;"",L2623,"N/A")</f>
        <v>Paid</v>
      </c>
      <c r="N2623" t="s">
        <v>16</v>
      </c>
      <c r="O2623" t="str">
        <f>IF(N2623&lt;&gt;"",N2623,"N/A")</f>
        <v>Paid</v>
      </c>
      <c r="P2623" t="s">
        <v>13</v>
      </c>
      <c r="Q2623" s="9">
        <v>35</v>
      </c>
      <c r="R2623" t="str">
        <f t="shared" si="40"/>
        <v>30+</v>
      </c>
      <c r="S2623">
        <v>600</v>
      </c>
      <c r="T2623" t="s">
        <v>14</v>
      </c>
      <c r="U2623">
        <f>IF(T2623="USD",S2623,S2623*0.055)</f>
        <v>600</v>
      </c>
      <c r="V2623">
        <v>300</v>
      </c>
      <c r="W2623" t="s">
        <v>14</v>
      </c>
      <c r="X2623">
        <f>IF(W2623="USD",V2623,V2623*0.054)</f>
        <v>300</v>
      </c>
      <c r="Y2623">
        <v>0</v>
      </c>
      <c r="Z2623">
        <v>1.3499999999999999</v>
      </c>
      <c r="AA2623" s="9">
        <v>0.9</v>
      </c>
      <c r="AB2623">
        <v>1.125</v>
      </c>
      <c r="AC2623">
        <v>0.9</v>
      </c>
    </row>
    <row r="2624" spans="1:29" x14ac:dyDescent="0.25">
      <c r="A2624" t="s">
        <v>2390</v>
      </c>
      <c r="B2624" t="s">
        <v>10</v>
      </c>
      <c r="C2624" t="s">
        <v>56</v>
      </c>
      <c r="D2624" t="s">
        <v>3619</v>
      </c>
      <c r="E2624" t="s">
        <v>3614</v>
      </c>
      <c r="F2624" t="str">
        <f>_xlfn.CONCAT(D2624:D2624,"-",E2624)</f>
        <v>Addis Ababa-Alger</v>
      </c>
      <c r="G2624" s="1">
        <v>44603</v>
      </c>
      <c r="H2624" s="1">
        <v>44612</v>
      </c>
      <c r="I2624" s="8">
        <f>IF(H2624&lt;&gt;"",_xlfn.DAYS(H2624,G2624),"N/A")</f>
        <v>9</v>
      </c>
      <c r="J2624" s="1">
        <f>IF(H2624&lt;&gt;"",H2624,"N/A")</f>
        <v>44612</v>
      </c>
      <c r="K2624">
        <v>2</v>
      </c>
      <c r="L2624" t="s">
        <v>16</v>
      </c>
      <c r="M2624" t="str">
        <f>IF(L2624&lt;&gt;"",L2624,"N/A")</f>
        <v>Paid</v>
      </c>
      <c r="N2624" t="s">
        <v>16</v>
      </c>
      <c r="O2624" t="str">
        <f>IF(N2624&lt;&gt;"",N2624,"N/A")</f>
        <v>Paid</v>
      </c>
      <c r="P2624" t="s">
        <v>13</v>
      </c>
      <c r="Q2624" s="9">
        <v>35</v>
      </c>
      <c r="R2624" t="str">
        <f t="shared" si="40"/>
        <v>30+</v>
      </c>
      <c r="S2624">
        <v>600</v>
      </c>
      <c r="T2624" t="s">
        <v>14</v>
      </c>
      <c r="U2624">
        <f>IF(T2624="USD",S2624,S2624*0.055)</f>
        <v>600</v>
      </c>
      <c r="V2624">
        <v>300</v>
      </c>
      <c r="W2624" t="s">
        <v>14</v>
      </c>
      <c r="X2624">
        <f>IF(W2624="USD",V2624,V2624*0.054)</f>
        <v>300</v>
      </c>
      <c r="Y2624">
        <v>0</v>
      </c>
      <c r="Z2624">
        <v>1.3499999999999999</v>
      </c>
      <c r="AA2624" s="9">
        <v>0.9</v>
      </c>
      <c r="AB2624">
        <v>1.125</v>
      </c>
      <c r="AC2624">
        <v>0.9</v>
      </c>
    </row>
    <row r="2625" spans="1:29" x14ac:dyDescent="0.25">
      <c r="A2625" t="s">
        <v>2391</v>
      </c>
      <c r="B2625" t="s">
        <v>10</v>
      </c>
      <c r="C2625" t="s">
        <v>56</v>
      </c>
      <c r="D2625" t="s">
        <v>3611</v>
      </c>
      <c r="E2625" t="s">
        <v>3617</v>
      </c>
      <c r="F2625" t="str">
        <f>_xlfn.CONCAT(D2625:D2625,"-",E2625)</f>
        <v>Mogadishu-Lagos</v>
      </c>
      <c r="G2625" s="1">
        <v>44603</v>
      </c>
      <c r="H2625" s="1">
        <v>44612</v>
      </c>
      <c r="I2625" s="8">
        <f>IF(H2625&lt;&gt;"",_xlfn.DAYS(H2625,G2625),"N/A")</f>
        <v>9</v>
      </c>
      <c r="J2625" s="1">
        <f>IF(H2625&lt;&gt;"",H2625,"N/A")</f>
        <v>44612</v>
      </c>
      <c r="K2625">
        <v>2</v>
      </c>
      <c r="L2625" t="s">
        <v>16</v>
      </c>
      <c r="M2625" t="str">
        <f>IF(L2625&lt;&gt;"",L2625,"N/A")</f>
        <v>Paid</v>
      </c>
      <c r="N2625" t="s">
        <v>16</v>
      </c>
      <c r="O2625" t="str">
        <f>IF(N2625&lt;&gt;"",N2625,"N/A")</f>
        <v>Paid</v>
      </c>
      <c r="P2625" t="s">
        <v>13</v>
      </c>
      <c r="Q2625" s="9">
        <v>35</v>
      </c>
      <c r="R2625" t="str">
        <f t="shared" si="40"/>
        <v>30+</v>
      </c>
      <c r="S2625">
        <v>600</v>
      </c>
      <c r="T2625" t="s">
        <v>14</v>
      </c>
      <c r="U2625">
        <f>IF(T2625="USD",S2625,S2625*0.055)</f>
        <v>600</v>
      </c>
      <c r="V2625">
        <v>300</v>
      </c>
      <c r="W2625" t="s">
        <v>14</v>
      </c>
      <c r="X2625">
        <f>IF(W2625="USD",V2625,V2625*0.054)</f>
        <v>300</v>
      </c>
      <c r="Y2625">
        <v>0</v>
      </c>
      <c r="Z2625">
        <v>1.3499999999999999</v>
      </c>
      <c r="AA2625" s="9">
        <v>0.9</v>
      </c>
      <c r="AB2625">
        <v>1.125</v>
      </c>
      <c r="AC2625">
        <v>0.9</v>
      </c>
    </row>
    <row r="2626" spans="1:29" x14ac:dyDescent="0.25">
      <c r="A2626" t="s">
        <v>2392</v>
      </c>
      <c r="B2626" t="s">
        <v>10</v>
      </c>
      <c r="C2626" t="s">
        <v>56</v>
      </c>
      <c r="D2626" t="s">
        <v>3620</v>
      </c>
      <c r="E2626" t="s">
        <v>3618</v>
      </c>
      <c r="F2626" t="str">
        <f>_xlfn.CONCAT(D2626:D2626,"-",E2626)</f>
        <v>Zanzibar-Tripoli</v>
      </c>
      <c r="G2626" s="1">
        <v>44603</v>
      </c>
      <c r="H2626" s="1">
        <v>44612</v>
      </c>
      <c r="I2626" s="8">
        <f>IF(H2626&lt;&gt;"",_xlfn.DAYS(H2626,G2626),"N/A")</f>
        <v>9</v>
      </c>
      <c r="J2626" s="1">
        <f>IF(H2626&lt;&gt;"",H2626,"N/A")</f>
        <v>44612</v>
      </c>
      <c r="K2626">
        <v>2</v>
      </c>
      <c r="L2626" t="s">
        <v>16</v>
      </c>
      <c r="M2626" t="str">
        <f>IF(L2626&lt;&gt;"",L2626,"N/A")</f>
        <v>Paid</v>
      </c>
      <c r="N2626" t="s">
        <v>16</v>
      </c>
      <c r="O2626" t="str">
        <f>IF(N2626&lt;&gt;"",N2626,"N/A")</f>
        <v>Paid</v>
      </c>
      <c r="P2626" t="s">
        <v>13</v>
      </c>
      <c r="Q2626" s="9">
        <v>35</v>
      </c>
      <c r="R2626" t="str">
        <f t="shared" si="40"/>
        <v>30+</v>
      </c>
      <c r="S2626">
        <v>600</v>
      </c>
      <c r="T2626" t="s">
        <v>14</v>
      </c>
      <c r="U2626">
        <f>IF(T2626="USD",S2626,S2626*0.055)</f>
        <v>600</v>
      </c>
      <c r="V2626">
        <v>300</v>
      </c>
      <c r="W2626" t="s">
        <v>14</v>
      </c>
      <c r="X2626">
        <f>IF(W2626="USD",V2626,V2626*0.054)</f>
        <v>300</v>
      </c>
      <c r="Y2626">
        <v>0</v>
      </c>
      <c r="Z2626">
        <v>1.3499999999999999</v>
      </c>
      <c r="AA2626" s="9">
        <v>0.9</v>
      </c>
      <c r="AB2626">
        <v>1.125</v>
      </c>
      <c r="AC2626">
        <v>0.9</v>
      </c>
    </row>
    <row r="2627" spans="1:29" x14ac:dyDescent="0.25">
      <c r="A2627" t="s">
        <v>2393</v>
      </c>
      <c r="B2627" t="s">
        <v>10</v>
      </c>
      <c r="C2627" t="s">
        <v>56</v>
      </c>
      <c r="D2627" t="s">
        <v>3611</v>
      </c>
      <c r="E2627" t="s">
        <v>3613</v>
      </c>
      <c r="F2627" t="str">
        <f>_xlfn.CONCAT(D2627:D2627,"-",E2627)</f>
        <v>Mogadishu-Sanaa</v>
      </c>
      <c r="G2627" s="1">
        <v>44603</v>
      </c>
      <c r="H2627" s="1">
        <v>44612</v>
      </c>
      <c r="I2627" s="8">
        <f>IF(H2627&lt;&gt;"",_xlfn.DAYS(H2627,G2627),"N/A")</f>
        <v>9</v>
      </c>
      <c r="J2627" s="1">
        <f>IF(H2627&lt;&gt;"",H2627,"N/A")</f>
        <v>44612</v>
      </c>
      <c r="K2627">
        <v>2</v>
      </c>
      <c r="L2627" t="s">
        <v>16</v>
      </c>
      <c r="M2627" t="str">
        <f>IF(L2627&lt;&gt;"",L2627,"N/A")</f>
        <v>Paid</v>
      </c>
      <c r="N2627" t="s">
        <v>16</v>
      </c>
      <c r="O2627" t="str">
        <f>IF(N2627&lt;&gt;"",N2627,"N/A")</f>
        <v>Paid</v>
      </c>
      <c r="P2627" t="s">
        <v>13</v>
      </c>
      <c r="Q2627" s="9">
        <v>35</v>
      </c>
      <c r="R2627" t="str">
        <f t="shared" ref="R2627:R2690" si="41">IF(Q2627&lt;=10,"1-10",IF(Q2627&lt;=20,"10-20",IF(Q2627&lt;=30,"20-30",IF(Q2627&lt;=40,"30+"))))</f>
        <v>30+</v>
      </c>
      <c r="S2627">
        <v>600</v>
      </c>
      <c r="T2627" t="s">
        <v>14</v>
      </c>
      <c r="U2627">
        <f>IF(T2627="USD",S2627,S2627*0.055)</f>
        <v>600</v>
      </c>
      <c r="V2627">
        <v>300</v>
      </c>
      <c r="W2627" t="s">
        <v>14</v>
      </c>
      <c r="X2627">
        <f>IF(W2627="USD",V2627,V2627*0.054)</f>
        <v>300</v>
      </c>
      <c r="Y2627">
        <v>0</v>
      </c>
      <c r="Z2627">
        <v>1.3499999999999999</v>
      </c>
      <c r="AA2627" s="9">
        <v>0.9</v>
      </c>
      <c r="AB2627">
        <v>1.125</v>
      </c>
      <c r="AC2627">
        <v>0.9</v>
      </c>
    </row>
    <row r="2628" spans="1:29" x14ac:dyDescent="0.25">
      <c r="A2628" t="s">
        <v>2395</v>
      </c>
      <c r="B2628" t="s">
        <v>10</v>
      </c>
      <c r="C2628" t="s">
        <v>56</v>
      </c>
      <c r="D2628" t="s">
        <v>3619</v>
      </c>
      <c r="E2628" t="s">
        <v>3617</v>
      </c>
      <c r="F2628" t="str">
        <f>_xlfn.CONCAT(D2628:D2628,"-",E2628)</f>
        <v>Addis Ababa-Lagos</v>
      </c>
      <c r="G2628" s="1">
        <v>44604</v>
      </c>
      <c r="H2628" s="1">
        <v>44613</v>
      </c>
      <c r="I2628" s="8">
        <f>IF(H2628&lt;&gt;"",_xlfn.DAYS(H2628,G2628),"N/A")</f>
        <v>9</v>
      </c>
      <c r="J2628" s="1">
        <f>IF(H2628&lt;&gt;"",H2628,"N/A")</f>
        <v>44613</v>
      </c>
      <c r="K2628">
        <v>2</v>
      </c>
      <c r="L2628" t="s">
        <v>16</v>
      </c>
      <c r="M2628" t="str">
        <f>IF(L2628&lt;&gt;"",L2628,"N/A")</f>
        <v>Paid</v>
      </c>
      <c r="N2628" t="s">
        <v>16</v>
      </c>
      <c r="O2628" t="str">
        <f>IF(N2628&lt;&gt;"",N2628,"N/A")</f>
        <v>Paid</v>
      </c>
      <c r="P2628" t="s">
        <v>13</v>
      </c>
      <c r="Q2628" s="9">
        <v>35</v>
      </c>
      <c r="R2628" t="str">
        <f t="shared" si="41"/>
        <v>30+</v>
      </c>
      <c r="S2628">
        <v>600</v>
      </c>
      <c r="T2628" t="s">
        <v>14</v>
      </c>
      <c r="U2628">
        <f>IF(T2628="USD",S2628,S2628*0.055)</f>
        <v>600</v>
      </c>
      <c r="V2628">
        <v>300</v>
      </c>
      <c r="W2628" t="s">
        <v>14</v>
      </c>
      <c r="X2628">
        <f>IF(W2628="USD",V2628,V2628*0.054)</f>
        <v>300</v>
      </c>
      <c r="Y2628">
        <v>0</v>
      </c>
      <c r="Z2628">
        <v>1.3499999999999999</v>
      </c>
      <c r="AA2628" s="9">
        <v>0.9</v>
      </c>
      <c r="AB2628">
        <v>1.125</v>
      </c>
      <c r="AC2628">
        <v>0.9</v>
      </c>
    </row>
    <row r="2629" spans="1:29" x14ac:dyDescent="0.25">
      <c r="A2629" t="s">
        <v>2397</v>
      </c>
      <c r="B2629" t="s">
        <v>10</v>
      </c>
      <c r="C2629" t="s">
        <v>56</v>
      </c>
      <c r="D2629" t="s">
        <v>3620</v>
      </c>
      <c r="E2629" t="s">
        <v>3613</v>
      </c>
      <c r="F2629" t="str">
        <f>_xlfn.CONCAT(D2629:D2629,"-",E2629)</f>
        <v>Zanzibar-Sanaa</v>
      </c>
      <c r="G2629" s="1">
        <v>44604</v>
      </c>
      <c r="H2629" s="1">
        <v>44613</v>
      </c>
      <c r="I2629" s="8">
        <f>IF(H2629&lt;&gt;"",_xlfn.DAYS(H2629,G2629),"N/A")</f>
        <v>9</v>
      </c>
      <c r="J2629" s="1">
        <f>IF(H2629&lt;&gt;"",H2629,"N/A")</f>
        <v>44613</v>
      </c>
      <c r="K2629">
        <v>2</v>
      </c>
      <c r="L2629" t="s">
        <v>16</v>
      </c>
      <c r="M2629" t="str">
        <f>IF(L2629&lt;&gt;"",L2629,"N/A")</f>
        <v>Paid</v>
      </c>
      <c r="N2629" t="s">
        <v>16</v>
      </c>
      <c r="O2629" t="str">
        <f>IF(N2629&lt;&gt;"",N2629,"N/A")</f>
        <v>Paid</v>
      </c>
      <c r="P2629" t="s">
        <v>13</v>
      </c>
      <c r="Q2629" s="9">
        <v>35</v>
      </c>
      <c r="R2629" t="str">
        <f t="shared" si="41"/>
        <v>30+</v>
      </c>
      <c r="S2629">
        <v>600</v>
      </c>
      <c r="T2629" t="s">
        <v>14</v>
      </c>
      <c r="U2629">
        <f>IF(T2629="USD",S2629,S2629*0.055)</f>
        <v>600</v>
      </c>
      <c r="V2629">
        <v>300</v>
      </c>
      <c r="W2629" t="s">
        <v>14</v>
      </c>
      <c r="X2629">
        <f>IF(W2629="USD",V2629,V2629*0.054)</f>
        <v>300</v>
      </c>
      <c r="Y2629">
        <v>0</v>
      </c>
      <c r="Z2629">
        <v>1.3499999999999999</v>
      </c>
      <c r="AA2629" s="9">
        <v>0.9</v>
      </c>
      <c r="AB2629">
        <v>1.125</v>
      </c>
      <c r="AC2629">
        <v>0.9</v>
      </c>
    </row>
    <row r="2630" spans="1:29" x14ac:dyDescent="0.25">
      <c r="A2630" t="s">
        <v>2398</v>
      </c>
      <c r="B2630" t="s">
        <v>10</v>
      </c>
      <c r="C2630" t="s">
        <v>56</v>
      </c>
      <c r="D2630" t="s">
        <v>3615</v>
      </c>
      <c r="E2630" t="s">
        <v>3617</v>
      </c>
      <c r="F2630" t="str">
        <f>_xlfn.CONCAT(D2630:D2630,"-",E2630)</f>
        <v>Mombasa-Lagos</v>
      </c>
      <c r="G2630" s="1">
        <v>44604</v>
      </c>
      <c r="H2630" s="1">
        <v>44613</v>
      </c>
      <c r="I2630" s="8">
        <f>IF(H2630&lt;&gt;"",_xlfn.DAYS(H2630,G2630),"N/A")</f>
        <v>9</v>
      </c>
      <c r="J2630" s="1">
        <f>IF(H2630&lt;&gt;"",H2630,"N/A")</f>
        <v>44613</v>
      </c>
      <c r="K2630">
        <v>2</v>
      </c>
      <c r="L2630" t="s">
        <v>16</v>
      </c>
      <c r="M2630" t="str">
        <f>IF(L2630&lt;&gt;"",L2630,"N/A")</f>
        <v>Paid</v>
      </c>
      <c r="N2630" t="s">
        <v>16</v>
      </c>
      <c r="O2630" t="str">
        <f>IF(N2630&lt;&gt;"",N2630,"N/A")</f>
        <v>Paid</v>
      </c>
      <c r="P2630" t="s">
        <v>13</v>
      </c>
      <c r="Q2630" s="9">
        <v>35</v>
      </c>
      <c r="R2630" t="str">
        <f t="shared" si="41"/>
        <v>30+</v>
      </c>
      <c r="S2630">
        <v>600</v>
      </c>
      <c r="T2630" t="s">
        <v>14</v>
      </c>
      <c r="U2630">
        <f>IF(T2630="USD",S2630,S2630*0.055)</f>
        <v>600</v>
      </c>
      <c r="V2630">
        <v>300</v>
      </c>
      <c r="W2630" t="s">
        <v>14</v>
      </c>
      <c r="X2630">
        <f>IF(W2630="USD",V2630,V2630*0.054)</f>
        <v>300</v>
      </c>
      <c r="Y2630">
        <v>0</v>
      </c>
      <c r="Z2630">
        <v>1.3499999999999999</v>
      </c>
      <c r="AA2630" s="9">
        <v>0.9</v>
      </c>
      <c r="AB2630">
        <v>1.125</v>
      </c>
      <c r="AC2630">
        <v>0.9</v>
      </c>
    </row>
    <row r="2631" spans="1:29" x14ac:dyDescent="0.25">
      <c r="A2631" t="s">
        <v>2401</v>
      </c>
      <c r="B2631" t="s">
        <v>10</v>
      </c>
      <c r="C2631" t="s">
        <v>56</v>
      </c>
      <c r="D2631" t="s">
        <v>3616</v>
      </c>
      <c r="E2631" t="s">
        <v>3613</v>
      </c>
      <c r="F2631" t="str">
        <f>_xlfn.CONCAT(D2631:D2631,"-",E2631)</f>
        <v>Marrakech-Sanaa</v>
      </c>
      <c r="G2631" s="1">
        <v>44604</v>
      </c>
      <c r="H2631" s="1">
        <v>44613</v>
      </c>
      <c r="I2631" s="8">
        <f>IF(H2631&lt;&gt;"",_xlfn.DAYS(H2631,G2631),"N/A")</f>
        <v>9</v>
      </c>
      <c r="J2631" s="1">
        <f>IF(H2631&lt;&gt;"",H2631,"N/A")</f>
        <v>44613</v>
      </c>
      <c r="K2631">
        <v>2</v>
      </c>
      <c r="L2631" t="s">
        <v>16</v>
      </c>
      <c r="M2631" t="str">
        <f>IF(L2631&lt;&gt;"",L2631,"N/A")</f>
        <v>Paid</v>
      </c>
      <c r="N2631" t="s">
        <v>16</v>
      </c>
      <c r="O2631" t="str">
        <f>IF(N2631&lt;&gt;"",N2631,"N/A")</f>
        <v>Paid</v>
      </c>
      <c r="P2631" t="s">
        <v>13</v>
      </c>
      <c r="Q2631" s="9">
        <v>35</v>
      </c>
      <c r="R2631" t="str">
        <f t="shared" si="41"/>
        <v>30+</v>
      </c>
      <c r="S2631">
        <v>600</v>
      </c>
      <c r="T2631" t="s">
        <v>14</v>
      </c>
      <c r="U2631">
        <f>IF(T2631="USD",S2631,S2631*0.055)</f>
        <v>600</v>
      </c>
      <c r="V2631">
        <v>300</v>
      </c>
      <c r="W2631" t="s">
        <v>14</v>
      </c>
      <c r="X2631">
        <f>IF(W2631="USD",V2631,V2631*0.054)</f>
        <v>300</v>
      </c>
      <c r="Y2631">
        <v>0</v>
      </c>
      <c r="Z2631">
        <v>1.3499999999999999</v>
      </c>
      <c r="AA2631" s="9">
        <v>0.9</v>
      </c>
      <c r="AB2631">
        <v>1.125</v>
      </c>
      <c r="AC2631">
        <v>0.9</v>
      </c>
    </row>
    <row r="2632" spans="1:29" x14ac:dyDescent="0.25">
      <c r="A2632" t="s">
        <v>2402</v>
      </c>
      <c r="B2632" t="s">
        <v>10</v>
      </c>
      <c r="C2632" t="s">
        <v>56</v>
      </c>
      <c r="D2632" t="s">
        <v>3620</v>
      </c>
      <c r="E2632" t="s">
        <v>3612</v>
      </c>
      <c r="F2632" t="str">
        <f>_xlfn.CONCAT(D2632:D2632,"-",E2632)</f>
        <v>Zanzibar-Victoria</v>
      </c>
      <c r="G2632" s="1">
        <v>44604</v>
      </c>
      <c r="H2632" s="1">
        <v>44613</v>
      </c>
      <c r="I2632" s="8">
        <f>IF(H2632&lt;&gt;"",_xlfn.DAYS(H2632,G2632),"N/A")</f>
        <v>9</v>
      </c>
      <c r="J2632" s="1">
        <f>IF(H2632&lt;&gt;"",H2632,"N/A")</f>
        <v>44613</v>
      </c>
      <c r="K2632">
        <v>2</v>
      </c>
      <c r="L2632" t="s">
        <v>16</v>
      </c>
      <c r="M2632" t="str">
        <f>IF(L2632&lt;&gt;"",L2632,"N/A")</f>
        <v>Paid</v>
      </c>
      <c r="N2632" t="s">
        <v>16</v>
      </c>
      <c r="O2632" t="str">
        <f>IF(N2632&lt;&gt;"",N2632,"N/A")</f>
        <v>Paid</v>
      </c>
      <c r="P2632" t="s">
        <v>13</v>
      </c>
      <c r="Q2632" s="9">
        <v>35</v>
      </c>
      <c r="R2632" t="str">
        <f t="shared" si="41"/>
        <v>30+</v>
      </c>
      <c r="S2632">
        <v>600</v>
      </c>
      <c r="T2632" t="s">
        <v>14</v>
      </c>
      <c r="U2632">
        <f>IF(T2632="USD",S2632,S2632*0.055)</f>
        <v>600</v>
      </c>
      <c r="V2632">
        <v>300</v>
      </c>
      <c r="W2632" t="s">
        <v>14</v>
      </c>
      <c r="X2632">
        <f>IF(W2632="USD",V2632,V2632*0.054)</f>
        <v>300</v>
      </c>
      <c r="Y2632">
        <v>0</v>
      </c>
      <c r="Z2632">
        <v>1.3499999999999999</v>
      </c>
      <c r="AA2632" s="9">
        <v>0.9</v>
      </c>
      <c r="AB2632">
        <v>1.125</v>
      </c>
      <c r="AC2632">
        <v>0.9</v>
      </c>
    </row>
    <row r="2633" spans="1:29" x14ac:dyDescent="0.25">
      <c r="A2633" t="s">
        <v>2416</v>
      </c>
      <c r="B2633" t="s">
        <v>10</v>
      </c>
      <c r="C2633" t="s">
        <v>56</v>
      </c>
      <c r="D2633" t="s">
        <v>3611</v>
      </c>
      <c r="E2633" t="s">
        <v>3617</v>
      </c>
      <c r="F2633" t="str">
        <f>_xlfn.CONCAT(D2633:D2633,"-",E2633)</f>
        <v>Mogadishu-Lagos</v>
      </c>
      <c r="G2633" s="1">
        <v>44649</v>
      </c>
      <c r="H2633" s="1">
        <v>44658</v>
      </c>
      <c r="I2633" s="8">
        <f>IF(H2633&lt;&gt;"",_xlfn.DAYS(H2633,G2633),"N/A")</f>
        <v>9</v>
      </c>
      <c r="J2633" s="1">
        <f>IF(H2633&lt;&gt;"",H2633,"N/A")</f>
        <v>44658</v>
      </c>
      <c r="K2633">
        <v>3</v>
      </c>
      <c r="L2633" t="s">
        <v>16</v>
      </c>
      <c r="M2633" t="str">
        <f>IF(L2633&lt;&gt;"",L2633,"N/A")</f>
        <v>Paid</v>
      </c>
      <c r="N2633" t="s">
        <v>12</v>
      </c>
      <c r="O2633" t="str">
        <f>IF(N2633&lt;&gt;"",N2633,"N/A")</f>
        <v>Invoiced</v>
      </c>
      <c r="P2633" t="s">
        <v>13</v>
      </c>
      <c r="Q2633" s="9">
        <v>35</v>
      </c>
      <c r="R2633" t="str">
        <f t="shared" si="41"/>
        <v>30+</v>
      </c>
      <c r="S2633">
        <v>600</v>
      </c>
      <c r="T2633" t="s">
        <v>14</v>
      </c>
      <c r="U2633">
        <f>IF(T2633="USD",S2633,S2633*0.055)</f>
        <v>600</v>
      </c>
      <c r="V2633">
        <v>300</v>
      </c>
      <c r="W2633" t="s">
        <v>14</v>
      </c>
      <c r="X2633">
        <f>IF(W2633="USD",V2633,V2633*0.054)</f>
        <v>300</v>
      </c>
      <c r="Y2633">
        <v>0</v>
      </c>
      <c r="Z2633">
        <v>1.3499999999999999</v>
      </c>
      <c r="AA2633" s="9">
        <v>0.9</v>
      </c>
      <c r="AB2633">
        <v>1.125</v>
      </c>
      <c r="AC2633">
        <v>0.9</v>
      </c>
    </row>
    <row r="2634" spans="1:29" x14ac:dyDescent="0.25">
      <c r="A2634" t="s">
        <v>2423</v>
      </c>
      <c r="B2634" t="s">
        <v>10</v>
      </c>
      <c r="C2634" t="s">
        <v>56</v>
      </c>
      <c r="D2634" t="s">
        <v>3616</v>
      </c>
      <c r="E2634" t="s">
        <v>3614</v>
      </c>
      <c r="F2634" t="str">
        <f>_xlfn.CONCAT(D2634:D2634,"-",E2634)</f>
        <v>Marrakech-Alger</v>
      </c>
      <c r="G2634" s="1">
        <v>44650</v>
      </c>
      <c r="H2634" s="1">
        <v>44659</v>
      </c>
      <c r="I2634" s="8">
        <f>IF(H2634&lt;&gt;"",_xlfn.DAYS(H2634,G2634),"N/A")</f>
        <v>9</v>
      </c>
      <c r="J2634" s="1">
        <f>IF(H2634&lt;&gt;"",H2634,"N/A")</f>
        <v>44659</v>
      </c>
      <c r="K2634">
        <v>3</v>
      </c>
      <c r="L2634" t="s">
        <v>16</v>
      </c>
      <c r="M2634" t="str">
        <f>IF(L2634&lt;&gt;"",L2634,"N/A")</f>
        <v>Paid</v>
      </c>
      <c r="N2634" t="s">
        <v>12</v>
      </c>
      <c r="O2634" t="str">
        <f>IF(N2634&lt;&gt;"",N2634,"N/A")</f>
        <v>Invoiced</v>
      </c>
      <c r="P2634" t="s">
        <v>13</v>
      </c>
      <c r="Q2634" s="9">
        <v>35</v>
      </c>
      <c r="R2634" t="str">
        <f t="shared" si="41"/>
        <v>30+</v>
      </c>
      <c r="S2634">
        <v>600</v>
      </c>
      <c r="T2634" t="s">
        <v>14</v>
      </c>
      <c r="U2634">
        <f>IF(T2634="USD",S2634,S2634*0.055)</f>
        <v>600</v>
      </c>
      <c r="V2634">
        <v>300</v>
      </c>
      <c r="W2634" t="s">
        <v>14</v>
      </c>
      <c r="X2634">
        <f>IF(W2634="USD",V2634,V2634*0.054)</f>
        <v>300</v>
      </c>
      <c r="Y2634">
        <v>0</v>
      </c>
      <c r="Z2634">
        <v>1.3499999999999999</v>
      </c>
      <c r="AA2634" s="9">
        <v>0.9</v>
      </c>
      <c r="AB2634">
        <v>1.125</v>
      </c>
      <c r="AC2634">
        <v>0.9</v>
      </c>
    </row>
    <row r="2635" spans="1:29" x14ac:dyDescent="0.25">
      <c r="A2635" t="s">
        <v>2425</v>
      </c>
      <c r="B2635" t="s">
        <v>10</v>
      </c>
      <c r="C2635" t="s">
        <v>56</v>
      </c>
      <c r="D2635" t="s">
        <v>3616</v>
      </c>
      <c r="E2635" t="s">
        <v>3614</v>
      </c>
      <c r="F2635" t="str">
        <f>_xlfn.CONCAT(D2635:D2635,"-",E2635)</f>
        <v>Marrakech-Alger</v>
      </c>
      <c r="G2635" s="1">
        <v>44650</v>
      </c>
      <c r="H2635" s="1">
        <v>44659</v>
      </c>
      <c r="I2635" s="8">
        <f>IF(H2635&lt;&gt;"",_xlfn.DAYS(H2635,G2635),"N/A")</f>
        <v>9</v>
      </c>
      <c r="J2635" s="1">
        <f>IF(H2635&lt;&gt;"",H2635,"N/A")</f>
        <v>44659</v>
      </c>
      <c r="K2635">
        <v>3</v>
      </c>
      <c r="L2635" t="s">
        <v>16</v>
      </c>
      <c r="M2635" t="str">
        <f>IF(L2635&lt;&gt;"",L2635,"N/A")</f>
        <v>Paid</v>
      </c>
      <c r="N2635" t="s">
        <v>12</v>
      </c>
      <c r="O2635" t="str">
        <f>IF(N2635&lt;&gt;"",N2635,"N/A")</f>
        <v>Invoiced</v>
      </c>
      <c r="P2635" t="s">
        <v>13</v>
      </c>
      <c r="Q2635" s="9">
        <v>35</v>
      </c>
      <c r="R2635" t="str">
        <f t="shared" si="41"/>
        <v>30+</v>
      </c>
      <c r="S2635">
        <v>600</v>
      </c>
      <c r="T2635" t="s">
        <v>14</v>
      </c>
      <c r="U2635">
        <f>IF(T2635="USD",S2635,S2635*0.055)</f>
        <v>600</v>
      </c>
      <c r="V2635">
        <v>300</v>
      </c>
      <c r="W2635" t="s">
        <v>14</v>
      </c>
      <c r="X2635">
        <f>IF(W2635="USD",V2635,V2635*0.054)</f>
        <v>300</v>
      </c>
      <c r="Y2635">
        <v>0</v>
      </c>
      <c r="Z2635">
        <v>1.3499999999999999</v>
      </c>
      <c r="AA2635" s="9">
        <v>0.9</v>
      </c>
      <c r="AB2635">
        <v>1.125</v>
      </c>
      <c r="AC2635">
        <v>0.9</v>
      </c>
    </row>
    <row r="2636" spans="1:29" x14ac:dyDescent="0.25">
      <c r="A2636" t="s">
        <v>2430</v>
      </c>
      <c r="B2636" t="s">
        <v>10</v>
      </c>
      <c r="C2636" t="s">
        <v>56</v>
      </c>
      <c r="D2636" t="s">
        <v>3616</v>
      </c>
      <c r="E2636" t="s">
        <v>3613</v>
      </c>
      <c r="F2636" t="str">
        <f>_xlfn.CONCAT(D2636:D2636,"-",E2636)</f>
        <v>Marrakech-Sanaa</v>
      </c>
      <c r="G2636" s="1">
        <v>44659</v>
      </c>
      <c r="H2636" s="1">
        <v>44668</v>
      </c>
      <c r="I2636" s="8">
        <f>IF(H2636&lt;&gt;"",_xlfn.DAYS(H2636,G2636),"N/A")</f>
        <v>9</v>
      </c>
      <c r="J2636" s="1">
        <f>IF(H2636&lt;&gt;"",H2636,"N/A")</f>
        <v>44668</v>
      </c>
      <c r="K2636">
        <v>4</v>
      </c>
      <c r="L2636" t="s">
        <v>16</v>
      </c>
      <c r="M2636" t="str">
        <f>IF(L2636&lt;&gt;"",L2636,"N/A")</f>
        <v>Paid</v>
      </c>
      <c r="N2636" t="s">
        <v>12</v>
      </c>
      <c r="O2636" t="str">
        <f>IF(N2636&lt;&gt;"",N2636,"N/A")</f>
        <v>Invoiced</v>
      </c>
      <c r="P2636" t="s">
        <v>13</v>
      </c>
      <c r="Q2636" s="9">
        <v>35</v>
      </c>
      <c r="R2636" t="str">
        <f t="shared" si="41"/>
        <v>30+</v>
      </c>
      <c r="S2636">
        <v>600</v>
      </c>
      <c r="T2636" t="s">
        <v>14</v>
      </c>
      <c r="U2636">
        <f>IF(T2636="USD",S2636,S2636*0.055)</f>
        <v>600</v>
      </c>
      <c r="V2636">
        <v>300</v>
      </c>
      <c r="W2636" t="s">
        <v>14</v>
      </c>
      <c r="X2636">
        <f>IF(W2636="USD",V2636,V2636*0.054)</f>
        <v>300</v>
      </c>
      <c r="Y2636">
        <v>0</v>
      </c>
      <c r="Z2636">
        <v>1.3499999999999999</v>
      </c>
      <c r="AA2636" s="9">
        <v>0.9</v>
      </c>
      <c r="AB2636">
        <v>1.125</v>
      </c>
      <c r="AC2636">
        <v>0.9</v>
      </c>
    </row>
    <row r="2637" spans="1:29" x14ac:dyDescent="0.25">
      <c r="A2637" t="s">
        <v>2443</v>
      </c>
      <c r="B2637" t="s">
        <v>10</v>
      </c>
      <c r="C2637" t="s">
        <v>56</v>
      </c>
      <c r="D2637" t="s">
        <v>3620</v>
      </c>
      <c r="E2637" t="s">
        <v>3613</v>
      </c>
      <c r="F2637" t="str">
        <f>_xlfn.CONCAT(D2637:D2637,"-",E2637)</f>
        <v>Zanzibar-Sanaa</v>
      </c>
      <c r="G2637" s="1">
        <v>44729</v>
      </c>
      <c r="H2637" s="1">
        <v>44738</v>
      </c>
      <c r="I2637" s="8">
        <f>IF(H2637&lt;&gt;"",_xlfn.DAYS(H2637,G2637),"N/A")</f>
        <v>9</v>
      </c>
      <c r="J2637" s="1">
        <f>IF(H2637&lt;&gt;"",H2637,"N/A")</f>
        <v>44738</v>
      </c>
      <c r="K2637">
        <v>6</v>
      </c>
      <c r="L2637" t="s">
        <v>12</v>
      </c>
      <c r="M2637" t="str">
        <f>IF(L2637&lt;&gt;"",L2637,"N/A")</f>
        <v>Invoiced</v>
      </c>
      <c r="N2637" t="s">
        <v>12</v>
      </c>
      <c r="O2637" t="str">
        <f>IF(N2637&lt;&gt;"",N2637,"N/A")</f>
        <v>Invoiced</v>
      </c>
      <c r="P2637" t="s">
        <v>13</v>
      </c>
      <c r="Q2637" s="9">
        <v>35</v>
      </c>
      <c r="R2637" t="str">
        <f t="shared" si="41"/>
        <v>30+</v>
      </c>
      <c r="S2637">
        <v>600</v>
      </c>
      <c r="T2637" t="s">
        <v>14</v>
      </c>
      <c r="U2637">
        <f>IF(T2637="USD",S2637,S2637*0.055)</f>
        <v>600</v>
      </c>
      <c r="V2637">
        <v>300</v>
      </c>
      <c r="W2637" t="s">
        <v>14</v>
      </c>
      <c r="X2637">
        <f>IF(W2637="USD",V2637,V2637*0.054)</f>
        <v>300</v>
      </c>
      <c r="Y2637">
        <v>0</v>
      </c>
      <c r="Z2637">
        <v>1.3499999999999999</v>
      </c>
      <c r="AA2637" s="9">
        <v>0.9</v>
      </c>
      <c r="AB2637">
        <v>1.125</v>
      </c>
      <c r="AC2637">
        <v>0.9</v>
      </c>
    </row>
    <row r="2638" spans="1:29" x14ac:dyDescent="0.25">
      <c r="A2638" t="s">
        <v>2449</v>
      </c>
      <c r="B2638" t="s">
        <v>10</v>
      </c>
      <c r="C2638" t="s">
        <v>56</v>
      </c>
      <c r="D2638" t="s">
        <v>3615</v>
      </c>
      <c r="E2638" t="s">
        <v>3614</v>
      </c>
      <c r="F2638" t="str">
        <f>_xlfn.CONCAT(D2638:D2638,"-",E2638)</f>
        <v>Mombasa-Alger</v>
      </c>
      <c r="G2638" s="1">
        <v>44729</v>
      </c>
      <c r="H2638" s="1">
        <v>44738</v>
      </c>
      <c r="I2638" s="8">
        <f>IF(H2638&lt;&gt;"",_xlfn.DAYS(H2638,G2638),"N/A")</f>
        <v>9</v>
      </c>
      <c r="J2638" s="1">
        <f>IF(H2638&lt;&gt;"",H2638,"N/A")</f>
        <v>44738</v>
      </c>
      <c r="K2638">
        <v>6</v>
      </c>
      <c r="L2638" t="s">
        <v>12</v>
      </c>
      <c r="M2638" t="str">
        <f>IF(L2638&lt;&gt;"",L2638,"N/A")</f>
        <v>Invoiced</v>
      </c>
      <c r="N2638" t="s">
        <v>12</v>
      </c>
      <c r="O2638" t="str">
        <f>IF(N2638&lt;&gt;"",N2638,"N/A")</f>
        <v>Invoiced</v>
      </c>
      <c r="P2638" t="s">
        <v>13</v>
      </c>
      <c r="Q2638" s="9">
        <v>35</v>
      </c>
      <c r="R2638" t="str">
        <f t="shared" si="41"/>
        <v>30+</v>
      </c>
      <c r="S2638">
        <v>600</v>
      </c>
      <c r="T2638" t="s">
        <v>14</v>
      </c>
      <c r="U2638">
        <f>IF(T2638="USD",S2638,S2638*0.055)</f>
        <v>600</v>
      </c>
      <c r="V2638">
        <v>300</v>
      </c>
      <c r="W2638" t="s">
        <v>14</v>
      </c>
      <c r="X2638">
        <f>IF(W2638="USD",V2638,V2638*0.054)</f>
        <v>300</v>
      </c>
      <c r="Y2638">
        <v>0</v>
      </c>
      <c r="Z2638">
        <v>1.3499999999999999</v>
      </c>
      <c r="AA2638" s="9">
        <v>0.9</v>
      </c>
      <c r="AB2638">
        <v>1.125</v>
      </c>
      <c r="AC2638">
        <v>0.9</v>
      </c>
    </row>
    <row r="2639" spans="1:29" x14ac:dyDescent="0.25">
      <c r="A2639" t="s">
        <v>3477</v>
      </c>
      <c r="B2639" t="s">
        <v>10</v>
      </c>
      <c r="C2639" t="s">
        <v>56</v>
      </c>
      <c r="D2639" t="s">
        <v>3611</v>
      </c>
      <c r="E2639" t="s">
        <v>3618</v>
      </c>
      <c r="F2639" t="str">
        <f>_xlfn.CONCAT(D2639:D2639,"-",E2639)</f>
        <v>Mogadishu-Tripoli</v>
      </c>
      <c r="G2639" s="1">
        <v>44749</v>
      </c>
      <c r="H2639" s="1">
        <v>44758</v>
      </c>
      <c r="I2639" s="8">
        <f>IF(H2639&lt;&gt;"",_xlfn.DAYS(H2639,G2639),"N/A")</f>
        <v>9</v>
      </c>
      <c r="J2639" s="1">
        <f>IF(H2639&lt;&gt;"",H2639,"N/A")</f>
        <v>44758</v>
      </c>
      <c r="K2639">
        <v>7</v>
      </c>
      <c r="M2639" t="str">
        <f>IF(L2639&lt;&gt;"",L2639,"N/A")</f>
        <v>N/A</v>
      </c>
      <c r="N2639" t="s">
        <v>12</v>
      </c>
      <c r="O2639" t="str">
        <f>IF(N2639&lt;&gt;"",N2639,"N/A")</f>
        <v>Invoiced</v>
      </c>
      <c r="P2639" t="s">
        <v>13</v>
      </c>
      <c r="Q2639" s="9">
        <v>34.982999999999997</v>
      </c>
      <c r="R2639" t="str">
        <f t="shared" si="41"/>
        <v>30+</v>
      </c>
      <c r="S2639">
        <v>600</v>
      </c>
      <c r="T2639" t="s">
        <v>14</v>
      </c>
      <c r="U2639">
        <f>IF(T2639="USD",S2639,S2639*0.055)</f>
        <v>600</v>
      </c>
      <c r="V2639">
        <v>300</v>
      </c>
      <c r="W2639" t="s">
        <v>14</v>
      </c>
      <c r="X2639">
        <f>IF(W2639="USD",V2639,V2639*0.054)</f>
        <v>300</v>
      </c>
      <c r="Y2639">
        <v>1</v>
      </c>
      <c r="Z2639">
        <v>1.3499999999999999</v>
      </c>
      <c r="AA2639" s="9">
        <v>0.9</v>
      </c>
      <c r="AB2639">
        <v>1.125</v>
      </c>
      <c r="AC2639">
        <v>0.9</v>
      </c>
    </row>
    <row r="2640" spans="1:29" x14ac:dyDescent="0.25">
      <c r="A2640" t="s">
        <v>3315</v>
      </c>
      <c r="B2640" t="s">
        <v>10</v>
      </c>
      <c r="C2640" t="s">
        <v>56</v>
      </c>
      <c r="D2640" t="s">
        <v>3619</v>
      </c>
      <c r="E2640" t="s">
        <v>3614</v>
      </c>
      <c r="F2640" t="str">
        <f>_xlfn.CONCAT(D2640:D2640,"-",E2640)</f>
        <v>Addis Ababa-Alger</v>
      </c>
      <c r="G2640" s="1">
        <v>44803</v>
      </c>
      <c r="H2640" s="1">
        <v>44812</v>
      </c>
      <c r="I2640" s="8">
        <f>IF(H2640&lt;&gt;"",_xlfn.DAYS(H2640,G2640),"N/A")</f>
        <v>9</v>
      </c>
      <c r="J2640" s="1">
        <f>IF(H2640&lt;&gt;"",H2640,"N/A")</f>
        <v>44812</v>
      </c>
      <c r="K2640">
        <v>8</v>
      </c>
      <c r="L2640" t="s">
        <v>12</v>
      </c>
      <c r="M2640" t="str">
        <f>IF(L2640&lt;&gt;"",L2640,"N/A")</f>
        <v>Invoiced</v>
      </c>
      <c r="O2640" t="str">
        <f>IF(N2640&lt;&gt;"",N2640,"N/A")</f>
        <v>N/A</v>
      </c>
      <c r="P2640" t="s">
        <v>13</v>
      </c>
      <c r="Q2640" s="9">
        <v>34.5</v>
      </c>
      <c r="R2640" t="str">
        <f t="shared" si="41"/>
        <v>30+</v>
      </c>
      <c r="S2640">
        <v>600</v>
      </c>
      <c r="T2640" t="s">
        <v>14</v>
      </c>
      <c r="U2640">
        <f>IF(T2640="USD",S2640,S2640*0.055)</f>
        <v>600</v>
      </c>
      <c r="V2640">
        <v>300</v>
      </c>
      <c r="W2640" t="s">
        <v>14</v>
      </c>
      <c r="X2640">
        <f>IF(W2640="USD",V2640,V2640*0.054)</f>
        <v>300</v>
      </c>
      <c r="Y2640">
        <v>0</v>
      </c>
      <c r="Z2640">
        <v>1.3499999999999999</v>
      </c>
      <c r="AA2640" s="9">
        <v>0.9</v>
      </c>
      <c r="AB2640">
        <v>1.125</v>
      </c>
      <c r="AC2640">
        <v>0.9</v>
      </c>
    </row>
    <row r="2641" spans="1:29" x14ac:dyDescent="0.25">
      <c r="A2641" t="s">
        <v>3316</v>
      </c>
      <c r="B2641" t="s">
        <v>10</v>
      </c>
      <c r="C2641" t="s">
        <v>56</v>
      </c>
      <c r="D2641" t="s">
        <v>3620</v>
      </c>
      <c r="E2641" t="s">
        <v>3617</v>
      </c>
      <c r="F2641" t="str">
        <f>_xlfn.CONCAT(D2641:D2641,"-",E2641)</f>
        <v>Zanzibar-Lagos</v>
      </c>
      <c r="G2641" s="1">
        <v>44796</v>
      </c>
      <c r="H2641" s="1">
        <v>44805</v>
      </c>
      <c r="I2641" s="8">
        <f>IF(H2641&lt;&gt;"",_xlfn.DAYS(H2641,G2641),"N/A")</f>
        <v>9</v>
      </c>
      <c r="J2641" s="1">
        <f>IF(H2641&lt;&gt;"",H2641,"N/A")</f>
        <v>44805</v>
      </c>
      <c r="K2641">
        <v>8</v>
      </c>
      <c r="L2641" t="s">
        <v>12</v>
      </c>
      <c r="M2641" t="str">
        <f>IF(L2641&lt;&gt;"",L2641,"N/A")</f>
        <v>Invoiced</v>
      </c>
      <c r="O2641" t="str">
        <f>IF(N2641&lt;&gt;"",N2641,"N/A")</f>
        <v>N/A</v>
      </c>
      <c r="P2641" t="s">
        <v>13</v>
      </c>
      <c r="Q2641" s="9">
        <v>34.5</v>
      </c>
      <c r="R2641" t="str">
        <f t="shared" si="41"/>
        <v>30+</v>
      </c>
      <c r="S2641">
        <v>600</v>
      </c>
      <c r="T2641" t="s">
        <v>14</v>
      </c>
      <c r="U2641">
        <f>IF(T2641="USD",S2641,S2641*0.055)</f>
        <v>600</v>
      </c>
      <c r="V2641">
        <v>300</v>
      </c>
      <c r="W2641" t="s">
        <v>14</v>
      </c>
      <c r="X2641">
        <f>IF(W2641="USD",V2641,V2641*0.054)</f>
        <v>300</v>
      </c>
      <c r="Y2641">
        <v>0</v>
      </c>
      <c r="Z2641">
        <v>1.3499999999999999</v>
      </c>
      <c r="AA2641" s="9">
        <v>0.9</v>
      </c>
      <c r="AB2641">
        <v>1.125</v>
      </c>
      <c r="AC2641">
        <v>0.9</v>
      </c>
    </row>
    <row r="2642" spans="1:29" x14ac:dyDescent="0.25">
      <c r="A2642" t="s">
        <v>3526</v>
      </c>
      <c r="B2642" t="s">
        <v>10</v>
      </c>
      <c r="C2642" t="s">
        <v>11</v>
      </c>
      <c r="D2642" t="s">
        <v>3616</v>
      </c>
      <c r="E2642" t="s">
        <v>3618</v>
      </c>
      <c r="F2642" t="str">
        <f>_xlfn.CONCAT(D2642:D2642,"-",E2642)</f>
        <v>Marrakech-Tripoli</v>
      </c>
      <c r="G2642" s="1">
        <v>44686</v>
      </c>
      <c r="H2642" s="1">
        <v>44695</v>
      </c>
      <c r="I2642" s="8">
        <f>IF(H2642&lt;&gt;"",_xlfn.DAYS(H2642,G2642),"N/A")</f>
        <v>9</v>
      </c>
      <c r="J2642" s="1">
        <f>IF(H2642&lt;&gt;"",H2642,"N/A")</f>
        <v>44695</v>
      </c>
      <c r="K2642">
        <v>5</v>
      </c>
      <c r="L2642" t="s">
        <v>16</v>
      </c>
      <c r="M2642" t="str">
        <f>IF(L2642&lt;&gt;"",L2642,"N/A")</f>
        <v>Paid</v>
      </c>
      <c r="N2642" t="s">
        <v>12</v>
      </c>
      <c r="O2642" t="str">
        <f>IF(N2642&lt;&gt;"",N2642,"N/A")</f>
        <v>Invoiced</v>
      </c>
      <c r="P2642" t="s">
        <v>13</v>
      </c>
      <c r="Q2642" s="9">
        <v>31.367000000000001</v>
      </c>
      <c r="R2642" t="str">
        <f t="shared" si="41"/>
        <v>30+</v>
      </c>
      <c r="S2642">
        <v>600</v>
      </c>
      <c r="T2642" t="s">
        <v>14</v>
      </c>
      <c r="U2642">
        <f>IF(T2642="USD",S2642,S2642*0.055)</f>
        <v>600</v>
      </c>
      <c r="V2642">
        <v>300</v>
      </c>
      <c r="W2642" t="s">
        <v>14</v>
      </c>
      <c r="X2642">
        <f>IF(W2642="USD",V2642,V2642*0.054)</f>
        <v>300</v>
      </c>
      <c r="Y2642">
        <v>1</v>
      </c>
      <c r="Z2642">
        <v>1.3499999999999999</v>
      </c>
      <c r="AA2642" s="9">
        <v>0.9</v>
      </c>
      <c r="AB2642">
        <v>1.125</v>
      </c>
      <c r="AC2642">
        <v>0.9</v>
      </c>
    </row>
    <row r="2643" spans="1:29" x14ac:dyDescent="0.25">
      <c r="A2643" t="s">
        <v>2709</v>
      </c>
      <c r="B2643" t="s">
        <v>10</v>
      </c>
      <c r="C2643" t="s">
        <v>11</v>
      </c>
      <c r="D2643" t="s">
        <v>3615</v>
      </c>
      <c r="E2643" t="s">
        <v>3617</v>
      </c>
      <c r="F2643" t="str">
        <f>_xlfn.CONCAT(D2643:D2643,"-",E2643)</f>
        <v>Mombasa-Lagos</v>
      </c>
      <c r="G2643" s="1">
        <v>44692</v>
      </c>
      <c r="H2643" s="1">
        <v>44701</v>
      </c>
      <c r="I2643" s="8">
        <f>IF(H2643&lt;&gt;"",_xlfn.DAYS(H2643,G2643),"N/A")</f>
        <v>9</v>
      </c>
      <c r="J2643" s="1">
        <f>IF(H2643&lt;&gt;"",H2643,"N/A")</f>
        <v>44701</v>
      </c>
      <c r="K2643">
        <v>5</v>
      </c>
      <c r="L2643" t="s">
        <v>16</v>
      </c>
      <c r="M2643" t="str">
        <f>IF(L2643&lt;&gt;"",L2643,"N/A")</f>
        <v>Paid</v>
      </c>
      <c r="N2643" t="s">
        <v>12</v>
      </c>
      <c r="O2643" t="str">
        <f>IF(N2643&lt;&gt;"",N2643,"N/A")</f>
        <v>Invoiced</v>
      </c>
      <c r="P2643" t="s">
        <v>13</v>
      </c>
      <c r="Q2643" s="9">
        <v>31.093</v>
      </c>
      <c r="R2643" t="str">
        <f t="shared" si="41"/>
        <v>30+</v>
      </c>
      <c r="S2643">
        <v>600</v>
      </c>
      <c r="T2643" t="s">
        <v>14</v>
      </c>
      <c r="U2643">
        <f>IF(T2643="USD",S2643,S2643*0.055)</f>
        <v>600</v>
      </c>
      <c r="V2643">
        <v>300</v>
      </c>
      <c r="W2643" t="s">
        <v>14</v>
      </c>
      <c r="X2643">
        <f>IF(W2643="USD",V2643,V2643*0.054)</f>
        <v>300</v>
      </c>
      <c r="Y2643">
        <v>1</v>
      </c>
      <c r="Z2643">
        <v>1.3499999999999999</v>
      </c>
      <c r="AA2643" s="9">
        <v>0.9</v>
      </c>
      <c r="AB2643">
        <v>1.125</v>
      </c>
      <c r="AC2643">
        <v>0.9</v>
      </c>
    </row>
    <row r="2644" spans="1:29" x14ac:dyDescent="0.25">
      <c r="A2644" t="s">
        <v>3524</v>
      </c>
      <c r="B2644" t="s">
        <v>10</v>
      </c>
      <c r="C2644" t="s">
        <v>11</v>
      </c>
      <c r="D2644" t="s">
        <v>3611</v>
      </c>
      <c r="E2644" t="s">
        <v>3612</v>
      </c>
      <c r="F2644" t="str">
        <f>_xlfn.CONCAT(D2644:D2644,"-",E2644)</f>
        <v>Mogadishu-Victoria</v>
      </c>
      <c r="G2644" s="1">
        <v>44686</v>
      </c>
      <c r="H2644" s="1">
        <v>44695</v>
      </c>
      <c r="I2644" s="8">
        <f>IF(H2644&lt;&gt;"",_xlfn.DAYS(H2644,G2644),"N/A")</f>
        <v>9</v>
      </c>
      <c r="J2644" s="1">
        <f>IF(H2644&lt;&gt;"",H2644,"N/A")</f>
        <v>44695</v>
      </c>
      <c r="K2644">
        <v>5</v>
      </c>
      <c r="L2644" t="s">
        <v>16</v>
      </c>
      <c r="M2644" t="str">
        <f>IF(L2644&lt;&gt;"",L2644,"N/A")</f>
        <v>Paid</v>
      </c>
      <c r="N2644" t="s">
        <v>12</v>
      </c>
      <c r="O2644" t="str">
        <f>IF(N2644&lt;&gt;"",N2644,"N/A")</f>
        <v>Invoiced</v>
      </c>
      <c r="P2644" t="s">
        <v>13</v>
      </c>
      <c r="Q2644" s="9">
        <v>30.626999999999999</v>
      </c>
      <c r="R2644" t="str">
        <f t="shared" si="41"/>
        <v>30+</v>
      </c>
      <c r="S2644">
        <v>600</v>
      </c>
      <c r="T2644" t="s">
        <v>14</v>
      </c>
      <c r="U2644">
        <f>IF(T2644="USD",S2644,S2644*0.055)</f>
        <v>600</v>
      </c>
      <c r="V2644">
        <v>300</v>
      </c>
      <c r="W2644" t="s">
        <v>14</v>
      </c>
      <c r="X2644">
        <f>IF(W2644="USD",V2644,V2644*0.054)</f>
        <v>300</v>
      </c>
      <c r="Y2644">
        <v>1</v>
      </c>
      <c r="Z2644">
        <v>1.3499999999999999</v>
      </c>
      <c r="AA2644" s="9">
        <v>0.9</v>
      </c>
      <c r="AB2644">
        <v>1.125</v>
      </c>
      <c r="AC2644">
        <v>0.9</v>
      </c>
    </row>
    <row r="2645" spans="1:29" x14ac:dyDescent="0.25">
      <c r="A2645" t="s">
        <v>2560</v>
      </c>
      <c r="B2645" t="s">
        <v>10</v>
      </c>
      <c r="C2645" t="s">
        <v>56</v>
      </c>
      <c r="D2645" t="s">
        <v>3616</v>
      </c>
      <c r="E2645" t="s">
        <v>3613</v>
      </c>
      <c r="F2645" t="str">
        <f>_xlfn.CONCAT(D2645:D2645,"-",E2645)</f>
        <v>Marrakech-Sanaa</v>
      </c>
      <c r="G2645" s="1">
        <v>44776</v>
      </c>
      <c r="H2645" s="1">
        <v>44785</v>
      </c>
      <c r="I2645" s="8">
        <f>IF(H2645&lt;&gt;"",_xlfn.DAYS(H2645,G2645),"N/A")</f>
        <v>9</v>
      </c>
      <c r="J2645" s="1">
        <f>IF(H2645&lt;&gt;"",H2645,"N/A")</f>
        <v>44785</v>
      </c>
      <c r="K2645">
        <v>8</v>
      </c>
      <c r="L2645" t="s">
        <v>12</v>
      </c>
      <c r="M2645" t="str">
        <f>IF(L2645&lt;&gt;"",L2645,"N/A")</f>
        <v>Invoiced</v>
      </c>
      <c r="N2645" t="s">
        <v>836</v>
      </c>
      <c r="O2645" t="str">
        <f>IF(N2645&lt;&gt;"",N2645,"N/A")</f>
        <v>Draft</v>
      </c>
      <c r="P2645" t="s">
        <v>13</v>
      </c>
      <c r="Q2645" s="9">
        <v>30</v>
      </c>
      <c r="R2645" t="str">
        <f t="shared" si="41"/>
        <v>20-30</v>
      </c>
      <c r="S2645">
        <v>600</v>
      </c>
      <c r="T2645" t="s">
        <v>14</v>
      </c>
      <c r="U2645">
        <f>IF(T2645="USD",S2645,S2645*0.055)</f>
        <v>600</v>
      </c>
      <c r="V2645">
        <v>300</v>
      </c>
      <c r="W2645" t="s">
        <v>14</v>
      </c>
      <c r="X2645">
        <f>IF(W2645="USD",V2645,V2645*0.054)</f>
        <v>300</v>
      </c>
      <c r="Y2645">
        <v>0</v>
      </c>
      <c r="Z2645">
        <v>1.3499999999999999</v>
      </c>
      <c r="AA2645" s="9">
        <v>0.9</v>
      </c>
      <c r="AB2645">
        <v>1.125</v>
      </c>
      <c r="AC2645">
        <v>0.9</v>
      </c>
    </row>
    <row r="2646" spans="1:29" x14ac:dyDescent="0.25">
      <c r="A2646" t="s">
        <v>2569</v>
      </c>
      <c r="B2646" t="s">
        <v>10</v>
      </c>
      <c r="C2646" t="s">
        <v>56</v>
      </c>
      <c r="D2646" t="s">
        <v>3619</v>
      </c>
      <c r="E2646" t="s">
        <v>3614</v>
      </c>
      <c r="F2646" t="str">
        <f>_xlfn.CONCAT(D2646:D2646,"-",E2646)</f>
        <v>Addis Ababa-Alger</v>
      </c>
      <c r="G2646" s="1">
        <v>44776</v>
      </c>
      <c r="H2646" s="1">
        <v>44785</v>
      </c>
      <c r="I2646" s="8">
        <f>IF(H2646&lt;&gt;"",_xlfn.DAYS(H2646,G2646),"N/A")</f>
        <v>9</v>
      </c>
      <c r="J2646" s="1">
        <f>IF(H2646&lt;&gt;"",H2646,"N/A")</f>
        <v>44785</v>
      </c>
      <c r="K2646">
        <v>8</v>
      </c>
      <c r="L2646" t="s">
        <v>12</v>
      </c>
      <c r="M2646" t="str">
        <f>IF(L2646&lt;&gt;"",L2646,"N/A")</f>
        <v>Invoiced</v>
      </c>
      <c r="N2646" t="s">
        <v>836</v>
      </c>
      <c r="O2646" t="str">
        <f>IF(N2646&lt;&gt;"",N2646,"N/A")</f>
        <v>Draft</v>
      </c>
      <c r="P2646" t="s">
        <v>13</v>
      </c>
      <c r="Q2646" s="9">
        <v>30</v>
      </c>
      <c r="R2646" t="str">
        <f t="shared" si="41"/>
        <v>20-30</v>
      </c>
      <c r="S2646">
        <v>600</v>
      </c>
      <c r="T2646" t="s">
        <v>14</v>
      </c>
      <c r="U2646">
        <f>IF(T2646="USD",S2646,S2646*0.055)</f>
        <v>600</v>
      </c>
      <c r="V2646">
        <v>300</v>
      </c>
      <c r="W2646" t="s">
        <v>14</v>
      </c>
      <c r="X2646">
        <f>IF(W2646="USD",V2646,V2646*0.054)</f>
        <v>300</v>
      </c>
      <c r="Y2646">
        <v>0</v>
      </c>
      <c r="Z2646">
        <v>1.3499999999999999</v>
      </c>
      <c r="AA2646" s="9">
        <v>0.9</v>
      </c>
      <c r="AB2646">
        <v>1.125</v>
      </c>
      <c r="AC2646">
        <v>0.9</v>
      </c>
    </row>
    <row r="2647" spans="1:29" x14ac:dyDescent="0.25">
      <c r="A2647" t="s">
        <v>2573</v>
      </c>
      <c r="B2647" t="s">
        <v>10</v>
      </c>
      <c r="C2647" t="s">
        <v>56</v>
      </c>
      <c r="D2647" t="s">
        <v>3619</v>
      </c>
      <c r="E2647" t="s">
        <v>3613</v>
      </c>
      <c r="F2647" t="str">
        <f>_xlfn.CONCAT(D2647:D2647,"-",E2647)</f>
        <v>Addis Ababa-Sanaa</v>
      </c>
      <c r="G2647" s="1">
        <v>44777</v>
      </c>
      <c r="H2647" s="1">
        <v>44786</v>
      </c>
      <c r="I2647" s="8">
        <f>IF(H2647&lt;&gt;"",_xlfn.DAYS(H2647,G2647),"N/A")</f>
        <v>9</v>
      </c>
      <c r="J2647" s="1">
        <f>IF(H2647&lt;&gt;"",H2647,"N/A")</f>
        <v>44786</v>
      </c>
      <c r="K2647">
        <v>8</v>
      </c>
      <c r="L2647" t="s">
        <v>12</v>
      </c>
      <c r="M2647" t="str">
        <f>IF(L2647&lt;&gt;"",L2647,"N/A")</f>
        <v>Invoiced</v>
      </c>
      <c r="N2647" t="s">
        <v>836</v>
      </c>
      <c r="O2647" t="str">
        <f>IF(N2647&lt;&gt;"",N2647,"N/A")</f>
        <v>Draft</v>
      </c>
      <c r="P2647" t="s">
        <v>13</v>
      </c>
      <c r="Q2647" s="9">
        <v>30</v>
      </c>
      <c r="R2647" t="str">
        <f t="shared" si="41"/>
        <v>20-30</v>
      </c>
      <c r="S2647">
        <v>600</v>
      </c>
      <c r="T2647" t="s">
        <v>14</v>
      </c>
      <c r="U2647">
        <f>IF(T2647="USD",S2647,S2647*0.055)</f>
        <v>600</v>
      </c>
      <c r="V2647">
        <v>300</v>
      </c>
      <c r="W2647" t="s">
        <v>14</v>
      </c>
      <c r="X2647">
        <f>IF(W2647="USD",V2647,V2647*0.054)</f>
        <v>300</v>
      </c>
      <c r="Y2647">
        <v>0</v>
      </c>
      <c r="Z2647">
        <v>1.3499999999999999</v>
      </c>
      <c r="AA2647" s="9">
        <v>0.9</v>
      </c>
      <c r="AB2647">
        <v>1.125</v>
      </c>
      <c r="AC2647">
        <v>0.9</v>
      </c>
    </row>
    <row r="2648" spans="1:29" x14ac:dyDescent="0.25">
      <c r="A2648" t="s">
        <v>2577</v>
      </c>
      <c r="B2648" t="s">
        <v>10</v>
      </c>
      <c r="C2648" t="s">
        <v>56</v>
      </c>
      <c r="D2648" t="s">
        <v>3615</v>
      </c>
      <c r="E2648" t="s">
        <v>3612</v>
      </c>
      <c r="F2648" t="str">
        <f>_xlfn.CONCAT(D2648:D2648,"-",E2648)</f>
        <v>Mombasa-Victoria</v>
      </c>
      <c r="G2648" s="1">
        <v>44777</v>
      </c>
      <c r="H2648" s="1">
        <v>44786</v>
      </c>
      <c r="I2648" s="8">
        <f>IF(H2648&lt;&gt;"",_xlfn.DAYS(H2648,G2648),"N/A")</f>
        <v>9</v>
      </c>
      <c r="J2648" s="1">
        <f>IF(H2648&lt;&gt;"",H2648,"N/A")</f>
        <v>44786</v>
      </c>
      <c r="K2648">
        <v>8</v>
      </c>
      <c r="L2648" t="s">
        <v>12</v>
      </c>
      <c r="M2648" t="str">
        <f>IF(L2648&lt;&gt;"",L2648,"N/A")</f>
        <v>Invoiced</v>
      </c>
      <c r="N2648" t="s">
        <v>836</v>
      </c>
      <c r="O2648" t="str">
        <f>IF(N2648&lt;&gt;"",N2648,"N/A")</f>
        <v>Draft</v>
      </c>
      <c r="P2648" t="s">
        <v>13</v>
      </c>
      <c r="Q2648" s="9">
        <v>30</v>
      </c>
      <c r="R2648" t="str">
        <f t="shared" si="41"/>
        <v>20-30</v>
      </c>
      <c r="S2648">
        <v>600</v>
      </c>
      <c r="T2648" t="s">
        <v>14</v>
      </c>
      <c r="U2648">
        <f>IF(T2648="USD",S2648,S2648*0.055)</f>
        <v>600</v>
      </c>
      <c r="V2648">
        <v>300</v>
      </c>
      <c r="W2648" t="s">
        <v>14</v>
      </c>
      <c r="X2648">
        <f>IF(W2648="USD",V2648,V2648*0.054)</f>
        <v>300</v>
      </c>
      <c r="Y2648">
        <v>0</v>
      </c>
      <c r="Z2648">
        <v>1.3499999999999999</v>
      </c>
      <c r="AA2648" s="9">
        <v>0.9</v>
      </c>
      <c r="AB2648">
        <v>1.125</v>
      </c>
      <c r="AC2648">
        <v>0.9</v>
      </c>
    </row>
    <row r="2649" spans="1:29" x14ac:dyDescent="0.25">
      <c r="A2649" t="s">
        <v>2633</v>
      </c>
      <c r="B2649" t="s">
        <v>10</v>
      </c>
      <c r="C2649" t="s">
        <v>56</v>
      </c>
      <c r="D2649" t="s">
        <v>3616</v>
      </c>
      <c r="E2649" t="s">
        <v>3612</v>
      </c>
      <c r="F2649" t="str">
        <f>_xlfn.CONCAT(D2649:D2649,"-",E2649)</f>
        <v>Marrakech-Victoria</v>
      </c>
      <c r="G2649" s="1">
        <v>44802</v>
      </c>
      <c r="H2649" s="1">
        <v>44811</v>
      </c>
      <c r="I2649" s="8">
        <f>IF(H2649&lt;&gt;"",_xlfn.DAYS(H2649,G2649),"N/A")</f>
        <v>9</v>
      </c>
      <c r="J2649" s="1">
        <f>IF(H2649&lt;&gt;"",H2649,"N/A")</f>
        <v>44811</v>
      </c>
      <c r="K2649">
        <v>8</v>
      </c>
      <c r="L2649" t="s">
        <v>12</v>
      </c>
      <c r="M2649" t="str">
        <f>IF(L2649&lt;&gt;"",L2649,"N/A")</f>
        <v>Invoiced</v>
      </c>
      <c r="N2649" t="s">
        <v>12</v>
      </c>
      <c r="O2649" t="str">
        <f>IF(N2649&lt;&gt;"",N2649,"N/A")</f>
        <v>Invoiced</v>
      </c>
      <c r="P2649" t="s">
        <v>13</v>
      </c>
      <c r="Q2649" s="9">
        <v>30</v>
      </c>
      <c r="R2649" t="str">
        <f t="shared" si="41"/>
        <v>20-30</v>
      </c>
      <c r="S2649">
        <v>600</v>
      </c>
      <c r="T2649" t="s">
        <v>14</v>
      </c>
      <c r="U2649">
        <f>IF(T2649="USD",S2649,S2649*0.055)</f>
        <v>600</v>
      </c>
      <c r="V2649">
        <v>300</v>
      </c>
      <c r="W2649" t="s">
        <v>14</v>
      </c>
      <c r="X2649">
        <f>IF(W2649="USD",V2649,V2649*0.054)</f>
        <v>300</v>
      </c>
      <c r="Y2649">
        <v>0</v>
      </c>
      <c r="Z2649">
        <v>1.3499999999999999</v>
      </c>
      <c r="AA2649" s="9">
        <v>0.9</v>
      </c>
      <c r="AB2649">
        <v>1.125</v>
      </c>
      <c r="AC2649">
        <v>0.9</v>
      </c>
    </row>
    <row r="2650" spans="1:29" x14ac:dyDescent="0.25">
      <c r="A2650" t="s">
        <v>1129</v>
      </c>
      <c r="B2650" t="s">
        <v>10</v>
      </c>
      <c r="C2650" t="s">
        <v>56</v>
      </c>
      <c r="D2650" t="s">
        <v>3620</v>
      </c>
      <c r="E2650" t="s">
        <v>3614</v>
      </c>
      <c r="F2650" t="str">
        <f>_xlfn.CONCAT(D2650:D2650,"-",E2650)</f>
        <v>Zanzibar-Alger</v>
      </c>
      <c r="G2650" s="1">
        <v>44642</v>
      </c>
      <c r="H2650" s="1">
        <v>44651</v>
      </c>
      <c r="I2650" s="8">
        <f>IF(H2650&lt;&gt;"",_xlfn.DAYS(H2650,G2650),"N/A")</f>
        <v>9</v>
      </c>
      <c r="J2650" s="1">
        <f>IF(H2650&lt;&gt;"",H2650,"N/A")</f>
        <v>44651</v>
      </c>
      <c r="K2650">
        <v>3</v>
      </c>
      <c r="L2650" t="s">
        <v>16</v>
      </c>
      <c r="M2650" t="str">
        <f>IF(L2650&lt;&gt;"",L2650,"N/A")</f>
        <v>Paid</v>
      </c>
      <c r="N2650" t="s">
        <v>12</v>
      </c>
      <c r="O2650" t="str">
        <f>IF(N2650&lt;&gt;"",N2650,"N/A")</f>
        <v>Invoiced</v>
      </c>
      <c r="P2650" t="s">
        <v>13</v>
      </c>
      <c r="Q2650" s="9">
        <v>27.498000000000001</v>
      </c>
      <c r="R2650" t="str">
        <f t="shared" si="41"/>
        <v>20-30</v>
      </c>
      <c r="S2650">
        <v>600</v>
      </c>
      <c r="T2650" t="s">
        <v>14</v>
      </c>
      <c r="U2650">
        <f>IF(T2650="USD",S2650,S2650*0.055)</f>
        <v>600</v>
      </c>
      <c r="V2650">
        <v>300</v>
      </c>
      <c r="W2650" t="s">
        <v>14</v>
      </c>
      <c r="X2650">
        <f>IF(W2650="USD",V2650,V2650*0.054)</f>
        <v>300</v>
      </c>
      <c r="Y2650">
        <v>1</v>
      </c>
      <c r="Z2650">
        <v>1.3499999999999999</v>
      </c>
      <c r="AA2650" s="9">
        <v>0.9</v>
      </c>
      <c r="AB2650">
        <v>1.125</v>
      </c>
      <c r="AC2650">
        <v>0.9</v>
      </c>
    </row>
    <row r="2651" spans="1:29" x14ac:dyDescent="0.25">
      <c r="A2651" t="s">
        <v>3288</v>
      </c>
      <c r="B2651" t="s">
        <v>10</v>
      </c>
      <c r="C2651" t="s">
        <v>56</v>
      </c>
      <c r="D2651" t="s">
        <v>3619</v>
      </c>
      <c r="E2651" t="s">
        <v>3617</v>
      </c>
      <c r="F2651" t="str">
        <f>_xlfn.CONCAT(D2651:D2651,"-",E2651)</f>
        <v>Addis Ababa-Lagos</v>
      </c>
      <c r="G2651" s="1">
        <v>44788</v>
      </c>
      <c r="H2651" s="1">
        <v>44797</v>
      </c>
      <c r="I2651" s="8">
        <f>IF(H2651&lt;&gt;"",_xlfn.DAYS(H2651,G2651),"N/A")</f>
        <v>9</v>
      </c>
      <c r="J2651" s="1">
        <f>IF(H2651&lt;&gt;"",H2651,"N/A")</f>
        <v>44797</v>
      </c>
      <c r="K2651">
        <v>8</v>
      </c>
      <c r="L2651" t="s">
        <v>12</v>
      </c>
      <c r="M2651" t="str">
        <f>IF(L2651&lt;&gt;"",L2651,"N/A")</f>
        <v>Invoiced</v>
      </c>
      <c r="O2651" t="str">
        <f>IF(N2651&lt;&gt;"",N2651,"N/A")</f>
        <v>N/A</v>
      </c>
      <c r="P2651" t="s">
        <v>13</v>
      </c>
      <c r="Q2651" s="9">
        <v>27</v>
      </c>
      <c r="R2651" t="str">
        <f t="shared" si="41"/>
        <v>20-30</v>
      </c>
      <c r="S2651">
        <v>600</v>
      </c>
      <c r="T2651" t="s">
        <v>14</v>
      </c>
      <c r="U2651">
        <f>IF(T2651="USD",S2651,S2651*0.055)</f>
        <v>600</v>
      </c>
      <c r="V2651">
        <v>300</v>
      </c>
      <c r="W2651" t="s">
        <v>14</v>
      </c>
      <c r="X2651">
        <f>IF(W2651="USD",V2651,V2651*0.054)</f>
        <v>300</v>
      </c>
      <c r="Y2651">
        <v>0</v>
      </c>
      <c r="Z2651">
        <v>1.3499999999999999</v>
      </c>
      <c r="AA2651" s="9">
        <v>0.9</v>
      </c>
      <c r="AB2651">
        <v>1.125</v>
      </c>
      <c r="AC2651">
        <v>0.9</v>
      </c>
    </row>
    <row r="2652" spans="1:29" x14ac:dyDescent="0.25">
      <c r="A2652" t="s">
        <v>3289</v>
      </c>
      <c r="B2652" t="s">
        <v>10</v>
      </c>
      <c r="C2652" t="s">
        <v>56</v>
      </c>
      <c r="D2652" t="s">
        <v>3616</v>
      </c>
      <c r="E2652" t="s">
        <v>3612</v>
      </c>
      <c r="F2652" t="str">
        <f>_xlfn.CONCAT(D2652:D2652,"-",E2652)</f>
        <v>Marrakech-Victoria</v>
      </c>
      <c r="G2652" s="1">
        <v>44788</v>
      </c>
      <c r="H2652" s="1">
        <v>44797</v>
      </c>
      <c r="I2652" s="8">
        <f>IF(H2652&lt;&gt;"",_xlfn.DAYS(H2652,G2652),"N/A")</f>
        <v>9</v>
      </c>
      <c r="J2652" s="1">
        <f>IF(H2652&lt;&gt;"",H2652,"N/A")</f>
        <v>44797</v>
      </c>
      <c r="K2652">
        <v>8</v>
      </c>
      <c r="L2652" t="s">
        <v>12</v>
      </c>
      <c r="M2652" t="str">
        <f>IF(L2652&lt;&gt;"",L2652,"N/A")</f>
        <v>Invoiced</v>
      </c>
      <c r="O2652" t="str">
        <f>IF(N2652&lt;&gt;"",N2652,"N/A")</f>
        <v>N/A</v>
      </c>
      <c r="P2652" t="s">
        <v>13</v>
      </c>
      <c r="Q2652" s="9">
        <v>27</v>
      </c>
      <c r="R2652" t="str">
        <f t="shared" si="41"/>
        <v>20-30</v>
      </c>
      <c r="S2652">
        <v>600</v>
      </c>
      <c r="T2652" t="s">
        <v>14</v>
      </c>
      <c r="U2652">
        <f>IF(T2652="USD",S2652,S2652*0.055)</f>
        <v>600</v>
      </c>
      <c r="V2652">
        <v>300</v>
      </c>
      <c r="W2652" t="s">
        <v>14</v>
      </c>
      <c r="X2652">
        <f>IF(W2652="USD",V2652,V2652*0.054)</f>
        <v>300</v>
      </c>
      <c r="Y2652">
        <v>0</v>
      </c>
      <c r="Z2652">
        <v>1.3499999999999999</v>
      </c>
      <c r="AA2652" s="9">
        <v>0.9</v>
      </c>
      <c r="AB2652">
        <v>1.125</v>
      </c>
      <c r="AC2652">
        <v>0.9</v>
      </c>
    </row>
    <row r="2653" spans="1:29" x14ac:dyDescent="0.25">
      <c r="A2653" t="s">
        <v>3325</v>
      </c>
      <c r="B2653" t="s">
        <v>10</v>
      </c>
      <c r="C2653" t="s">
        <v>56</v>
      </c>
      <c r="D2653" t="s">
        <v>3619</v>
      </c>
      <c r="E2653" t="s">
        <v>3617</v>
      </c>
      <c r="F2653" t="str">
        <f>_xlfn.CONCAT(D2653:D2653,"-",E2653)</f>
        <v>Addis Ababa-Lagos</v>
      </c>
      <c r="G2653" s="1">
        <v>44797</v>
      </c>
      <c r="H2653" s="1">
        <v>44806</v>
      </c>
      <c r="I2653" s="8">
        <f>IF(H2653&lt;&gt;"",_xlfn.DAYS(H2653,G2653),"N/A")</f>
        <v>9</v>
      </c>
      <c r="J2653" s="1">
        <f>IF(H2653&lt;&gt;"",H2653,"N/A")</f>
        <v>44806</v>
      </c>
      <c r="K2653">
        <v>8</v>
      </c>
      <c r="L2653" t="s">
        <v>12</v>
      </c>
      <c r="M2653" t="str">
        <f>IF(L2653&lt;&gt;"",L2653,"N/A")</f>
        <v>Invoiced</v>
      </c>
      <c r="O2653" t="str">
        <f>IF(N2653&lt;&gt;"",N2653,"N/A")</f>
        <v>N/A</v>
      </c>
      <c r="P2653" t="s">
        <v>13</v>
      </c>
      <c r="Q2653" s="9">
        <v>27</v>
      </c>
      <c r="R2653" t="str">
        <f t="shared" si="41"/>
        <v>20-30</v>
      </c>
      <c r="S2653">
        <v>600</v>
      </c>
      <c r="T2653" t="s">
        <v>14</v>
      </c>
      <c r="U2653">
        <f>IF(T2653="USD",S2653,S2653*0.055)</f>
        <v>600</v>
      </c>
      <c r="V2653">
        <v>300</v>
      </c>
      <c r="W2653" t="s">
        <v>14</v>
      </c>
      <c r="X2653">
        <f>IF(W2653="USD",V2653,V2653*0.054)</f>
        <v>300</v>
      </c>
      <c r="Y2653">
        <v>0</v>
      </c>
      <c r="Z2653">
        <v>1.3499999999999999</v>
      </c>
      <c r="AA2653" s="9">
        <v>0.9</v>
      </c>
      <c r="AB2653">
        <v>1.125</v>
      </c>
      <c r="AC2653">
        <v>0.9</v>
      </c>
    </row>
    <row r="2654" spans="1:29" x14ac:dyDescent="0.25">
      <c r="A2654" t="s">
        <v>538</v>
      </c>
      <c r="B2654" t="s">
        <v>10</v>
      </c>
      <c r="C2654" t="s">
        <v>56</v>
      </c>
      <c r="D2654" t="s">
        <v>3611</v>
      </c>
      <c r="E2654" t="s">
        <v>3612</v>
      </c>
      <c r="F2654" t="str">
        <f>_xlfn.CONCAT(D2654:D2654,"-",E2654)</f>
        <v>Mogadishu-Victoria</v>
      </c>
      <c r="G2654" s="1">
        <v>44772</v>
      </c>
      <c r="H2654" s="1">
        <v>44785</v>
      </c>
      <c r="I2654" s="8">
        <f>IF(H2654&lt;&gt;"",_xlfn.DAYS(H2654,G2654),"N/A")</f>
        <v>13</v>
      </c>
      <c r="J2654" s="1">
        <f>IF(H2654&lt;&gt;"",H2654,"N/A")</f>
        <v>44785</v>
      </c>
      <c r="K2654">
        <v>7</v>
      </c>
      <c r="L2654" t="s">
        <v>12</v>
      </c>
      <c r="M2654" t="str">
        <f>IF(L2654&lt;&gt;"",L2654,"N/A")</f>
        <v>Invoiced</v>
      </c>
      <c r="N2654" t="s">
        <v>12</v>
      </c>
      <c r="O2654" t="str">
        <f>IF(N2654&lt;&gt;"",N2654,"N/A")</f>
        <v>Invoiced</v>
      </c>
      <c r="P2654" t="s">
        <v>13</v>
      </c>
      <c r="Q2654" s="9">
        <v>35.704999999999998</v>
      </c>
      <c r="R2654" t="str">
        <f t="shared" si="41"/>
        <v>30+</v>
      </c>
      <c r="S2654">
        <v>600</v>
      </c>
      <c r="T2654" t="s">
        <v>14</v>
      </c>
      <c r="U2654">
        <f>IF(T2654="USD",S2654,S2654*0.055)</f>
        <v>600</v>
      </c>
      <c r="V2654">
        <v>300</v>
      </c>
      <c r="W2654" t="s">
        <v>14</v>
      </c>
      <c r="X2654">
        <f>IF(W2654="USD",V2654,V2654*0.054)</f>
        <v>300</v>
      </c>
      <c r="Y2654">
        <v>1</v>
      </c>
      <c r="Z2654">
        <v>1.3</v>
      </c>
      <c r="AA2654" s="9">
        <v>1.95</v>
      </c>
      <c r="AB2654">
        <v>1.625</v>
      </c>
    </row>
    <row r="2655" spans="1:29" x14ac:dyDescent="0.25">
      <c r="A2655" t="s">
        <v>570</v>
      </c>
      <c r="B2655" t="s">
        <v>10</v>
      </c>
      <c r="C2655" t="s">
        <v>68</v>
      </c>
      <c r="D2655" t="s">
        <v>3616</v>
      </c>
      <c r="E2655" t="s">
        <v>3618</v>
      </c>
      <c r="F2655" t="str">
        <f>_xlfn.CONCAT(D2655:D2655,"-",E2655)</f>
        <v>Marrakech-Tripoli</v>
      </c>
      <c r="G2655" s="1">
        <v>44759</v>
      </c>
      <c r="H2655" s="1">
        <v>44772</v>
      </c>
      <c r="I2655" s="8">
        <f>IF(H2655&lt;&gt;"",_xlfn.DAYS(H2655,G2655),"N/A")</f>
        <v>13</v>
      </c>
      <c r="J2655" s="1">
        <f>IF(H2655&lt;&gt;"",H2655,"N/A")</f>
        <v>44772</v>
      </c>
      <c r="K2655">
        <v>7</v>
      </c>
      <c r="L2655" t="s">
        <v>12</v>
      </c>
      <c r="M2655" t="str">
        <f>IF(L2655&lt;&gt;"",L2655,"N/A")</f>
        <v>Invoiced</v>
      </c>
      <c r="N2655" t="s">
        <v>12</v>
      </c>
      <c r="O2655" t="str">
        <f>IF(N2655&lt;&gt;"",N2655,"N/A")</f>
        <v>Invoiced</v>
      </c>
      <c r="P2655" t="s">
        <v>13</v>
      </c>
      <c r="Q2655" s="9">
        <v>35.58</v>
      </c>
      <c r="R2655" t="str">
        <f t="shared" si="41"/>
        <v>30+</v>
      </c>
      <c r="S2655">
        <v>600</v>
      </c>
      <c r="T2655" t="s">
        <v>14</v>
      </c>
      <c r="U2655">
        <f>IF(T2655="USD",S2655,S2655*0.055)</f>
        <v>600</v>
      </c>
      <c r="V2655">
        <v>300</v>
      </c>
      <c r="W2655" t="s">
        <v>14</v>
      </c>
      <c r="X2655">
        <f>IF(W2655="USD",V2655,V2655*0.054)</f>
        <v>300</v>
      </c>
      <c r="Y2655">
        <v>1</v>
      </c>
      <c r="Z2655">
        <v>1.3</v>
      </c>
      <c r="AA2655" s="9">
        <v>1.95</v>
      </c>
      <c r="AB2655">
        <v>1.625</v>
      </c>
    </row>
    <row r="2656" spans="1:29" x14ac:dyDescent="0.25">
      <c r="A2656" t="s">
        <v>576</v>
      </c>
      <c r="B2656" t="s">
        <v>10</v>
      </c>
      <c r="C2656" t="s">
        <v>68</v>
      </c>
      <c r="D2656" t="s">
        <v>3615</v>
      </c>
      <c r="E2656" t="s">
        <v>3612</v>
      </c>
      <c r="F2656" t="str">
        <f>_xlfn.CONCAT(D2656:D2656,"-",E2656)</f>
        <v>Mombasa-Victoria</v>
      </c>
      <c r="G2656" s="1">
        <v>44759</v>
      </c>
      <c r="H2656" s="1">
        <v>44772</v>
      </c>
      <c r="I2656" s="8">
        <f>IF(H2656&lt;&gt;"",_xlfn.DAYS(H2656,G2656),"N/A")</f>
        <v>13</v>
      </c>
      <c r="J2656" s="1">
        <f>IF(H2656&lt;&gt;"",H2656,"N/A")</f>
        <v>44772</v>
      </c>
      <c r="K2656">
        <v>7</v>
      </c>
      <c r="L2656" t="s">
        <v>12</v>
      </c>
      <c r="M2656" t="str">
        <f>IF(L2656&lt;&gt;"",L2656,"N/A")</f>
        <v>Invoiced</v>
      </c>
      <c r="N2656" t="s">
        <v>12</v>
      </c>
      <c r="O2656" t="str">
        <f>IF(N2656&lt;&gt;"",N2656,"N/A")</f>
        <v>Invoiced</v>
      </c>
      <c r="P2656" t="s">
        <v>13</v>
      </c>
      <c r="Q2656" s="9">
        <v>35.58</v>
      </c>
      <c r="R2656" t="str">
        <f t="shared" si="41"/>
        <v>30+</v>
      </c>
      <c r="S2656">
        <v>600</v>
      </c>
      <c r="T2656" t="s">
        <v>14</v>
      </c>
      <c r="U2656">
        <f>IF(T2656="USD",S2656,S2656*0.055)</f>
        <v>600</v>
      </c>
      <c r="V2656">
        <v>300</v>
      </c>
      <c r="W2656" t="s">
        <v>14</v>
      </c>
      <c r="X2656">
        <f>IF(W2656="USD",V2656,V2656*0.054)</f>
        <v>300</v>
      </c>
      <c r="Y2656">
        <v>1</v>
      </c>
      <c r="Z2656">
        <v>1.3</v>
      </c>
      <c r="AA2656" s="9">
        <v>1.95</v>
      </c>
      <c r="AB2656">
        <v>1.625</v>
      </c>
    </row>
    <row r="2657" spans="1:28" x14ac:dyDescent="0.25">
      <c r="A2657" t="s">
        <v>602</v>
      </c>
      <c r="B2657" t="s">
        <v>10</v>
      </c>
      <c r="C2657" t="s">
        <v>68</v>
      </c>
      <c r="D2657" t="s">
        <v>3619</v>
      </c>
      <c r="E2657" t="s">
        <v>3614</v>
      </c>
      <c r="F2657" t="str">
        <f>_xlfn.CONCAT(D2657:D2657,"-",E2657)</f>
        <v>Addis Ababa-Alger</v>
      </c>
      <c r="G2657" s="1">
        <v>44764</v>
      </c>
      <c r="H2657" s="1">
        <v>44777</v>
      </c>
      <c r="I2657" s="8">
        <f>IF(H2657&lt;&gt;"",_xlfn.DAYS(H2657,G2657),"N/A")</f>
        <v>13</v>
      </c>
      <c r="J2657" s="1">
        <f>IF(H2657&lt;&gt;"",H2657,"N/A")</f>
        <v>44777</v>
      </c>
      <c r="K2657">
        <v>7</v>
      </c>
      <c r="L2657" t="s">
        <v>12</v>
      </c>
      <c r="M2657" t="str">
        <f>IF(L2657&lt;&gt;"",L2657,"N/A")</f>
        <v>Invoiced</v>
      </c>
      <c r="N2657" t="s">
        <v>12</v>
      </c>
      <c r="O2657" t="str">
        <f>IF(N2657&lt;&gt;"",N2657,"N/A")</f>
        <v>Invoiced</v>
      </c>
      <c r="P2657" t="s">
        <v>13</v>
      </c>
      <c r="Q2657" s="9">
        <v>35.58</v>
      </c>
      <c r="R2657" t="str">
        <f t="shared" si="41"/>
        <v>30+</v>
      </c>
      <c r="S2657">
        <v>600</v>
      </c>
      <c r="T2657" t="s">
        <v>14</v>
      </c>
      <c r="U2657">
        <f>IF(T2657="USD",S2657,S2657*0.055)</f>
        <v>600</v>
      </c>
      <c r="V2657">
        <v>300</v>
      </c>
      <c r="W2657" t="s">
        <v>14</v>
      </c>
      <c r="X2657">
        <f>IF(W2657="USD",V2657,V2657*0.054)</f>
        <v>300</v>
      </c>
      <c r="Y2657">
        <v>1</v>
      </c>
      <c r="Z2657">
        <v>1.3</v>
      </c>
      <c r="AA2657" s="9">
        <v>1.95</v>
      </c>
      <c r="AB2657">
        <v>1.625</v>
      </c>
    </row>
    <row r="2658" spans="1:28" x14ac:dyDescent="0.25">
      <c r="A2658" t="s">
        <v>605</v>
      </c>
      <c r="B2658" t="s">
        <v>10</v>
      </c>
      <c r="C2658" t="s">
        <v>68</v>
      </c>
      <c r="D2658" t="s">
        <v>3611</v>
      </c>
      <c r="E2658" t="s">
        <v>3617</v>
      </c>
      <c r="F2658" t="str">
        <f>_xlfn.CONCAT(D2658:D2658,"-",E2658)</f>
        <v>Mogadishu-Lagos</v>
      </c>
      <c r="G2658" s="1">
        <v>44773</v>
      </c>
      <c r="H2658" s="1">
        <v>44786</v>
      </c>
      <c r="I2658" s="8">
        <f>IF(H2658&lt;&gt;"",_xlfn.DAYS(H2658,G2658),"N/A")</f>
        <v>13</v>
      </c>
      <c r="J2658" s="1">
        <f>IF(H2658&lt;&gt;"",H2658,"N/A")</f>
        <v>44786</v>
      </c>
      <c r="K2658">
        <v>7</v>
      </c>
      <c r="L2658" t="s">
        <v>12</v>
      </c>
      <c r="M2658" t="str">
        <f>IF(L2658&lt;&gt;"",L2658,"N/A")</f>
        <v>Invoiced</v>
      </c>
      <c r="N2658" t="s">
        <v>12</v>
      </c>
      <c r="O2658" t="str">
        <f>IF(N2658&lt;&gt;"",N2658,"N/A")</f>
        <v>Invoiced</v>
      </c>
      <c r="P2658" t="s">
        <v>13</v>
      </c>
      <c r="Q2658" s="9">
        <v>35.58</v>
      </c>
      <c r="R2658" t="str">
        <f t="shared" si="41"/>
        <v>30+</v>
      </c>
      <c r="S2658">
        <v>600</v>
      </c>
      <c r="T2658" t="s">
        <v>14</v>
      </c>
      <c r="U2658">
        <f>IF(T2658="USD",S2658,S2658*0.055)</f>
        <v>600</v>
      </c>
      <c r="V2658">
        <v>300</v>
      </c>
      <c r="W2658" t="s">
        <v>14</v>
      </c>
      <c r="X2658">
        <f>IF(W2658="USD",V2658,V2658*0.054)</f>
        <v>300</v>
      </c>
      <c r="Y2658">
        <v>1</v>
      </c>
      <c r="Z2658">
        <v>1.3</v>
      </c>
      <c r="AA2658" s="9">
        <v>1.95</v>
      </c>
      <c r="AB2658">
        <v>1.625</v>
      </c>
    </row>
    <row r="2659" spans="1:28" x14ac:dyDescent="0.25">
      <c r="A2659" t="s">
        <v>541</v>
      </c>
      <c r="B2659" t="s">
        <v>10</v>
      </c>
      <c r="C2659" t="s">
        <v>56</v>
      </c>
      <c r="D2659" t="s">
        <v>3611</v>
      </c>
      <c r="E2659" t="s">
        <v>3612</v>
      </c>
      <c r="F2659" t="str">
        <f>_xlfn.CONCAT(D2659:D2659,"-",E2659)</f>
        <v>Mogadishu-Victoria</v>
      </c>
      <c r="G2659" s="1">
        <v>44775</v>
      </c>
      <c r="H2659" s="1">
        <v>44788</v>
      </c>
      <c r="I2659" s="8">
        <f>IF(H2659&lt;&gt;"",_xlfn.DAYS(H2659,G2659),"N/A")</f>
        <v>13</v>
      </c>
      <c r="J2659" s="1">
        <f>IF(H2659&lt;&gt;"",H2659,"N/A")</f>
        <v>44788</v>
      </c>
      <c r="K2659">
        <v>8</v>
      </c>
      <c r="L2659" t="s">
        <v>12</v>
      </c>
      <c r="M2659" t="str">
        <f>IF(L2659&lt;&gt;"",L2659,"N/A")</f>
        <v>Invoiced</v>
      </c>
      <c r="N2659" t="s">
        <v>12</v>
      </c>
      <c r="O2659" t="str">
        <f>IF(N2659&lt;&gt;"",N2659,"N/A")</f>
        <v>Invoiced</v>
      </c>
      <c r="P2659" t="s">
        <v>13</v>
      </c>
      <c r="Q2659" s="9">
        <v>35.579000000000001</v>
      </c>
      <c r="R2659" t="str">
        <f t="shared" si="41"/>
        <v>30+</v>
      </c>
      <c r="S2659">
        <v>600</v>
      </c>
      <c r="T2659" t="s">
        <v>14</v>
      </c>
      <c r="U2659">
        <f>IF(T2659="USD",S2659,S2659*0.055)</f>
        <v>600</v>
      </c>
      <c r="V2659">
        <v>300</v>
      </c>
      <c r="W2659" t="s">
        <v>14</v>
      </c>
      <c r="X2659">
        <f>IF(W2659="USD",V2659,V2659*0.054)</f>
        <v>300</v>
      </c>
      <c r="Y2659">
        <v>1</v>
      </c>
      <c r="Z2659">
        <v>1.3</v>
      </c>
      <c r="AA2659" s="9">
        <v>1.95</v>
      </c>
      <c r="AB2659">
        <v>1.625</v>
      </c>
    </row>
    <row r="2660" spans="1:28" x14ac:dyDescent="0.25">
      <c r="A2660" t="s">
        <v>699</v>
      </c>
      <c r="B2660" t="s">
        <v>10</v>
      </c>
      <c r="C2660" t="s">
        <v>68</v>
      </c>
      <c r="D2660" t="s">
        <v>3615</v>
      </c>
      <c r="E2660" t="s">
        <v>3613</v>
      </c>
      <c r="F2660" t="str">
        <f>_xlfn.CONCAT(D2660:D2660,"-",E2660)</f>
        <v>Mombasa-Sanaa</v>
      </c>
      <c r="G2660" s="1">
        <v>44779</v>
      </c>
      <c r="H2660" s="1">
        <v>44792</v>
      </c>
      <c r="I2660" s="8">
        <f>IF(H2660&lt;&gt;"",_xlfn.DAYS(H2660,G2660),"N/A")</f>
        <v>13</v>
      </c>
      <c r="J2660" s="1">
        <f>IF(H2660&lt;&gt;"",H2660,"N/A")</f>
        <v>44792</v>
      </c>
      <c r="K2660">
        <v>8</v>
      </c>
      <c r="L2660" t="s">
        <v>12</v>
      </c>
      <c r="M2660" t="str">
        <f>IF(L2660&lt;&gt;"",L2660,"N/A")</f>
        <v>Invoiced</v>
      </c>
      <c r="N2660" t="s">
        <v>12</v>
      </c>
      <c r="O2660" t="str">
        <f>IF(N2660&lt;&gt;"",N2660,"N/A")</f>
        <v>Invoiced</v>
      </c>
      <c r="P2660" t="s">
        <v>13</v>
      </c>
      <c r="Q2660" s="9">
        <v>35.578000000000003</v>
      </c>
      <c r="R2660" t="str">
        <f t="shared" si="41"/>
        <v>30+</v>
      </c>
      <c r="S2660">
        <v>600</v>
      </c>
      <c r="T2660" t="s">
        <v>14</v>
      </c>
      <c r="U2660">
        <f>IF(T2660="USD",S2660,S2660*0.055)</f>
        <v>600</v>
      </c>
      <c r="V2660">
        <v>300</v>
      </c>
      <c r="W2660" t="s">
        <v>14</v>
      </c>
      <c r="X2660">
        <f>IF(W2660="USD",V2660,V2660*0.054)</f>
        <v>300</v>
      </c>
      <c r="Y2660">
        <v>1</v>
      </c>
      <c r="Z2660">
        <v>1.3</v>
      </c>
      <c r="AA2660" s="9">
        <v>1.95</v>
      </c>
      <c r="AB2660">
        <v>1.625</v>
      </c>
    </row>
    <row r="2661" spans="1:28" x14ac:dyDescent="0.25">
      <c r="A2661" t="s">
        <v>547</v>
      </c>
      <c r="B2661" t="s">
        <v>10</v>
      </c>
      <c r="C2661" t="s">
        <v>68</v>
      </c>
      <c r="D2661" t="s">
        <v>3620</v>
      </c>
      <c r="E2661" t="s">
        <v>3614</v>
      </c>
      <c r="F2661" t="str">
        <f>_xlfn.CONCAT(D2661:D2661,"-",E2661)</f>
        <v>Zanzibar-Alger</v>
      </c>
      <c r="G2661" s="1">
        <v>44759</v>
      </c>
      <c r="H2661" s="1">
        <v>44772</v>
      </c>
      <c r="I2661" s="8">
        <f>IF(H2661&lt;&gt;"",_xlfn.DAYS(H2661,G2661),"N/A")</f>
        <v>13</v>
      </c>
      <c r="J2661" s="1">
        <f>IF(H2661&lt;&gt;"",H2661,"N/A")</f>
        <v>44772</v>
      </c>
      <c r="K2661">
        <v>7</v>
      </c>
      <c r="L2661" t="s">
        <v>12</v>
      </c>
      <c r="M2661" t="str">
        <f>IF(L2661&lt;&gt;"",L2661,"N/A")</f>
        <v>Invoiced</v>
      </c>
      <c r="N2661" t="s">
        <v>12</v>
      </c>
      <c r="O2661" t="str">
        <f>IF(N2661&lt;&gt;"",N2661,"N/A")</f>
        <v>Invoiced</v>
      </c>
      <c r="P2661" t="s">
        <v>13</v>
      </c>
      <c r="Q2661" s="9">
        <v>35.56</v>
      </c>
      <c r="R2661" t="str">
        <f t="shared" si="41"/>
        <v>30+</v>
      </c>
      <c r="S2661">
        <v>600</v>
      </c>
      <c r="T2661" t="s">
        <v>14</v>
      </c>
      <c r="U2661">
        <f>IF(T2661="USD",S2661,S2661*0.055)</f>
        <v>600</v>
      </c>
      <c r="V2661">
        <v>300</v>
      </c>
      <c r="W2661" t="s">
        <v>14</v>
      </c>
      <c r="X2661">
        <f>IF(W2661="USD",V2661,V2661*0.054)</f>
        <v>300</v>
      </c>
      <c r="Y2661">
        <v>1</v>
      </c>
      <c r="Z2661">
        <v>1.3</v>
      </c>
      <c r="AA2661" s="9">
        <v>1.95</v>
      </c>
      <c r="AB2661">
        <v>1.625</v>
      </c>
    </row>
    <row r="2662" spans="1:28" x14ac:dyDescent="0.25">
      <c r="A2662" t="s">
        <v>549</v>
      </c>
      <c r="B2662" t="s">
        <v>10</v>
      </c>
      <c r="C2662" t="s">
        <v>68</v>
      </c>
      <c r="D2662" t="s">
        <v>3615</v>
      </c>
      <c r="E2662" t="s">
        <v>3612</v>
      </c>
      <c r="F2662" t="str">
        <f>_xlfn.CONCAT(D2662:D2662,"-",E2662)</f>
        <v>Mombasa-Victoria</v>
      </c>
      <c r="G2662" s="1">
        <v>44747</v>
      </c>
      <c r="H2662" s="1">
        <v>44760</v>
      </c>
      <c r="I2662" s="8">
        <f>IF(H2662&lt;&gt;"",_xlfn.DAYS(H2662,G2662),"N/A")</f>
        <v>13</v>
      </c>
      <c r="J2662" s="1">
        <f>IF(H2662&lt;&gt;"",H2662,"N/A")</f>
        <v>44760</v>
      </c>
      <c r="K2662">
        <v>7</v>
      </c>
      <c r="L2662" t="s">
        <v>12</v>
      </c>
      <c r="M2662" t="str">
        <f>IF(L2662&lt;&gt;"",L2662,"N/A")</f>
        <v>Invoiced</v>
      </c>
      <c r="N2662" t="s">
        <v>12</v>
      </c>
      <c r="O2662" t="str">
        <f>IF(N2662&lt;&gt;"",N2662,"N/A")</f>
        <v>Invoiced</v>
      </c>
      <c r="P2662" t="s">
        <v>13</v>
      </c>
      <c r="Q2662" s="9">
        <v>35.56</v>
      </c>
      <c r="R2662" t="str">
        <f t="shared" si="41"/>
        <v>30+</v>
      </c>
      <c r="S2662">
        <v>600</v>
      </c>
      <c r="T2662" t="s">
        <v>14</v>
      </c>
      <c r="U2662">
        <f>IF(T2662="USD",S2662,S2662*0.055)</f>
        <v>600</v>
      </c>
      <c r="V2662">
        <v>300</v>
      </c>
      <c r="W2662" t="s">
        <v>14</v>
      </c>
      <c r="X2662">
        <f>IF(W2662="USD",V2662,V2662*0.054)</f>
        <v>300</v>
      </c>
      <c r="Y2662">
        <v>1</v>
      </c>
      <c r="Z2662">
        <v>1.3</v>
      </c>
      <c r="AA2662" s="9">
        <v>1.95</v>
      </c>
      <c r="AB2662">
        <v>1.625</v>
      </c>
    </row>
    <row r="2663" spans="1:28" x14ac:dyDescent="0.25">
      <c r="A2663" t="s">
        <v>575</v>
      </c>
      <c r="B2663" t="s">
        <v>10</v>
      </c>
      <c r="C2663" t="s">
        <v>68</v>
      </c>
      <c r="D2663" t="s">
        <v>3611</v>
      </c>
      <c r="E2663" t="s">
        <v>3612</v>
      </c>
      <c r="F2663" t="str">
        <f>_xlfn.CONCAT(D2663:D2663,"-",E2663)</f>
        <v>Mogadishu-Victoria</v>
      </c>
      <c r="G2663" s="1">
        <v>44759</v>
      </c>
      <c r="H2663" s="1">
        <v>44772</v>
      </c>
      <c r="I2663" s="8">
        <f>IF(H2663&lt;&gt;"",_xlfn.DAYS(H2663,G2663),"N/A")</f>
        <v>13</v>
      </c>
      <c r="J2663" s="1">
        <f>IF(H2663&lt;&gt;"",H2663,"N/A")</f>
        <v>44772</v>
      </c>
      <c r="K2663">
        <v>7</v>
      </c>
      <c r="L2663" t="s">
        <v>12</v>
      </c>
      <c r="M2663" t="str">
        <f>IF(L2663&lt;&gt;"",L2663,"N/A")</f>
        <v>Invoiced</v>
      </c>
      <c r="N2663" t="s">
        <v>12</v>
      </c>
      <c r="O2663" t="str">
        <f>IF(N2663&lt;&gt;"",N2663,"N/A")</f>
        <v>Invoiced</v>
      </c>
      <c r="P2663" t="s">
        <v>13</v>
      </c>
      <c r="Q2663" s="9">
        <v>35.56</v>
      </c>
      <c r="R2663" t="str">
        <f t="shared" si="41"/>
        <v>30+</v>
      </c>
      <c r="S2663">
        <v>600</v>
      </c>
      <c r="T2663" t="s">
        <v>14</v>
      </c>
      <c r="U2663">
        <f>IF(T2663="USD",S2663,S2663*0.055)</f>
        <v>600</v>
      </c>
      <c r="V2663">
        <v>300</v>
      </c>
      <c r="W2663" t="s">
        <v>14</v>
      </c>
      <c r="X2663">
        <f>IF(W2663="USD",V2663,V2663*0.054)</f>
        <v>300</v>
      </c>
      <c r="Y2663">
        <v>1</v>
      </c>
      <c r="Z2663">
        <v>1.3</v>
      </c>
      <c r="AA2663" s="9">
        <v>1.95</v>
      </c>
      <c r="AB2663">
        <v>1.625</v>
      </c>
    </row>
    <row r="2664" spans="1:28" x14ac:dyDescent="0.25">
      <c r="A2664" t="s">
        <v>721</v>
      </c>
      <c r="B2664" t="s">
        <v>10</v>
      </c>
      <c r="C2664" t="s">
        <v>68</v>
      </c>
      <c r="D2664" t="s">
        <v>3619</v>
      </c>
      <c r="E2664" t="s">
        <v>3612</v>
      </c>
      <c r="F2664" t="str">
        <f>_xlfn.CONCAT(D2664:D2664,"-",E2664)</f>
        <v>Addis Ababa-Victoria</v>
      </c>
      <c r="G2664" s="1">
        <v>44779</v>
      </c>
      <c r="H2664" s="1">
        <v>44792</v>
      </c>
      <c r="I2664" s="8">
        <f>IF(H2664&lt;&gt;"",_xlfn.DAYS(H2664,G2664),"N/A")</f>
        <v>13</v>
      </c>
      <c r="J2664" s="1">
        <f>IF(H2664&lt;&gt;"",H2664,"N/A")</f>
        <v>44792</v>
      </c>
      <c r="K2664">
        <v>8</v>
      </c>
      <c r="L2664" t="s">
        <v>12</v>
      </c>
      <c r="M2664" t="str">
        <f>IF(L2664&lt;&gt;"",L2664,"N/A")</f>
        <v>Invoiced</v>
      </c>
      <c r="N2664" t="s">
        <v>12</v>
      </c>
      <c r="O2664" t="str">
        <f>IF(N2664&lt;&gt;"",N2664,"N/A")</f>
        <v>Invoiced</v>
      </c>
      <c r="P2664" t="s">
        <v>13</v>
      </c>
      <c r="Q2664" s="9">
        <v>35.56</v>
      </c>
      <c r="R2664" t="str">
        <f t="shared" si="41"/>
        <v>30+</v>
      </c>
      <c r="S2664">
        <v>600</v>
      </c>
      <c r="T2664" t="s">
        <v>14</v>
      </c>
      <c r="U2664">
        <f>IF(T2664="USD",S2664,S2664*0.055)</f>
        <v>600</v>
      </c>
      <c r="V2664">
        <v>300</v>
      </c>
      <c r="W2664" t="s">
        <v>14</v>
      </c>
      <c r="X2664">
        <f>IF(W2664="USD",V2664,V2664*0.054)</f>
        <v>300</v>
      </c>
      <c r="Y2664">
        <v>1</v>
      </c>
      <c r="Z2664">
        <v>1.3</v>
      </c>
      <c r="AA2664" s="9">
        <v>1.95</v>
      </c>
      <c r="AB2664">
        <v>1.625</v>
      </c>
    </row>
    <row r="2665" spans="1:28" x14ac:dyDescent="0.25">
      <c r="A2665" t="s">
        <v>704</v>
      </c>
      <c r="B2665" t="s">
        <v>10</v>
      </c>
      <c r="C2665" t="s">
        <v>68</v>
      </c>
      <c r="D2665" t="s">
        <v>3620</v>
      </c>
      <c r="E2665" t="s">
        <v>3612</v>
      </c>
      <c r="F2665" t="str">
        <f>_xlfn.CONCAT(D2665:D2665,"-",E2665)</f>
        <v>Zanzibar-Victoria</v>
      </c>
      <c r="G2665" s="1">
        <v>44778</v>
      </c>
      <c r="H2665" s="1">
        <v>44791</v>
      </c>
      <c r="I2665" s="8">
        <f>IF(H2665&lt;&gt;"",_xlfn.DAYS(H2665,G2665),"N/A")</f>
        <v>13</v>
      </c>
      <c r="J2665" s="1">
        <f>IF(H2665&lt;&gt;"",H2665,"N/A")</f>
        <v>44791</v>
      </c>
      <c r="K2665">
        <v>8</v>
      </c>
      <c r="L2665" t="s">
        <v>12</v>
      </c>
      <c r="M2665" t="str">
        <f>IF(L2665&lt;&gt;"",L2665,"N/A")</f>
        <v>Invoiced</v>
      </c>
      <c r="N2665" t="s">
        <v>12</v>
      </c>
      <c r="O2665" t="str">
        <f>IF(N2665&lt;&gt;"",N2665,"N/A")</f>
        <v>Invoiced</v>
      </c>
      <c r="P2665" t="s">
        <v>13</v>
      </c>
      <c r="Q2665" s="9">
        <v>35.54</v>
      </c>
      <c r="R2665" t="str">
        <f t="shared" si="41"/>
        <v>30+</v>
      </c>
      <c r="S2665">
        <v>600</v>
      </c>
      <c r="T2665" t="s">
        <v>14</v>
      </c>
      <c r="U2665">
        <f>IF(T2665="USD",S2665,S2665*0.055)</f>
        <v>600</v>
      </c>
      <c r="V2665">
        <v>300</v>
      </c>
      <c r="W2665" t="s">
        <v>14</v>
      </c>
      <c r="X2665">
        <f>IF(W2665="USD",V2665,V2665*0.054)</f>
        <v>300</v>
      </c>
      <c r="Y2665">
        <v>1</v>
      </c>
      <c r="Z2665">
        <v>1.3</v>
      </c>
      <c r="AA2665" s="9">
        <v>1.95</v>
      </c>
      <c r="AB2665">
        <v>1.625</v>
      </c>
    </row>
    <row r="2666" spans="1:28" x14ac:dyDescent="0.25">
      <c r="A2666" t="s">
        <v>716</v>
      </c>
      <c r="B2666" t="s">
        <v>10</v>
      </c>
      <c r="C2666" t="s">
        <v>68</v>
      </c>
      <c r="D2666" t="s">
        <v>3616</v>
      </c>
      <c r="E2666" t="s">
        <v>3613</v>
      </c>
      <c r="F2666" t="str">
        <f>_xlfn.CONCAT(D2666:D2666,"-",E2666)</f>
        <v>Marrakech-Sanaa</v>
      </c>
      <c r="G2666" s="1">
        <v>44779</v>
      </c>
      <c r="H2666" s="1">
        <v>44792</v>
      </c>
      <c r="I2666" s="8">
        <f>IF(H2666&lt;&gt;"",_xlfn.DAYS(H2666,G2666),"N/A")</f>
        <v>13</v>
      </c>
      <c r="J2666" s="1">
        <f>IF(H2666&lt;&gt;"",H2666,"N/A")</f>
        <v>44792</v>
      </c>
      <c r="K2666">
        <v>8</v>
      </c>
      <c r="L2666" t="s">
        <v>12</v>
      </c>
      <c r="M2666" t="str">
        <f>IF(L2666&lt;&gt;"",L2666,"N/A")</f>
        <v>Invoiced</v>
      </c>
      <c r="N2666" t="s">
        <v>12</v>
      </c>
      <c r="O2666" t="str">
        <f>IF(N2666&lt;&gt;"",N2666,"N/A")</f>
        <v>Invoiced</v>
      </c>
      <c r="P2666" t="s">
        <v>13</v>
      </c>
      <c r="Q2666" s="9">
        <v>35.54</v>
      </c>
      <c r="R2666" t="str">
        <f t="shared" si="41"/>
        <v>30+</v>
      </c>
      <c r="S2666">
        <v>600</v>
      </c>
      <c r="T2666" t="s">
        <v>14</v>
      </c>
      <c r="U2666">
        <f>IF(T2666="USD",S2666,S2666*0.055)</f>
        <v>600</v>
      </c>
      <c r="V2666">
        <v>300</v>
      </c>
      <c r="W2666" t="s">
        <v>14</v>
      </c>
      <c r="X2666">
        <f>IF(W2666="USD",V2666,V2666*0.054)</f>
        <v>300</v>
      </c>
      <c r="Y2666">
        <v>1</v>
      </c>
      <c r="Z2666">
        <v>1.3</v>
      </c>
      <c r="AA2666" s="9">
        <v>1.95</v>
      </c>
      <c r="AB2666">
        <v>1.625</v>
      </c>
    </row>
    <row r="2667" spans="1:28" x14ac:dyDescent="0.25">
      <c r="A2667" t="s">
        <v>568</v>
      </c>
      <c r="B2667" t="s">
        <v>10</v>
      </c>
      <c r="C2667" t="s">
        <v>68</v>
      </c>
      <c r="D2667" t="s">
        <v>3620</v>
      </c>
      <c r="E2667" t="s">
        <v>3614</v>
      </c>
      <c r="F2667" t="str">
        <f>_xlfn.CONCAT(D2667:D2667,"-",E2667)</f>
        <v>Zanzibar-Alger</v>
      </c>
      <c r="G2667" s="1">
        <v>44759</v>
      </c>
      <c r="H2667" s="1">
        <v>44772</v>
      </c>
      <c r="I2667" s="8">
        <f>IF(H2667&lt;&gt;"",_xlfn.DAYS(H2667,G2667),"N/A")</f>
        <v>13</v>
      </c>
      <c r="J2667" s="1">
        <f>IF(H2667&lt;&gt;"",H2667,"N/A")</f>
        <v>44772</v>
      </c>
      <c r="K2667">
        <v>7</v>
      </c>
      <c r="L2667" t="s">
        <v>12</v>
      </c>
      <c r="M2667" t="str">
        <f>IF(L2667&lt;&gt;"",L2667,"N/A")</f>
        <v>Invoiced</v>
      </c>
      <c r="N2667" t="s">
        <v>12</v>
      </c>
      <c r="O2667" t="str">
        <f>IF(N2667&lt;&gt;"",N2667,"N/A")</f>
        <v>Invoiced</v>
      </c>
      <c r="P2667" t="s">
        <v>13</v>
      </c>
      <c r="Q2667" s="9">
        <v>35.520000000000003</v>
      </c>
      <c r="R2667" t="str">
        <f t="shared" si="41"/>
        <v>30+</v>
      </c>
      <c r="S2667">
        <v>600</v>
      </c>
      <c r="T2667" t="s">
        <v>14</v>
      </c>
      <c r="U2667">
        <f>IF(T2667="USD",S2667,S2667*0.055)</f>
        <v>600</v>
      </c>
      <c r="V2667">
        <v>300</v>
      </c>
      <c r="W2667" t="s">
        <v>14</v>
      </c>
      <c r="X2667">
        <f>IF(W2667="USD",V2667,V2667*0.054)</f>
        <v>300</v>
      </c>
      <c r="Y2667">
        <v>1</v>
      </c>
      <c r="Z2667">
        <v>1.3</v>
      </c>
      <c r="AA2667" s="9">
        <v>1.95</v>
      </c>
      <c r="AB2667">
        <v>1.625</v>
      </c>
    </row>
    <row r="2668" spans="1:28" x14ac:dyDescent="0.25">
      <c r="A2668" t="s">
        <v>707</v>
      </c>
      <c r="B2668" t="s">
        <v>10</v>
      </c>
      <c r="C2668" t="s">
        <v>68</v>
      </c>
      <c r="D2668" t="s">
        <v>3616</v>
      </c>
      <c r="E2668" t="s">
        <v>3613</v>
      </c>
      <c r="F2668" t="str">
        <f>_xlfn.CONCAT(D2668:D2668,"-",E2668)</f>
        <v>Marrakech-Sanaa</v>
      </c>
      <c r="G2668" s="1">
        <v>44779</v>
      </c>
      <c r="H2668" s="1">
        <v>44792</v>
      </c>
      <c r="I2668" s="8">
        <f>IF(H2668&lt;&gt;"",_xlfn.DAYS(H2668,G2668),"N/A")</f>
        <v>13</v>
      </c>
      <c r="J2668" s="1">
        <f>IF(H2668&lt;&gt;"",H2668,"N/A")</f>
        <v>44792</v>
      </c>
      <c r="K2668">
        <v>8</v>
      </c>
      <c r="L2668" t="s">
        <v>12</v>
      </c>
      <c r="M2668" t="str">
        <f>IF(L2668&lt;&gt;"",L2668,"N/A")</f>
        <v>Invoiced</v>
      </c>
      <c r="N2668" t="s">
        <v>12</v>
      </c>
      <c r="O2668" t="str">
        <f>IF(N2668&lt;&gt;"",N2668,"N/A")</f>
        <v>Invoiced</v>
      </c>
      <c r="P2668" t="s">
        <v>13</v>
      </c>
      <c r="Q2668" s="9">
        <v>35.520000000000003</v>
      </c>
      <c r="R2668" t="str">
        <f t="shared" si="41"/>
        <v>30+</v>
      </c>
      <c r="S2668">
        <v>600</v>
      </c>
      <c r="T2668" t="s">
        <v>14</v>
      </c>
      <c r="U2668">
        <f>IF(T2668="USD",S2668,S2668*0.055)</f>
        <v>600</v>
      </c>
      <c r="V2668">
        <v>300</v>
      </c>
      <c r="W2668" t="s">
        <v>14</v>
      </c>
      <c r="X2668">
        <f>IF(W2668="USD",V2668,V2668*0.054)</f>
        <v>300</v>
      </c>
      <c r="Y2668">
        <v>1</v>
      </c>
      <c r="Z2668">
        <v>1.3</v>
      </c>
      <c r="AA2668" s="9">
        <v>1.95</v>
      </c>
      <c r="AB2668">
        <v>1.625</v>
      </c>
    </row>
    <row r="2669" spans="1:28" x14ac:dyDescent="0.25">
      <c r="A2669" t="s">
        <v>714</v>
      </c>
      <c r="B2669" t="s">
        <v>10</v>
      </c>
      <c r="C2669" t="s">
        <v>68</v>
      </c>
      <c r="D2669" t="s">
        <v>3611</v>
      </c>
      <c r="E2669" t="s">
        <v>3612</v>
      </c>
      <c r="F2669" t="str">
        <f>_xlfn.CONCAT(D2669:D2669,"-",E2669)</f>
        <v>Mogadishu-Victoria</v>
      </c>
      <c r="G2669" s="1">
        <v>44779</v>
      </c>
      <c r="H2669" s="1">
        <v>44792</v>
      </c>
      <c r="I2669" s="8">
        <f>IF(H2669&lt;&gt;"",_xlfn.DAYS(H2669,G2669),"N/A")</f>
        <v>13</v>
      </c>
      <c r="J2669" s="1">
        <f>IF(H2669&lt;&gt;"",H2669,"N/A")</f>
        <v>44792</v>
      </c>
      <c r="K2669">
        <v>8</v>
      </c>
      <c r="L2669" t="s">
        <v>12</v>
      </c>
      <c r="M2669" t="str">
        <f>IF(L2669&lt;&gt;"",L2669,"N/A")</f>
        <v>Invoiced</v>
      </c>
      <c r="N2669" t="s">
        <v>12</v>
      </c>
      <c r="O2669" t="str">
        <f>IF(N2669&lt;&gt;"",N2669,"N/A")</f>
        <v>Invoiced</v>
      </c>
      <c r="P2669" t="s">
        <v>13</v>
      </c>
      <c r="Q2669" s="9">
        <v>35.520000000000003</v>
      </c>
      <c r="R2669" t="str">
        <f t="shared" si="41"/>
        <v>30+</v>
      </c>
      <c r="S2669">
        <v>600</v>
      </c>
      <c r="T2669" t="s">
        <v>14</v>
      </c>
      <c r="U2669">
        <f>IF(T2669="USD",S2669,S2669*0.055)</f>
        <v>600</v>
      </c>
      <c r="V2669">
        <v>300</v>
      </c>
      <c r="W2669" t="s">
        <v>14</v>
      </c>
      <c r="X2669">
        <f>IF(W2669="USD",V2669,V2669*0.054)</f>
        <v>300</v>
      </c>
      <c r="Y2669">
        <v>1</v>
      </c>
      <c r="Z2669">
        <v>1.3</v>
      </c>
      <c r="AA2669" s="9">
        <v>1.95</v>
      </c>
      <c r="AB2669">
        <v>1.625</v>
      </c>
    </row>
    <row r="2670" spans="1:28" x14ac:dyDescent="0.25">
      <c r="A2670" t="s">
        <v>571</v>
      </c>
      <c r="B2670" t="s">
        <v>10</v>
      </c>
      <c r="C2670" t="s">
        <v>68</v>
      </c>
      <c r="D2670" t="s">
        <v>3620</v>
      </c>
      <c r="E2670" t="s">
        <v>3613</v>
      </c>
      <c r="F2670" t="str">
        <f>_xlfn.CONCAT(D2670:D2670,"-",E2670)</f>
        <v>Zanzibar-Sanaa</v>
      </c>
      <c r="G2670" s="1">
        <v>44759</v>
      </c>
      <c r="H2670" s="1">
        <v>44772</v>
      </c>
      <c r="I2670" s="8">
        <f>IF(H2670&lt;&gt;"",_xlfn.DAYS(H2670,G2670),"N/A")</f>
        <v>13</v>
      </c>
      <c r="J2670" s="1">
        <f>IF(H2670&lt;&gt;"",H2670,"N/A")</f>
        <v>44772</v>
      </c>
      <c r="K2670">
        <v>7</v>
      </c>
      <c r="L2670" t="s">
        <v>12</v>
      </c>
      <c r="M2670" t="str">
        <f>IF(L2670&lt;&gt;"",L2670,"N/A")</f>
        <v>Invoiced</v>
      </c>
      <c r="N2670" t="s">
        <v>12</v>
      </c>
      <c r="O2670" t="str">
        <f>IF(N2670&lt;&gt;"",N2670,"N/A")</f>
        <v>Invoiced</v>
      </c>
      <c r="P2670" t="s">
        <v>13</v>
      </c>
      <c r="Q2670" s="9">
        <v>35.5</v>
      </c>
      <c r="R2670" t="str">
        <f t="shared" si="41"/>
        <v>30+</v>
      </c>
      <c r="S2670">
        <v>600</v>
      </c>
      <c r="T2670" t="s">
        <v>14</v>
      </c>
      <c r="U2670">
        <f>IF(T2670="USD",S2670,S2670*0.055)</f>
        <v>600</v>
      </c>
      <c r="V2670">
        <v>300</v>
      </c>
      <c r="W2670" t="s">
        <v>14</v>
      </c>
      <c r="X2670">
        <f>IF(W2670="USD",V2670,V2670*0.054)</f>
        <v>300</v>
      </c>
      <c r="Y2670">
        <v>1</v>
      </c>
      <c r="Z2670">
        <v>1.3</v>
      </c>
      <c r="AA2670" s="9">
        <v>1.95</v>
      </c>
      <c r="AB2670">
        <v>1.625</v>
      </c>
    </row>
    <row r="2671" spans="1:28" x14ac:dyDescent="0.25">
      <c r="A2671" t="s">
        <v>705</v>
      </c>
      <c r="B2671" t="s">
        <v>10</v>
      </c>
      <c r="C2671" t="s">
        <v>68</v>
      </c>
      <c r="D2671" t="s">
        <v>3620</v>
      </c>
      <c r="E2671" t="s">
        <v>3618</v>
      </c>
      <c r="F2671" t="str">
        <f>_xlfn.CONCAT(D2671:D2671,"-",E2671)</f>
        <v>Zanzibar-Tripoli</v>
      </c>
      <c r="G2671" s="1">
        <v>44779</v>
      </c>
      <c r="H2671" s="1">
        <v>44792</v>
      </c>
      <c r="I2671" s="8">
        <f>IF(H2671&lt;&gt;"",_xlfn.DAYS(H2671,G2671),"N/A")</f>
        <v>13</v>
      </c>
      <c r="J2671" s="1">
        <f>IF(H2671&lt;&gt;"",H2671,"N/A")</f>
        <v>44792</v>
      </c>
      <c r="K2671">
        <v>8</v>
      </c>
      <c r="L2671" t="s">
        <v>12</v>
      </c>
      <c r="M2671" t="str">
        <f>IF(L2671&lt;&gt;"",L2671,"N/A")</f>
        <v>Invoiced</v>
      </c>
      <c r="N2671" t="s">
        <v>12</v>
      </c>
      <c r="O2671" t="str">
        <f>IF(N2671&lt;&gt;"",N2671,"N/A")</f>
        <v>Invoiced</v>
      </c>
      <c r="P2671" t="s">
        <v>13</v>
      </c>
      <c r="Q2671" s="9">
        <v>35.5</v>
      </c>
      <c r="R2671" t="str">
        <f t="shared" si="41"/>
        <v>30+</v>
      </c>
      <c r="S2671">
        <v>600</v>
      </c>
      <c r="T2671" t="s">
        <v>14</v>
      </c>
      <c r="U2671">
        <f>IF(T2671="USD",S2671,S2671*0.055)</f>
        <v>600</v>
      </c>
      <c r="V2671">
        <v>300</v>
      </c>
      <c r="W2671" t="s">
        <v>14</v>
      </c>
      <c r="X2671">
        <f>IF(W2671="USD",V2671,V2671*0.054)</f>
        <v>300</v>
      </c>
      <c r="Y2671">
        <v>1</v>
      </c>
      <c r="Z2671">
        <v>1.3</v>
      </c>
      <c r="AA2671" s="9">
        <v>1.95</v>
      </c>
      <c r="AB2671">
        <v>1.625</v>
      </c>
    </row>
    <row r="2672" spans="1:28" x14ac:dyDescent="0.25">
      <c r="A2672" t="s">
        <v>708</v>
      </c>
      <c r="B2672" t="s">
        <v>10</v>
      </c>
      <c r="C2672" t="s">
        <v>68</v>
      </c>
      <c r="D2672" t="s">
        <v>3620</v>
      </c>
      <c r="E2672" t="s">
        <v>3618</v>
      </c>
      <c r="F2672" t="str">
        <f>_xlfn.CONCAT(D2672:D2672,"-",E2672)</f>
        <v>Zanzibar-Tripoli</v>
      </c>
      <c r="G2672" s="1">
        <v>44779</v>
      </c>
      <c r="H2672" s="1">
        <v>44792</v>
      </c>
      <c r="I2672" s="8">
        <f>IF(H2672&lt;&gt;"",_xlfn.DAYS(H2672,G2672),"N/A")</f>
        <v>13</v>
      </c>
      <c r="J2672" s="1">
        <f>IF(H2672&lt;&gt;"",H2672,"N/A")</f>
        <v>44792</v>
      </c>
      <c r="K2672">
        <v>8</v>
      </c>
      <c r="L2672" t="s">
        <v>12</v>
      </c>
      <c r="M2672" t="str">
        <f>IF(L2672&lt;&gt;"",L2672,"N/A")</f>
        <v>Invoiced</v>
      </c>
      <c r="N2672" t="s">
        <v>12</v>
      </c>
      <c r="O2672" t="str">
        <f>IF(N2672&lt;&gt;"",N2672,"N/A")</f>
        <v>Invoiced</v>
      </c>
      <c r="P2672" t="s">
        <v>13</v>
      </c>
      <c r="Q2672" s="9">
        <v>35.5</v>
      </c>
      <c r="R2672" t="str">
        <f t="shared" si="41"/>
        <v>30+</v>
      </c>
      <c r="S2672">
        <v>600</v>
      </c>
      <c r="T2672" t="s">
        <v>14</v>
      </c>
      <c r="U2672">
        <f>IF(T2672="USD",S2672,S2672*0.055)</f>
        <v>600</v>
      </c>
      <c r="V2672">
        <v>300</v>
      </c>
      <c r="W2672" t="s">
        <v>14</v>
      </c>
      <c r="X2672">
        <f>IF(W2672="USD",V2672,V2672*0.054)</f>
        <v>300</v>
      </c>
      <c r="Y2672">
        <v>1</v>
      </c>
      <c r="Z2672">
        <v>1.3</v>
      </c>
      <c r="AA2672" s="9">
        <v>1.95</v>
      </c>
      <c r="AB2672">
        <v>1.625</v>
      </c>
    </row>
    <row r="2673" spans="1:28" x14ac:dyDescent="0.25">
      <c r="A2673" t="s">
        <v>709</v>
      </c>
      <c r="B2673" t="s">
        <v>10</v>
      </c>
      <c r="C2673" t="s">
        <v>68</v>
      </c>
      <c r="D2673" t="s">
        <v>3619</v>
      </c>
      <c r="E2673" t="s">
        <v>3614</v>
      </c>
      <c r="F2673" t="str">
        <f>_xlfn.CONCAT(D2673:D2673,"-",E2673)</f>
        <v>Addis Ababa-Alger</v>
      </c>
      <c r="G2673" s="1">
        <v>44779</v>
      </c>
      <c r="H2673" s="1">
        <v>44792</v>
      </c>
      <c r="I2673" s="8">
        <f>IF(H2673&lt;&gt;"",_xlfn.DAYS(H2673,G2673),"N/A")</f>
        <v>13</v>
      </c>
      <c r="J2673" s="1">
        <f>IF(H2673&lt;&gt;"",H2673,"N/A")</f>
        <v>44792</v>
      </c>
      <c r="K2673">
        <v>8</v>
      </c>
      <c r="L2673" t="s">
        <v>12</v>
      </c>
      <c r="M2673" t="str">
        <f>IF(L2673&lt;&gt;"",L2673,"N/A")</f>
        <v>Invoiced</v>
      </c>
      <c r="N2673" t="s">
        <v>12</v>
      </c>
      <c r="O2673" t="str">
        <f>IF(N2673&lt;&gt;"",N2673,"N/A")</f>
        <v>Invoiced</v>
      </c>
      <c r="P2673" t="s">
        <v>13</v>
      </c>
      <c r="Q2673" s="9">
        <v>35.5</v>
      </c>
      <c r="R2673" t="str">
        <f t="shared" si="41"/>
        <v>30+</v>
      </c>
      <c r="S2673">
        <v>600</v>
      </c>
      <c r="T2673" t="s">
        <v>14</v>
      </c>
      <c r="U2673">
        <f>IF(T2673="USD",S2673,S2673*0.055)</f>
        <v>600</v>
      </c>
      <c r="V2673">
        <v>300</v>
      </c>
      <c r="W2673" t="s">
        <v>14</v>
      </c>
      <c r="X2673">
        <f>IF(W2673="USD",V2673,V2673*0.054)</f>
        <v>300</v>
      </c>
      <c r="Y2673">
        <v>1</v>
      </c>
      <c r="Z2673">
        <v>1.3</v>
      </c>
      <c r="AA2673" s="9">
        <v>1.95</v>
      </c>
      <c r="AB2673">
        <v>1.625</v>
      </c>
    </row>
    <row r="2674" spans="1:28" x14ac:dyDescent="0.25">
      <c r="A2674" t="s">
        <v>566</v>
      </c>
      <c r="B2674" t="s">
        <v>10</v>
      </c>
      <c r="C2674" t="s">
        <v>68</v>
      </c>
      <c r="D2674" t="s">
        <v>3619</v>
      </c>
      <c r="E2674" t="s">
        <v>3617</v>
      </c>
      <c r="F2674" t="str">
        <f>_xlfn.CONCAT(D2674:D2674,"-",E2674)</f>
        <v>Addis Ababa-Lagos</v>
      </c>
      <c r="G2674" s="1">
        <v>44747</v>
      </c>
      <c r="H2674" s="1">
        <v>44760</v>
      </c>
      <c r="I2674" s="8">
        <f>IF(H2674&lt;&gt;"",_xlfn.DAYS(H2674,G2674),"N/A")</f>
        <v>13</v>
      </c>
      <c r="J2674" s="1">
        <f>IF(H2674&lt;&gt;"",H2674,"N/A")</f>
        <v>44760</v>
      </c>
      <c r="K2674">
        <v>7</v>
      </c>
      <c r="L2674" t="s">
        <v>12</v>
      </c>
      <c r="M2674" t="str">
        <f>IF(L2674&lt;&gt;"",L2674,"N/A")</f>
        <v>Invoiced</v>
      </c>
      <c r="N2674" t="s">
        <v>12</v>
      </c>
      <c r="O2674" t="str">
        <f>IF(N2674&lt;&gt;"",N2674,"N/A")</f>
        <v>Invoiced</v>
      </c>
      <c r="P2674" t="s">
        <v>13</v>
      </c>
      <c r="Q2674" s="9">
        <v>35.479999999999997</v>
      </c>
      <c r="R2674" t="str">
        <f t="shared" si="41"/>
        <v>30+</v>
      </c>
      <c r="S2674">
        <v>600</v>
      </c>
      <c r="T2674" t="s">
        <v>14</v>
      </c>
      <c r="U2674">
        <f>IF(T2674="USD",S2674,S2674*0.055)</f>
        <v>600</v>
      </c>
      <c r="V2674">
        <v>300</v>
      </c>
      <c r="W2674" t="s">
        <v>14</v>
      </c>
      <c r="X2674">
        <f>IF(W2674="USD",V2674,V2674*0.054)</f>
        <v>300</v>
      </c>
      <c r="Y2674">
        <v>1</v>
      </c>
      <c r="Z2674">
        <v>1.3</v>
      </c>
      <c r="AA2674" s="9">
        <v>1.95</v>
      </c>
      <c r="AB2674">
        <v>1.625</v>
      </c>
    </row>
    <row r="2675" spans="1:28" x14ac:dyDescent="0.25">
      <c r="A2675" t="s">
        <v>569</v>
      </c>
      <c r="B2675" t="s">
        <v>10</v>
      </c>
      <c r="C2675" t="s">
        <v>68</v>
      </c>
      <c r="D2675" t="s">
        <v>3619</v>
      </c>
      <c r="E2675" t="s">
        <v>3618</v>
      </c>
      <c r="F2675" t="str">
        <f>_xlfn.CONCAT(D2675:D2675,"-",E2675)</f>
        <v>Addis Ababa-Tripoli</v>
      </c>
      <c r="G2675" s="1">
        <v>44758</v>
      </c>
      <c r="H2675" s="1">
        <v>44771</v>
      </c>
      <c r="I2675" s="8">
        <f>IF(H2675&lt;&gt;"",_xlfn.DAYS(H2675,G2675),"N/A")</f>
        <v>13</v>
      </c>
      <c r="J2675" s="1">
        <f>IF(H2675&lt;&gt;"",H2675,"N/A")</f>
        <v>44771</v>
      </c>
      <c r="K2675">
        <v>7</v>
      </c>
      <c r="L2675" t="s">
        <v>12</v>
      </c>
      <c r="M2675" t="str">
        <f>IF(L2675&lt;&gt;"",L2675,"N/A")</f>
        <v>Invoiced</v>
      </c>
      <c r="N2675" t="s">
        <v>12</v>
      </c>
      <c r="O2675" t="str">
        <f>IF(N2675&lt;&gt;"",N2675,"N/A")</f>
        <v>Invoiced</v>
      </c>
      <c r="P2675" t="s">
        <v>13</v>
      </c>
      <c r="Q2675" s="9">
        <v>35.479999999999997</v>
      </c>
      <c r="R2675" t="str">
        <f t="shared" si="41"/>
        <v>30+</v>
      </c>
      <c r="S2675">
        <v>600</v>
      </c>
      <c r="T2675" t="s">
        <v>14</v>
      </c>
      <c r="U2675">
        <f>IF(T2675="USD",S2675,S2675*0.055)</f>
        <v>600</v>
      </c>
      <c r="V2675">
        <v>300</v>
      </c>
      <c r="W2675" t="s">
        <v>14</v>
      </c>
      <c r="X2675">
        <f>IF(W2675="USD",V2675,V2675*0.054)</f>
        <v>300</v>
      </c>
      <c r="Y2675">
        <v>1</v>
      </c>
      <c r="Z2675">
        <v>1.3</v>
      </c>
      <c r="AA2675" s="9">
        <v>1.95</v>
      </c>
      <c r="AB2675">
        <v>1.625</v>
      </c>
    </row>
    <row r="2676" spans="1:28" x14ac:dyDescent="0.25">
      <c r="A2676" t="s">
        <v>710</v>
      </c>
      <c r="B2676" t="s">
        <v>10</v>
      </c>
      <c r="C2676" t="s">
        <v>68</v>
      </c>
      <c r="D2676" t="s">
        <v>3611</v>
      </c>
      <c r="E2676" t="s">
        <v>3614</v>
      </c>
      <c r="F2676" t="str">
        <f>_xlfn.CONCAT(D2676:D2676,"-",E2676)</f>
        <v>Mogadishu-Alger</v>
      </c>
      <c r="G2676" s="1">
        <v>44782</v>
      </c>
      <c r="H2676" s="1">
        <v>44795</v>
      </c>
      <c r="I2676" s="8">
        <f>IF(H2676&lt;&gt;"",_xlfn.DAYS(H2676,G2676),"N/A")</f>
        <v>13</v>
      </c>
      <c r="J2676" s="1">
        <f>IF(H2676&lt;&gt;"",H2676,"N/A")</f>
        <v>44795</v>
      </c>
      <c r="K2676">
        <v>8</v>
      </c>
      <c r="L2676" t="s">
        <v>12</v>
      </c>
      <c r="M2676" t="str">
        <f>IF(L2676&lt;&gt;"",L2676,"N/A")</f>
        <v>Invoiced</v>
      </c>
      <c r="N2676" t="s">
        <v>12</v>
      </c>
      <c r="O2676" t="str">
        <f>IF(N2676&lt;&gt;"",N2676,"N/A")</f>
        <v>Invoiced</v>
      </c>
      <c r="P2676" t="s">
        <v>13</v>
      </c>
      <c r="Q2676" s="9">
        <v>35.479999999999997</v>
      </c>
      <c r="R2676" t="str">
        <f t="shared" si="41"/>
        <v>30+</v>
      </c>
      <c r="S2676">
        <v>600</v>
      </c>
      <c r="T2676" t="s">
        <v>14</v>
      </c>
      <c r="U2676">
        <f>IF(T2676="USD",S2676,S2676*0.055)</f>
        <v>600</v>
      </c>
      <c r="V2676">
        <v>300</v>
      </c>
      <c r="W2676" t="s">
        <v>14</v>
      </c>
      <c r="X2676">
        <f>IF(W2676="USD",V2676,V2676*0.054)</f>
        <v>300</v>
      </c>
      <c r="Y2676">
        <v>1</v>
      </c>
      <c r="Z2676">
        <v>1.3</v>
      </c>
      <c r="AA2676" s="9">
        <v>1.95</v>
      </c>
      <c r="AB2676">
        <v>1.625</v>
      </c>
    </row>
    <row r="2677" spans="1:28" x14ac:dyDescent="0.25">
      <c r="A2677" t="s">
        <v>720</v>
      </c>
      <c r="B2677" t="s">
        <v>10</v>
      </c>
      <c r="C2677" t="s">
        <v>68</v>
      </c>
      <c r="D2677" t="s">
        <v>3619</v>
      </c>
      <c r="E2677" t="s">
        <v>3612</v>
      </c>
      <c r="F2677" t="str">
        <f>_xlfn.CONCAT(D2677:D2677,"-",E2677)</f>
        <v>Addis Ababa-Victoria</v>
      </c>
      <c r="G2677" s="1">
        <v>44790</v>
      </c>
      <c r="H2677" s="1">
        <v>44803</v>
      </c>
      <c r="I2677" s="8">
        <f>IF(H2677&lt;&gt;"",_xlfn.DAYS(H2677,G2677),"N/A")</f>
        <v>13</v>
      </c>
      <c r="J2677" s="1">
        <f>IF(H2677&lt;&gt;"",H2677,"N/A")</f>
        <v>44803</v>
      </c>
      <c r="K2677">
        <v>8</v>
      </c>
      <c r="L2677" t="s">
        <v>12</v>
      </c>
      <c r="M2677" t="str">
        <f>IF(L2677&lt;&gt;"",L2677,"N/A")</f>
        <v>Invoiced</v>
      </c>
      <c r="N2677" t="s">
        <v>583</v>
      </c>
      <c r="O2677" t="str">
        <f>IF(N2677&lt;&gt;"",N2677,"N/A")</f>
        <v>Approval Pending</v>
      </c>
      <c r="P2677" t="s">
        <v>13</v>
      </c>
      <c r="Q2677" s="9">
        <v>35.4</v>
      </c>
      <c r="R2677" t="str">
        <f t="shared" si="41"/>
        <v>30+</v>
      </c>
      <c r="S2677">
        <v>600</v>
      </c>
      <c r="T2677" t="s">
        <v>14</v>
      </c>
      <c r="U2677">
        <f>IF(T2677="USD",S2677,S2677*0.055)</f>
        <v>600</v>
      </c>
      <c r="V2677">
        <v>300</v>
      </c>
      <c r="W2677" t="s">
        <v>14</v>
      </c>
      <c r="X2677">
        <f>IF(W2677="USD",V2677,V2677*0.054)</f>
        <v>300</v>
      </c>
      <c r="Y2677">
        <v>1</v>
      </c>
      <c r="Z2677">
        <v>1.3</v>
      </c>
      <c r="AA2677" s="9">
        <v>1.95</v>
      </c>
      <c r="AB2677">
        <v>1.625</v>
      </c>
    </row>
    <row r="2678" spans="1:28" x14ac:dyDescent="0.25">
      <c r="A2678" t="s">
        <v>718</v>
      </c>
      <c r="B2678" t="s">
        <v>10</v>
      </c>
      <c r="C2678" t="s">
        <v>68</v>
      </c>
      <c r="D2678" t="s">
        <v>3615</v>
      </c>
      <c r="E2678" t="s">
        <v>3618</v>
      </c>
      <c r="F2678" t="str">
        <f>_xlfn.CONCAT(D2678:D2678,"-",E2678)</f>
        <v>Mombasa-Tripoli</v>
      </c>
      <c r="G2678" s="1">
        <v>44779</v>
      </c>
      <c r="H2678" s="1">
        <v>44792</v>
      </c>
      <c r="I2678" s="8">
        <f>IF(H2678&lt;&gt;"",_xlfn.DAYS(H2678,G2678),"N/A")</f>
        <v>13</v>
      </c>
      <c r="J2678" s="1">
        <f>IF(H2678&lt;&gt;"",H2678,"N/A")</f>
        <v>44792</v>
      </c>
      <c r="K2678">
        <v>8</v>
      </c>
      <c r="L2678" t="s">
        <v>12</v>
      </c>
      <c r="M2678" t="str">
        <f>IF(L2678&lt;&gt;"",L2678,"N/A")</f>
        <v>Invoiced</v>
      </c>
      <c r="N2678" t="s">
        <v>12</v>
      </c>
      <c r="O2678" t="str">
        <f>IF(N2678&lt;&gt;"",N2678,"N/A")</f>
        <v>Invoiced</v>
      </c>
      <c r="P2678" t="s">
        <v>13</v>
      </c>
      <c r="Q2678" s="9">
        <v>35.36</v>
      </c>
      <c r="R2678" t="str">
        <f t="shared" si="41"/>
        <v>30+</v>
      </c>
      <c r="S2678">
        <v>600</v>
      </c>
      <c r="T2678" t="s">
        <v>14</v>
      </c>
      <c r="U2678">
        <f>IF(T2678="USD",S2678,S2678*0.055)</f>
        <v>600</v>
      </c>
      <c r="V2678">
        <v>300</v>
      </c>
      <c r="W2678" t="s">
        <v>14</v>
      </c>
      <c r="X2678">
        <f>IF(W2678="USD",V2678,V2678*0.054)</f>
        <v>300</v>
      </c>
      <c r="Y2678">
        <v>1</v>
      </c>
      <c r="Z2678">
        <v>1.3</v>
      </c>
      <c r="AA2678" s="9">
        <v>1.95</v>
      </c>
      <c r="AB2678">
        <v>1.625</v>
      </c>
    </row>
    <row r="2679" spans="1:28" x14ac:dyDescent="0.25">
      <c r="A2679" t="s">
        <v>560</v>
      </c>
      <c r="B2679" t="s">
        <v>10</v>
      </c>
      <c r="C2679" t="s">
        <v>68</v>
      </c>
      <c r="D2679" t="s">
        <v>3620</v>
      </c>
      <c r="E2679" t="s">
        <v>3614</v>
      </c>
      <c r="F2679" t="str">
        <f>_xlfn.CONCAT(D2679:D2679,"-",E2679)</f>
        <v>Zanzibar-Alger</v>
      </c>
      <c r="G2679" s="1">
        <v>44744</v>
      </c>
      <c r="H2679" s="1">
        <v>44757</v>
      </c>
      <c r="I2679" s="8">
        <f>IF(H2679&lt;&gt;"",_xlfn.DAYS(H2679,G2679),"N/A")</f>
        <v>13</v>
      </c>
      <c r="J2679" s="1">
        <f>IF(H2679&lt;&gt;"",H2679,"N/A")</f>
        <v>44757</v>
      </c>
      <c r="K2679">
        <v>7</v>
      </c>
      <c r="L2679" t="s">
        <v>12</v>
      </c>
      <c r="M2679" t="str">
        <f>IF(L2679&lt;&gt;"",L2679,"N/A")</f>
        <v>Invoiced</v>
      </c>
      <c r="N2679" t="s">
        <v>12</v>
      </c>
      <c r="O2679" t="str">
        <f>IF(N2679&lt;&gt;"",N2679,"N/A")</f>
        <v>Invoiced</v>
      </c>
      <c r="P2679" t="s">
        <v>13</v>
      </c>
      <c r="Q2679" s="9">
        <v>35.299999999999997</v>
      </c>
      <c r="R2679" t="str">
        <f t="shared" si="41"/>
        <v>30+</v>
      </c>
      <c r="S2679">
        <v>600</v>
      </c>
      <c r="T2679" t="s">
        <v>14</v>
      </c>
      <c r="U2679">
        <f>IF(T2679="USD",S2679,S2679*0.055)</f>
        <v>600</v>
      </c>
      <c r="V2679">
        <v>300</v>
      </c>
      <c r="W2679" t="s">
        <v>14</v>
      </c>
      <c r="X2679">
        <f>IF(W2679="USD",V2679,V2679*0.054)</f>
        <v>300</v>
      </c>
      <c r="Y2679">
        <v>1</v>
      </c>
      <c r="Z2679">
        <v>1.3</v>
      </c>
      <c r="AA2679" s="9">
        <v>1.95</v>
      </c>
      <c r="AB2679">
        <v>1.625</v>
      </c>
    </row>
    <row r="2680" spans="1:28" x14ac:dyDescent="0.25">
      <c r="A2680" t="s">
        <v>520</v>
      </c>
      <c r="B2680" t="s">
        <v>10</v>
      </c>
      <c r="C2680" t="s">
        <v>56</v>
      </c>
      <c r="D2680" t="s">
        <v>3615</v>
      </c>
      <c r="E2680" t="s">
        <v>3613</v>
      </c>
      <c r="F2680" t="str">
        <f>_xlfn.CONCAT(D2680:D2680,"-",E2680)</f>
        <v>Mombasa-Sanaa</v>
      </c>
      <c r="G2680" s="1">
        <v>44748</v>
      </c>
      <c r="H2680" s="1">
        <v>44761</v>
      </c>
      <c r="I2680" s="8">
        <f>IF(H2680&lt;&gt;"",_xlfn.DAYS(H2680,G2680),"N/A")</f>
        <v>13</v>
      </c>
      <c r="J2680" s="1">
        <f>IF(H2680&lt;&gt;"",H2680,"N/A")</f>
        <v>44761</v>
      </c>
      <c r="K2680">
        <v>7</v>
      </c>
      <c r="L2680" t="s">
        <v>12</v>
      </c>
      <c r="M2680" t="str">
        <f>IF(L2680&lt;&gt;"",L2680,"N/A")</f>
        <v>Invoiced</v>
      </c>
      <c r="N2680" t="s">
        <v>12</v>
      </c>
      <c r="O2680" t="str">
        <f>IF(N2680&lt;&gt;"",N2680,"N/A")</f>
        <v>Invoiced</v>
      </c>
      <c r="P2680" t="s">
        <v>13</v>
      </c>
      <c r="Q2680" s="9">
        <v>35.091000000000001</v>
      </c>
      <c r="R2680" t="str">
        <f t="shared" si="41"/>
        <v>30+</v>
      </c>
      <c r="S2680">
        <v>600</v>
      </c>
      <c r="T2680" t="s">
        <v>14</v>
      </c>
      <c r="U2680">
        <f>IF(T2680="USD",S2680,S2680*0.055)</f>
        <v>600</v>
      </c>
      <c r="V2680">
        <v>300</v>
      </c>
      <c r="W2680" t="s">
        <v>14</v>
      </c>
      <c r="X2680">
        <f>IF(W2680="USD",V2680,V2680*0.054)</f>
        <v>300</v>
      </c>
      <c r="Y2680">
        <v>1</v>
      </c>
      <c r="Z2680">
        <v>1.3</v>
      </c>
      <c r="AA2680" s="9">
        <v>1.95</v>
      </c>
      <c r="AB2680">
        <v>1.625</v>
      </c>
    </row>
    <row r="2681" spans="1:28" x14ac:dyDescent="0.25">
      <c r="A2681" t="s">
        <v>519</v>
      </c>
      <c r="B2681" t="s">
        <v>10</v>
      </c>
      <c r="C2681" t="s">
        <v>56</v>
      </c>
      <c r="D2681" t="s">
        <v>3615</v>
      </c>
      <c r="E2681" t="s">
        <v>3617</v>
      </c>
      <c r="F2681" t="str">
        <f>_xlfn.CONCAT(D2681:D2681,"-",E2681)</f>
        <v>Mombasa-Lagos</v>
      </c>
      <c r="G2681" s="1">
        <v>44748</v>
      </c>
      <c r="H2681" s="1">
        <v>44761</v>
      </c>
      <c r="I2681" s="8">
        <f>IF(H2681&lt;&gt;"",_xlfn.DAYS(H2681,G2681),"N/A")</f>
        <v>13</v>
      </c>
      <c r="J2681" s="1">
        <f>IF(H2681&lt;&gt;"",H2681,"N/A")</f>
        <v>44761</v>
      </c>
      <c r="K2681">
        <v>7</v>
      </c>
      <c r="L2681" t="s">
        <v>12</v>
      </c>
      <c r="M2681" t="str">
        <f>IF(L2681&lt;&gt;"",L2681,"N/A")</f>
        <v>Invoiced</v>
      </c>
      <c r="N2681" t="s">
        <v>12</v>
      </c>
      <c r="O2681" t="str">
        <f>IF(N2681&lt;&gt;"",N2681,"N/A")</f>
        <v>Invoiced</v>
      </c>
      <c r="P2681" t="s">
        <v>13</v>
      </c>
      <c r="Q2681" s="9">
        <v>35.058</v>
      </c>
      <c r="R2681" t="str">
        <f t="shared" si="41"/>
        <v>30+</v>
      </c>
      <c r="S2681">
        <v>600</v>
      </c>
      <c r="T2681" t="s">
        <v>14</v>
      </c>
      <c r="U2681">
        <f>IF(T2681="USD",S2681,S2681*0.055)</f>
        <v>600</v>
      </c>
      <c r="V2681">
        <v>300</v>
      </c>
      <c r="W2681" t="s">
        <v>14</v>
      </c>
      <c r="X2681">
        <f>IF(W2681="USD",V2681,V2681*0.054)</f>
        <v>300</v>
      </c>
      <c r="Y2681">
        <v>1</v>
      </c>
      <c r="Z2681">
        <v>1.3</v>
      </c>
      <c r="AA2681" s="9">
        <v>1.95</v>
      </c>
      <c r="AB2681">
        <v>1.625</v>
      </c>
    </row>
    <row r="2682" spans="1:28" x14ac:dyDescent="0.25">
      <c r="A2682" t="s">
        <v>486</v>
      </c>
      <c r="B2682" t="s">
        <v>10</v>
      </c>
      <c r="C2682" t="s">
        <v>68</v>
      </c>
      <c r="D2682" t="s">
        <v>3615</v>
      </c>
      <c r="E2682" t="s">
        <v>3614</v>
      </c>
      <c r="F2682" t="str">
        <f>_xlfn.CONCAT(D2682:D2682,"-",E2682)</f>
        <v>Mombasa-Alger</v>
      </c>
      <c r="G2682" s="1">
        <v>44726</v>
      </c>
      <c r="H2682" s="1">
        <v>44739</v>
      </c>
      <c r="I2682" s="8">
        <f>IF(H2682&lt;&gt;"",_xlfn.DAYS(H2682,G2682),"N/A")</f>
        <v>13</v>
      </c>
      <c r="J2682" s="1">
        <f>IF(H2682&lt;&gt;"",H2682,"N/A")</f>
        <v>44739</v>
      </c>
      <c r="K2682">
        <v>6</v>
      </c>
      <c r="L2682" t="s">
        <v>16</v>
      </c>
      <c r="M2682" t="str">
        <f>IF(L2682&lt;&gt;"",L2682,"N/A")</f>
        <v>Paid</v>
      </c>
      <c r="O2682" t="str">
        <f>IF(N2682&lt;&gt;"",N2682,"N/A")</f>
        <v>N/A</v>
      </c>
      <c r="P2682" t="s">
        <v>69</v>
      </c>
      <c r="Q2682" s="9">
        <v>35.020000000000003</v>
      </c>
      <c r="R2682" t="str">
        <f t="shared" si="41"/>
        <v>30+</v>
      </c>
      <c r="S2682">
        <v>20</v>
      </c>
      <c r="T2682" t="s">
        <v>14</v>
      </c>
      <c r="U2682">
        <f>IF(T2682="USD",S2682,S2682*0.055)</f>
        <v>20</v>
      </c>
      <c r="V2682">
        <v>10</v>
      </c>
      <c r="W2682" t="s">
        <v>14</v>
      </c>
      <c r="X2682">
        <f>IF(W2682="USD",V2682,V2682*0.054)</f>
        <v>10</v>
      </c>
      <c r="Y2682">
        <v>1</v>
      </c>
      <c r="Z2682">
        <v>1.3</v>
      </c>
      <c r="AA2682" s="9">
        <v>1.95</v>
      </c>
      <c r="AB2682">
        <v>1.625</v>
      </c>
    </row>
    <row r="2683" spans="1:28" x14ac:dyDescent="0.25">
      <c r="A2683" t="s">
        <v>465</v>
      </c>
      <c r="B2683" t="s">
        <v>10</v>
      </c>
      <c r="C2683" t="s">
        <v>68</v>
      </c>
      <c r="D2683" t="s">
        <v>3611</v>
      </c>
      <c r="E2683" t="s">
        <v>3612</v>
      </c>
      <c r="F2683" t="str">
        <f>_xlfn.CONCAT(D2683:D2683,"-",E2683)</f>
        <v>Mogadishu-Victoria</v>
      </c>
      <c r="G2683" s="1">
        <v>44726</v>
      </c>
      <c r="H2683" s="1">
        <v>44739</v>
      </c>
      <c r="I2683" s="8">
        <f>IF(H2683&lt;&gt;"",_xlfn.DAYS(H2683,G2683),"N/A")</f>
        <v>13</v>
      </c>
      <c r="J2683" s="1">
        <f>IF(H2683&lt;&gt;"",H2683,"N/A")</f>
        <v>44739</v>
      </c>
      <c r="K2683">
        <v>6</v>
      </c>
      <c r="L2683" t="s">
        <v>16</v>
      </c>
      <c r="M2683" t="str">
        <f>IF(L2683&lt;&gt;"",L2683,"N/A")</f>
        <v>Paid</v>
      </c>
      <c r="N2683" t="s">
        <v>12</v>
      </c>
      <c r="O2683" t="str">
        <f>IF(N2683&lt;&gt;"",N2683,"N/A")</f>
        <v>Invoiced</v>
      </c>
      <c r="P2683" t="s">
        <v>13</v>
      </c>
      <c r="Q2683" s="9">
        <v>35.020000000000003</v>
      </c>
      <c r="R2683" t="str">
        <f t="shared" si="41"/>
        <v>30+</v>
      </c>
      <c r="S2683">
        <v>600</v>
      </c>
      <c r="T2683" t="s">
        <v>14</v>
      </c>
      <c r="U2683">
        <f>IF(T2683="USD",S2683,S2683*0.055)</f>
        <v>600</v>
      </c>
      <c r="V2683">
        <v>300</v>
      </c>
      <c r="W2683" t="s">
        <v>14</v>
      </c>
      <c r="X2683">
        <f>IF(W2683="USD",V2683,V2683*0.054)</f>
        <v>300</v>
      </c>
      <c r="Y2683">
        <v>1</v>
      </c>
      <c r="Z2683">
        <v>1.3</v>
      </c>
      <c r="AA2683" s="9">
        <v>1.95</v>
      </c>
      <c r="AB2683">
        <v>1.625</v>
      </c>
    </row>
    <row r="2684" spans="1:28" x14ac:dyDescent="0.25">
      <c r="A2684" t="s">
        <v>515</v>
      </c>
      <c r="B2684" t="s">
        <v>10</v>
      </c>
      <c r="C2684" t="s">
        <v>56</v>
      </c>
      <c r="D2684" t="s">
        <v>3615</v>
      </c>
      <c r="E2684" t="s">
        <v>3614</v>
      </c>
      <c r="F2684" t="str">
        <f>_xlfn.CONCAT(D2684:D2684,"-",E2684)</f>
        <v>Mombasa-Alger</v>
      </c>
      <c r="G2684" s="1">
        <v>44744</v>
      </c>
      <c r="H2684" s="1">
        <v>44757</v>
      </c>
      <c r="I2684" s="8">
        <f>IF(H2684&lt;&gt;"",_xlfn.DAYS(H2684,G2684),"N/A")</f>
        <v>13</v>
      </c>
      <c r="J2684" s="1">
        <f>IF(H2684&lt;&gt;"",H2684,"N/A")</f>
        <v>44757</v>
      </c>
      <c r="K2684">
        <v>7</v>
      </c>
      <c r="L2684" t="s">
        <v>12</v>
      </c>
      <c r="M2684" t="str">
        <f>IF(L2684&lt;&gt;"",L2684,"N/A")</f>
        <v>Invoiced</v>
      </c>
      <c r="N2684" t="s">
        <v>12</v>
      </c>
      <c r="O2684" t="str">
        <f>IF(N2684&lt;&gt;"",N2684,"N/A")</f>
        <v>Invoiced</v>
      </c>
      <c r="P2684" t="s">
        <v>13</v>
      </c>
      <c r="Q2684" s="9">
        <v>34.973999999999997</v>
      </c>
      <c r="R2684" t="str">
        <f t="shared" si="41"/>
        <v>30+</v>
      </c>
      <c r="S2684">
        <v>600</v>
      </c>
      <c r="T2684" t="s">
        <v>14</v>
      </c>
      <c r="U2684">
        <f>IF(T2684="USD",S2684,S2684*0.055)</f>
        <v>600</v>
      </c>
      <c r="V2684">
        <v>300</v>
      </c>
      <c r="W2684" t="s">
        <v>14</v>
      </c>
      <c r="X2684">
        <f>IF(W2684="USD",V2684,V2684*0.054)</f>
        <v>300</v>
      </c>
      <c r="Y2684">
        <v>1</v>
      </c>
      <c r="Z2684">
        <v>1.3</v>
      </c>
      <c r="AA2684" s="9">
        <v>1.95</v>
      </c>
      <c r="AB2684">
        <v>1.625</v>
      </c>
    </row>
    <row r="2685" spans="1:28" x14ac:dyDescent="0.25">
      <c r="A2685" t="s">
        <v>483</v>
      </c>
      <c r="B2685" t="s">
        <v>10</v>
      </c>
      <c r="C2685" t="s">
        <v>68</v>
      </c>
      <c r="D2685" t="s">
        <v>3620</v>
      </c>
      <c r="E2685" t="s">
        <v>3618</v>
      </c>
      <c r="F2685" t="str">
        <f>_xlfn.CONCAT(D2685:D2685,"-",E2685)</f>
        <v>Zanzibar-Tripoli</v>
      </c>
      <c r="G2685" s="1">
        <v>44726</v>
      </c>
      <c r="H2685" s="1">
        <v>44739</v>
      </c>
      <c r="I2685" s="8">
        <f>IF(H2685&lt;&gt;"",_xlfn.DAYS(H2685,G2685),"N/A")</f>
        <v>13</v>
      </c>
      <c r="J2685" s="1">
        <f>IF(H2685&lt;&gt;"",H2685,"N/A")</f>
        <v>44739</v>
      </c>
      <c r="K2685">
        <v>6</v>
      </c>
      <c r="L2685" t="s">
        <v>16</v>
      </c>
      <c r="M2685" t="str">
        <f>IF(L2685&lt;&gt;"",L2685,"N/A")</f>
        <v>Paid</v>
      </c>
      <c r="O2685" t="str">
        <f>IF(N2685&lt;&gt;"",N2685,"N/A")</f>
        <v>N/A</v>
      </c>
      <c r="P2685" t="s">
        <v>69</v>
      </c>
      <c r="Q2685" s="9">
        <v>34.96</v>
      </c>
      <c r="R2685" t="str">
        <f t="shared" si="41"/>
        <v>30+</v>
      </c>
      <c r="S2685">
        <v>20</v>
      </c>
      <c r="T2685" t="s">
        <v>14</v>
      </c>
      <c r="U2685">
        <f>IF(T2685="USD",S2685,S2685*0.055)</f>
        <v>20</v>
      </c>
      <c r="V2685">
        <v>10</v>
      </c>
      <c r="W2685" t="s">
        <v>14</v>
      </c>
      <c r="X2685">
        <f>IF(W2685="USD",V2685,V2685*0.054)</f>
        <v>10</v>
      </c>
      <c r="Y2685">
        <v>1</v>
      </c>
      <c r="Z2685">
        <v>1.3</v>
      </c>
      <c r="AA2685" s="9">
        <v>1.95</v>
      </c>
      <c r="AB2685">
        <v>1.625</v>
      </c>
    </row>
    <row r="2686" spans="1:28" x14ac:dyDescent="0.25">
      <c r="A2686" t="s">
        <v>462</v>
      </c>
      <c r="B2686" t="s">
        <v>10</v>
      </c>
      <c r="C2686" t="s">
        <v>68</v>
      </c>
      <c r="D2686" t="s">
        <v>3620</v>
      </c>
      <c r="E2686" t="s">
        <v>3618</v>
      </c>
      <c r="F2686" t="str">
        <f>_xlfn.CONCAT(D2686:D2686,"-",E2686)</f>
        <v>Zanzibar-Tripoli</v>
      </c>
      <c r="G2686" s="1">
        <v>44726</v>
      </c>
      <c r="H2686" s="1">
        <v>44739</v>
      </c>
      <c r="I2686" s="8">
        <f>IF(H2686&lt;&gt;"",_xlfn.DAYS(H2686,G2686),"N/A")</f>
        <v>13</v>
      </c>
      <c r="J2686" s="1">
        <f>IF(H2686&lt;&gt;"",H2686,"N/A")</f>
        <v>44739</v>
      </c>
      <c r="K2686">
        <v>6</v>
      </c>
      <c r="L2686" t="s">
        <v>16</v>
      </c>
      <c r="M2686" t="str">
        <f>IF(L2686&lt;&gt;"",L2686,"N/A")</f>
        <v>Paid</v>
      </c>
      <c r="N2686" t="s">
        <v>12</v>
      </c>
      <c r="O2686" t="str">
        <f>IF(N2686&lt;&gt;"",N2686,"N/A")</f>
        <v>Invoiced</v>
      </c>
      <c r="P2686" t="s">
        <v>13</v>
      </c>
      <c r="Q2686" s="9">
        <v>34.96</v>
      </c>
      <c r="R2686" t="str">
        <f t="shared" si="41"/>
        <v>30+</v>
      </c>
      <c r="S2686">
        <v>600</v>
      </c>
      <c r="T2686" t="s">
        <v>14</v>
      </c>
      <c r="U2686">
        <f>IF(T2686="USD",S2686,S2686*0.055)</f>
        <v>600</v>
      </c>
      <c r="V2686">
        <v>300</v>
      </c>
      <c r="W2686" t="s">
        <v>14</v>
      </c>
      <c r="X2686">
        <f>IF(W2686="USD",V2686,V2686*0.054)</f>
        <v>300</v>
      </c>
      <c r="Y2686">
        <v>1</v>
      </c>
      <c r="Z2686">
        <v>1.3</v>
      </c>
      <c r="AA2686" s="9">
        <v>1.95</v>
      </c>
      <c r="AB2686">
        <v>1.625</v>
      </c>
    </row>
    <row r="2687" spans="1:28" x14ac:dyDescent="0.25">
      <c r="A2687" t="s">
        <v>494</v>
      </c>
      <c r="B2687" t="s">
        <v>10</v>
      </c>
      <c r="C2687" t="s">
        <v>68</v>
      </c>
      <c r="D2687" t="s">
        <v>3619</v>
      </c>
      <c r="E2687" t="s">
        <v>3618</v>
      </c>
      <c r="F2687" t="str">
        <f>_xlfn.CONCAT(D2687:D2687,"-",E2687)</f>
        <v>Addis Ababa-Tripoli</v>
      </c>
      <c r="G2687" s="1">
        <v>44723</v>
      </c>
      <c r="H2687" s="1">
        <v>44736</v>
      </c>
      <c r="I2687" s="8">
        <f>IF(H2687&lt;&gt;"",_xlfn.DAYS(H2687,G2687),"N/A")</f>
        <v>13</v>
      </c>
      <c r="J2687" s="1">
        <f>IF(H2687&lt;&gt;"",H2687,"N/A")</f>
        <v>44736</v>
      </c>
      <c r="K2687">
        <v>6</v>
      </c>
      <c r="L2687" t="s">
        <v>16</v>
      </c>
      <c r="M2687" t="str">
        <f>IF(L2687&lt;&gt;"",L2687,"N/A")</f>
        <v>Paid</v>
      </c>
      <c r="O2687" t="str">
        <f>IF(N2687&lt;&gt;"",N2687,"N/A")</f>
        <v>N/A</v>
      </c>
      <c r="P2687" t="s">
        <v>69</v>
      </c>
      <c r="Q2687" s="9">
        <v>34.9</v>
      </c>
      <c r="R2687" t="str">
        <f t="shared" si="41"/>
        <v>30+</v>
      </c>
      <c r="S2687">
        <v>20</v>
      </c>
      <c r="T2687" t="s">
        <v>14</v>
      </c>
      <c r="U2687">
        <f>IF(T2687="USD",S2687,S2687*0.055)</f>
        <v>20</v>
      </c>
      <c r="V2687">
        <v>10</v>
      </c>
      <c r="W2687" t="s">
        <v>14</v>
      </c>
      <c r="X2687">
        <f>IF(W2687="USD",V2687,V2687*0.054)</f>
        <v>10</v>
      </c>
      <c r="Y2687">
        <v>1</v>
      </c>
      <c r="Z2687">
        <v>1.3</v>
      </c>
      <c r="AA2687" s="9">
        <v>1.95</v>
      </c>
      <c r="AB2687">
        <v>1.625</v>
      </c>
    </row>
    <row r="2688" spans="1:28" x14ac:dyDescent="0.25">
      <c r="A2688" t="s">
        <v>473</v>
      </c>
      <c r="B2688" t="s">
        <v>10</v>
      </c>
      <c r="C2688" t="s">
        <v>68</v>
      </c>
      <c r="D2688" t="s">
        <v>3620</v>
      </c>
      <c r="E2688" t="s">
        <v>3613</v>
      </c>
      <c r="F2688" t="str">
        <f>_xlfn.CONCAT(D2688:D2688,"-",E2688)</f>
        <v>Zanzibar-Sanaa</v>
      </c>
      <c r="G2688" s="1">
        <v>44723</v>
      </c>
      <c r="H2688" s="1">
        <v>44736</v>
      </c>
      <c r="I2688" s="8">
        <f>IF(H2688&lt;&gt;"",_xlfn.DAYS(H2688,G2688),"N/A")</f>
        <v>13</v>
      </c>
      <c r="J2688" s="1">
        <f>IF(H2688&lt;&gt;"",H2688,"N/A")</f>
        <v>44736</v>
      </c>
      <c r="K2688">
        <v>6</v>
      </c>
      <c r="L2688" t="s">
        <v>16</v>
      </c>
      <c r="M2688" t="str">
        <f>IF(L2688&lt;&gt;"",L2688,"N/A")</f>
        <v>Paid</v>
      </c>
      <c r="N2688" t="s">
        <v>12</v>
      </c>
      <c r="O2688" t="str">
        <f>IF(N2688&lt;&gt;"",N2688,"N/A")</f>
        <v>Invoiced</v>
      </c>
      <c r="P2688" t="s">
        <v>13</v>
      </c>
      <c r="Q2688" s="9">
        <v>34.9</v>
      </c>
      <c r="R2688" t="str">
        <f t="shared" si="41"/>
        <v>30+</v>
      </c>
      <c r="S2688">
        <v>600</v>
      </c>
      <c r="T2688" t="s">
        <v>14</v>
      </c>
      <c r="U2688">
        <f>IF(T2688="USD",S2688,S2688*0.055)</f>
        <v>600</v>
      </c>
      <c r="V2688">
        <v>300</v>
      </c>
      <c r="W2688" t="s">
        <v>14</v>
      </c>
      <c r="X2688">
        <f>IF(W2688="USD",V2688,V2688*0.054)</f>
        <v>300</v>
      </c>
      <c r="Y2688">
        <v>1</v>
      </c>
      <c r="Z2688">
        <v>1.3</v>
      </c>
      <c r="AA2688" s="9">
        <v>1.95</v>
      </c>
      <c r="AB2688">
        <v>1.625</v>
      </c>
    </row>
    <row r="2689" spans="1:28" x14ac:dyDescent="0.25">
      <c r="A2689" t="s">
        <v>492</v>
      </c>
      <c r="B2689" t="s">
        <v>10</v>
      </c>
      <c r="C2689" t="s">
        <v>68</v>
      </c>
      <c r="D2689" t="s">
        <v>3616</v>
      </c>
      <c r="E2689" t="s">
        <v>3617</v>
      </c>
      <c r="F2689" t="str">
        <f>_xlfn.CONCAT(D2689:D2689,"-",E2689)</f>
        <v>Marrakech-Lagos</v>
      </c>
      <c r="G2689" s="1">
        <v>44723</v>
      </c>
      <c r="H2689" s="1">
        <v>44736</v>
      </c>
      <c r="I2689" s="8">
        <f>IF(H2689&lt;&gt;"",_xlfn.DAYS(H2689,G2689),"N/A")</f>
        <v>13</v>
      </c>
      <c r="J2689" s="1">
        <f>IF(H2689&lt;&gt;"",H2689,"N/A")</f>
        <v>44736</v>
      </c>
      <c r="K2689">
        <v>6</v>
      </c>
      <c r="L2689" t="s">
        <v>16</v>
      </c>
      <c r="M2689" t="str">
        <f>IF(L2689&lt;&gt;"",L2689,"N/A")</f>
        <v>Paid</v>
      </c>
      <c r="O2689" t="str">
        <f>IF(N2689&lt;&gt;"",N2689,"N/A")</f>
        <v>N/A</v>
      </c>
      <c r="P2689" t="s">
        <v>69</v>
      </c>
      <c r="Q2689" s="9">
        <v>34.86</v>
      </c>
      <c r="R2689" t="str">
        <f t="shared" si="41"/>
        <v>30+</v>
      </c>
      <c r="S2689">
        <v>20</v>
      </c>
      <c r="T2689" t="s">
        <v>14</v>
      </c>
      <c r="U2689">
        <f>IF(T2689="USD",S2689,S2689*0.055)</f>
        <v>20</v>
      </c>
      <c r="V2689">
        <v>10</v>
      </c>
      <c r="W2689" t="s">
        <v>14</v>
      </c>
      <c r="X2689">
        <f>IF(W2689="USD",V2689,V2689*0.054)</f>
        <v>10</v>
      </c>
      <c r="Y2689">
        <v>1</v>
      </c>
      <c r="Z2689">
        <v>1.3</v>
      </c>
      <c r="AA2689" s="9">
        <v>1.95</v>
      </c>
      <c r="AB2689">
        <v>1.625</v>
      </c>
    </row>
    <row r="2690" spans="1:28" x14ac:dyDescent="0.25">
      <c r="A2690" t="s">
        <v>471</v>
      </c>
      <c r="B2690" t="s">
        <v>10</v>
      </c>
      <c r="C2690" t="s">
        <v>68</v>
      </c>
      <c r="D2690" t="s">
        <v>3619</v>
      </c>
      <c r="E2690" t="s">
        <v>3612</v>
      </c>
      <c r="F2690" t="str">
        <f>_xlfn.CONCAT(D2690:D2690,"-",E2690)</f>
        <v>Addis Ababa-Victoria</v>
      </c>
      <c r="G2690" s="1">
        <v>44723</v>
      </c>
      <c r="H2690" s="1">
        <v>44736</v>
      </c>
      <c r="I2690" s="8">
        <f>IF(H2690&lt;&gt;"",_xlfn.DAYS(H2690,G2690),"N/A")</f>
        <v>13</v>
      </c>
      <c r="J2690" s="1">
        <f>IF(H2690&lt;&gt;"",H2690,"N/A")</f>
        <v>44736</v>
      </c>
      <c r="K2690">
        <v>6</v>
      </c>
      <c r="L2690" t="s">
        <v>16</v>
      </c>
      <c r="M2690" t="str">
        <f>IF(L2690&lt;&gt;"",L2690,"N/A")</f>
        <v>Paid</v>
      </c>
      <c r="N2690" t="s">
        <v>12</v>
      </c>
      <c r="O2690" t="str">
        <f>IF(N2690&lt;&gt;"",N2690,"N/A")</f>
        <v>Invoiced</v>
      </c>
      <c r="P2690" t="s">
        <v>13</v>
      </c>
      <c r="Q2690" s="9">
        <v>34.86</v>
      </c>
      <c r="R2690" t="str">
        <f t="shared" si="41"/>
        <v>30+</v>
      </c>
      <c r="S2690">
        <v>600</v>
      </c>
      <c r="T2690" t="s">
        <v>14</v>
      </c>
      <c r="U2690">
        <f>IF(T2690="USD",S2690,S2690*0.055)</f>
        <v>600</v>
      </c>
      <c r="V2690">
        <v>300</v>
      </c>
      <c r="W2690" t="s">
        <v>14</v>
      </c>
      <c r="X2690">
        <f>IF(W2690="USD",V2690,V2690*0.054)</f>
        <v>300</v>
      </c>
      <c r="Y2690">
        <v>1</v>
      </c>
      <c r="Z2690">
        <v>1.3</v>
      </c>
      <c r="AA2690" s="9">
        <v>1.95</v>
      </c>
      <c r="AB2690">
        <v>1.625</v>
      </c>
    </row>
    <row r="2691" spans="1:28" x14ac:dyDescent="0.25">
      <c r="A2691" t="s">
        <v>485</v>
      </c>
      <c r="B2691" t="s">
        <v>10</v>
      </c>
      <c r="C2691" t="s">
        <v>68</v>
      </c>
      <c r="D2691" t="s">
        <v>3616</v>
      </c>
      <c r="E2691" t="s">
        <v>3613</v>
      </c>
      <c r="F2691" t="str">
        <f>_xlfn.CONCAT(D2691:D2691,"-",E2691)</f>
        <v>Marrakech-Sanaa</v>
      </c>
      <c r="G2691" s="1">
        <v>44726</v>
      </c>
      <c r="H2691" s="1">
        <v>44739</v>
      </c>
      <c r="I2691" s="8">
        <f>IF(H2691&lt;&gt;"",_xlfn.DAYS(H2691,G2691),"N/A")</f>
        <v>13</v>
      </c>
      <c r="J2691" s="1">
        <f>IF(H2691&lt;&gt;"",H2691,"N/A")</f>
        <v>44739</v>
      </c>
      <c r="K2691">
        <v>6</v>
      </c>
      <c r="L2691" t="s">
        <v>16</v>
      </c>
      <c r="M2691" t="str">
        <f>IF(L2691&lt;&gt;"",L2691,"N/A")</f>
        <v>Paid</v>
      </c>
      <c r="O2691" t="str">
        <f>IF(N2691&lt;&gt;"",N2691,"N/A")</f>
        <v>N/A</v>
      </c>
      <c r="P2691" t="s">
        <v>69</v>
      </c>
      <c r="Q2691" s="9">
        <v>34.82</v>
      </c>
      <c r="R2691" t="str">
        <f t="shared" ref="R2691:R2754" si="42">IF(Q2691&lt;=10,"1-10",IF(Q2691&lt;=20,"10-20",IF(Q2691&lt;=30,"20-30",IF(Q2691&lt;=40,"30+"))))</f>
        <v>30+</v>
      </c>
      <c r="S2691">
        <v>20</v>
      </c>
      <c r="T2691" t="s">
        <v>14</v>
      </c>
      <c r="U2691">
        <f>IF(T2691="USD",S2691,S2691*0.055)</f>
        <v>20</v>
      </c>
      <c r="V2691">
        <v>10</v>
      </c>
      <c r="W2691" t="s">
        <v>14</v>
      </c>
      <c r="X2691">
        <f>IF(W2691="USD",V2691,V2691*0.054)</f>
        <v>10</v>
      </c>
      <c r="Y2691">
        <v>1</v>
      </c>
      <c r="Z2691">
        <v>1.3</v>
      </c>
      <c r="AA2691" s="9">
        <v>1.95</v>
      </c>
      <c r="AB2691">
        <v>1.625</v>
      </c>
    </row>
    <row r="2692" spans="1:28" x14ac:dyDescent="0.25">
      <c r="A2692" t="s">
        <v>464</v>
      </c>
      <c r="B2692" t="s">
        <v>10</v>
      </c>
      <c r="C2692" t="s">
        <v>68</v>
      </c>
      <c r="D2692" t="s">
        <v>3615</v>
      </c>
      <c r="E2692" t="s">
        <v>3617</v>
      </c>
      <c r="F2692" t="str">
        <f>_xlfn.CONCAT(D2692:D2692,"-",E2692)</f>
        <v>Mombasa-Lagos</v>
      </c>
      <c r="G2692" s="1">
        <v>44726</v>
      </c>
      <c r="H2692" s="1">
        <v>44739</v>
      </c>
      <c r="I2692" s="8">
        <f>IF(H2692&lt;&gt;"",_xlfn.DAYS(H2692,G2692),"N/A")</f>
        <v>13</v>
      </c>
      <c r="J2692" s="1">
        <f>IF(H2692&lt;&gt;"",H2692,"N/A")</f>
        <v>44739</v>
      </c>
      <c r="K2692">
        <v>6</v>
      </c>
      <c r="L2692" t="s">
        <v>16</v>
      </c>
      <c r="M2692" t="str">
        <f>IF(L2692&lt;&gt;"",L2692,"N/A")</f>
        <v>Paid</v>
      </c>
      <c r="N2692" t="s">
        <v>12</v>
      </c>
      <c r="O2692" t="str">
        <f>IF(N2692&lt;&gt;"",N2692,"N/A")</f>
        <v>Invoiced</v>
      </c>
      <c r="P2692" t="s">
        <v>13</v>
      </c>
      <c r="Q2692" s="9">
        <v>34.82</v>
      </c>
      <c r="R2692" t="str">
        <f t="shared" si="42"/>
        <v>30+</v>
      </c>
      <c r="S2692">
        <v>600</v>
      </c>
      <c r="T2692" t="s">
        <v>14</v>
      </c>
      <c r="U2692">
        <f>IF(T2692="USD",S2692,S2692*0.055)</f>
        <v>600</v>
      </c>
      <c r="V2692">
        <v>300</v>
      </c>
      <c r="W2692" t="s">
        <v>14</v>
      </c>
      <c r="X2692">
        <f>IF(W2692="USD",V2692,V2692*0.054)</f>
        <v>300</v>
      </c>
      <c r="Y2692">
        <v>1</v>
      </c>
      <c r="Z2692">
        <v>1.3</v>
      </c>
      <c r="AA2692" s="9">
        <v>1.95</v>
      </c>
      <c r="AB2692">
        <v>1.625</v>
      </c>
    </row>
    <row r="2693" spans="1:28" x14ac:dyDescent="0.25">
      <c r="A2693" t="s">
        <v>544</v>
      </c>
      <c r="B2693" t="s">
        <v>10</v>
      </c>
      <c r="C2693" t="s">
        <v>56</v>
      </c>
      <c r="D2693" t="s">
        <v>3620</v>
      </c>
      <c r="E2693" t="s">
        <v>3612</v>
      </c>
      <c r="F2693" t="str">
        <f>_xlfn.CONCAT(D2693:D2693,"-",E2693)</f>
        <v>Zanzibar-Victoria</v>
      </c>
      <c r="G2693" s="1">
        <v>44782</v>
      </c>
      <c r="H2693" s="1">
        <v>44795</v>
      </c>
      <c r="I2693" s="8">
        <f>IF(H2693&lt;&gt;"",_xlfn.DAYS(H2693,G2693),"N/A")</f>
        <v>13</v>
      </c>
      <c r="J2693" s="1">
        <f>IF(H2693&lt;&gt;"",H2693,"N/A")</f>
        <v>44795</v>
      </c>
      <c r="K2693">
        <v>8</v>
      </c>
      <c r="L2693" t="s">
        <v>12</v>
      </c>
      <c r="M2693" t="str">
        <f>IF(L2693&lt;&gt;"",L2693,"N/A")</f>
        <v>Invoiced</v>
      </c>
      <c r="N2693" t="s">
        <v>12</v>
      </c>
      <c r="O2693" t="str">
        <f>IF(N2693&lt;&gt;"",N2693,"N/A")</f>
        <v>Invoiced</v>
      </c>
      <c r="P2693" t="s">
        <v>13</v>
      </c>
      <c r="Q2693" s="9">
        <v>33.590000000000003</v>
      </c>
      <c r="R2693" t="str">
        <f t="shared" si="42"/>
        <v>30+</v>
      </c>
      <c r="S2693">
        <v>600</v>
      </c>
      <c r="T2693" t="s">
        <v>14</v>
      </c>
      <c r="U2693">
        <f>IF(T2693="USD",S2693,S2693*0.055)</f>
        <v>600</v>
      </c>
      <c r="V2693">
        <v>300</v>
      </c>
      <c r="W2693" t="s">
        <v>14</v>
      </c>
      <c r="X2693">
        <f>IF(W2693="USD",V2693,V2693*0.054)</f>
        <v>300</v>
      </c>
      <c r="Y2693">
        <v>1</v>
      </c>
      <c r="Z2693">
        <v>1.3</v>
      </c>
      <c r="AA2693" s="9">
        <v>1.95</v>
      </c>
      <c r="AB2693">
        <v>1.625</v>
      </c>
    </row>
    <row r="2694" spans="1:28" x14ac:dyDescent="0.25">
      <c r="A2694" t="s">
        <v>45</v>
      </c>
      <c r="B2694" t="s">
        <v>10</v>
      </c>
      <c r="C2694" t="s">
        <v>11</v>
      </c>
      <c r="D2694" t="s">
        <v>3619</v>
      </c>
      <c r="E2694" t="s">
        <v>3614</v>
      </c>
      <c r="F2694" t="str">
        <f>_xlfn.CONCAT(D2694:D2694,"-",E2694)</f>
        <v>Addis Ababa-Alger</v>
      </c>
      <c r="G2694" s="1">
        <v>44628</v>
      </c>
      <c r="H2694" s="1">
        <v>44641</v>
      </c>
      <c r="I2694" s="8">
        <f>IF(H2694&lt;&gt;"",_xlfn.DAYS(H2694,G2694),"N/A")</f>
        <v>13</v>
      </c>
      <c r="J2694" s="1">
        <f>IF(H2694&lt;&gt;"",H2694,"N/A")</f>
        <v>44641</v>
      </c>
      <c r="K2694">
        <v>3</v>
      </c>
      <c r="L2694" t="s">
        <v>16</v>
      </c>
      <c r="M2694" t="str">
        <f>IF(L2694&lt;&gt;"",L2694,"N/A")</f>
        <v>Paid</v>
      </c>
      <c r="N2694" t="s">
        <v>16</v>
      </c>
      <c r="O2694" t="str">
        <f>IF(N2694&lt;&gt;"",N2694,"N/A")</f>
        <v>Paid</v>
      </c>
      <c r="P2694" t="s">
        <v>13</v>
      </c>
      <c r="Q2694" s="9">
        <v>31.675000000000001</v>
      </c>
      <c r="R2694" t="str">
        <f t="shared" si="42"/>
        <v>30+</v>
      </c>
      <c r="S2694">
        <v>600</v>
      </c>
      <c r="T2694" t="s">
        <v>14</v>
      </c>
      <c r="U2694">
        <f>IF(T2694="USD",S2694,S2694*0.055)</f>
        <v>600</v>
      </c>
      <c r="V2694">
        <v>300</v>
      </c>
      <c r="W2694" t="s">
        <v>14</v>
      </c>
      <c r="X2694">
        <f>IF(W2694="USD",V2694,V2694*0.054)</f>
        <v>300</v>
      </c>
      <c r="Y2694">
        <v>1</v>
      </c>
      <c r="Z2694">
        <v>1.3</v>
      </c>
      <c r="AA2694" s="9">
        <v>1.95</v>
      </c>
      <c r="AB2694">
        <v>1.625</v>
      </c>
    </row>
    <row r="2695" spans="1:28" x14ac:dyDescent="0.25">
      <c r="A2695" t="s">
        <v>48</v>
      </c>
      <c r="B2695" t="s">
        <v>10</v>
      </c>
      <c r="C2695" t="s">
        <v>11</v>
      </c>
      <c r="D2695" t="s">
        <v>3620</v>
      </c>
      <c r="E2695" t="s">
        <v>3618</v>
      </c>
      <c r="F2695" t="str">
        <f>_xlfn.CONCAT(D2695:D2695,"-",E2695)</f>
        <v>Zanzibar-Tripoli</v>
      </c>
      <c r="G2695" s="1">
        <v>44664</v>
      </c>
      <c r="H2695" s="1">
        <v>44677</v>
      </c>
      <c r="I2695" s="8">
        <f>IF(H2695&lt;&gt;"",_xlfn.DAYS(H2695,G2695),"N/A")</f>
        <v>13</v>
      </c>
      <c r="J2695" s="1">
        <f>IF(H2695&lt;&gt;"",H2695,"N/A")</f>
        <v>44677</v>
      </c>
      <c r="K2695">
        <v>4</v>
      </c>
      <c r="L2695" t="s">
        <v>12</v>
      </c>
      <c r="M2695" t="str">
        <f>IF(L2695&lt;&gt;"",L2695,"N/A")</f>
        <v>Invoiced</v>
      </c>
      <c r="N2695" t="s">
        <v>16</v>
      </c>
      <c r="O2695" t="str">
        <f>IF(N2695&lt;&gt;"",N2695,"N/A")</f>
        <v>Paid</v>
      </c>
      <c r="P2695" t="s">
        <v>13</v>
      </c>
      <c r="Q2695" s="9">
        <v>31.675000000000001</v>
      </c>
      <c r="R2695" t="str">
        <f t="shared" si="42"/>
        <v>30+</v>
      </c>
      <c r="S2695">
        <v>600</v>
      </c>
      <c r="T2695" t="s">
        <v>14</v>
      </c>
      <c r="U2695">
        <f>IF(T2695="USD",S2695,S2695*0.055)</f>
        <v>600</v>
      </c>
      <c r="V2695">
        <v>300</v>
      </c>
      <c r="W2695" t="s">
        <v>14</v>
      </c>
      <c r="X2695">
        <f>IF(W2695="USD",V2695,V2695*0.054)</f>
        <v>300</v>
      </c>
      <c r="Y2695">
        <v>1</v>
      </c>
      <c r="Z2695">
        <v>1.3</v>
      </c>
      <c r="AA2695" s="9">
        <v>1.95</v>
      </c>
      <c r="AB2695">
        <v>1.625</v>
      </c>
    </row>
    <row r="2696" spans="1:28" x14ac:dyDescent="0.25">
      <c r="A2696" t="s">
        <v>49</v>
      </c>
      <c r="B2696" t="s">
        <v>10</v>
      </c>
      <c r="C2696" t="s">
        <v>11</v>
      </c>
      <c r="D2696" t="s">
        <v>3620</v>
      </c>
      <c r="E2696" t="s">
        <v>3618</v>
      </c>
      <c r="F2696" t="str">
        <f>_xlfn.CONCAT(D2696:D2696,"-",E2696)</f>
        <v>Zanzibar-Tripoli</v>
      </c>
      <c r="G2696" s="1">
        <v>44664</v>
      </c>
      <c r="H2696" s="1">
        <v>44677</v>
      </c>
      <c r="I2696" s="8">
        <f>IF(H2696&lt;&gt;"",_xlfn.DAYS(H2696,G2696),"N/A")</f>
        <v>13</v>
      </c>
      <c r="J2696" s="1">
        <f>IF(H2696&lt;&gt;"",H2696,"N/A")</f>
        <v>44677</v>
      </c>
      <c r="K2696">
        <v>4</v>
      </c>
      <c r="L2696" t="s">
        <v>12</v>
      </c>
      <c r="M2696" t="str">
        <f>IF(L2696&lt;&gt;"",L2696,"N/A")</f>
        <v>Invoiced</v>
      </c>
      <c r="N2696" t="s">
        <v>16</v>
      </c>
      <c r="O2696" t="str">
        <f>IF(N2696&lt;&gt;"",N2696,"N/A")</f>
        <v>Paid</v>
      </c>
      <c r="P2696" t="s">
        <v>13</v>
      </c>
      <c r="Q2696" s="9">
        <v>31.675000000000001</v>
      </c>
      <c r="R2696" t="str">
        <f t="shared" si="42"/>
        <v>30+</v>
      </c>
      <c r="S2696">
        <v>600</v>
      </c>
      <c r="T2696" t="s">
        <v>14</v>
      </c>
      <c r="U2696">
        <f>IF(T2696="USD",S2696,S2696*0.055)</f>
        <v>600</v>
      </c>
      <c r="V2696">
        <v>300</v>
      </c>
      <c r="W2696" t="s">
        <v>14</v>
      </c>
      <c r="X2696">
        <f>IF(W2696="USD",V2696,V2696*0.054)</f>
        <v>300</v>
      </c>
      <c r="Y2696">
        <v>1</v>
      </c>
      <c r="Z2696">
        <v>1.3</v>
      </c>
      <c r="AA2696" s="9">
        <v>1.95</v>
      </c>
      <c r="AB2696">
        <v>1.625</v>
      </c>
    </row>
    <row r="2697" spans="1:28" x14ac:dyDescent="0.25">
      <c r="A2697" t="s">
        <v>51</v>
      </c>
      <c r="B2697" t="s">
        <v>10</v>
      </c>
      <c r="C2697" t="s">
        <v>11</v>
      </c>
      <c r="D2697" t="s">
        <v>3611</v>
      </c>
      <c r="E2697" t="s">
        <v>3614</v>
      </c>
      <c r="F2697" t="str">
        <f>_xlfn.CONCAT(D2697:D2697,"-",E2697)</f>
        <v>Mogadishu-Alger</v>
      </c>
      <c r="G2697" s="1">
        <v>44664</v>
      </c>
      <c r="H2697" s="1">
        <v>44677</v>
      </c>
      <c r="I2697" s="8">
        <f>IF(H2697&lt;&gt;"",_xlfn.DAYS(H2697,G2697),"N/A")</f>
        <v>13</v>
      </c>
      <c r="J2697" s="1">
        <f>IF(H2697&lt;&gt;"",H2697,"N/A")</f>
        <v>44677</v>
      </c>
      <c r="K2697">
        <v>4</v>
      </c>
      <c r="L2697" t="s">
        <v>12</v>
      </c>
      <c r="M2697" t="str">
        <f>IF(L2697&lt;&gt;"",L2697,"N/A")</f>
        <v>Invoiced</v>
      </c>
      <c r="N2697" t="s">
        <v>16</v>
      </c>
      <c r="O2697" t="str">
        <f>IF(N2697&lt;&gt;"",N2697,"N/A")</f>
        <v>Paid</v>
      </c>
      <c r="P2697" t="s">
        <v>13</v>
      </c>
      <c r="Q2697" s="9">
        <v>31.675000000000001</v>
      </c>
      <c r="R2697" t="str">
        <f t="shared" si="42"/>
        <v>30+</v>
      </c>
      <c r="S2697">
        <v>600</v>
      </c>
      <c r="T2697" t="s">
        <v>14</v>
      </c>
      <c r="U2697">
        <f>IF(T2697="USD",S2697,S2697*0.055)</f>
        <v>600</v>
      </c>
      <c r="V2697">
        <v>300</v>
      </c>
      <c r="W2697" t="s">
        <v>14</v>
      </c>
      <c r="X2697">
        <f>IF(W2697="USD",V2697,V2697*0.054)</f>
        <v>300</v>
      </c>
      <c r="Y2697">
        <v>1</v>
      </c>
      <c r="Z2697">
        <v>1.3</v>
      </c>
      <c r="AA2697" s="9">
        <v>1.95</v>
      </c>
      <c r="AB2697">
        <v>1.625</v>
      </c>
    </row>
    <row r="2698" spans="1:28" x14ac:dyDescent="0.25">
      <c r="A2698" t="s">
        <v>452</v>
      </c>
      <c r="B2698" t="s">
        <v>10</v>
      </c>
      <c r="C2698" t="s">
        <v>68</v>
      </c>
      <c r="D2698" t="s">
        <v>3615</v>
      </c>
      <c r="E2698" t="s">
        <v>3612</v>
      </c>
      <c r="F2698" t="str">
        <f>_xlfn.CONCAT(D2698:D2698,"-",E2698)</f>
        <v>Mombasa-Victoria</v>
      </c>
      <c r="G2698" s="1">
        <v>44706</v>
      </c>
      <c r="H2698" s="1">
        <v>44719</v>
      </c>
      <c r="I2698" s="8">
        <f>IF(H2698&lt;&gt;"",_xlfn.DAYS(H2698,G2698),"N/A")</f>
        <v>13</v>
      </c>
      <c r="J2698" s="1">
        <f>IF(H2698&lt;&gt;"",H2698,"N/A")</f>
        <v>44719</v>
      </c>
      <c r="K2698">
        <v>5</v>
      </c>
      <c r="L2698" t="s">
        <v>16</v>
      </c>
      <c r="M2698" t="str">
        <f>IF(L2698&lt;&gt;"",L2698,"N/A")</f>
        <v>Paid</v>
      </c>
      <c r="O2698" t="str">
        <f>IF(N2698&lt;&gt;"",N2698,"N/A")</f>
        <v>N/A</v>
      </c>
      <c r="P2698" t="s">
        <v>69</v>
      </c>
      <c r="Q2698" s="9">
        <v>31.16</v>
      </c>
      <c r="R2698" t="str">
        <f t="shared" si="42"/>
        <v>30+</v>
      </c>
      <c r="S2698">
        <v>20</v>
      </c>
      <c r="T2698" t="s">
        <v>14</v>
      </c>
      <c r="U2698">
        <f>IF(T2698="USD",S2698,S2698*0.055)</f>
        <v>20</v>
      </c>
      <c r="V2698">
        <v>10</v>
      </c>
      <c r="W2698" t="s">
        <v>14</v>
      </c>
      <c r="X2698">
        <f>IF(W2698="USD",V2698,V2698*0.054)</f>
        <v>10</v>
      </c>
      <c r="Y2698">
        <v>1</v>
      </c>
      <c r="Z2698">
        <v>1.3</v>
      </c>
      <c r="AA2698" s="9">
        <v>1.95</v>
      </c>
      <c r="AB2698">
        <v>1.625</v>
      </c>
    </row>
    <row r="2699" spans="1:28" x14ac:dyDescent="0.25">
      <c r="A2699" t="s">
        <v>457</v>
      </c>
      <c r="B2699" t="s">
        <v>10</v>
      </c>
      <c r="C2699" t="s">
        <v>68</v>
      </c>
      <c r="D2699" t="s">
        <v>3619</v>
      </c>
      <c r="E2699" t="s">
        <v>3613</v>
      </c>
      <c r="F2699" t="str">
        <f>_xlfn.CONCAT(D2699:D2699,"-",E2699)</f>
        <v>Addis Ababa-Sanaa</v>
      </c>
      <c r="G2699" s="1">
        <v>44706</v>
      </c>
      <c r="H2699" s="1">
        <v>44719</v>
      </c>
      <c r="I2699" s="8">
        <f>IF(H2699&lt;&gt;"",_xlfn.DAYS(H2699,G2699),"N/A")</f>
        <v>13</v>
      </c>
      <c r="J2699" s="1">
        <f>IF(H2699&lt;&gt;"",H2699,"N/A")</f>
        <v>44719</v>
      </c>
      <c r="K2699">
        <v>5</v>
      </c>
      <c r="L2699" t="s">
        <v>16</v>
      </c>
      <c r="M2699" t="str">
        <f>IF(L2699&lt;&gt;"",L2699,"N/A")</f>
        <v>Paid</v>
      </c>
      <c r="N2699" t="s">
        <v>12</v>
      </c>
      <c r="O2699" t="str">
        <f>IF(N2699&lt;&gt;"",N2699,"N/A")</f>
        <v>Invoiced</v>
      </c>
      <c r="P2699" t="s">
        <v>13</v>
      </c>
      <c r="Q2699" s="9">
        <v>31.16</v>
      </c>
      <c r="R2699" t="str">
        <f t="shared" si="42"/>
        <v>30+</v>
      </c>
      <c r="S2699">
        <v>600</v>
      </c>
      <c r="T2699" t="s">
        <v>14</v>
      </c>
      <c r="U2699">
        <f>IF(T2699="USD",S2699,S2699*0.055)</f>
        <v>600</v>
      </c>
      <c r="V2699">
        <v>300</v>
      </c>
      <c r="W2699" t="s">
        <v>14</v>
      </c>
      <c r="X2699">
        <f>IF(W2699="USD",V2699,V2699*0.054)</f>
        <v>300</v>
      </c>
      <c r="Y2699">
        <v>1</v>
      </c>
      <c r="Z2699">
        <v>1.3</v>
      </c>
      <c r="AA2699" s="9">
        <v>1.95</v>
      </c>
      <c r="AB2699">
        <v>1.625</v>
      </c>
    </row>
    <row r="2700" spans="1:28" x14ac:dyDescent="0.25">
      <c r="A2700" t="s">
        <v>453</v>
      </c>
      <c r="B2700" t="s">
        <v>10</v>
      </c>
      <c r="C2700" t="s">
        <v>68</v>
      </c>
      <c r="D2700" t="s">
        <v>3616</v>
      </c>
      <c r="E2700" t="s">
        <v>3614</v>
      </c>
      <c r="F2700" t="str">
        <f>_xlfn.CONCAT(D2700:D2700,"-",E2700)</f>
        <v>Marrakech-Alger</v>
      </c>
      <c r="G2700" s="1">
        <v>44705</v>
      </c>
      <c r="H2700" s="1">
        <v>44718</v>
      </c>
      <c r="I2700" s="8">
        <f>IF(H2700&lt;&gt;"",_xlfn.DAYS(H2700,G2700),"N/A")</f>
        <v>13</v>
      </c>
      <c r="J2700" s="1">
        <f>IF(H2700&lt;&gt;"",H2700,"N/A")</f>
        <v>44718</v>
      </c>
      <c r="K2700">
        <v>5</v>
      </c>
      <c r="L2700" t="s">
        <v>16</v>
      </c>
      <c r="M2700" t="str">
        <f>IF(L2700&lt;&gt;"",L2700,"N/A")</f>
        <v>Paid</v>
      </c>
      <c r="O2700" t="str">
        <f>IF(N2700&lt;&gt;"",N2700,"N/A")</f>
        <v>N/A</v>
      </c>
      <c r="P2700" t="s">
        <v>69</v>
      </c>
      <c r="Q2700" s="9">
        <v>31.02</v>
      </c>
      <c r="R2700" t="str">
        <f t="shared" si="42"/>
        <v>30+</v>
      </c>
      <c r="S2700">
        <v>20</v>
      </c>
      <c r="T2700" t="s">
        <v>14</v>
      </c>
      <c r="U2700">
        <f>IF(T2700="USD",S2700,S2700*0.055)</f>
        <v>20</v>
      </c>
      <c r="V2700">
        <v>10</v>
      </c>
      <c r="W2700" t="s">
        <v>14</v>
      </c>
      <c r="X2700">
        <f>IF(W2700="USD",V2700,V2700*0.054)</f>
        <v>10</v>
      </c>
      <c r="Y2700">
        <v>1</v>
      </c>
      <c r="Z2700">
        <v>1.3</v>
      </c>
      <c r="AA2700" s="9">
        <v>1.95</v>
      </c>
      <c r="AB2700">
        <v>1.625</v>
      </c>
    </row>
    <row r="2701" spans="1:28" x14ac:dyDescent="0.25">
      <c r="A2701" t="s">
        <v>458</v>
      </c>
      <c r="B2701" t="s">
        <v>10</v>
      </c>
      <c r="C2701" t="s">
        <v>68</v>
      </c>
      <c r="D2701" t="s">
        <v>3619</v>
      </c>
      <c r="E2701" t="s">
        <v>3614</v>
      </c>
      <c r="F2701" t="str">
        <f>_xlfn.CONCAT(D2701:D2701,"-",E2701)</f>
        <v>Addis Ababa-Alger</v>
      </c>
      <c r="G2701" s="1">
        <v>44705</v>
      </c>
      <c r="H2701" s="1">
        <v>44718</v>
      </c>
      <c r="I2701" s="8">
        <f>IF(H2701&lt;&gt;"",_xlfn.DAYS(H2701,G2701),"N/A")</f>
        <v>13</v>
      </c>
      <c r="J2701" s="1">
        <f>IF(H2701&lt;&gt;"",H2701,"N/A")</f>
        <v>44718</v>
      </c>
      <c r="K2701">
        <v>5</v>
      </c>
      <c r="L2701" t="s">
        <v>16</v>
      </c>
      <c r="M2701" t="str">
        <f>IF(L2701&lt;&gt;"",L2701,"N/A")</f>
        <v>Paid</v>
      </c>
      <c r="N2701" t="s">
        <v>12</v>
      </c>
      <c r="O2701" t="str">
        <f>IF(N2701&lt;&gt;"",N2701,"N/A")</f>
        <v>Invoiced</v>
      </c>
      <c r="P2701" t="s">
        <v>13</v>
      </c>
      <c r="Q2701" s="9">
        <v>31.02</v>
      </c>
      <c r="R2701" t="str">
        <f t="shared" si="42"/>
        <v>30+</v>
      </c>
      <c r="S2701">
        <v>600</v>
      </c>
      <c r="T2701" t="s">
        <v>14</v>
      </c>
      <c r="U2701">
        <f>IF(T2701="USD",S2701,S2701*0.055)</f>
        <v>600</v>
      </c>
      <c r="V2701">
        <v>300</v>
      </c>
      <c r="W2701" t="s">
        <v>14</v>
      </c>
      <c r="X2701">
        <f>IF(W2701="USD",V2701,V2701*0.054)</f>
        <v>300</v>
      </c>
      <c r="Y2701">
        <v>1</v>
      </c>
      <c r="Z2701">
        <v>1.3</v>
      </c>
      <c r="AA2701" s="9">
        <v>1.95</v>
      </c>
      <c r="AB2701">
        <v>1.625</v>
      </c>
    </row>
    <row r="2702" spans="1:28" x14ac:dyDescent="0.25">
      <c r="A2702" t="s">
        <v>546</v>
      </c>
      <c r="B2702" t="s">
        <v>10</v>
      </c>
      <c r="C2702" t="s">
        <v>56</v>
      </c>
      <c r="D2702" t="s">
        <v>3619</v>
      </c>
      <c r="E2702" t="s">
        <v>3612</v>
      </c>
      <c r="F2702" t="str">
        <f>_xlfn.CONCAT(D2702:D2702,"-",E2702)</f>
        <v>Addis Ababa-Victoria</v>
      </c>
      <c r="G2702" s="1">
        <v>44783</v>
      </c>
      <c r="H2702" s="1">
        <v>44795</v>
      </c>
      <c r="I2702" s="8">
        <f>IF(H2702&lt;&gt;"",_xlfn.DAYS(H2702,G2702),"N/A")</f>
        <v>12</v>
      </c>
      <c r="J2702" s="1">
        <f>IF(H2702&lt;&gt;"",H2702,"N/A")</f>
        <v>44795</v>
      </c>
      <c r="K2702">
        <v>8</v>
      </c>
      <c r="L2702" t="s">
        <v>12</v>
      </c>
      <c r="M2702" t="str">
        <f>IF(L2702&lt;&gt;"",L2702,"N/A")</f>
        <v>Invoiced</v>
      </c>
      <c r="N2702" t="s">
        <v>12</v>
      </c>
      <c r="O2702" t="str">
        <f>IF(N2702&lt;&gt;"",N2702,"N/A")</f>
        <v>Invoiced</v>
      </c>
      <c r="P2702" t="s">
        <v>13</v>
      </c>
      <c r="Q2702" s="9">
        <v>35.58</v>
      </c>
      <c r="R2702" t="str">
        <f t="shared" si="42"/>
        <v>30+</v>
      </c>
      <c r="S2702">
        <v>600</v>
      </c>
      <c r="T2702" t="s">
        <v>14</v>
      </c>
      <c r="U2702">
        <f>IF(T2702="USD",S2702,S2702*0.055)</f>
        <v>600</v>
      </c>
      <c r="V2702">
        <v>300</v>
      </c>
      <c r="W2702" t="s">
        <v>14</v>
      </c>
      <c r="X2702">
        <f>IF(W2702="USD",V2702,V2702*0.054)</f>
        <v>300</v>
      </c>
      <c r="Y2702">
        <v>1</v>
      </c>
      <c r="Z2702">
        <v>1.2000000000000002</v>
      </c>
      <c r="AA2702" s="9">
        <v>1.7999999999999998</v>
      </c>
      <c r="AB2702">
        <v>1.5</v>
      </c>
    </row>
    <row r="2703" spans="1:28" x14ac:dyDescent="0.25">
      <c r="A2703" t="s">
        <v>525</v>
      </c>
      <c r="B2703" t="s">
        <v>10</v>
      </c>
      <c r="C2703" t="s">
        <v>56</v>
      </c>
      <c r="D2703" t="s">
        <v>3620</v>
      </c>
      <c r="E2703" t="s">
        <v>3617</v>
      </c>
      <c r="F2703" t="str">
        <f>_xlfn.CONCAT(D2703:D2703,"-",E2703)</f>
        <v>Zanzibar-Lagos</v>
      </c>
      <c r="G2703" s="1">
        <v>44762</v>
      </c>
      <c r="H2703" s="1">
        <v>44774</v>
      </c>
      <c r="I2703" s="8">
        <f>IF(H2703&lt;&gt;"",_xlfn.DAYS(H2703,G2703),"N/A")</f>
        <v>12</v>
      </c>
      <c r="J2703" s="1">
        <f>IF(H2703&lt;&gt;"",H2703,"N/A")</f>
        <v>44774</v>
      </c>
      <c r="K2703">
        <v>7</v>
      </c>
      <c r="L2703" t="s">
        <v>12</v>
      </c>
      <c r="M2703" t="str">
        <f>IF(L2703&lt;&gt;"",L2703,"N/A")</f>
        <v>Invoiced</v>
      </c>
      <c r="N2703" t="s">
        <v>12</v>
      </c>
      <c r="O2703" t="str">
        <f>IF(N2703&lt;&gt;"",N2703,"N/A")</f>
        <v>Invoiced</v>
      </c>
      <c r="P2703" t="s">
        <v>13</v>
      </c>
      <c r="Q2703" s="9">
        <v>35.575000000000003</v>
      </c>
      <c r="R2703" t="str">
        <f t="shared" si="42"/>
        <v>30+</v>
      </c>
      <c r="S2703">
        <v>600</v>
      </c>
      <c r="T2703" t="s">
        <v>14</v>
      </c>
      <c r="U2703">
        <f>IF(T2703="USD",S2703,S2703*0.055)</f>
        <v>600</v>
      </c>
      <c r="V2703">
        <v>300</v>
      </c>
      <c r="W2703" t="s">
        <v>14</v>
      </c>
      <c r="X2703">
        <f>IF(W2703="USD",V2703,V2703*0.054)</f>
        <v>300</v>
      </c>
      <c r="Y2703">
        <v>1</v>
      </c>
      <c r="Z2703">
        <v>1.2000000000000002</v>
      </c>
      <c r="AA2703" s="9">
        <v>1.7999999999999998</v>
      </c>
      <c r="AB2703">
        <v>1.5</v>
      </c>
    </row>
    <row r="2704" spans="1:28" x14ac:dyDescent="0.25">
      <c r="A2704" t="s">
        <v>526</v>
      </c>
      <c r="B2704" t="s">
        <v>10</v>
      </c>
      <c r="C2704" t="s">
        <v>56</v>
      </c>
      <c r="D2704" t="s">
        <v>3619</v>
      </c>
      <c r="E2704" t="s">
        <v>3612</v>
      </c>
      <c r="F2704" t="str">
        <f>_xlfn.CONCAT(D2704:D2704,"-",E2704)</f>
        <v>Addis Ababa-Victoria</v>
      </c>
      <c r="G2704" s="1">
        <v>44762</v>
      </c>
      <c r="H2704" s="1">
        <v>44774</v>
      </c>
      <c r="I2704" s="8">
        <f>IF(H2704&lt;&gt;"",_xlfn.DAYS(H2704,G2704),"N/A")</f>
        <v>12</v>
      </c>
      <c r="J2704" s="1">
        <f>IF(H2704&lt;&gt;"",H2704,"N/A")</f>
        <v>44774</v>
      </c>
      <c r="K2704">
        <v>7</v>
      </c>
      <c r="L2704" t="s">
        <v>12</v>
      </c>
      <c r="M2704" t="str">
        <f>IF(L2704&lt;&gt;"",L2704,"N/A")</f>
        <v>Invoiced</v>
      </c>
      <c r="N2704" t="s">
        <v>12</v>
      </c>
      <c r="O2704" t="str">
        <f>IF(N2704&lt;&gt;"",N2704,"N/A")</f>
        <v>Invoiced</v>
      </c>
      <c r="P2704" t="s">
        <v>13</v>
      </c>
      <c r="Q2704" s="9">
        <v>35.555</v>
      </c>
      <c r="R2704" t="str">
        <f t="shared" si="42"/>
        <v>30+</v>
      </c>
      <c r="S2704">
        <v>600</v>
      </c>
      <c r="T2704" t="s">
        <v>14</v>
      </c>
      <c r="U2704">
        <f>IF(T2704="USD",S2704,S2704*0.055)</f>
        <v>600</v>
      </c>
      <c r="V2704">
        <v>300</v>
      </c>
      <c r="W2704" t="s">
        <v>14</v>
      </c>
      <c r="X2704">
        <f>IF(W2704="USD",V2704,V2704*0.054)</f>
        <v>300</v>
      </c>
      <c r="Y2704">
        <v>1</v>
      </c>
      <c r="Z2704">
        <v>1.2000000000000002</v>
      </c>
      <c r="AA2704" s="9">
        <v>1.7999999999999998</v>
      </c>
      <c r="AB2704">
        <v>1.5</v>
      </c>
    </row>
    <row r="2705" spans="1:28" x14ac:dyDescent="0.25">
      <c r="A2705" t="s">
        <v>537</v>
      </c>
      <c r="B2705" t="s">
        <v>10</v>
      </c>
      <c r="C2705" t="s">
        <v>56</v>
      </c>
      <c r="D2705" t="s">
        <v>3615</v>
      </c>
      <c r="E2705" t="s">
        <v>3614</v>
      </c>
      <c r="F2705" t="str">
        <f>_xlfn.CONCAT(D2705:D2705,"-",E2705)</f>
        <v>Mombasa-Alger</v>
      </c>
      <c r="G2705" s="1">
        <v>44769</v>
      </c>
      <c r="H2705" s="1">
        <v>44781</v>
      </c>
      <c r="I2705" s="8">
        <f>IF(H2705&lt;&gt;"",_xlfn.DAYS(H2705,G2705),"N/A")</f>
        <v>12</v>
      </c>
      <c r="J2705" s="1">
        <f>IF(H2705&lt;&gt;"",H2705,"N/A")</f>
        <v>44781</v>
      </c>
      <c r="K2705">
        <v>7</v>
      </c>
      <c r="L2705" t="s">
        <v>12</v>
      </c>
      <c r="M2705" t="str">
        <f>IF(L2705&lt;&gt;"",L2705,"N/A")</f>
        <v>Invoiced</v>
      </c>
      <c r="N2705" t="s">
        <v>12</v>
      </c>
      <c r="O2705" t="str">
        <f>IF(N2705&lt;&gt;"",N2705,"N/A")</f>
        <v>Invoiced</v>
      </c>
      <c r="P2705" t="s">
        <v>13</v>
      </c>
      <c r="Q2705" s="9">
        <v>35.531999999999996</v>
      </c>
      <c r="R2705" t="str">
        <f t="shared" si="42"/>
        <v>30+</v>
      </c>
      <c r="S2705">
        <v>600</v>
      </c>
      <c r="T2705" t="s">
        <v>14</v>
      </c>
      <c r="U2705">
        <f>IF(T2705="USD",S2705,S2705*0.055)</f>
        <v>600</v>
      </c>
      <c r="V2705">
        <v>300</v>
      </c>
      <c r="W2705" t="s">
        <v>14</v>
      </c>
      <c r="X2705">
        <f>IF(W2705="USD",V2705,V2705*0.054)</f>
        <v>300</v>
      </c>
      <c r="Y2705">
        <v>1</v>
      </c>
      <c r="Z2705">
        <v>1.2000000000000002</v>
      </c>
      <c r="AA2705" s="9">
        <v>1.7999999999999998</v>
      </c>
      <c r="AB2705">
        <v>1.5</v>
      </c>
    </row>
    <row r="2706" spans="1:28" x14ac:dyDescent="0.25">
      <c r="A2706" t="s">
        <v>567</v>
      </c>
      <c r="B2706" t="s">
        <v>10</v>
      </c>
      <c r="C2706" t="s">
        <v>68</v>
      </c>
      <c r="D2706" t="s">
        <v>3615</v>
      </c>
      <c r="E2706" t="s">
        <v>3612</v>
      </c>
      <c r="F2706" t="str">
        <f>_xlfn.CONCAT(D2706:D2706,"-",E2706)</f>
        <v>Mombasa-Victoria</v>
      </c>
      <c r="G2706" s="1">
        <v>44759</v>
      </c>
      <c r="H2706" s="1">
        <v>44771</v>
      </c>
      <c r="I2706" s="8">
        <f>IF(H2706&lt;&gt;"",_xlfn.DAYS(H2706,G2706),"N/A")</f>
        <v>12</v>
      </c>
      <c r="J2706" s="1">
        <f>IF(H2706&lt;&gt;"",H2706,"N/A")</f>
        <v>44771</v>
      </c>
      <c r="K2706">
        <v>7</v>
      </c>
      <c r="L2706" t="s">
        <v>12</v>
      </c>
      <c r="M2706" t="str">
        <f>IF(L2706&lt;&gt;"",L2706,"N/A")</f>
        <v>Invoiced</v>
      </c>
      <c r="N2706" t="s">
        <v>12</v>
      </c>
      <c r="O2706" t="str">
        <f>IF(N2706&lt;&gt;"",N2706,"N/A")</f>
        <v>Invoiced</v>
      </c>
      <c r="P2706" t="s">
        <v>13</v>
      </c>
      <c r="Q2706" s="9">
        <v>35.520000000000003</v>
      </c>
      <c r="R2706" t="str">
        <f t="shared" si="42"/>
        <v>30+</v>
      </c>
      <c r="S2706">
        <v>600</v>
      </c>
      <c r="T2706" t="s">
        <v>14</v>
      </c>
      <c r="U2706">
        <f>IF(T2706="USD",S2706,S2706*0.055)</f>
        <v>600</v>
      </c>
      <c r="V2706">
        <v>300</v>
      </c>
      <c r="W2706" t="s">
        <v>14</v>
      </c>
      <c r="X2706">
        <f>IF(W2706="USD",V2706,V2706*0.054)</f>
        <v>300</v>
      </c>
      <c r="Y2706">
        <v>1</v>
      </c>
      <c r="Z2706">
        <v>1.2000000000000002</v>
      </c>
      <c r="AA2706" s="9">
        <v>1.7999999999999998</v>
      </c>
      <c r="AB2706">
        <v>1.5</v>
      </c>
    </row>
    <row r="2707" spans="1:28" x14ac:dyDescent="0.25">
      <c r="A2707" t="s">
        <v>499</v>
      </c>
      <c r="B2707" t="s">
        <v>10</v>
      </c>
      <c r="C2707" t="s">
        <v>68</v>
      </c>
      <c r="D2707" t="s">
        <v>3611</v>
      </c>
      <c r="E2707" t="s">
        <v>3613</v>
      </c>
      <c r="F2707" t="str">
        <f>_xlfn.CONCAT(D2707:D2707,"-",E2707)</f>
        <v>Mogadishu-Sanaa</v>
      </c>
      <c r="G2707" s="1">
        <v>44737</v>
      </c>
      <c r="H2707" s="1">
        <v>44749</v>
      </c>
      <c r="I2707" s="8">
        <f>IF(H2707&lt;&gt;"",_xlfn.DAYS(H2707,G2707),"N/A")</f>
        <v>12</v>
      </c>
      <c r="J2707" s="1">
        <f>IF(H2707&lt;&gt;"",H2707,"N/A")</f>
        <v>44749</v>
      </c>
      <c r="K2707">
        <v>6</v>
      </c>
      <c r="L2707" t="s">
        <v>16</v>
      </c>
      <c r="M2707" t="str">
        <f>IF(L2707&lt;&gt;"",L2707,"N/A")</f>
        <v>Paid</v>
      </c>
      <c r="O2707" t="str">
        <f>IF(N2707&lt;&gt;"",N2707,"N/A")</f>
        <v>N/A</v>
      </c>
      <c r="P2707" t="s">
        <v>69</v>
      </c>
      <c r="Q2707" s="9">
        <v>35.4</v>
      </c>
      <c r="R2707" t="str">
        <f t="shared" si="42"/>
        <v>30+</v>
      </c>
      <c r="S2707">
        <v>20</v>
      </c>
      <c r="T2707" t="s">
        <v>14</v>
      </c>
      <c r="U2707">
        <f>IF(T2707="USD",S2707,S2707*0.055)</f>
        <v>20</v>
      </c>
      <c r="V2707">
        <v>10</v>
      </c>
      <c r="W2707" t="s">
        <v>14</v>
      </c>
      <c r="X2707">
        <f>IF(W2707="USD",V2707,V2707*0.054)</f>
        <v>10</v>
      </c>
      <c r="Y2707">
        <v>1</v>
      </c>
      <c r="Z2707">
        <v>1.2000000000000002</v>
      </c>
      <c r="AA2707" s="9">
        <v>1.7999999999999998</v>
      </c>
      <c r="AB2707">
        <v>1.5</v>
      </c>
    </row>
    <row r="2708" spans="1:28" x14ac:dyDescent="0.25">
      <c r="A2708" t="s">
        <v>478</v>
      </c>
      <c r="B2708" t="s">
        <v>10</v>
      </c>
      <c r="C2708" t="s">
        <v>68</v>
      </c>
      <c r="D2708" t="s">
        <v>3611</v>
      </c>
      <c r="E2708" t="s">
        <v>3613</v>
      </c>
      <c r="F2708" t="str">
        <f>_xlfn.CONCAT(D2708:D2708,"-",E2708)</f>
        <v>Mogadishu-Sanaa</v>
      </c>
      <c r="G2708" s="1">
        <v>44737</v>
      </c>
      <c r="H2708" s="1">
        <v>44749</v>
      </c>
      <c r="I2708" s="8">
        <f>IF(H2708&lt;&gt;"",_xlfn.DAYS(H2708,G2708),"N/A")</f>
        <v>12</v>
      </c>
      <c r="J2708" s="1">
        <f>IF(H2708&lt;&gt;"",H2708,"N/A")</f>
        <v>44749</v>
      </c>
      <c r="K2708">
        <v>6</v>
      </c>
      <c r="L2708" t="s">
        <v>16</v>
      </c>
      <c r="M2708" t="str">
        <f>IF(L2708&lt;&gt;"",L2708,"N/A")</f>
        <v>Paid</v>
      </c>
      <c r="N2708" t="s">
        <v>12</v>
      </c>
      <c r="O2708" t="str">
        <f>IF(N2708&lt;&gt;"",N2708,"N/A")</f>
        <v>Invoiced</v>
      </c>
      <c r="P2708" t="s">
        <v>13</v>
      </c>
      <c r="Q2708" s="9">
        <v>35.4</v>
      </c>
      <c r="R2708" t="str">
        <f t="shared" si="42"/>
        <v>30+</v>
      </c>
      <c r="S2708">
        <v>600</v>
      </c>
      <c r="T2708" t="s">
        <v>14</v>
      </c>
      <c r="U2708">
        <f>IF(T2708="USD",S2708,S2708*0.055)</f>
        <v>600</v>
      </c>
      <c r="V2708">
        <v>300</v>
      </c>
      <c r="W2708" t="s">
        <v>14</v>
      </c>
      <c r="X2708">
        <f>IF(W2708="USD",V2708,V2708*0.054)</f>
        <v>300</v>
      </c>
      <c r="Y2708">
        <v>1</v>
      </c>
      <c r="Z2708">
        <v>1.2000000000000002</v>
      </c>
      <c r="AA2708" s="9">
        <v>1.7999999999999998</v>
      </c>
      <c r="AB2708">
        <v>1.5</v>
      </c>
    </row>
    <row r="2709" spans="1:28" x14ac:dyDescent="0.25">
      <c r="A2709" t="s">
        <v>501</v>
      </c>
      <c r="B2709" t="s">
        <v>10</v>
      </c>
      <c r="C2709" t="s">
        <v>68</v>
      </c>
      <c r="D2709" t="s">
        <v>3615</v>
      </c>
      <c r="E2709" t="s">
        <v>3618</v>
      </c>
      <c r="F2709" t="str">
        <f>_xlfn.CONCAT(D2709:D2709,"-",E2709)</f>
        <v>Mombasa-Tripoli</v>
      </c>
      <c r="G2709" s="1">
        <v>44729</v>
      </c>
      <c r="H2709" s="1">
        <v>44741</v>
      </c>
      <c r="I2709" s="8">
        <f>IF(H2709&lt;&gt;"",_xlfn.DAYS(H2709,G2709),"N/A")</f>
        <v>12</v>
      </c>
      <c r="J2709" s="1">
        <f>IF(H2709&lt;&gt;"",H2709,"N/A")</f>
        <v>44741</v>
      </c>
      <c r="K2709">
        <v>6</v>
      </c>
      <c r="L2709" t="s">
        <v>16</v>
      </c>
      <c r="M2709" t="str">
        <f>IF(L2709&lt;&gt;"",L2709,"N/A")</f>
        <v>Paid</v>
      </c>
      <c r="O2709" t="str">
        <f>IF(N2709&lt;&gt;"",N2709,"N/A")</f>
        <v>N/A</v>
      </c>
      <c r="P2709" t="s">
        <v>69</v>
      </c>
      <c r="Q2709" s="9">
        <v>35.08</v>
      </c>
      <c r="R2709" t="str">
        <f t="shared" si="42"/>
        <v>30+</v>
      </c>
      <c r="S2709">
        <v>20</v>
      </c>
      <c r="T2709" t="s">
        <v>14</v>
      </c>
      <c r="U2709">
        <f>IF(T2709="USD",S2709,S2709*0.055)</f>
        <v>20</v>
      </c>
      <c r="V2709">
        <v>10</v>
      </c>
      <c r="W2709" t="s">
        <v>14</v>
      </c>
      <c r="X2709">
        <f>IF(W2709="USD",V2709,V2709*0.054)</f>
        <v>10</v>
      </c>
      <c r="Y2709">
        <v>1</v>
      </c>
      <c r="Z2709">
        <v>1.2000000000000002</v>
      </c>
      <c r="AA2709" s="9">
        <v>1.7999999999999998</v>
      </c>
      <c r="AB2709">
        <v>1.5</v>
      </c>
    </row>
    <row r="2710" spans="1:28" x14ac:dyDescent="0.25">
      <c r="A2710" t="s">
        <v>480</v>
      </c>
      <c r="B2710" t="s">
        <v>10</v>
      </c>
      <c r="C2710" t="s">
        <v>68</v>
      </c>
      <c r="D2710" t="s">
        <v>3611</v>
      </c>
      <c r="E2710" t="s">
        <v>3613</v>
      </c>
      <c r="F2710" t="str">
        <f>_xlfn.CONCAT(D2710:D2710,"-",E2710)</f>
        <v>Mogadishu-Sanaa</v>
      </c>
      <c r="G2710" s="1">
        <v>44729</v>
      </c>
      <c r="H2710" s="1">
        <v>44741</v>
      </c>
      <c r="I2710" s="8">
        <f>IF(H2710&lt;&gt;"",_xlfn.DAYS(H2710,G2710),"N/A")</f>
        <v>12</v>
      </c>
      <c r="J2710" s="1">
        <f>IF(H2710&lt;&gt;"",H2710,"N/A")</f>
        <v>44741</v>
      </c>
      <c r="K2710">
        <v>6</v>
      </c>
      <c r="L2710" t="s">
        <v>16</v>
      </c>
      <c r="M2710" t="str">
        <f>IF(L2710&lt;&gt;"",L2710,"N/A")</f>
        <v>Paid</v>
      </c>
      <c r="N2710" t="s">
        <v>12</v>
      </c>
      <c r="O2710" t="str">
        <f>IF(N2710&lt;&gt;"",N2710,"N/A")</f>
        <v>Invoiced</v>
      </c>
      <c r="P2710" t="s">
        <v>13</v>
      </c>
      <c r="Q2710" s="9">
        <v>35.08</v>
      </c>
      <c r="R2710" t="str">
        <f t="shared" si="42"/>
        <v>30+</v>
      </c>
      <c r="S2710">
        <v>600</v>
      </c>
      <c r="T2710" t="s">
        <v>14</v>
      </c>
      <c r="U2710">
        <f>IF(T2710="USD",S2710,S2710*0.055)</f>
        <v>600</v>
      </c>
      <c r="V2710">
        <v>300</v>
      </c>
      <c r="W2710" t="s">
        <v>14</v>
      </c>
      <c r="X2710">
        <f>IF(W2710="USD",V2710,V2710*0.054)</f>
        <v>300</v>
      </c>
      <c r="Y2710">
        <v>1</v>
      </c>
      <c r="Z2710">
        <v>1.2000000000000002</v>
      </c>
      <c r="AA2710" s="9">
        <v>1.7999999999999998</v>
      </c>
      <c r="AB2710">
        <v>1.5</v>
      </c>
    </row>
    <row r="2711" spans="1:28" x14ac:dyDescent="0.25">
      <c r="A2711" t="s">
        <v>498</v>
      </c>
      <c r="B2711" t="s">
        <v>10</v>
      </c>
      <c r="C2711" t="s">
        <v>68</v>
      </c>
      <c r="D2711" t="s">
        <v>3619</v>
      </c>
      <c r="E2711" t="s">
        <v>3612</v>
      </c>
      <c r="F2711" t="str">
        <f>_xlfn.CONCAT(D2711:D2711,"-",E2711)</f>
        <v>Addis Ababa-Victoria</v>
      </c>
      <c r="G2711" s="1">
        <v>44729</v>
      </c>
      <c r="H2711" s="1">
        <v>44741</v>
      </c>
      <c r="I2711" s="8">
        <f>IF(H2711&lt;&gt;"",_xlfn.DAYS(H2711,G2711),"N/A")</f>
        <v>12</v>
      </c>
      <c r="J2711" s="1">
        <f>IF(H2711&lt;&gt;"",H2711,"N/A")</f>
        <v>44741</v>
      </c>
      <c r="K2711">
        <v>6</v>
      </c>
      <c r="L2711" t="s">
        <v>16</v>
      </c>
      <c r="M2711" t="str">
        <f>IF(L2711&lt;&gt;"",L2711,"N/A")</f>
        <v>Paid</v>
      </c>
      <c r="O2711" t="str">
        <f>IF(N2711&lt;&gt;"",N2711,"N/A")</f>
        <v>N/A</v>
      </c>
      <c r="P2711" t="s">
        <v>69</v>
      </c>
      <c r="Q2711" s="9">
        <v>34.979999999999997</v>
      </c>
      <c r="R2711" t="str">
        <f t="shared" si="42"/>
        <v>30+</v>
      </c>
      <c r="S2711">
        <v>20</v>
      </c>
      <c r="T2711" t="s">
        <v>14</v>
      </c>
      <c r="U2711">
        <f>IF(T2711="USD",S2711,S2711*0.055)</f>
        <v>20</v>
      </c>
      <c r="V2711">
        <v>10</v>
      </c>
      <c r="W2711" t="s">
        <v>14</v>
      </c>
      <c r="X2711">
        <f>IF(W2711="USD",V2711,V2711*0.054)</f>
        <v>10</v>
      </c>
      <c r="Y2711">
        <v>1</v>
      </c>
      <c r="Z2711">
        <v>1.2000000000000002</v>
      </c>
      <c r="AA2711" s="9">
        <v>1.7999999999999998</v>
      </c>
      <c r="AB2711">
        <v>1.5</v>
      </c>
    </row>
    <row r="2712" spans="1:28" x14ac:dyDescent="0.25">
      <c r="A2712" t="s">
        <v>477</v>
      </c>
      <c r="B2712" t="s">
        <v>10</v>
      </c>
      <c r="C2712" t="s">
        <v>68</v>
      </c>
      <c r="D2712" t="s">
        <v>3620</v>
      </c>
      <c r="E2712" t="s">
        <v>3618</v>
      </c>
      <c r="F2712" t="str">
        <f>_xlfn.CONCAT(D2712:D2712,"-",E2712)</f>
        <v>Zanzibar-Tripoli</v>
      </c>
      <c r="G2712" s="1">
        <v>44729</v>
      </c>
      <c r="H2712" s="1">
        <v>44741</v>
      </c>
      <c r="I2712" s="8">
        <f>IF(H2712&lt;&gt;"",_xlfn.DAYS(H2712,G2712),"N/A")</f>
        <v>12</v>
      </c>
      <c r="J2712" s="1">
        <f>IF(H2712&lt;&gt;"",H2712,"N/A")</f>
        <v>44741</v>
      </c>
      <c r="K2712">
        <v>6</v>
      </c>
      <c r="L2712" t="s">
        <v>16</v>
      </c>
      <c r="M2712" t="str">
        <f>IF(L2712&lt;&gt;"",L2712,"N/A")</f>
        <v>Paid</v>
      </c>
      <c r="N2712" t="s">
        <v>12</v>
      </c>
      <c r="O2712" t="str">
        <f>IF(N2712&lt;&gt;"",N2712,"N/A")</f>
        <v>Invoiced</v>
      </c>
      <c r="P2712" t="s">
        <v>13</v>
      </c>
      <c r="Q2712" s="9">
        <v>34.979999999999997</v>
      </c>
      <c r="R2712" t="str">
        <f t="shared" si="42"/>
        <v>30+</v>
      </c>
      <c r="S2712">
        <v>600</v>
      </c>
      <c r="T2712" t="s">
        <v>14</v>
      </c>
      <c r="U2712">
        <f>IF(T2712="USD",S2712,S2712*0.055)</f>
        <v>600</v>
      </c>
      <c r="V2712">
        <v>300</v>
      </c>
      <c r="W2712" t="s">
        <v>14</v>
      </c>
      <c r="X2712">
        <f>IF(W2712="USD",V2712,V2712*0.054)</f>
        <v>300</v>
      </c>
      <c r="Y2712">
        <v>1</v>
      </c>
      <c r="Z2712">
        <v>1.2000000000000002</v>
      </c>
      <c r="AA2712" s="9">
        <v>1.7999999999999998</v>
      </c>
      <c r="AB2712">
        <v>1.5</v>
      </c>
    </row>
    <row r="2713" spans="1:28" x14ac:dyDescent="0.25">
      <c r="A2713" t="s">
        <v>497</v>
      </c>
      <c r="B2713" t="s">
        <v>10</v>
      </c>
      <c r="C2713" t="s">
        <v>68</v>
      </c>
      <c r="D2713" t="s">
        <v>3611</v>
      </c>
      <c r="E2713" t="s">
        <v>3617</v>
      </c>
      <c r="F2713" t="str">
        <f>_xlfn.CONCAT(D2713:D2713,"-",E2713)</f>
        <v>Mogadishu-Lagos</v>
      </c>
      <c r="G2713" s="1">
        <v>44729</v>
      </c>
      <c r="H2713" s="1">
        <v>44741</v>
      </c>
      <c r="I2713" s="8">
        <f>IF(H2713&lt;&gt;"",_xlfn.DAYS(H2713,G2713),"N/A")</f>
        <v>12</v>
      </c>
      <c r="J2713" s="1">
        <f>IF(H2713&lt;&gt;"",H2713,"N/A")</f>
        <v>44741</v>
      </c>
      <c r="K2713">
        <v>6</v>
      </c>
      <c r="L2713" t="s">
        <v>16</v>
      </c>
      <c r="M2713" t="str">
        <f>IF(L2713&lt;&gt;"",L2713,"N/A")</f>
        <v>Paid</v>
      </c>
      <c r="O2713" t="str">
        <f>IF(N2713&lt;&gt;"",N2713,"N/A")</f>
        <v>N/A</v>
      </c>
      <c r="P2713" t="s">
        <v>69</v>
      </c>
      <c r="Q2713" s="9">
        <v>34.96</v>
      </c>
      <c r="R2713" t="str">
        <f t="shared" si="42"/>
        <v>30+</v>
      </c>
      <c r="S2713">
        <v>20</v>
      </c>
      <c r="T2713" t="s">
        <v>14</v>
      </c>
      <c r="U2713">
        <f>IF(T2713="USD",S2713,S2713*0.055)</f>
        <v>20</v>
      </c>
      <c r="V2713">
        <v>10</v>
      </c>
      <c r="W2713" t="s">
        <v>14</v>
      </c>
      <c r="X2713">
        <f>IF(W2713="USD",V2713,V2713*0.054)</f>
        <v>10</v>
      </c>
      <c r="Y2713">
        <v>1</v>
      </c>
      <c r="Z2713">
        <v>1.2000000000000002</v>
      </c>
      <c r="AA2713" s="9">
        <v>1.7999999999999998</v>
      </c>
      <c r="AB2713">
        <v>1.5</v>
      </c>
    </row>
    <row r="2714" spans="1:28" x14ac:dyDescent="0.25">
      <c r="A2714" t="s">
        <v>476</v>
      </c>
      <c r="B2714" t="s">
        <v>10</v>
      </c>
      <c r="C2714" t="s">
        <v>68</v>
      </c>
      <c r="D2714" t="s">
        <v>3615</v>
      </c>
      <c r="E2714" t="s">
        <v>3612</v>
      </c>
      <c r="F2714" t="str">
        <f>_xlfn.CONCAT(D2714:D2714,"-",E2714)</f>
        <v>Mombasa-Victoria</v>
      </c>
      <c r="G2714" s="1">
        <v>44729</v>
      </c>
      <c r="H2714" s="1">
        <v>44741</v>
      </c>
      <c r="I2714" s="8">
        <f>IF(H2714&lt;&gt;"",_xlfn.DAYS(H2714,G2714),"N/A")</f>
        <v>12</v>
      </c>
      <c r="J2714" s="1">
        <f>IF(H2714&lt;&gt;"",H2714,"N/A")</f>
        <v>44741</v>
      </c>
      <c r="K2714">
        <v>6</v>
      </c>
      <c r="L2714" t="s">
        <v>16</v>
      </c>
      <c r="M2714" t="str">
        <f>IF(L2714&lt;&gt;"",L2714,"N/A")</f>
        <v>Paid</v>
      </c>
      <c r="N2714" t="s">
        <v>12</v>
      </c>
      <c r="O2714" t="str">
        <f>IF(N2714&lt;&gt;"",N2714,"N/A")</f>
        <v>Invoiced</v>
      </c>
      <c r="P2714" t="s">
        <v>13</v>
      </c>
      <c r="Q2714" s="9">
        <v>34.96</v>
      </c>
      <c r="R2714" t="str">
        <f t="shared" si="42"/>
        <v>30+</v>
      </c>
      <c r="S2714">
        <v>600</v>
      </c>
      <c r="T2714" t="s">
        <v>14</v>
      </c>
      <c r="U2714">
        <f>IF(T2714="USD",S2714,S2714*0.055)</f>
        <v>600</v>
      </c>
      <c r="V2714">
        <v>300</v>
      </c>
      <c r="W2714" t="s">
        <v>14</v>
      </c>
      <c r="X2714">
        <f>IF(W2714="USD",V2714,V2714*0.054)</f>
        <v>300</v>
      </c>
      <c r="Y2714">
        <v>1</v>
      </c>
      <c r="Z2714">
        <v>1.2000000000000002</v>
      </c>
      <c r="AA2714" s="9">
        <v>1.7999999999999998</v>
      </c>
      <c r="AB2714">
        <v>1.5</v>
      </c>
    </row>
    <row r="2715" spans="1:28" x14ac:dyDescent="0.25">
      <c r="A2715" t="s">
        <v>482</v>
      </c>
      <c r="B2715" t="s">
        <v>10</v>
      </c>
      <c r="C2715" t="s">
        <v>68</v>
      </c>
      <c r="D2715" t="s">
        <v>3620</v>
      </c>
      <c r="E2715" t="s">
        <v>3618</v>
      </c>
      <c r="F2715" t="str">
        <f>_xlfn.CONCAT(D2715:D2715,"-",E2715)</f>
        <v>Zanzibar-Tripoli</v>
      </c>
      <c r="G2715" s="1">
        <v>44726</v>
      </c>
      <c r="H2715" s="1">
        <v>44738</v>
      </c>
      <c r="I2715" s="8">
        <f>IF(H2715&lt;&gt;"",_xlfn.DAYS(H2715,G2715),"N/A")</f>
        <v>12</v>
      </c>
      <c r="J2715" s="1">
        <f>IF(H2715&lt;&gt;"",H2715,"N/A")</f>
        <v>44738</v>
      </c>
      <c r="K2715">
        <v>6</v>
      </c>
      <c r="L2715" t="s">
        <v>16</v>
      </c>
      <c r="M2715" t="str">
        <f>IF(L2715&lt;&gt;"",L2715,"N/A")</f>
        <v>Paid</v>
      </c>
      <c r="O2715" t="str">
        <f>IF(N2715&lt;&gt;"",N2715,"N/A")</f>
        <v>N/A</v>
      </c>
      <c r="P2715" t="s">
        <v>69</v>
      </c>
      <c r="Q2715" s="9">
        <v>34.82</v>
      </c>
      <c r="R2715" t="str">
        <f t="shared" si="42"/>
        <v>30+</v>
      </c>
      <c r="S2715">
        <v>20</v>
      </c>
      <c r="T2715" t="s">
        <v>14</v>
      </c>
      <c r="U2715">
        <f>IF(T2715="USD",S2715,S2715*0.055)</f>
        <v>20</v>
      </c>
      <c r="V2715">
        <v>10</v>
      </c>
      <c r="W2715" t="s">
        <v>14</v>
      </c>
      <c r="X2715">
        <f>IF(W2715="USD",V2715,V2715*0.054)</f>
        <v>10</v>
      </c>
      <c r="Y2715">
        <v>1</v>
      </c>
      <c r="Z2715">
        <v>1.2000000000000002</v>
      </c>
      <c r="AA2715" s="9">
        <v>1.7999999999999998</v>
      </c>
      <c r="AB2715">
        <v>1.5</v>
      </c>
    </row>
    <row r="2716" spans="1:28" x14ac:dyDescent="0.25">
      <c r="A2716" t="s">
        <v>461</v>
      </c>
      <c r="B2716" t="s">
        <v>10</v>
      </c>
      <c r="C2716" t="s">
        <v>68</v>
      </c>
      <c r="D2716" t="s">
        <v>3615</v>
      </c>
      <c r="E2716" t="s">
        <v>3612</v>
      </c>
      <c r="F2716" t="str">
        <f>_xlfn.CONCAT(D2716:D2716,"-",E2716)</f>
        <v>Mombasa-Victoria</v>
      </c>
      <c r="G2716" s="1">
        <v>44726</v>
      </c>
      <c r="H2716" s="1">
        <v>44738</v>
      </c>
      <c r="I2716" s="8">
        <f>IF(H2716&lt;&gt;"",_xlfn.DAYS(H2716,G2716),"N/A")</f>
        <v>12</v>
      </c>
      <c r="J2716" s="1">
        <f>IF(H2716&lt;&gt;"",H2716,"N/A")</f>
        <v>44738</v>
      </c>
      <c r="K2716">
        <v>6</v>
      </c>
      <c r="L2716" t="s">
        <v>16</v>
      </c>
      <c r="M2716" t="str">
        <f>IF(L2716&lt;&gt;"",L2716,"N/A")</f>
        <v>Paid</v>
      </c>
      <c r="N2716" t="s">
        <v>12</v>
      </c>
      <c r="O2716" t="str">
        <f>IF(N2716&lt;&gt;"",N2716,"N/A")</f>
        <v>Invoiced</v>
      </c>
      <c r="P2716" t="s">
        <v>13</v>
      </c>
      <c r="Q2716" s="9">
        <v>34.82</v>
      </c>
      <c r="R2716" t="str">
        <f t="shared" si="42"/>
        <v>30+</v>
      </c>
      <c r="S2716">
        <v>600</v>
      </c>
      <c r="T2716" t="s">
        <v>14</v>
      </c>
      <c r="U2716">
        <f>IF(T2716="USD",S2716,S2716*0.055)</f>
        <v>600</v>
      </c>
      <c r="V2716">
        <v>300</v>
      </c>
      <c r="W2716" t="s">
        <v>14</v>
      </c>
      <c r="X2716">
        <f>IF(W2716="USD",V2716,V2716*0.054)</f>
        <v>300</v>
      </c>
      <c r="Y2716">
        <v>1</v>
      </c>
      <c r="Z2716">
        <v>1.2000000000000002</v>
      </c>
      <c r="AA2716" s="9">
        <v>1.7999999999999998</v>
      </c>
      <c r="AB2716">
        <v>1.5</v>
      </c>
    </row>
    <row r="2717" spans="1:28" x14ac:dyDescent="0.25">
      <c r="A2717" t="s">
        <v>31</v>
      </c>
      <c r="B2717" t="s">
        <v>10</v>
      </c>
      <c r="C2717" t="s">
        <v>11</v>
      </c>
      <c r="D2717" t="s">
        <v>3616</v>
      </c>
      <c r="E2717" t="s">
        <v>3613</v>
      </c>
      <c r="F2717" t="str">
        <f>_xlfn.CONCAT(D2717:D2717,"-",E2717)</f>
        <v>Marrakech-Sanaa</v>
      </c>
      <c r="G2717" s="1">
        <v>44604</v>
      </c>
      <c r="H2717" s="1">
        <v>44616</v>
      </c>
      <c r="I2717" s="8">
        <f>IF(H2717&lt;&gt;"",_xlfn.DAYS(H2717,G2717),"N/A")</f>
        <v>12</v>
      </c>
      <c r="J2717" s="1">
        <f>IF(H2717&lt;&gt;"",H2717,"N/A")</f>
        <v>44616</v>
      </c>
      <c r="K2717">
        <v>2</v>
      </c>
      <c r="L2717" t="s">
        <v>16</v>
      </c>
      <c r="M2717" t="str">
        <f>IF(L2717&lt;&gt;"",L2717,"N/A")</f>
        <v>Paid</v>
      </c>
      <c r="N2717" t="s">
        <v>12</v>
      </c>
      <c r="O2717" t="str">
        <f>IF(N2717&lt;&gt;"",N2717,"N/A")</f>
        <v>Invoiced</v>
      </c>
      <c r="P2717" t="s">
        <v>13</v>
      </c>
      <c r="Q2717" s="9">
        <v>31.675000000000001</v>
      </c>
      <c r="R2717" t="str">
        <f t="shared" si="42"/>
        <v>30+</v>
      </c>
      <c r="S2717">
        <v>600</v>
      </c>
      <c r="T2717" t="s">
        <v>14</v>
      </c>
      <c r="U2717">
        <f>IF(T2717="USD",S2717,S2717*0.055)</f>
        <v>600</v>
      </c>
      <c r="V2717">
        <v>300</v>
      </c>
      <c r="W2717" t="s">
        <v>14</v>
      </c>
      <c r="X2717">
        <f>IF(W2717="USD",V2717,V2717*0.054)</f>
        <v>300</v>
      </c>
      <c r="Y2717">
        <v>1</v>
      </c>
      <c r="Z2717">
        <v>1.2000000000000002</v>
      </c>
      <c r="AA2717" s="9">
        <v>1.7999999999999998</v>
      </c>
      <c r="AB2717">
        <v>1.5</v>
      </c>
    </row>
    <row r="2718" spans="1:28" x14ac:dyDescent="0.25">
      <c r="A2718" t="s">
        <v>50</v>
      </c>
      <c r="B2718" t="s">
        <v>10</v>
      </c>
      <c r="C2718" t="s">
        <v>11</v>
      </c>
      <c r="D2718" t="s">
        <v>3615</v>
      </c>
      <c r="E2718" t="s">
        <v>3612</v>
      </c>
      <c r="F2718" t="str">
        <f>_xlfn.CONCAT(D2718:D2718,"-",E2718)</f>
        <v>Mombasa-Victoria</v>
      </c>
      <c r="G2718" s="1">
        <v>44665</v>
      </c>
      <c r="H2718" s="1">
        <v>44677</v>
      </c>
      <c r="I2718" s="8">
        <f>IF(H2718&lt;&gt;"",_xlfn.DAYS(H2718,G2718),"N/A")</f>
        <v>12</v>
      </c>
      <c r="J2718" s="1">
        <f>IF(H2718&lt;&gt;"",H2718,"N/A")</f>
        <v>44677</v>
      </c>
      <c r="K2718">
        <v>4</v>
      </c>
      <c r="L2718" t="s">
        <v>12</v>
      </c>
      <c r="M2718" t="str">
        <f>IF(L2718&lt;&gt;"",L2718,"N/A")</f>
        <v>Invoiced</v>
      </c>
      <c r="N2718" t="s">
        <v>12</v>
      </c>
      <c r="O2718" t="str">
        <f>IF(N2718&lt;&gt;"",N2718,"N/A")</f>
        <v>Invoiced</v>
      </c>
      <c r="P2718" t="s">
        <v>13</v>
      </c>
      <c r="Q2718" s="9">
        <v>31.675000000000001</v>
      </c>
      <c r="R2718" t="str">
        <f t="shared" si="42"/>
        <v>30+</v>
      </c>
      <c r="S2718">
        <v>600</v>
      </c>
      <c r="T2718" t="s">
        <v>14</v>
      </c>
      <c r="U2718">
        <f>IF(T2718="USD",S2718,S2718*0.055)</f>
        <v>600</v>
      </c>
      <c r="V2718">
        <v>300</v>
      </c>
      <c r="W2718" t="s">
        <v>14</v>
      </c>
      <c r="X2718">
        <f>IF(W2718="USD",V2718,V2718*0.054)</f>
        <v>300</v>
      </c>
      <c r="Y2718">
        <v>1</v>
      </c>
      <c r="Z2718">
        <v>1.2000000000000002</v>
      </c>
      <c r="AA2718" s="9">
        <v>1.7999999999999998</v>
      </c>
      <c r="AB2718">
        <v>1.5</v>
      </c>
    </row>
    <row r="2719" spans="1:28" x14ac:dyDescent="0.25">
      <c r="A2719" t="s">
        <v>455</v>
      </c>
      <c r="B2719" t="s">
        <v>10</v>
      </c>
      <c r="C2719" t="s">
        <v>68</v>
      </c>
      <c r="D2719" t="s">
        <v>3619</v>
      </c>
      <c r="E2719" t="s">
        <v>3618</v>
      </c>
      <c r="F2719" t="str">
        <f>_xlfn.CONCAT(D2719:D2719,"-",E2719)</f>
        <v>Addis Ababa-Tripoli</v>
      </c>
      <c r="G2719" s="1">
        <v>44706</v>
      </c>
      <c r="H2719" s="1">
        <v>44718</v>
      </c>
      <c r="I2719" s="8">
        <f>IF(H2719&lt;&gt;"",_xlfn.DAYS(H2719,G2719),"N/A")</f>
        <v>12</v>
      </c>
      <c r="J2719" s="1">
        <f>IF(H2719&lt;&gt;"",H2719,"N/A")</f>
        <v>44718</v>
      </c>
      <c r="K2719">
        <v>5</v>
      </c>
      <c r="L2719" t="s">
        <v>16</v>
      </c>
      <c r="M2719" t="str">
        <f>IF(L2719&lt;&gt;"",L2719,"N/A")</f>
        <v>Paid</v>
      </c>
      <c r="O2719" t="str">
        <f>IF(N2719&lt;&gt;"",N2719,"N/A")</f>
        <v>N/A</v>
      </c>
      <c r="P2719" t="s">
        <v>69</v>
      </c>
      <c r="Q2719" s="9">
        <v>31.12</v>
      </c>
      <c r="R2719" t="str">
        <f t="shared" si="42"/>
        <v>30+</v>
      </c>
      <c r="S2719">
        <v>20</v>
      </c>
      <c r="T2719" t="s">
        <v>14</v>
      </c>
      <c r="U2719">
        <f>IF(T2719="USD",S2719,S2719*0.055)</f>
        <v>20</v>
      </c>
      <c r="V2719">
        <v>10</v>
      </c>
      <c r="W2719" t="s">
        <v>14</v>
      </c>
      <c r="X2719">
        <f>IF(W2719="USD",V2719,V2719*0.054)</f>
        <v>10</v>
      </c>
      <c r="Y2719">
        <v>1</v>
      </c>
      <c r="Z2719">
        <v>1.2000000000000002</v>
      </c>
      <c r="AA2719" s="9">
        <v>1.7999999999999998</v>
      </c>
      <c r="AB2719">
        <v>1.5</v>
      </c>
    </row>
    <row r="2720" spans="1:28" x14ac:dyDescent="0.25">
      <c r="A2720" t="s">
        <v>460</v>
      </c>
      <c r="B2720" t="s">
        <v>10</v>
      </c>
      <c r="C2720" t="s">
        <v>68</v>
      </c>
      <c r="D2720" t="s">
        <v>3611</v>
      </c>
      <c r="E2720" t="s">
        <v>3612</v>
      </c>
      <c r="F2720" t="str">
        <f>_xlfn.CONCAT(D2720:D2720,"-",E2720)</f>
        <v>Mogadishu-Victoria</v>
      </c>
      <c r="G2720" s="1">
        <v>44706</v>
      </c>
      <c r="H2720" s="1">
        <v>44718</v>
      </c>
      <c r="I2720" s="8">
        <f>IF(H2720&lt;&gt;"",_xlfn.DAYS(H2720,G2720),"N/A")</f>
        <v>12</v>
      </c>
      <c r="J2720" s="1">
        <f>IF(H2720&lt;&gt;"",H2720,"N/A")</f>
        <v>44718</v>
      </c>
      <c r="K2720">
        <v>5</v>
      </c>
      <c r="L2720" t="s">
        <v>16</v>
      </c>
      <c r="M2720" t="str">
        <f>IF(L2720&lt;&gt;"",L2720,"N/A")</f>
        <v>Paid</v>
      </c>
      <c r="N2720" t="s">
        <v>12</v>
      </c>
      <c r="O2720" t="str">
        <f>IF(N2720&lt;&gt;"",N2720,"N/A")</f>
        <v>Invoiced</v>
      </c>
      <c r="P2720" t="s">
        <v>13</v>
      </c>
      <c r="Q2720" s="9">
        <v>31.12</v>
      </c>
      <c r="R2720" t="str">
        <f t="shared" si="42"/>
        <v>30+</v>
      </c>
      <c r="S2720">
        <v>600</v>
      </c>
      <c r="T2720" t="s">
        <v>14</v>
      </c>
      <c r="U2720">
        <f>IF(T2720="USD",S2720,S2720*0.055)</f>
        <v>600</v>
      </c>
      <c r="V2720">
        <v>300</v>
      </c>
      <c r="W2720" t="s">
        <v>14</v>
      </c>
      <c r="X2720">
        <f>IF(W2720="USD",V2720,V2720*0.054)</f>
        <v>300</v>
      </c>
      <c r="Y2720">
        <v>1</v>
      </c>
      <c r="Z2720">
        <v>1.2000000000000002</v>
      </c>
      <c r="AA2720" s="9">
        <v>1.7999999999999998</v>
      </c>
      <c r="AB2720">
        <v>1.5</v>
      </c>
    </row>
    <row r="2721" spans="1:29" x14ac:dyDescent="0.25">
      <c r="A2721" t="s">
        <v>451</v>
      </c>
      <c r="B2721" t="s">
        <v>10</v>
      </c>
      <c r="C2721" t="s">
        <v>68</v>
      </c>
      <c r="D2721" t="s">
        <v>3620</v>
      </c>
      <c r="E2721" t="s">
        <v>3612</v>
      </c>
      <c r="F2721" t="str">
        <f>_xlfn.CONCAT(D2721:D2721,"-",E2721)</f>
        <v>Zanzibar-Victoria</v>
      </c>
      <c r="G2721" s="1">
        <v>44706</v>
      </c>
      <c r="H2721" s="1">
        <v>44718</v>
      </c>
      <c r="I2721" s="8">
        <f>IF(H2721&lt;&gt;"",_xlfn.DAYS(H2721,G2721),"N/A")</f>
        <v>12</v>
      </c>
      <c r="J2721" s="1">
        <f>IF(H2721&lt;&gt;"",H2721,"N/A")</f>
        <v>44718</v>
      </c>
      <c r="K2721">
        <v>5</v>
      </c>
      <c r="L2721" t="s">
        <v>16</v>
      </c>
      <c r="M2721" t="str">
        <f>IF(L2721&lt;&gt;"",L2721,"N/A")</f>
        <v>Paid</v>
      </c>
      <c r="O2721" t="str">
        <f>IF(N2721&lt;&gt;"",N2721,"N/A")</f>
        <v>N/A</v>
      </c>
      <c r="P2721" t="s">
        <v>69</v>
      </c>
      <c r="Q2721" s="9">
        <v>31.04</v>
      </c>
      <c r="R2721" t="str">
        <f t="shared" si="42"/>
        <v>30+</v>
      </c>
      <c r="S2721">
        <v>20</v>
      </c>
      <c r="T2721" t="s">
        <v>14</v>
      </c>
      <c r="U2721">
        <f>IF(T2721="USD",S2721,S2721*0.055)</f>
        <v>20</v>
      </c>
      <c r="V2721">
        <v>10</v>
      </c>
      <c r="W2721" t="s">
        <v>14</v>
      </c>
      <c r="X2721">
        <f>IF(W2721="USD",V2721,V2721*0.054)</f>
        <v>10</v>
      </c>
      <c r="Y2721">
        <v>1</v>
      </c>
      <c r="Z2721">
        <v>1.2000000000000002</v>
      </c>
      <c r="AA2721" s="9">
        <v>1.7999999999999998</v>
      </c>
      <c r="AB2721">
        <v>1.5</v>
      </c>
    </row>
    <row r="2722" spans="1:29" x14ac:dyDescent="0.25">
      <c r="A2722" t="s">
        <v>456</v>
      </c>
      <c r="B2722" t="s">
        <v>10</v>
      </c>
      <c r="C2722" t="s">
        <v>68</v>
      </c>
      <c r="D2722" t="s">
        <v>3611</v>
      </c>
      <c r="E2722" t="s">
        <v>3618</v>
      </c>
      <c r="F2722" t="str">
        <f>_xlfn.CONCAT(D2722:D2722,"-",E2722)</f>
        <v>Mogadishu-Tripoli</v>
      </c>
      <c r="G2722" s="1">
        <v>44706</v>
      </c>
      <c r="H2722" s="1">
        <v>44718</v>
      </c>
      <c r="I2722" s="8">
        <f>IF(H2722&lt;&gt;"",_xlfn.DAYS(H2722,G2722),"N/A")</f>
        <v>12</v>
      </c>
      <c r="J2722" s="1">
        <f>IF(H2722&lt;&gt;"",H2722,"N/A")</f>
        <v>44718</v>
      </c>
      <c r="K2722">
        <v>5</v>
      </c>
      <c r="L2722" t="s">
        <v>16</v>
      </c>
      <c r="M2722" t="str">
        <f>IF(L2722&lt;&gt;"",L2722,"N/A")</f>
        <v>Paid</v>
      </c>
      <c r="N2722" t="s">
        <v>12</v>
      </c>
      <c r="O2722" t="str">
        <f>IF(N2722&lt;&gt;"",N2722,"N/A")</f>
        <v>Invoiced</v>
      </c>
      <c r="P2722" t="s">
        <v>13</v>
      </c>
      <c r="Q2722" s="9">
        <v>31.04</v>
      </c>
      <c r="R2722" t="str">
        <f t="shared" si="42"/>
        <v>30+</v>
      </c>
      <c r="S2722">
        <v>600</v>
      </c>
      <c r="T2722" t="s">
        <v>14</v>
      </c>
      <c r="U2722">
        <f>IF(T2722="USD",S2722,S2722*0.055)</f>
        <v>600</v>
      </c>
      <c r="V2722">
        <v>300</v>
      </c>
      <c r="W2722" t="s">
        <v>14</v>
      </c>
      <c r="X2722">
        <f>IF(W2722="USD",V2722,V2722*0.054)</f>
        <v>300</v>
      </c>
      <c r="Y2722">
        <v>1</v>
      </c>
      <c r="Z2722">
        <v>1.2000000000000002</v>
      </c>
      <c r="AA2722" s="9">
        <v>1.7999999999999998</v>
      </c>
      <c r="AB2722">
        <v>1.5</v>
      </c>
    </row>
    <row r="2723" spans="1:29" x14ac:dyDescent="0.25">
      <c r="A2723" t="s">
        <v>32</v>
      </c>
      <c r="B2723" t="s">
        <v>10</v>
      </c>
      <c r="C2723" t="s">
        <v>11</v>
      </c>
      <c r="D2723" t="s">
        <v>3615</v>
      </c>
      <c r="E2723" t="s">
        <v>3612</v>
      </c>
      <c r="F2723" t="str">
        <f>_xlfn.CONCAT(D2723:D2723,"-",E2723)</f>
        <v>Mombasa-Victoria</v>
      </c>
      <c r="G2723" s="1">
        <v>44604</v>
      </c>
      <c r="H2723" s="1">
        <v>44616</v>
      </c>
      <c r="I2723" s="8">
        <f>IF(H2723&lt;&gt;"",_xlfn.DAYS(H2723,G2723),"N/A")</f>
        <v>12</v>
      </c>
      <c r="J2723" s="1">
        <f>IF(H2723&lt;&gt;"",H2723,"N/A")</f>
        <v>44616</v>
      </c>
      <c r="K2723">
        <v>2</v>
      </c>
      <c r="L2723" t="s">
        <v>16</v>
      </c>
      <c r="M2723" t="str">
        <f>IF(L2723&lt;&gt;"",L2723,"N/A")</f>
        <v>Paid</v>
      </c>
      <c r="N2723" t="s">
        <v>12</v>
      </c>
      <c r="O2723" t="str">
        <f>IF(N2723&lt;&gt;"",N2723,"N/A")</f>
        <v>Invoiced</v>
      </c>
      <c r="P2723" t="s">
        <v>13</v>
      </c>
      <c r="Q2723" s="9">
        <v>30.77</v>
      </c>
      <c r="R2723" t="str">
        <f t="shared" si="42"/>
        <v>30+</v>
      </c>
      <c r="S2723">
        <v>600</v>
      </c>
      <c r="T2723" t="s">
        <v>14</v>
      </c>
      <c r="U2723">
        <f>IF(T2723="USD",S2723,S2723*0.055)</f>
        <v>600</v>
      </c>
      <c r="V2723">
        <v>300</v>
      </c>
      <c r="W2723" t="s">
        <v>14</v>
      </c>
      <c r="X2723">
        <f>IF(W2723="USD",V2723,V2723*0.054)</f>
        <v>300</v>
      </c>
      <c r="Y2723">
        <v>1</v>
      </c>
      <c r="Z2723">
        <v>1.2000000000000002</v>
      </c>
      <c r="AA2723" s="9">
        <v>1.7999999999999998</v>
      </c>
      <c r="AB2723">
        <v>1.5</v>
      </c>
    </row>
    <row r="2724" spans="1:29" x14ac:dyDescent="0.25">
      <c r="A2724" t="s">
        <v>25</v>
      </c>
      <c r="B2724" t="s">
        <v>10</v>
      </c>
      <c r="C2724" t="s">
        <v>11</v>
      </c>
      <c r="D2724" t="s">
        <v>3619</v>
      </c>
      <c r="E2724" t="s">
        <v>3617</v>
      </c>
      <c r="F2724" t="str">
        <f>_xlfn.CONCAT(D2724:D2724,"-",E2724)</f>
        <v>Addis Ababa-Lagos</v>
      </c>
      <c r="G2724" s="1">
        <v>44571</v>
      </c>
      <c r="H2724" s="1">
        <v>44583</v>
      </c>
      <c r="I2724" s="8">
        <f>IF(H2724&lt;&gt;"",_xlfn.DAYS(H2724,G2724),"N/A")</f>
        <v>12</v>
      </c>
      <c r="J2724" s="1">
        <f>IF(H2724&lt;&gt;"",H2724,"N/A")</f>
        <v>44583</v>
      </c>
      <c r="K2724">
        <v>1</v>
      </c>
      <c r="L2724" t="s">
        <v>16</v>
      </c>
      <c r="M2724" t="str">
        <f>IF(L2724&lt;&gt;"",L2724,"N/A")</f>
        <v>Paid</v>
      </c>
      <c r="N2724" t="s">
        <v>12</v>
      </c>
      <c r="O2724" t="str">
        <f>IF(N2724&lt;&gt;"",N2724,"N/A")</f>
        <v>Invoiced</v>
      </c>
      <c r="P2724" t="s">
        <v>13</v>
      </c>
      <c r="Q2724" s="9">
        <v>30.6</v>
      </c>
      <c r="R2724" t="str">
        <f t="shared" si="42"/>
        <v>30+</v>
      </c>
      <c r="S2724">
        <v>600</v>
      </c>
      <c r="T2724" t="s">
        <v>14</v>
      </c>
      <c r="U2724">
        <f>IF(T2724="USD",S2724,S2724*0.055)</f>
        <v>600</v>
      </c>
      <c r="V2724">
        <v>300</v>
      </c>
      <c r="W2724" t="s">
        <v>14</v>
      </c>
      <c r="X2724">
        <f>IF(W2724="USD",V2724,V2724*0.054)</f>
        <v>300</v>
      </c>
      <c r="Y2724">
        <v>1</v>
      </c>
      <c r="Z2724">
        <v>1.2000000000000002</v>
      </c>
      <c r="AA2724" s="9">
        <v>1.7999999999999998</v>
      </c>
      <c r="AB2724">
        <v>1.5</v>
      </c>
    </row>
    <row r="2725" spans="1:29" x14ac:dyDescent="0.25">
      <c r="A2725" t="s">
        <v>39</v>
      </c>
      <c r="B2725" t="s">
        <v>10</v>
      </c>
      <c r="C2725" t="s">
        <v>11</v>
      </c>
      <c r="D2725" t="s">
        <v>3619</v>
      </c>
      <c r="E2725" t="s">
        <v>3614</v>
      </c>
      <c r="F2725" t="str">
        <f>_xlfn.CONCAT(D2725:D2725,"-",E2725)</f>
        <v>Addis Ababa-Alger</v>
      </c>
      <c r="G2725" s="1">
        <v>44618</v>
      </c>
      <c r="H2725" s="1">
        <v>44630</v>
      </c>
      <c r="I2725" s="8">
        <f>IF(H2725&lt;&gt;"",_xlfn.DAYS(H2725,G2725),"N/A")</f>
        <v>12</v>
      </c>
      <c r="J2725" s="1">
        <f>IF(H2725&lt;&gt;"",H2725,"N/A")</f>
        <v>44630</v>
      </c>
      <c r="K2725">
        <v>2</v>
      </c>
      <c r="L2725" t="s">
        <v>16</v>
      </c>
      <c r="M2725" t="str">
        <f>IF(L2725&lt;&gt;"",L2725,"N/A")</f>
        <v>Paid</v>
      </c>
      <c r="N2725" t="s">
        <v>16</v>
      </c>
      <c r="O2725" t="str">
        <f>IF(N2725&lt;&gt;"",N2725,"N/A")</f>
        <v>Paid</v>
      </c>
      <c r="P2725" t="s">
        <v>13</v>
      </c>
      <c r="Q2725" s="9">
        <v>18.100000000000001</v>
      </c>
      <c r="R2725" t="str">
        <f t="shared" si="42"/>
        <v>10-20</v>
      </c>
      <c r="S2725">
        <v>600</v>
      </c>
      <c r="T2725" t="s">
        <v>14</v>
      </c>
      <c r="U2725">
        <f>IF(T2725="USD",S2725,S2725*0.055)</f>
        <v>600</v>
      </c>
      <c r="V2725">
        <v>300</v>
      </c>
      <c r="W2725" t="s">
        <v>14</v>
      </c>
      <c r="X2725">
        <f>IF(W2725="USD",V2725,V2725*0.054)</f>
        <v>300</v>
      </c>
      <c r="Y2725">
        <v>1</v>
      </c>
      <c r="Z2725">
        <v>1.2000000000000002</v>
      </c>
      <c r="AA2725" s="9">
        <v>1.7999999999999998</v>
      </c>
      <c r="AB2725">
        <v>1.5</v>
      </c>
    </row>
    <row r="2726" spans="1:29" x14ac:dyDescent="0.25">
      <c r="A2726" t="s">
        <v>43</v>
      </c>
      <c r="B2726" t="s">
        <v>10</v>
      </c>
      <c r="C2726" t="s">
        <v>11</v>
      </c>
      <c r="D2726" t="s">
        <v>3615</v>
      </c>
      <c r="E2726" t="s">
        <v>3618</v>
      </c>
      <c r="F2726" t="str">
        <f>_xlfn.CONCAT(D2726:D2726,"-",E2726)</f>
        <v>Mombasa-Tripoli</v>
      </c>
      <c r="G2726" s="1">
        <v>44618</v>
      </c>
      <c r="H2726" s="1">
        <v>44630</v>
      </c>
      <c r="I2726" s="8">
        <f>IF(H2726&lt;&gt;"",_xlfn.DAYS(H2726,G2726),"N/A")</f>
        <v>12</v>
      </c>
      <c r="J2726" s="1">
        <f>IF(H2726&lt;&gt;"",H2726,"N/A")</f>
        <v>44630</v>
      </c>
      <c r="K2726">
        <v>2</v>
      </c>
      <c r="L2726" t="s">
        <v>16</v>
      </c>
      <c r="M2726" t="str">
        <f>IF(L2726&lt;&gt;"",L2726,"N/A")</f>
        <v>Paid</v>
      </c>
      <c r="N2726" t="s">
        <v>16</v>
      </c>
      <c r="O2726" t="str">
        <f>IF(N2726&lt;&gt;"",N2726,"N/A")</f>
        <v>Paid</v>
      </c>
      <c r="P2726" t="s">
        <v>13</v>
      </c>
      <c r="Q2726" s="9">
        <v>13.574999999999999</v>
      </c>
      <c r="R2726" t="str">
        <f t="shared" si="42"/>
        <v>10-20</v>
      </c>
      <c r="S2726">
        <v>600</v>
      </c>
      <c r="T2726" t="s">
        <v>14</v>
      </c>
      <c r="U2726">
        <f>IF(T2726="USD",S2726,S2726*0.055)</f>
        <v>600</v>
      </c>
      <c r="V2726">
        <v>300</v>
      </c>
      <c r="W2726" t="s">
        <v>14</v>
      </c>
      <c r="X2726">
        <f>IF(W2726="USD",V2726,V2726*0.054)</f>
        <v>300</v>
      </c>
      <c r="Y2726">
        <v>1</v>
      </c>
      <c r="Z2726">
        <v>1.2000000000000002</v>
      </c>
      <c r="AA2726" s="9">
        <v>1.7999999999999998</v>
      </c>
      <c r="AB2726">
        <v>1.5</v>
      </c>
    </row>
    <row r="2727" spans="1:29" x14ac:dyDescent="0.25">
      <c r="A2727" t="s">
        <v>3259</v>
      </c>
      <c r="B2727" t="s">
        <v>10</v>
      </c>
      <c r="C2727" t="s">
        <v>56</v>
      </c>
      <c r="D2727" t="s">
        <v>3615</v>
      </c>
      <c r="E2727" t="s">
        <v>3614</v>
      </c>
      <c r="F2727" t="str">
        <f>_xlfn.CONCAT(D2727:D2727,"-",E2727)</f>
        <v>Mombasa-Alger</v>
      </c>
      <c r="G2727" s="1">
        <v>44790</v>
      </c>
      <c r="H2727" s="1">
        <v>44798</v>
      </c>
      <c r="I2727" s="8">
        <f>IF(H2727&lt;&gt;"",_xlfn.DAYS(H2727,G2727),"N/A")</f>
        <v>8</v>
      </c>
      <c r="J2727" s="1">
        <f>IF(H2727&lt;&gt;"",H2727,"N/A")</f>
        <v>44798</v>
      </c>
      <c r="K2727">
        <v>8</v>
      </c>
      <c r="L2727" t="s">
        <v>12</v>
      </c>
      <c r="M2727" t="str">
        <f>IF(L2727&lt;&gt;"",L2727,"N/A")</f>
        <v>Invoiced</v>
      </c>
      <c r="O2727" t="str">
        <f>IF(N2727&lt;&gt;"",N2727,"N/A")</f>
        <v>N/A</v>
      </c>
      <c r="P2727" t="s">
        <v>13</v>
      </c>
      <c r="Q2727" s="9">
        <v>36</v>
      </c>
      <c r="R2727" t="str">
        <f t="shared" si="42"/>
        <v>30+</v>
      </c>
      <c r="S2727">
        <v>600</v>
      </c>
      <c r="T2727" t="s">
        <v>14</v>
      </c>
      <c r="U2727">
        <f>IF(T2727="USD",S2727,S2727*0.055)</f>
        <v>600</v>
      </c>
      <c r="V2727">
        <v>300</v>
      </c>
      <c r="W2727" t="s">
        <v>14</v>
      </c>
      <c r="X2727">
        <f>IF(W2727="USD",V2727,V2727*0.054)</f>
        <v>300</v>
      </c>
      <c r="Y2727">
        <v>0</v>
      </c>
      <c r="Z2727">
        <v>1.2</v>
      </c>
      <c r="AA2727" s="9">
        <v>0.8</v>
      </c>
      <c r="AB2727">
        <v>1</v>
      </c>
      <c r="AC2727">
        <v>0.8</v>
      </c>
    </row>
    <row r="2728" spans="1:29" x14ac:dyDescent="0.25">
      <c r="A2728" t="s">
        <v>3305</v>
      </c>
      <c r="B2728" t="s">
        <v>10</v>
      </c>
      <c r="C2728" t="s">
        <v>56</v>
      </c>
      <c r="D2728" t="s">
        <v>3616</v>
      </c>
      <c r="E2728" t="s">
        <v>3612</v>
      </c>
      <c r="F2728" t="str">
        <f>_xlfn.CONCAT(D2728:D2728,"-",E2728)</f>
        <v>Marrakech-Victoria</v>
      </c>
      <c r="G2728" s="1">
        <v>44790</v>
      </c>
      <c r="H2728" s="1">
        <v>44798</v>
      </c>
      <c r="I2728" s="8">
        <f>IF(H2728&lt;&gt;"",_xlfn.DAYS(H2728,G2728),"N/A")</f>
        <v>8</v>
      </c>
      <c r="J2728" s="1">
        <f>IF(H2728&lt;&gt;"",H2728,"N/A")</f>
        <v>44798</v>
      </c>
      <c r="K2728">
        <v>8</v>
      </c>
      <c r="L2728" t="s">
        <v>12</v>
      </c>
      <c r="M2728" t="str">
        <f>IF(L2728&lt;&gt;"",L2728,"N/A")</f>
        <v>Invoiced</v>
      </c>
      <c r="O2728" t="str">
        <f>IF(N2728&lt;&gt;"",N2728,"N/A")</f>
        <v>N/A</v>
      </c>
      <c r="P2728" t="s">
        <v>13</v>
      </c>
      <c r="Q2728" s="9">
        <v>36</v>
      </c>
      <c r="R2728" t="str">
        <f t="shared" si="42"/>
        <v>30+</v>
      </c>
      <c r="S2728">
        <v>600</v>
      </c>
      <c r="T2728" t="s">
        <v>14</v>
      </c>
      <c r="U2728">
        <f>IF(T2728="USD",S2728,S2728*0.055)</f>
        <v>600</v>
      </c>
      <c r="V2728">
        <v>300</v>
      </c>
      <c r="W2728" t="s">
        <v>14</v>
      </c>
      <c r="X2728">
        <f>IF(W2728="USD",V2728,V2728*0.054)</f>
        <v>300</v>
      </c>
      <c r="Y2728">
        <v>0</v>
      </c>
      <c r="Z2728">
        <v>1.2</v>
      </c>
      <c r="AA2728" s="9">
        <v>0.8</v>
      </c>
      <c r="AB2728">
        <v>1</v>
      </c>
      <c r="AC2728">
        <v>0.8</v>
      </c>
    </row>
    <row r="2729" spans="1:29" x14ac:dyDescent="0.25">
      <c r="A2729" t="s">
        <v>3313</v>
      </c>
      <c r="B2729" t="s">
        <v>10</v>
      </c>
      <c r="C2729" t="s">
        <v>56</v>
      </c>
      <c r="D2729" t="s">
        <v>3616</v>
      </c>
      <c r="E2729" t="s">
        <v>3612</v>
      </c>
      <c r="F2729" t="str">
        <f>_xlfn.CONCAT(D2729:D2729,"-",E2729)</f>
        <v>Marrakech-Victoria</v>
      </c>
      <c r="G2729" s="1">
        <v>44798</v>
      </c>
      <c r="H2729" s="1">
        <v>44806</v>
      </c>
      <c r="I2729" s="8">
        <f>IF(H2729&lt;&gt;"",_xlfn.DAYS(H2729,G2729),"N/A")</f>
        <v>8</v>
      </c>
      <c r="J2729" s="1">
        <f>IF(H2729&lt;&gt;"",H2729,"N/A")</f>
        <v>44806</v>
      </c>
      <c r="K2729">
        <v>8</v>
      </c>
      <c r="L2729" t="s">
        <v>12</v>
      </c>
      <c r="M2729" t="str">
        <f>IF(L2729&lt;&gt;"",L2729,"N/A")</f>
        <v>Invoiced</v>
      </c>
      <c r="O2729" t="str">
        <f>IF(N2729&lt;&gt;"",N2729,"N/A")</f>
        <v>N/A</v>
      </c>
      <c r="P2729" t="s">
        <v>13</v>
      </c>
      <c r="Q2729" s="9">
        <v>36</v>
      </c>
      <c r="R2729" t="str">
        <f t="shared" si="42"/>
        <v>30+</v>
      </c>
      <c r="S2729">
        <v>600</v>
      </c>
      <c r="T2729" t="s">
        <v>14</v>
      </c>
      <c r="U2729">
        <f>IF(T2729="USD",S2729,S2729*0.055)</f>
        <v>600</v>
      </c>
      <c r="V2729">
        <v>300</v>
      </c>
      <c r="W2729" t="s">
        <v>14</v>
      </c>
      <c r="X2729">
        <f>IF(W2729="USD",V2729,V2729*0.054)</f>
        <v>300</v>
      </c>
      <c r="Y2729">
        <v>0</v>
      </c>
      <c r="Z2729">
        <v>1.2</v>
      </c>
      <c r="AA2729" s="9">
        <v>0.8</v>
      </c>
      <c r="AB2729">
        <v>1</v>
      </c>
      <c r="AC2729">
        <v>0.8</v>
      </c>
    </row>
    <row r="2730" spans="1:29" x14ac:dyDescent="0.25">
      <c r="A2730" t="s">
        <v>3344</v>
      </c>
      <c r="B2730" t="s">
        <v>10</v>
      </c>
      <c r="C2730" t="s">
        <v>56</v>
      </c>
      <c r="D2730" t="s">
        <v>3616</v>
      </c>
      <c r="E2730" t="s">
        <v>3613</v>
      </c>
      <c r="F2730" t="str">
        <f>_xlfn.CONCAT(D2730:D2730,"-",E2730)</f>
        <v>Marrakech-Sanaa</v>
      </c>
      <c r="G2730" s="1">
        <v>44810</v>
      </c>
      <c r="H2730" s="1">
        <v>44818</v>
      </c>
      <c r="I2730" s="8">
        <f>IF(H2730&lt;&gt;"",_xlfn.DAYS(H2730,G2730),"N/A")</f>
        <v>8</v>
      </c>
      <c r="J2730" s="1">
        <f>IF(H2730&lt;&gt;"",H2730,"N/A")</f>
        <v>44818</v>
      </c>
      <c r="K2730">
        <v>9</v>
      </c>
      <c r="L2730" t="s">
        <v>12</v>
      </c>
      <c r="M2730" t="str">
        <f>IF(L2730&lt;&gt;"",L2730,"N/A")</f>
        <v>Invoiced</v>
      </c>
      <c r="O2730" t="str">
        <f>IF(N2730&lt;&gt;"",N2730,"N/A")</f>
        <v>N/A</v>
      </c>
      <c r="P2730" t="s">
        <v>13</v>
      </c>
      <c r="Q2730" s="9">
        <v>36</v>
      </c>
      <c r="R2730" t="str">
        <f t="shared" si="42"/>
        <v>30+</v>
      </c>
      <c r="S2730">
        <v>600</v>
      </c>
      <c r="T2730" t="s">
        <v>14</v>
      </c>
      <c r="U2730">
        <f>IF(T2730="USD",S2730,S2730*0.055)</f>
        <v>600</v>
      </c>
      <c r="V2730">
        <v>300</v>
      </c>
      <c r="W2730" t="s">
        <v>14</v>
      </c>
      <c r="X2730">
        <f>IF(W2730="USD",V2730,V2730*0.054)</f>
        <v>300</v>
      </c>
      <c r="Y2730">
        <v>0</v>
      </c>
      <c r="Z2730">
        <v>1.2</v>
      </c>
      <c r="AA2730" s="9">
        <v>0.8</v>
      </c>
      <c r="AB2730">
        <v>1</v>
      </c>
      <c r="AC2730">
        <v>0.8</v>
      </c>
    </row>
    <row r="2731" spans="1:29" x14ac:dyDescent="0.25">
      <c r="A2731" t="s">
        <v>3500</v>
      </c>
      <c r="B2731" t="s">
        <v>10</v>
      </c>
      <c r="C2731" t="s">
        <v>56</v>
      </c>
      <c r="D2731" t="s">
        <v>3611</v>
      </c>
      <c r="E2731" t="s">
        <v>3613</v>
      </c>
      <c r="F2731" t="str">
        <f>_xlfn.CONCAT(D2731:D2731,"-",E2731)</f>
        <v>Mogadishu-Sanaa</v>
      </c>
      <c r="G2731" s="1">
        <v>44757</v>
      </c>
      <c r="H2731" s="1">
        <v>44765</v>
      </c>
      <c r="I2731" s="8">
        <f>IF(H2731&lt;&gt;"",_xlfn.DAYS(H2731,G2731),"N/A")</f>
        <v>8</v>
      </c>
      <c r="J2731" s="1">
        <f>IF(H2731&lt;&gt;"",H2731,"N/A")</f>
        <v>44765</v>
      </c>
      <c r="K2731">
        <v>7</v>
      </c>
      <c r="M2731" t="str">
        <f>IF(L2731&lt;&gt;"",L2731,"N/A")</f>
        <v>N/A</v>
      </c>
      <c r="N2731" t="s">
        <v>12</v>
      </c>
      <c r="O2731" t="str">
        <f>IF(N2731&lt;&gt;"",N2731,"N/A")</f>
        <v>Invoiced</v>
      </c>
      <c r="P2731" t="s">
        <v>13</v>
      </c>
      <c r="Q2731" s="9">
        <v>35.448999999999998</v>
      </c>
      <c r="R2731" t="str">
        <f t="shared" si="42"/>
        <v>30+</v>
      </c>
      <c r="S2731">
        <v>600</v>
      </c>
      <c r="T2731" t="s">
        <v>14</v>
      </c>
      <c r="U2731">
        <f>IF(T2731="USD",S2731,S2731*0.055)</f>
        <v>600</v>
      </c>
      <c r="V2731">
        <v>300</v>
      </c>
      <c r="W2731" t="s">
        <v>14</v>
      </c>
      <c r="X2731">
        <f>IF(W2731="USD",V2731,V2731*0.054)</f>
        <v>300</v>
      </c>
      <c r="Y2731">
        <v>1</v>
      </c>
      <c r="Z2731">
        <v>1.2</v>
      </c>
      <c r="AA2731" s="9">
        <v>0.8</v>
      </c>
      <c r="AB2731">
        <v>1</v>
      </c>
      <c r="AC2731">
        <v>0.8</v>
      </c>
    </row>
    <row r="2732" spans="1:29" x14ac:dyDescent="0.25">
      <c r="A2732" t="s">
        <v>3520</v>
      </c>
      <c r="B2732" t="s">
        <v>10</v>
      </c>
      <c r="C2732" t="s">
        <v>56</v>
      </c>
      <c r="D2732" t="s">
        <v>3615</v>
      </c>
      <c r="E2732" t="s">
        <v>3614</v>
      </c>
      <c r="F2732" t="str">
        <f>_xlfn.CONCAT(D2732:D2732,"-",E2732)</f>
        <v>Mombasa-Alger</v>
      </c>
      <c r="G2732" s="1">
        <v>44795</v>
      </c>
      <c r="H2732" s="1">
        <v>44803</v>
      </c>
      <c r="I2732" s="8">
        <f>IF(H2732&lt;&gt;"",_xlfn.DAYS(H2732,G2732),"N/A")</f>
        <v>8</v>
      </c>
      <c r="J2732" s="1">
        <f>IF(H2732&lt;&gt;"",H2732,"N/A")</f>
        <v>44803</v>
      </c>
      <c r="K2732">
        <v>8</v>
      </c>
      <c r="M2732" t="str">
        <f>IF(L2732&lt;&gt;"",L2732,"N/A")</f>
        <v>N/A</v>
      </c>
      <c r="N2732" t="s">
        <v>12</v>
      </c>
      <c r="O2732" t="str">
        <f>IF(N2732&lt;&gt;"",N2732,"N/A")</f>
        <v>Invoiced</v>
      </c>
      <c r="P2732" t="s">
        <v>13</v>
      </c>
      <c r="Q2732" s="9">
        <v>35.448</v>
      </c>
      <c r="R2732" t="str">
        <f t="shared" si="42"/>
        <v>30+</v>
      </c>
      <c r="S2732">
        <v>600</v>
      </c>
      <c r="T2732" t="s">
        <v>14</v>
      </c>
      <c r="U2732">
        <f>IF(T2732="USD",S2732,S2732*0.055)</f>
        <v>600</v>
      </c>
      <c r="V2732">
        <v>300</v>
      </c>
      <c r="W2732" t="s">
        <v>14</v>
      </c>
      <c r="X2732">
        <f>IF(W2732="USD",V2732,V2732*0.054)</f>
        <v>300</v>
      </c>
      <c r="Y2732">
        <v>1</v>
      </c>
      <c r="Z2732">
        <v>1.2</v>
      </c>
      <c r="AA2732" s="9">
        <v>0.8</v>
      </c>
      <c r="AB2732">
        <v>1</v>
      </c>
      <c r="AC2732">
        <v>0.8</v>
      </c>
    </row>
    <row r="2733" spans="1:29" x14ac:dyDescent="0.25">
      <c r="A2733" t="s">
        <v>2300</v>
      </c>
      <c r="B2733" t="s">
        <v>10</v>
      </c>
      <c r="C2733" t="s">
        <v>56</v>
      </c>
      <c r="D2733" t="s">
        <v>3619</v>
      </c>
      <c r="E2733" t="s">
        <v>3618</v>
      </c>
      <c r="F2733" t="str">
        <f>_xlfn.CONCAT(D2733:D2733,"-",E2733)</f>
        <v>Addis Ababa-Tripoli</v>
      </c>
      <c r="G2733" s="1">
        <v>44572</v>
      </c>
      <c r="H2733" s="1">
        <v>44580</v>
      </c>
      <c r="I2733" s="8">
        <f>IF(H2733&lt;&gt;"",_xlfn.DAYS(H2733,G2733),"N/A")</f>
        <v>8</v>
      </c>
      <c r="J2733" s="1">
        <f>IF(H2733&lt;&gt;"",H2733,"N/A")</f>
        <v>44580</v>
      </c>
      <c r="K2733">
        <v>1</v>
      </c>
      <c r="L2733" t="s">
        <v>16</v>
      </c>
      <c r="M2733" t="str">
        <f>IF(L2733&lt;&gt;"",L2733,"N/A")</f>
        <v>Paid</v>
      </c>
      <c r="N2733" t="s">
        <v>16</v>
      </c>
      <c r="O2733" t="str">
        <f>IF(N2733&lt;&gt;"",N2733,"N/A")</f>
        <v>Paid</v>
      </c>
      <c r="P2733" t="s">
        <v>13</v>
      </c>
      <c r="Q2733" s="9">
        <v>35</v>
      </c>
      <c r="R2733" t="str">
        <f t="shared" si="42"/>
        <v>30+</v>
      </c>
      <c r="S2733">
        <v>600</v>
      </c>
      <c r="T2733" t="s">
        <v>14</v>
      </c>
      <c r="U2733">
        <f>IF(T2733="USD",S2733,S2733*0.055)</f>
        <v>600</v>
      </c>
      <c r="V2733">
        <v>300</v>
      </c>
      <c r="W2733" t="s">
        <v>14</v>
      </c>
      <c r="X2733">
        <f>IF(W2733="USD",V2733,V2733*0.054)</f>
        <v>300</v>
      </c>
      <c r="Y2733">
        <v>0</v>
      </c>
      <c r="Z2733">
        <v>1.2</v>
      </c>
      <c r="AA2733" s="9">
        <v>0.8</v>
      </c>
      <c r="AB2733">
        <v>1</v>
      </c>
      <c r="AC2733">
        <v>0.8</v>
      </c>
    </row>
    <row r="2734" spans="1:29" x14ac:dyDescent="0.25">
      <c r="A2734" t="s">
        <v>2302</v>
      </c>
      <c r="B2734" t="s">
        <v>10</v>
      </c>
      <c r="C2734" t="s">
        <v>56</v>
      </c>
      <c r="D2734" t="s">
        <v>3615</v>
      </c>
      <c r="E2734" t="s">
        <v>3612</v>
      </c>
      <c r="F2734" t="str">
        <f>_xlfn.CONCAT(D2734:D2734,"-",E2734)</f>
        <v>Mombasa-Victoria</v>
      </c>
      <c r="G2734" s="1">
        <v>44572</v>
      </c>
      <c r="H2734" s="1">
        <v>44580</v>
      </c>
      <c r="I2734" s="8">
        <f>IF(H2734&lt;&gt;"",_xlfn.DAYS(H2734,G2734),"N/A")</f>
        <v>8</v>
      </c>
      <c r="J2734" s="1">
        <f>IF(H2734&lt;&gt;"",H2734,"N/A")</f>
        <v>44580</v>
      </c>
      <c r="K2734">
        <v>1</v>
      </c>
      <c r="L2734" t="s">
        <v>16</v>
      </c>
      <c r="M2734" t="str">
        <f>IF(L2734&lt;&gt;"",L2734,"N/A")</f>
        <v>Paid</v>
      </c>
      <c r="N2734" t="s">
        <v>16</v>
      </c>
      <c r="O2734" t="str">
        <f>IF(N2734&lt;&gt;"",N2734,"N/A")</f>
        <v>Paid</v>
      </c>
      <c r="P2734" t="s">
        <v>13</v>
      </c>
      <c r="Q2734" s="9">
        <v>35</v>
      </c>
      <c r="R2734" t="str">
        <f t="shared" si="42"/>
        <v>30+</v>
      </c>
      <c r="S2734">
        <v>600</v>
      </c>
      <c r="T2734" t="s">
        <v>14</v>
      </c>
      <c r="U2734">
        <f>IF(T2734="USD",S2734,S2734*0.055)</f>
        <v>600</v>
      </c>
      <c r="V2734">
        <v>300</v>
      </c>
      <c r="W2734" t="s">
        <v>14</v>
      </c>
      <c r="X2734">
        <f>IF(W2734="USD",V2734,V2734*0.054)</f>
        <v>300</v>
      </c>
      <c r="Y2734">
        <v>0</v>
      </c>
      <c r="Z2734">
        <v>1.2</v>
      </c>
      <c r="AA2734" s="9">
        <v>0.8</v>
      </c>
      <c r="AB2734">
        <v>1</v>
      </c>
      <c r="AC2734">
        <v>0.8</v>
      </c>
    </row>
    <row r="2735" spans="1:29" x14ac:dyDescent="0.25">
      <c r="A2735" t="s">
        <v>2304</v>
      </c>
      <c r="B2735" t="s">
        <v>10</v>
      </c>
      <c r="C2735" t="s">
        <v>56</v>
      </c>
      <c r="D2735" t="s">
        <v>3615</v>
      </c>
      <c r="E2735" t="s">
        <v>3618</v>
      </c>
      <c r="F2735" t="str">
        <f>_xlfn.CONCAT(D2735:D2735,"-",E2735)</f>
        <v>Mombasa-Tripoli</v>
      </c>
      <c r="G2735" s="1">
        <v>44572</v>
      </c>
      <c r="H2735" s="1">
        <v>44580</v>
      </c>
      <c r="I2735" s="8">
        <f>IF(H2735&lt;&gt;"",_xlfn.DAYS(H2735,G2735),"N/A")</f>
        <v>8</v>
      </c>
      <c r="J2735" s="1">
        <f>IF(H2735&lt;&gt;"",H2735,"N/A")</f>
        <v>44580</v>
      </c>
      <c r="K2735">
        <v>1</v>
      </c>
      <c r="L2735" t="s">
        <v>16</v>
      </c>
      <c r="M2735" t="str">
        <f>IF(L2735&lt;&gt;"",L2735,"N/A")</f>
        <v>Paid</v>
      </c>
      <c r="N2735" t="s">
        <v>16</v>
      </c>
      <c r="O2735" t="str">
        <f>IF(N2735&lt;&gt;"",N2735,"N/A")</f>
        <v>Paid</v>
      </c>
      <c r="P2735" t="s">
        <v>13</v>
      </c>
      <c r="Q2735" s="9">
        <v>35</v>
      </c>
      <c r="R2735" t="str">
        <f t="shared" si="42"/>
        <v>30+</v>
      </c>
      <c r="S2735">
        <v>600</v>
      </c>
      <c r="T2735" t="s">
        <v>14</v>
      </c>
      <c r="U2735">
        <f>IF(T2735="USD",S2735,S2735*0.055)</f>
        <v>600</v>
      </c>
      <c r="V2735">
        <v>300</v>
      </c>
      <c r="W2735" t="s">
        <v>14</v>
      </c>
      <c r="X2735">
        <f>IF(W2735="USD",V2735,V2735*0.054)</f>
        <v>300</v>
      </c>
      <c r="Y2735">
        <v>0</v>
      </c>
      <c r="Z2735">
        <v>1.2</v>
      </c>
      <c r="AA2735" s="9">
        <v>0.8</v>
      </c>
      <c r="AB2735">
        <v>1</v>
      </c>
      <c r="AC2735">
        <v>0.8</v>
      </c>
    </row>
    <row r="2736" spans="1:29" x14ac:dyDescent="0.25">
      <c r="A2736" t="s">
        <v>2310</v>
      </c>
      <c r="B2736" t="s">
        <v>10</v>
      </c>
      <c r="C2736" t="s">
        <v>56</v>
      </c>
      <c r="D2736" t="s">
        <v>3619</v>
      </c>
      <c r="E2736" t="s">
        <v>3617</v>
      </c>
      <c r="F2736" t="str">
        <f>_xlfn.CONCAT(D2736:D2736,"-",E2736)</f>
        <v>Addis Ababa-Lagos</v>
      </c>
      <c r="G2736" s="1">
        <v>44573</v>
      </c>
      <c r="H2736" s="1">
        <v>44581</v>
      </c>
      <c r="I2736" s="8">
        <f>IF(H2736&lt;&gt;"",_xlfn.DAYS(H2736,G2736),"N/A")</f>
        <v>8</v>
      </c>
      <c r="J2736" s="1">
        <f>IF(H2736&lt;&gt;"",H2736,"N/A")</f>
        <v>44581</v>
      </c>
      <c r="K2736">
        <v>1</v>
      </c>
      <c r="L2736" t="s">
        <v>16</v>
      </c>
      <c r="M2736" t="str">
        <f>IF(L2736&lt;&gt;"",L2736,"N/A")</f>
        <v>Paid</v>
      </c>
      <c r="N2736" t="s">
        <v>16</v>
      </c>
      <c r="O2736" t="str">
        <f>IF(N2736&lt;&gt;"",N2736,"N/A")</f>
        <v>Paid</v>
      </c>
      <c r="P2736" t="s">
        <v>13</v>
      </c>
      <c r="Q2736" s="9">
        <v>35</v>
      </c>
      <c r="R2736" t="str">
        <f t="shared" si="42"/>
        <v>30+</v>
      </c>
      <c r="S2736">
        <v>600</v>
      </c>
      <c r="T2736" t="s">
        <v>14</v>
      </c>
      <c r="U2736">
        <f>IF(T2736="USD",S2736,S2736*0.055)</f>
        <v>600</v>
      </c>
      <c r="V2736">
        <v>300</v>
      </c>
      <c r="W2736" t="s">
        <v>14</v>
      </c>
      <c r="X2736">
        <f>IF(W2736="USD",V2736,V2736*0.054)</f>
        <v>300</v>
      </c>
      <c r="Y2736">
        <v>0</v>
      </c>
      <c r="Z2736">
        <v>1.2</v>
      </c>
      <c r="AA2736" s="9">
        <v>0.8</v>
      </c>
      <c r="AB2736">
        <v>1</v>
      </c>
      <c r="AC2736">
        <v>0.8</v>
      </c>
    </row>
    <row r="2737" spans="1:29" x14ac:dyDescent="0.25">
      <c r="A2737" t="s">
        <v>2321</v>
      </c>
      <c r="B2737" t="s">
        <v>10</v>
      </c>
      <c r="C2737" t="s">
        <v>56</v>
      </c>
      <c r="D2737" t="s">
        <v>3615</v>
      </c>
      <c r="E2737" t="s">
        <v>3618</v>
      </c>
      <c r="F2737" t="str">
        <f>_xlfn.CONCAT(D2737:D2737,"-",E2737)</f>
        <v>Mombasa-Tripoli</v>
      </c>
      <c r="G2737" s="1">
        <v>44573</v>
      </c>
      <c r="H2737" s="1">
        <v>44581</v>
      </c>
      <c r="I2737" s="8">
        <f>IF(H2737&lt;&gt;"",_xlfn.DAYS(H2737,G2737),"N/A")</f>
        <v>8</v>
      </c>
      <c r="J2737" s="1">
        <f>IF(H2737&lt;&gt;"",H2737,"N/A")</f>
        <v>44581</v>
      </c>
      <c r="K2737">
        <v>1</v>
      </c>
      <c r="L2737" t="s">
        <v>16</v>
      </c>
      <c r="M2737" t="str">
        <f>IF(L2737&lt;&gt;"",L2737,"N/A")</f>
        <v>Paid</v>
      </c>
      <c r="N2737" t="s">
        <v>16</v>
      </c>
      <c r="O2737" t="str">
        <f>IF(N2737&lt;&gt;"",N2737,"N/A")</f>
        <v>Paid</v>
      </c>
      <c r="P2737" t="s">
        <v>13</v>
      </c>
      <c r="Q2737" s="9">
        <v>35</v>
      </c>
      <c r="R2737" t="str">
        <f t="shared" si="42"/>
        <v>30+</v>
      </c>
      <c r="S2737">
        <v>600</v>
      </c>
      <c r="T2737" t="s">
        <v>14</v>
      </c>
      <c r="U2737">
        <f>IF(T2737="USD",S2737,S2737*0.055)</f>
        <v>600</v>
      </c>
      <c r="V2737">
        <v>300</v>
      </c>
      <c r="W2737" t="s">
        <v>14</v>
      </c>
      <c r="X2737">
        <f>IF(W2737="USD",V2737,V2737*0.054)</f>
        <v>300</v>
      </c>
      <c r="Y2737">
        <v>0</v>
      </c>
      <c r="Z2737">
        <v>1.2</v>
      </c>
      <c r="AA2737" s="9">
        <v>0.8</v>
      </c>
      <c r="AB2737">
        <v>1</v>
      </c>
      <c r="AC2737">
        <v>0.8</v>
      </c>
    </row>
    <row r="2738" spans="1:29" x14ac:dyDescent="0.25">
      <c r="A2738" t="s">
        <v>2325</v>
      </c>
      <c r="B2738" t="s">
        <v>10</v>
      </c>
      <c r="C2738" t="s">
        <v>56</v>
      </c>
      <c r="D2738" t="s">
        <v>3611</v>
      </c>
      <c r="E2738" t="s">
        <v>3612</v>
      </c>
      <c r="F2738" t="str">
        <f>_xlfn.CONCAT(D2738:D2738,"-",E2738)</f>
        <v>Mogadishu-Victoria</v>
      </c>
      <c r="G2738" s="1">
        <v>44573</v>
      </c>
      <c r="H2738" s="1">
        <v>44581</v>
      </c>
      <c r="I2738" s="8">
        <f>IF(H2738&lt;&gt;"",_xlfn.DAYS(H2738,G2738),"N/A")</f>
        <v>8</v>
      </c>
      <c r="J2738" s="1">
        <f>IF(H2738&lt;&gt;"",H2738,"N/A")</f>
        <v>44581</v>
      </c>
      <c r="K2738">
        <v>1</v>
      </c>
      <c r="L2738" t="s">
        <v>16</v>
      </c>
      <c r="M2738" t="str">
        <f>IF(L2738&lt;&gt;"",L2738,"N/A")</f>
        <v>Paid</v>
      </c>
      <c r="N2738" t="s">
        <v>16</v>
      </c>
      <c r="O2738" t="str">
        <f>IF(N2738&lt;&gt;"",N2738,"N/A")</f>
        <v>Paid</v>
      </c>
      <c r="P2738" t="s">
        <v>13</v>
      </c>
      <c r="Q2738" s="9">
        <v>35</v>
      </c>
      <c r="R2738" t="str">
        <f t="shared" si="42"/>
        <v>30+</v>
      </c>
      <c r="S2738">
        <v>600</v>
      </c>
      <c r="T2738" t="s">
        <v>14</v>
      </c>
      <c r="U2738">
        <f>IF(T2738="USD",S2738,S2738*0.055)</f>
        <v>600</v>
      </c>
      <c r="V2738">
        <v>300</v>
      </c>
      <c r="W2738" t="s">
        <v>14</v>
      </c>
      <c r="X2738">
        <f>IF(W2738="USD",V2738,V2738*0.054)</f>
        <v>300</v>
      </c>
      <c r="Y2738">
        <v>0</v>
      </c>
      <c r="Z2738">
        <v>1.2</v>
      </c>
      <c r="AA2738" s="9">
        <v>0.8</v>
      </c>
      <c r="AB2738">
        <v>1</v>
      </c>
      <c r="AC2738">
        <v>0.8</v>
      </c>
    </row>
    <row r="2739" spans="1:29" x14ac:dyDescent="0.25">
      <c r="A2739" t="s">
        <v>2336</v>
      </c>
      <c r="B2739" t="s">
        <v>10</v>
      </c>
      <c r="C2739" t="s">
        <v>56</v>
      </c>
      <c r="D2739" t="s">
        <v>3616</v>
      </c>
      <c r="E2739" t="s">
        <v>3618</v>
      </c>
      <c r="F2739" t="str">
        <f>_xlfn.CONCAT(D2739:D2739,"-",E2739)</f>
        <v>Marrakech-Tripoli</v>
      </c>
      <c r="G2739" s="1">
        <v>44610</v>
      </c>
      <c r="H2739" s="1">
        <v>44618</v>
      </c>
      <c r="I2739" s="8">
        <f>IF(H2739&lt;&gt;"",_xlfn.DAYS(H2739,G2739),"N/A")</f>
        <v>8</v>
      </c>
      <c r="J2739" s="1">
        <f>IF(H2739&lt;&gt;"",H2739,"N/A")</f>
        <v>44618</v>
      </c>
      <c r="K2739">
        <v>2</v>
      </c>
      <c r="L2739" t="s">
        <v>16</v>
      </c>
      <c r="M2739" t="str">
        <f>IF(L2739&lt;&gt;"",L2739,"N/A")</f>
        <v>Paid</v>
      </c>
      <c r="N2739" t="s">
        <v>12</v>
      </c>
      <c r="O2739" t="str">
        <f>IF(N2739&lt;&gt;"",N2739,"N/A")</f>
        <v>Invoiced</v>
      </c>
      <c r="P2739" t="s">
        <v>13</v>
      </c>
      <c r="Q2739" s="9">
        <v>35</v>
      </c>
      <c r="R2739" t="str">
        <f t="shared" si="42"/>
        <v>30+</v>
      </c>
      <c r="S2739">
        <v>600</v>
      </c>
      <c r="T2739" t="s">
        <v>14</v>
      </c>
      <c r="U2739">
        <f>IF(T2739="USD",S2739,S2739*0.055)</f>
        <v>600</v>
      </c>
      <c r="V2739">
        <v>300</v>
      </c>
      <c r="W2739" t="s">
        <v>14</v>
      </c>
      <c r="X2739">
        <f>IF(W2739="USD",V2739,V2739*0.054)</f>
        <v>300</v>
      </c>
      <c r="Y2739">
        <v>0</v>
      </c>
      <c r="Z2739">
        <v>1.2</v>
      </c>
      <c r="AA2739" s="9">
        <v>0.8</v>
      </c>
      <c r="AB2739">
        <v>1</v>
      </c>
      <c r="AC2739">
        <v>0.8</v>
      </c>
    </row>
    <row r="2740" spans="1:29" x14ac:dyDescent="0.25">
      <c r="A2740" t="s">
        <v>2342</v>
      </c>
      <c r="B2740" t="s">
        <v>10</v>
      </c>
      <c r="C2740" t="s">
        <v>56</v>
      </c>
      <c r="D2740" t="s">
        <v>3611</v>
      </c>
      <c r="E2740" t="s">
        <v>3614</v>
      </c>
      <c r="F2740" t="str">
        <f>_xlfn.CONCAT(D2740:D2740,"-",E2740)</f>
        <v>Mogadishu-Alger</v>
      </c>
      <c r="G2740" s="1">
        <v>44622</v>
      </c>
      <c r="H2740" s="1">
        <v>44630</v>
      </c>
      <c r="I2740" s="8">
        <f>IF(H2740&lt;&gt;"",_xlfn.DAYS(H2740,G2740),"N/A")</f>
        <v>8</v>
      </c>
      <c r="J2740" s="1">
        <f>IF(H2740&lt;&gt;"",H2740,"N/A")</f>
        <v>44630</v>
      </c>
      <c r="K2740">
        <v>3</v>
      </c>
      <c r="L2740" t="s">
        <v>16</v>
      </c>
      <c r="M2740" t="str">
        <f>IF(L2740&lt;&gt;"",L2740,"N/A")</f>
        <v>Paid</v>
      </c>
      <c r="N2740" t="s">
        <v>12</v>
      </c>
      <c r="O2740" t="str">
        <f>IF(N2740&lt;&gt;"",N2740,"N/A")</f>
        <v>Invoiced</v>
      </c>
      <c r="P2740" t="s">
        <v>13</v>
      </c>
      <c r="Q2740" s="9">
        <v>35</v>
      </c>
      <c r="R2740" t="str">
        <f t="shared" si="42"/>
        <v>30+</v>
      </c>
      <c r="S2740">
        <v>600</v>
      </c>
      <c r="T2740" t="s">
        <v>14</v>
      </c>
      <c r="U2740">
        <f>IF(T2740="USD",S2740,S2740*0.055)</f>
        <v>600</v>
      </c>
      <c r="V2740">
        <v>300</v>
      </c>
      <c r="W2740" t="s">
        <v>14</v>
      </c>
      <c r="X2740">
        <f>IF(W2740="USD",V2740,V2740*0.054)</f>
        <v>300</v>
      </c>
      <c r="Y2740">
        <v>0</v>
      </c>
      <c r="Z2740">
        <v>1.2</v>
      </c>
      <c r="AA2740" s="9">
        <v>0.8</v>
      </c>
      <c r="AB2740">
        <v>1</v>
      </c>
      <c r="AC2740">
        <v>0.8</v>
      </c>
    </row>
    <row r="2741" spans="1:29" x14ac:dyDescent="0.25">
      <c r="A2741" t="s">
        <v>2357</v>
      </c>
      <c r="B2741" t="s">
        <v>10</v>
      </c>
      <c r="C2741" t="s">
        <v>56</v>
      </c>
      <c r="D2741" t="s">
        <v>3619</v>
      </c>
      <c r="E2741" t="s">
        <v>3613</v>
      </c>
      <c r="F2741" t="str">
        <f>_xlfn.CONCAT(D2741:D2741,"-",E2741)</f>
        <v>Addis Ababa-Sanaa</v>
      </c>
      <c r="G2741" s="1">
        <v>44637</v>
      </c>
      <c r="H2741" s="1">
        <v>44645</v>
      </c>
      <c r="I2741" s="8">
        <f>IF(H2741&lt;&gt;"",_xlfn.DAYS(H2741,G2741),"N/A")</f>
        <v>8</v>
      </c>
      <c r="J2741" s="1">
        <f>IF(H2741&lt;&gt;"",H2741,"N/A")</f>
        <v>44645</v>
      </c>
      <c r="K2741">
        <v>3</v>
      </c>
      <c r="L2741" t="s">
        <v>16</v>
      </c>
      <c r="M2741" t="str">
        <f>IF(L2741&lt;&gt;"",L2741,"N/A")</f>
        <v>Paid</v>
      </c>
      <c r="N2741" t="s">
        <v>12</v>
      </c>
      <c r="O2741" t="str">
        <f>IF(N2741&lt;&gt;"",N2741,"N/A")</f>
        <v>Invoiced</v>
      </c>
      <c r="P2741" t="s">
        <v>13</v>
      </c>
      <c r="Q2741" s="9">
        <v>35</v>
      </c>
      <c r="R2741" t="str">
        <f t="shared" si="42"/>
        <v>30+</v>
      </c>
      <c r="S2741">
        <v>600</v>
      </c>
      <c r="T2741" t="s">
        <v>14</v>
      </c>
      <c r="U2741">
        <f>IF(T2741="USD",S2741,S2741*0.055)</f>
        <v>600</v>
      </c>
      <c r="V2741">
        <v>300</v>
      </c>
      <c r="W2741" t="s">
        <v>14</v>
      </c>
      <c r="X2741">
        <f>IF(W2741="USD",V2741,V2741*0.054)</f>
        <v>300</v>
      </c>
      <c r="Y2741">
        <v>0</v>
      </c>
      <c r="Z2741">
        <v>1.2</v>
      </c>
      <c r="AA2741" s="9">
        <v>0.8</v>
      </c>
      <c r="AB2741">
        <v>1</v>
      </c>
      <c r="AC2741">
        <v>0.8</v>
      </c>
    </row>
    <row r="2742" spans="1:29" x14ac:dyDescent="0.25">
      <c r="A2742" t="s">
        <v>2360</v>
      </c>
      <c r="B2742" t="s">
        <v>10</v>
      </c>
      <c r="C2742" t="s">
        <v>56</v>
      </c>
      <c r="D2742" t="s">
        <v>3615</v>
      </c>
      <c r="E2742" t="s">
        <v>3613</v>
      </c>
      <c r="F2742" t="str">
        <f>_xlfn.CONCAT(D2742:D2742,"-",E2742)</f>
        <v>Mombasa-Sanaa</v>
      </c>
      <c r="G2742" s="1">
        <v>44624</v>
      </c>
      <c r="H2742" s="1">
        <v>44632</v>
      </c>
      <c r="I2742" s="8">
        <f>IF(H2742&lt;&gt;"",_xlfn.DAYS(H2742,G2742),"N/A")</f>
        <v>8</v>
      </c>
      <c r="J2742" s="1">
        <f>IF(H2742&lt;&gt;"",H2742,"N/A")</f>
        <v>44632</v>
      </c>
      <c r="K2742">
        <v>3</v>
      </c>
      <c r="L2742" t="s">
        <v>16</v>
      </c>
      <c r="M2742" t="str">
        <f>IF(L2742&lt;&gt;"",L2742,"N/A")</f>
        <v>Paid</v>
      </c>
      <c r="N2742" t="s">
        <v>12</v>
      </c>
      <c r="O2742" t="str">
        <f>IF(N2742&lt;&gt;"",N2742,"N/A")</f>
        <v>Invoiced</v>
      </c>
      <c r="P2742" t="s">
        <v>13</v>
      </c>
      <c r="Q2742" s="9">
        <v>35</v>
      </c>
      <c r="R2742" t="str">
        <f t="shared" si="42"/>
        <v>30+</v>
      </c>
      <c r="S2742">
        <v>600</v>
      </c>
      <c r="T2742" t="s">
        <v>14</v>
      </c>
      <c r="U2742">
        <f>IF(T2742="USD",S2742,S2742*0.055)</f>
        <v>600</v>
      </c>
      <c r="V2742">
        <v>300</v>
      </c>
      <c r="W2742" t="s">
        <v>14</v>
      </c>
      <c r="X2742">
        <f>IF(W2742="USD",V2742,V2742*0.054)</f>
        <v>300</v>
      </c>
      <c r="Y2742">
        <v>0</v>
      </c>
      <c r="Z2742">
        <v>1.2</v>
      </c>
      <c r="AA2742" s="9">
        <v>0.8</v>
      </c>
      <c r="AB2742">
        <v>1</v>
      </c>
      <c r="AC2742">
        <v>0.8</v>
      </c>
    </row>
    <row r="2743" spans="1:29" x14ac:dyDescent="0.25">
      <c r="A2743" t="s">
        <v>2361</v>
      </c>
      <c r="B2743" t="s">
        <v>10</v>
      </c>
      <c r="C2743" t="s">
        <v>56</v>
      </c>
      <c r="D2743" t="s">
        <v>3619</v>
      </c>
      <c r="E2743" t="s">
        <v>3612</v>
      </c>
      <c r="F2743" t="str">
        <f>_xlfn.CONCAT(D2743:D2743,"-",E2743)</f>
        <v>Addis Ababa-Victoria</v>
      </c>
      <c r="G2743" s="1">
        <v>44637</v>
      </c>
      <c r="H2743" s="1">
        <v>44645</v>
      </c>
      <c r="I2743" s="8">
        <f>IF(H2743&lt;&gt;"",_xlfn.DAYS(H2743,G2743),"N/A")</f>
        <v>8</v>
      </c>
      <c r="J2743" s="1">
        <f>IF(H2743&lt;&gt;"",H2743,"N/A")</f>
        <v>44645</v>
      </c>
      <c r="K2743">
        <v>3</v>
      </c>
      <c r="L2743" t="s">
        <v>16</v>
      </c>
      <c r="M2743" t="str">
        <f>IF(L2743&lt;&gt;"",L2743,"N/A")</f>
        <v>Paid</v>
      </c>
      <c r="N2743" t="s">
        <v>12</v>
      </c>
      <c r="O2743" t="str">
        <f>IF(N2743&lt;&gt;"",N2743,"N/A")</f>
        <v>Invoiced</v>
      </c>
      <c r="P2743" t="s">
        <v>13</v>
      </c>
      <c r="Q2743" s="9">
        <v>35</v>
      </c>
      <c r="R2743" t="str">
        <f t="shared" si="42"/>
        <v>30+</v>
      </c>
      <c r="S2743">
        <v>600</v>
      </c>
      <c r="T2743" t="s">
        <v>14</v>
      </c>
      <c r="U2743">
        <f>IF(T2743="USD",S2743,S2743*0.055)</f>
        <v>600</v>
      </c>
      <c r="V2743">
        <v>300</v>
      </c>
      <c r="W2743" t="s">
        <v>14</v>
      </c>
      <c r="X2743">
        <f>IF(W2743="USD",V2743,V2743*0.054)</f>
        <v>300</v>
      </c>
      <c r="Y2743">
        <v>0</v>
      </c>
      <c r="Z2743">
        <v>1.2</v>
      </c>
      <c r="AA2743" s="9">
        <v>0.8</v>
      </c>
      <c r="AB2743">
        <v>1</v>
      </c>
      <c r="AC2743">
        <v>0.8</v>
      </c>
    </row>
    <row r="2744" spans="1:29" x14ac:dyDescent="0.25">
      <c r="A2744" t="s">
        <v>2363</v>
      </c>
      <c r="B2744" t="s">
        <v>10</v>
      </c>
      <c r="C2744" t="s">
        <v>56</v>
      </c>
      <c r="D2744" t="s">
        <v>3611</v>
      </c>
      <c r="E2744" t="s">
        <v>3617</v>
      </c>
      <c r="F2744" t="str">
        <f>_xlfn.CONCAT(D2744:D2744,"-",E2744)</f>
        <v>Mogadishu-Lagos</v>
      </c>
      <c r="G2744" s="1">
        <v>44624</v>
      </c>
      <c r="H2744" s="1">
        <v>44632</v>
      </c>
      <c r="I2744" s="8">
        <f>IF(H2744&lt;&gt;"",_xlfn.DAYS(H2744,G2744),"N/A")</f>
        <v>8</v>
      </c>
      <c r="J2744" s="1">
        <f>IF(H2744&lt;&gt;"",H2744,"N/A")</f>
        <v>44632</v>
      </c>
      <c r="K2744">
        <v>3</v>
      </c>
      <c r="L2744" t="s">
        <v>16</v>
      </c>
      <c r="M2744" t="str">
        <f>IF(L2744&lt;&gt;"",L2744,"N/A")</f>
        <v>Paid</v>
      </c>
      <c r="N2744" t="s">
        <v>12</v>
      </c>
      <c r="O2744" t="str">
        <f>IF(N2744&lt;&gt;"",N2744,"N/A")</f>
        <v>Invoiced</v>
      </c>
      <c r="P2744" t="s">
        <v>13</v>
      </c>
      <c r="Q2744" s="9">
        <v>35</v>
      </c>
      <c r="R2744" t="str">
        <f t="shared" si="42"/>
        <v>30+</v>
      </c>
      <c r="S2744">
        <v>600</v>
      </c>
      <c r="T2744" t="s">
        <v>14</v>
      </c>
      <c r="U2744">
        <f>IF(T2744="USD",S2744,S2744*0.055)</f>
        <v>600</v>
      </c>
      <c r="V2744">
        <v>300</v>
      </c>
      <c r="W2744" t="s">
        <v>14</v>
      </c>
      <c r="X2744">
        <f>IF(W2744="USD",V2744,V2744*0.054)</f>
        <v>300</v>
      </c>
      <c r="Y2744">
        <v>1</v>
      </c>
      <c r="Z2744">
        <v>1.2</v>
      </c>
      <c r="AA2744" s="9">
        <v>0.8</v>
      </c>
      <c r="AB2744">
        <v>1</v>
      </c>
      <c r="AC2744">
        <v>0.8</v>
      </c>
    </row>
    <row r="2745" spans="1:29" x14ac:dyDescent="0.25">
      <c r="A2745" t="s">
        <v>2364</v>
      </c>
      <c r="B2745" t="s">
        <v>10</v>
      </c>
      <c r="C2745" t="s">
        <v>56</v>
      </c>
      <c r="D2745" t="s">
        <v>3619</v>
      </c>
      <c r="E2745" t="s">
        <v>3613</v>
      </c>
      <c r="F2745" t="str">
        <f>_xlfn.CONCAT(D2745:D2745,"-",E2745)</f>
        <v>Addis Ababa-Sanaa</v>
      </c>
      <c r="G2745" s="1">
        <v>44624</v>
      </c>
      <c r="H2745" s="1">
        <v>44632</v>
      </c>
      <c r="I2745" s="8">
        <f>IF(H2745&lt;&gt;"",_xlfn.DAYS(H2745,G2745),"N/A")</f>
        <v>8</v>
      </c>
      <c r="J2745" s="1">
        <f>IF(H2745&lt;&gt;"",H2745,"N/A")</f>
        <v>44632</v>
      </c>
      <c r="K2745">
        <v>3</v>
      </c>
      <c r="L2745" t="s">
        <v>16</v>
      </c>
      <c r="M2745" t="str">
        <f>IF(L2745&lt;&gt;"",L2745,"N/A")</f>
        <v>Paid</v>
      </c>
      <c r="N2745" t="s">
        <v>12</v>
      </c>
      <c r="O2745" t="str">
        <f>IF(N2745&lt;&gt;"",N2745,"N/A")</f>
        <v>Invoiced</v>
      </c>
      <c r="P2745" t="s">
        <v>13</v>
      </c>
      <c r="Q2745" s="9">
        <v>35</v>
      </c>
      <c r="R2745" t="str">
        <f t="shared" si="42"/>
        <v>30+</v>
      </c>
      <c r="S2745">
        <v>600</v>
      </c>
      <c r="T2745" t="s">
        <v>14</v>
      </c>
      <c r="U2745">
        <f>IF(T2745="USD",S2745,S2745*0.055)</f>
        <v>600</v>
      </c>
      <c r="V2745">
        <v>300</v>
      </c>
      <c r="W2745" t="s">
        <v>14</v>
      </c>
      <c r="X2745">
        <f>IF(W2745="USD",V2745,V2745*0.054)</f>
        <v>300</v>
      </c>
      <c r="Y2745">
        <v>1</v>
      </c>
      <c r="Z2745">
        <v>1.2</v>
      </c>
      <c r="AA2745" s="9">
        <v>0.8</v>
      </c>
      <c r="AB2745">
        <v>1</v>
      </c>
      <c r="AC2745">
        <v>0.8</v>
      </c>
    </row>
    <row r="2746" spans="1:29" x14ac:dyDescent="0.25">
      <c r="A2746" t="s">
        <v>2367</v>
      </c>
      <c r="B2746" t="s">
        <v>10</v>
      </c>
      <c r="C2746" t="s">
        <v>56</v>
      </c>
      <c r="D2746" t="s">
        <v>3611</v>
      </c>
      <c r="E2746" t="s">
        <v>3612</v>
      </c>
      <c r="F2746" t="str">
        <f>_xlfn.CONCAT(D2746:D2746,"-",E2746)</f>
        <v>Mogadishu-Victoria</v>
      </c>
      <c r="G2746" s="1">
        <v>44638</v>
      </c>
      <c r="H2746" s="1">
        <v>44646</v>
      </c>
      <c r="I2746" s="8">
        <f>IF(H2746&lt;&gt;"",_xlfn.DAYS(H2746,G2746),"N/A")</f>
        <v>8</v>
      </c>
      <c r="J2746" s="1">
        <f>IF(H2746&lt;&gt;"",H2746,"N/A")</f>
        <v>44646</v>
      </c>
      <c r="K2746">
        <v>3</v>
      </c>
      <c r="L2746" t="s">
        <v>16</v>
      </c>
      <c r="M2746" t="str">
        <f>IF(L2746&lt;&gt;"",L2746,"N/A")</f>
        <v>Paid</v>
      </c>
      <c r="N2746" t="s">
        <v>12</v>
      </c>
      <c r="O2746" t="str">
        <f>IF(N2746&lt;&gt;"",N2746,"N/A")</f>
        <v>Invoiced</v>
      </c>
      <c r="P2746" t="s">
        <v>13</v>
      </c>
      <c r="Q2746" s="9">
        <v>35</v>
      </c>
      <c r="R2746" t="str">
        <f t="shared" si="42"/>
        <v>30+</v>
      </c>
      <c r="S2746">
        <v>600</v>
      </c>
      <c r="T2746" t="s">
        <v>14</v>
      </c>
      <c r="U2746">
        <f>IF(T2746="USD",S2746,S2746*0.055)</f>
        <v>600</v>
      </c>
      <c r="V2746">
        <v>300</v>
      </c>
      <c r="W2746" t="s">
        <v>14</v>
      </c>
      <c r="X2746">
        <f>IF(W2746="USD",V2746,V2746*0.054)</f>
        <v>300</v>
      </c>
      <c r="Y2746">
        <v>0</v>
      </c>
      <c r="Z2746">
        <v>1.2</v>
      </c>
      <c r="AA2746" s="9">
        <v>0.8</v>
      </c>
      <c r="AB2746">
        <v>1</v>
      </c>
      <c r="AC2746">
        <v>0.8</v>
      </c>
    </row>
    <row r="2747" spans="1:29" x14ac:dyDescent="0.25">
      <c r="A2747" t="s">
        <v>2369</v>
      </c>
      <c r="B2747" t="s">
        <v>10</v>
      </c>
      <c r="C2747" t="s">
        <v>56</v>
      </c>
      <c r="D2747" t="s">
        <v>3619</v>
      </c>
      <c r="E2747" t="s">
        <v>3618</v>
      </c>
      <c r="F2747" t="str">
        <f>_xlfn.CONCAT(D2747:D2747,"-",E2747)</f>
        <v>Addis Ababa-Tripoli</v>
      </c>
      <c r="G2747" s="1">
        <v>44600</v>
      </c>
      <c r="H2747" s="1">
        <v>44608</v>
      </c>
      <c r="I2747" s="8">
        <f>IF(H2747&lt;&gt;"",_xlfn.DAYS(H2747,G2747),"N/A")</f>
        <v>8</v>
      </c>
      <c r="J2747" s="1">
        <f>IF(H2747&lt;&gt;"",H2747,"N/A")</f>
        <v>44608</v>
      </c>
      <c r="K2747">
        <v>2</v>
      </c>
      <c r="L2747" t="s">
        <v>16</v>
      </c>
      <c r="M2747" t="str">
        <f>IF(L2747&lt;&gt;"",L2747,"N/A")</f>
        <v>Paid</v>
      </c>
      <c r="N2747" t="s">
        <v>16</v>
      </c>
      <c r="O2747" t="str">
        <f>IF(N2747&lt;&gt;"",N2747,"N/A")</f>
        <v>Paid</v>
      </c>
      <c r="P2747" t="s">
        <v>13</v>
      </c>
      <c r="Q2747" s="9">
        <v>35</v>
      </c>
      <c r="R2747" t="str">
        <f t="shared" si="42"/>
        <v>30+</v>
      </c>
      <c r="S2747">
        <v>600</v>
      </c>
      <c r="T2747" t="s">
        <v>14</v>
      </c>
      <c r="U2747">
        <f>IF(T2747="USD",S2747,S2747*0.055)</f>
        <v>600</v>
      </c>
      <c r="V2747">
        <v>300</v>
      </c>
      <c r="W2747" t="s">
        <v>14</v>
      </c>
      <c r="X2747">
        <f>IF(W2747="USD",V2747,V2747*0.054)</f>
        <v>300</v>
      </c>
      <c r="Y2747">
        <v>0</v>
      </c>
      <c r="Z2747">
        <v>1.2</v>
      </c>
      <c r="AA2747" s="9">
        <v>0.8</v>
      </c>
      <c r="AB2747">
        <v>1</v>
      </c>
      <c r="AC2747">
        <v>0.8</v>
      </c>
    </row>
    <row r="2748" spans="1:29" x14ac:dyDescent="0.25">
      <c r="A2748" t="s">
        <v>2372</v>
      </c>
      <c r="B2748" t="s">
        <v>10</v>
      </c>
      <c r="C2748" t="s">
        <v>56</v>
      </c>
      <c r="D2748" t="s">
        <v>3616</v>
      </c>
      <c r="E2748" t="s">
        <v>3618</v>
      </c>
      <c r="F2748" t="str">
        <f>_xlfn.CONCAT(D2748:D2748,"-",E2748)</f>
        <v>Marrakech-Tripoli</v>
      </c>
      <c r="G2748" s="1">
        <v>44600</v>
      </c>
      <c r="H2748" s="1">
        <v>44608</v>
      </c>
      <c r="I2748" s="8">
        <f>IF(H2748&lt;&gt;"",_xlfn.DAYS(H2748,G2748),"N/A")</f>
        <v>8</v>
      </c>
      <c r="J2748" s="1">
        <f>IF(H2748&lt;&gt;"",H2748,"N/A")</f>
        <v>44608</v>
      </c>
      <c r="K2748">
        <v>2</v>
      </c>
      <c r="L2748" t="s">
        <v>16</v>
      </c>
      <c r="M2748" t="str">
        <f>IF(L2748&lt;&gt;"",L2748,"N/A")</f>
        <v>Paid</v>
      </c>
      <c r="N2748" t="s">
        <v>16</v>
      </c>
      <c r="O2748" t="str">
        <f>IF(N2748&lt;&gt;"",N2748,"N/A")</f>
        <v>Paid</v>
      </c>
      <c r="P2748" t="s">
        <v>13</v>
      </c>
      <c r="Q2748" s="9">
        <v>35</v>
      </c>
      <c r="R2748" t="str">
        <f t="shared" si="42"/>
        <v>30+</v>
      </c>
      <c r="S2748">
        <v>600</v>
      </c>
      <c r="T2748" t="s">
        <v>14</v>
      </c>
      <c r="U2748">
        <f>IF(T2748="USD",S2748,S2748*0.055)</f>
        <v>600</v>
      </c>
      <c r="V2748">
        <v>300</v>
      </c>
      <c r="W2748" t="s">
        <v>14</v>
      </c>
      <c r="X2748">
        <f>IF(W2748="USD",V2748,V2748*0.054)</f>
        <v>300</v>
      </c>
      <c r="Y2748">
        <v>0</v>
      </c>
      <c r="Z2748">
        <v>1.2</v>
      </c>
      <c r="AA2748" s="9">
        <v>0.8</v>
      </c>
      <c r="AB2748">
        <v>1</v>
      </c>
      <c r="AC2748">
        <v>0.8</v>
      </c>
    </row>
    <row r="2749" spans="1:29" x14ac:dyDescent="0.25">
      <c r="A2749" t="s">
        <v>2374</v>
      </c>
      <c r="B2749" t="s">
        <v>10</v>
      </c>
      <c r="C2749" t="s">
        <v>56</v>
      </c>
      <c r="D2749" t="s">
        <v>3615</v>
      </c>
      <c r="E2749" t="s">
        <v>3614</v>
      </c>
      <c r="F2749" t="str">
        <f>_xlfn.CONCAT(D2749:D2749,"-",E2749)</f>
        <v>Mombasa-Alger</v>
      </c>
      <c r="G2749" s="1">
        <v>44600</v>
      </c>
      <c r="H2749" s="1">
        <v>44608</v>
      </c>
      <c r="I2749" s="8">
        <f>IF(H2749&lt;&gt;"",_xlfn.DAYS(H2749,G2749),"N/A")</f>
        <v>8</v>
      </c>
      <c r="J2749" s="1">
        <f>IF(H2749&lt;&gt;"",H2749,"N/A")</f>
        <v>44608</v>
      </c>
      <c r="K2749">
        <v>2</v>
      </c>
      <c r="L2749" t="s">
        <v>16</v>
      </c>
      <c r="M2749" t="str">
        <f>IF(L2749&lt;&gt;"",L2749,"N/A")</f>
        <v>Paid</v>
      </c>
      <c r="N2749" t="s">
        <v>16</v>
      </c>
      <c r="O2749" t="str">
        <f>IF(N2749&lt;&gt;"",N2749,"N/A")</f>
        <v>Paid</v>
      </c>
      <c r="P2749" t="s">
        <v>13</v>
      </c>
      <c r="Q2749" s="9">
        <v>35</v>
      </c>
      <c r="R2749" t="str">
        <f t="shared" si="42"/>
        <v>30+</v>
      </c>
      <c r="S2749">
        <v>600</v>
      </c>
      <c r="T2749" t="s">
        <v>14</v>
      </c>
      <c r="U2749">
        <f>IF(T2749="USD",S2749,S2749*0.055)</f>
        <v>600</v>
      </c>
      <c r="V2749">
        <v>300</v>
      </c>
      <c r="W2749" t="s">
        <v>14</v>
      </c>
      <c r="X2749">
        <f>IF(W2749="USD",V2749,V2749*0.054)</f>
        <v>300</v>
      </c>
      <c r="Y2749">
        <v>0</v>
      </c>
      <c r="Z2749">
        <v>1.2</v>
      </c>
      <c r="AA2749" s="9">
        <v>0.8</v>
      </c>
      <c r="AB2749">
        <v>1</v>
      </c>
      <c r="AC2749">
        <v>0.8</v>
      </c>
    </row>
    <row r="2750" spans="1:29" x14ac:dyDescent="0.25">
      <c r="A2750" t="s">
        <v>2375</v>
      </c>
      <c r="B2750" t="s">
        <v>10</v>
      </c>
      <c r="C2750" t="s">
        <v>56</v>
      </c>
      <c r="D2750" t="s">
        <v>3615</v>
      </c>
      <c r="E2750" t="s">
        <v>3613</v>
      </c>
      <c r="F2750" t="str">
        <f>_xlfn.CONCAT(D2750:D2750,"-",E2750)</f>
        <v>Mombasa-Sanaa</v>
      </c>
      <c r="G2750" s="1">
        <v>44600</v>
      </c>
      <c r="H2750" s="1">
        <v>44608</v>
      </c>
      <c r="I2750" s="8">
        <f>IF(H2750&lt;&gt;"",_xlfn.DAYS(H2750,G2750),"N/A")</f>
        <v>8</v>
      </c>
      <c r="J2750" s="1">
        <f>IF(H2750&lt;&gt;"",H2750,"N/A")</f>
        <v>44608</v>
      </c>
      <c r="K2750">
        <v>2</v>
      </c>
      <c r="L2750" t="s">
        <v>16</v>
      </c>
      <c r="M2750" t="str">
        <f>IF(L2750&lt;&gt;"",L2750,"N/A")</f>
        <v>Paid</v>
      </c>
      <c r="N2750" t="s">
        <v>16</v>
      </c>
      <c r="O2750" t="str">
        <f>IF(N2750&lt;&gt;"",N2750,"N/A")</f>
        <v>Paid</v>
      </c>
      <c r="P2750" t="s">
        <v>13</v>
      </c>
      <c r="Q2750" s="9">
        <v>35</v>
      </c>
      <c r="R2750" t="str">
        <f t="shared" si="42"/>
        <v>30+</v>
      </c>
      <c r="S2750">
        <v>600</v>
      </c>
      <c r="T2750" t="s">
        <v>14</v>
      </c>
      <c r="U2750">
        <f>IF(T2750="USD",S2750,S2750*0.055)</f>
        <v>600</v>
      </c>
      <c r="V2750">
        <v>300</v>
      </c>
      <c r="W2750" t="s">
        <v>14</v>
      </c>
      <c r="X2750">
        <f>IF(W2750="USD",V2750,V2750*0.054)</f>
        <v>300</v>
      </c>
      <c r="Y2750">
        <v>0</v>
      </c>
      <c r="Z2750">
        <v>1.2</v>
      </c>
      <c r="AA2750" s="9">
        <v>0.8</v>
      </c>
      <c r="AB2750">
        <v>1</v>
      </c>
      <c r="AC2750">
        <v>0.8</v>
      </c>
    </row>
    <row r="2751" spans="1:29" x14ac:dyDescent="0.25">
      <c r="A2751" t="s">
        <v>2386</v>
      </c>
      <c r="B2751" t="s">
        <v>10</v>
      </c>
      <c r="C2751" t="s">
        <v>56</v>
      </c>
      <c r="D2751" t="s">
        <v>3620</v>
      </c>
      <c r="E2751" t="s">
        <v>3614</v>
      </c>
      <c r="F2751" t="str">
        <f>_xlfn.CONCAT(D2751:D2751,"-",E2751)</f>
        <v>Zanzibar-Alger</v>
      </c>
      <c r="G2751" s="1">
        <v>44601</v>
      </c>
      <c r="H2751" s="1">
        <v>44609</v>
      </c>
      <c r="I2751" s="8">
        <f>IF(H2751&lt;&gt;"",_xlfn.DAYS(H2751,G2751),"N/A")</f>
        <v>8</v>
      </c>
      <c r="J2751" s="1">
        <f>IF(H2751&lt;&gt;"",H2751,"N/A")</f>
        <v>44609</v>
      </c>
      <c r="K2751">
        <v>2</v>
      </c>
      <c r="L2751" t="s">
        <v>16</v>
      </c>
      <c r="M2751" t="str">
        <f>IF(L2751&lt;&gt;"",L2751,"N/A")</f>
        <v>Paid</v>
      </c>
      <c r="N2751" t="s">
        <v>16</v>
      </c>
      <c r="O2751" t="str">
        <f>IF(N2751&lt;&gt;"",N2751,"N/A")</f>
        <v>Paid</v>
      </c>
      <c r="P2751" t="s">
        <v>13</v>
      </c>
      <c r="Q2751" s="9">
        <v>35</v>
      </c>
      <c r="R2751" t="str">
        <f t="shared" si="42"/>
        <v>30+</v>
      </c>
      <c r="S2751">
        <v>600</v>
      </c>
      <c r="T2751" t="s">
        <v>14</v>
      </c>
      <c r="U2751">
        <f>IF(T2751="USD",S2751,S2751*0.055)</f>
        <v>600</v>
      </c>
      <c r="V2751">
        <v>300</v>
      </c>
      <c r="W2751" t="s">
        <v>14</v>
      </c>
      <c r="X2751">
        <f>IF(W2751="USD",V2751,V2751*0.054)</f>
        <v>300</v>
      </c>
      <c r="Y2751">
        <v>0</v>
      </c>
      <c r="Z2751">
        <v>1.2</v>
      </c>
      <c r="AA2751" s="9">
        <v>0.8</v>
      </c>
      <c r="AB2751">
        <v>1</v>
      </c>
      <c r="AC2751">
        <v>0.8</v>
      </c>
    </row>
    <row r="2752" spans="1:29" x14ac:dyDescent="0.25">
      <c r="A2752" t="s">
        <v>2394</v>
      </c>
      <c r="B2752" t="s">
        <v>10</v>
      </c>
      <c r="C2752" t="s">
        <v>56</v>
      </c>
      <c r="D2752" t="s">
        <v>3620</v>
      </c>
      <c r="E2752" t="s">
        <v>3618</v>
      </c>
      <c r="F2752" t="str">
        <f>_xlfn.CONCAT(D2752:D2752,"-",E2752)</f>
        <v>Zanzibar-Tripoli</v>
      </c>
      <c r="G2752" s="1">
        <v>44603</v>
      </c>
      <c r="H2752" s="1">
        <v>44611</v>
      </c>
      <c r="I2752" s="8">
        <f>IF(H2752&lt;&gt;"",_xlfn.DAYS(H2752,G2752),"N/A")</f>
        <v>8</v>
      </c>
      <c r="J2752" s="1">
        <f>IF(H2752&lt;&gt;"",H2752,"N/A")</f>
        <v>44611</v>
      </c>
      <c r="K2752">
        <v>2</v>
      </c>
      <c r="L2752" t="s">
        <v>16</v>
      </c>
      <c r="M2752" t="str">
        <f>IF(L2752&lt;&gt;"",L2752,"N/A")</f>
        <v>Paid</v>
      </c>
      <c r="N2752" t="s">
        <v>16</v>
      </c>
      <c r="O2752" t="str">
        <f>IF(N2752&lt;&gt;"",N2752,"N/A")</f>
        <v>Paid</v>
      </c>
      <c r="P2752" t="s">
        <v>13</v>
      </c>
      <c r="Q2752" s="9">
        <v>35</v>
      </c>
      <c r="R2752" t="str">
        <f t="shared" si="42"/>
        <v>30+</v>
      </c>
      <c r="S2752">
        <v>600</v>
      </c>
      <c r="T2752" t="s">
        <v>14</v>
      </c>
      <c r="U2752">
        <f>IF(T2752="USD",S2752,S2752*0.055)</f>
        <v>600</v>
      </c>
      <c r="V2752">
        <v>300</v>
      </c>
      <c r="W2752" t="s">
        <v>14</v>
      </c>
      <c r="X2752">
        <f>IF(W2752="USD",V2752,V2752*0.054)</f>
        <v>300</v>
      </c>
      <c r="Y2752">
        <v>0</v>
      </c>
      <c r="Z2752">
        <v>1.2</v>
      </c>
      <c r="AA2752" s="9">
        <v>0.8</v>
      </c>
      <c r="AB2752">
        <v>1</v>
      </c>
      <c r="AC2752">
        <v>0.8</v>
      </c>
    </row>
    <row r="2753" spans="1:29" x14ac:dyDescent="0.25">
      <c r="A2753" t="s">
        <v>2396</v>
      </c>
      <c r="B2753" t="s">
        <v>10</v>
      </c>
      <c r="C2753" t="s">
        <v>56</v>
      </c>
      <c r="D2753" t="s">
        <v>3620</v>
      </c>
      <c r="E2753" t="s">
        <v>3613</v>
      </c>
      <c r="F2753" t="str">
        <f>_xlfn.CONCAT(D2753:D2753,"-",E2753)</f>
        <v>Zanzibar-Sanaa</v>
      </c>
      <c r="G2753" s="1">
        <v>44604</v>
      </c>
      <c r="H2753" s="1">
        <v>44612</v>
      </c>
      <c r="I2753" s="8">
        <f>IF(H2753&lt;&gt;"",_xlfn.DAYS(H2753,G2753),"N/A")</f>
        <v>8</v>
      </c>
      <c r="J2753" s="1">
        <f>IF(H2753&lt;&gt;"",H2753,"N/A")</f>
        <v>44612</v>
      </c>
      <c r="K2753">
        <v>2</v>
      </c>
      <c r="L2753" t="s">
        <v>16</v>
      </c>
      <c r="M2753" t="str">
        <f>IF(L2753&lt;&gt;"",L2753,"N/A")</f>
        <v>Paid</v>
      </c>
      <c r="N2753" t="s">
        <v>16</v>
      </c>
      <c r="O2753" t="str">
        <f>IF(N2753&lt;&gt;"",N2753,"N/A")</f>
        <v>Paid</v>
      </c>
      <c r="P2753" t="s">
        <v>13</v>
      </c>
      <c r="Q2753" s="9">
        <v>35</v>
      </c>
      <c r="R2753" t="str">
        <f t="shared" si="42"/>
        <v>30+</v>
      </c>
      <c r="S2753">
        <v>600</v>
      </c>
      <c r="T2753" t="s">
        <v>14</v>
      </c>
      <c r="U2753">
        <f>IF(T2753="USD",S2753,S2753*0.055)</f>
        <v>600</v>
      </c>
      <c r="V2753">
        <v>300</v>
      </c>
      <c r="W2753" t="s">
        <v>14</v>
      </c>
      <c r="X2753">
        <f>IF(W2753="USD",V2753,V2753*0.054)</f>
        <v>300</v>
      </c>
      <c r="Y2753">
        <v>0</v>
      </c>
      <c r="Z2753">
        <v>1.2</v>
      </c>
      <c r="AA2753" s="9">
        <v>0.8</v>
      </c>
      <c r="AB2753">
        <v>1</v>
      </c>
      <c r="AC2753">
        <v>0.8</v>
      </c>
    </row>
    <row r="2754" spans="1:29" x14ac:dyDescent="0.25">
      <c r="A2754" t="s">
        <v>2403</v>
      </c>
      <c r="B2754" t="s">
        <v>10</v>
      </c>
      <c r="C2754" t="s">
        <v>56</v>
      </c>
      <c r="D2754" t="s">
        <v>3615</v>
      </c>
      <c r="E2754" t="s">
        <v>3613</v>
      </c>
      <c r="F2754" t="str">
        <f>_xlfn.CONCAT(D2754:D2754,"-",E2754)</f>
        <v>Mombasa-Sanaa</v>
      </c>
      <c r="G2754" s="1">
        <v>44643</v>
      </c>
      <c r="H2754" s="1">
        <v>44651</v>
      </c>
      <c r="I2754" s="8">
        <f>IF(H2754&lt;&gt;"",_xlfn.DAYS(H2754,G2754),"N/A")</f>
        <v>8</v>
      </c>
      <c r="J2754" s="1">
        <f>IF(H2754&lt;&gt;"",H2754,"N/A")</f>
        <v>44651</v>
      </c>
      <c r="K2754">
        <v>3</v>
      </c>
      <c r="L2754" t="s">
        <v>16</v>
      </c>
      <c r="M2754" t="str">
        <f>IF(L2754&lt;&gt;"",L2754,"N/A")</f>
        <v>Paid</v>
      </c>
      <c r="N2754" t="s">
        <v>12</v>
      </c>
      <c r="O2754" t="str">
        <f>IF(N2754&lt;&gt;"",N2754,"N/A")</f>
        <v>Invoiced</v>
      </c>
      <c r="P2754" t="s">
        <v>13</v>
      </c>
      <c r="Q2754" s="9">
        <v>35</v>
      </c>
      <c r="R2754" t="str">
        <f t="shared" si="42"/>
        <v>30+</v>
      </c>
      <c r="S2754">
        <v>600</v>
      </c>
      <c r="T2754" t="s">
        <v>14</v>
      </c>
      <c r="U2754">
        <f>IF(T2754="USD",S2754,S2754*0.055)</f>
        <v>600</v>
      </c>
      <c r="V2754">
        <v>300</v>
      </c>
      <c r="W2754" t="s">
        <v>14</v>
      </c>
      <c r="X2754">
        <f>IF(W2754="USD",V2754,V2754*0.054)</f>
        <v>300</v>
      </c>
      <c r="Y2754">
        <v>0</v>
      </c>
      <c r="Z2754">
        <v>1.2</v>
      </c>
      <c r="AA2754" s="9">
        <v>0.8</v>
      </c>
      <c r="AB2754">
        <v>1</v>
      </c>
      <c r="AC2754">
        <v>0.8</v>
      </c>
    </row>
    <row r="2755" spans="1:29" x14ac:dyDescent="0.25">
      <c r="A2755" t="s">
        <v>2407</v>
      </c>
      <c r="B2755" t="s">
        <v>10</v>
      </c>
      <c r="C2755" t="s">
        <v>56</v>
      </c>
      <c r="D2755" t="s">
        <v>3619</v>
      </c>
      <c r="E2755" t="s">
        <v>3613</v>
      </c>
      <c r="F2755" t="str">
        <f>_xlfn.CONCAT(D2755:D2755,"-",E2755)</f>
        <v>Addis Ababa-Sanaa</v>
      </c>
      <c r="G2755" s="1">
        <v>44643</v>
      </c>
      <c r="H2755" s="1">
        <v>44651</v>
      </c>
      <c r="I2755" s="8">
        <f>IF(H2755&lt;&gt;"",_xlfn.DAYS(H2755,G2755),"N/A")</f>
        <v>8</v>
      </c>
      <c r="J2755" s="1">
        <f>IF(H2755&lt;&gt;"",H2755,"N/A")</f>
        <v>44651</v>
      </c>
      <c r="K2755">
        <v>3</v>
      </c>
      <c r="L2755" t="s">
        <v>16</v>
      </c>
      <c r="M2755" t="str">
        <f>IF(L2755&lt;&gt;"",L2755,"N/A")</f>
        <v>Paid</v>
      </c>
      <c r="N2755" t="s">
        <v>12</v>
      </c>
      <c r="O2755" t="str">
        <f>IF(N2755&lt;&gt;"",N2755,"N/A")</f>
        <v>Invoiced</v>
      </c>
      <c r="P2755" t="s">
        <v>13</v>
      </c>
      <c r="Q2755" s="9">
        <v>35</v>
      </c>
      <c r="R2755" t="str">
        <f t="shared" ref="R2755:R2818" si="43">IF(Q2755&lt;=10,"1-10",IF(Q2755&lt;=20,"10-20",IF(Q2755&lt;=30,"20-30",IF(Q2755&lt;=40,"30+"))))</f>
        <v>30+</v>
      </c>
      <c r="S2755">
        <v>600</v>
      </c>
      <c r="T2755" t="s">
        <v>14</v>
      </c>
      <c r="U2755">
        <f>IF(T2755="USD",S2755,S2755*0.055)</f>
        <v>600</v>
      </c>
      <c r="V2755">
        <v>300</v>
      </c>
      <c r="W2755" t="s">
        <v>14</v>
      </c>
      <c r="X2755">
        <f>IF(W2755="USD",V2755,V2755*0.054)</f>
        <v>300</v>
      </c>
      <c r="Y2755">
        <v>0</v>
      </c>
      <c r="Z2755">
        <v>1.2</v>
      </c>
      <c r="AA2755" s="9">
        <v>0.8</v>
      </c>
      <c r="AB2755">
        <v>1</v>
      </c>
      <c r="AC2755">
        <v>0.8</v>
      </c>
    </row>
    <row r="2756" spans="1:29" x14ac:dyDescent="0.25">
      <c r="A2756" t="s">
        <v>2418</v>
      </c>
      <c r="B2756" t="s">
        <v>10</v>
      </c>
      <c r="C2756" t="s">
        <v>56</v>
      </c>
      <c r="D2756" t="s">
        <v>3616</v>
      </c>
      <c r="E2756" t="s">
        <v>3618</v>
      </c>
      <c r="F2756" t="str">
        <f>_xlfn.CONCAT(D2756:D2756,"-",E2756)</f>
        <v>Marrakech-Tripoli</v>
      </c>
      <c r="G2756" s="1">
        <v>44651</v>
      </c>
      <c r="H2756" s="1">
        <v>44659</v>
      </c>
      <c r="I2756" s="8">
        <f>IF(H2756&lt;&gt;"",_xlfn.DAYS(H2756,G2756),"N/A")</f>
        <v>8</v>
      </c>
      <c r="J2756" s="1">
        <f>IF(H2756&lt;&gt;"",H2756,"N/A")</f>
        <v>44659</v>
      </c>
      <c r="K2756">
        <v>3</v>
      </c>
      <c r="L2756" t="s">
        <v>16</v>
      </c>
      <c r="M2756" t="str">
        <f>IF(L2756&lt;&gt;"",L2756,"N/A")</f>
        <v>Paid</v>
      </c>
      <c r="N2756" t="s">
        <v>12</v>
      </c>
      <c r="O2756" t="str">
        <f>IF(N2756&lt;&gt;"",N2756,"N/A")</f>
        <v>Invoiced</v>
      </c>
      <c r="P2756" t="s">
        <v>13</v>
      </c>
      <c r="Q2756" s="9">
        <v>35</v>
      </c>
      <c r="R2756" t="str">
        <f t="shared" si="43"/>
        <v>30+</v>
      </c>
      <c r="S2756">
        <v>600</v>
      </c>
      <c r="T2756" t="s">
        <v>14</v>
      </c>
      <c r="U2756">
        <f>IF(T2756="USD",S2756,S2756*0.055)</f>
        <v>600</v>
      </c>
      <c r="V2756">
        <v>300</v>
      </c>
      <c r="W2756" t="s">
        <v>14</v>
      </c>
      <c r="X2756">
        <f>IF(W2756="USD",V2756,V2756*0.054)</f>
        <v>300</v>
      </c>
      <c r="Y2756">
        <v>0</v>
      </c>
      <c r="Z2756">
        <v>1.2</v>
      </c>
      <c r="AA2756" s="9">
        <v>0.8</v>
      </c>
      <c r="AB2756">
        <v>1</v>
      </c>
      <c r="AC2756">
        <v>0.8</v>
      </c>
    </row>
    <row r="2757" spans="1:29" x14ac:dyDescent="0.25">
      <c r="A2757" t="s">
        <v>2424</v>
      </c>
      <c r="B2757" t="s">
        <v>10</v>
      </c>
      <c r="C2757" t="s">
        <v>56</v>
      </c>
      <c r="D2757" t="s">
        <v>3611</v>
      </c>
      <c r="E2757" t="s">
        <v>3613</v>
      </c>
      <c r="F2757" t="str">
        <f>_xlfn.CONCAT(D2757:D2757,"-",E2757)</f>
        <v>Mogadishu-Sanaa</v>
      </c>
      <c r="G2757" s="1">
        <v>44650</v>
      </c>
      <c r="H2757" s="1">
        <v>44658</v>
      </c>
      <c r="I2757" s="8">
        <f>IF(H2757&lt;&gt;"",_xlfn.DAYS(H2757,G2757),"N/A")</f>
        <v>8</v>
      </c>
      <c r="J2757" s="1">
        <f>IF(H2757&lt;&gt;"",H2757,"N/A")</f>
        <v>44658</v>
      </c>
      <c r="K2757">
        <v>3</v>
      </c>
      <c r="L2757" t="s">
        <v>16</v>
      </c>
      <c r="M2757" t="str">
        <f>IF(L2757&lt;&gt;"",L2757,"N/A")</f>
        <v>Paid</v>
      </c>
      <c r="N2757" t="s">
        <v>12</v>
      </c>
      <c r="O2757" t="str">
        <f>IF(N2757&lt;&gt;"",N2757,"N/A")</f>
        <v>Invoiced</v>
      </c>
      <c r="P2757" t="s">
        <v>13</v>
      </c>
      <c r="Q2757" s="9">
        <v>35</v>
      </c>
      <c r="R2757" t="str">
        <f t="shared" si="43"/>
        <v>30+</v>
      </c>
      <c r="S2757">
        <v>600</v>
      </c>
      <c r="T2757" t="s">
        <v>14</v>
      </c>
      <c r="U2757">
        <f>IF(T2757="USD",S2757,S2757*0.055)</f>
        <v>600</v>
      </c>
      <c r="V2757">
        <v>300</v>
      </c>
      <c r="W2757" t="s">
        <v>14</v>
      </c>
      <c r="X2757">
        <f>IF(W2757="USD",V2757,V2757*0.054)</f>
        <v>300</v>
      </c>
      <c r="Y2757">
        <v>0</v>
      </c>
      <c r="Z2757">
        <v>1.2</v>
      </c>
      <c r="AA2757" s="9">
        <v>0.8</v>
      </c>
      <c r="AB2757">
        <v>1</v>
      </c>
      <c r="AC2757">
        <v>0.8</v>
      </c>
    </row>
    <row r="2758" spans="1:29" x14ac:dyDescent="0.25">
      <c r="A2758" t="s">
        <v>2427</v>
      </c>
      <c r="B2758" t="s">
        <v>10</v>
      </c>
      <c r="C2758" t="s">
        <v>56</v>
      </c>
      <c r="D2758" t="s">
        <v>3616</v>
      </c>
      <c r="E2758" t="s">
        <v>3617</v>
      </c>
      <c r="F2758" t="str">
        <f>_xlfn.CONCAT(D2758:D2758,"-",E2758)</f>
        <v>Marrakech-Lagos</v>
      </c>
      <c r="G2758" s="1">
        <v>44650</v>
      </c>
      <c r="H2758" s="1">
        <v>44658</v>
      </c>
      <c r="I2758" s="8">
        <f>IF(H2758&lt;&gt;"",_xlfn.DAYS(H2758,G2758),"N/A")</f>
        <v>8</v>
      </c>
      <c r="J2758" s="1">
        <f>IF(H2758&lt;&gt;"",H2758,"N/A")</f>
        <v>44658</v>
      </c>
      <c r="K2758">
        <v>3</v>
      </c>
      <c r="L2758" t="s">
        <v>16</v>
      </c>
      <c r="M2758" t="str">
        <f>IF(L2758&lt;&gt;"",L2758,"N/A")</f>
        <v>Paid</v>
      </c>
      <c r="N2758" t="s">
        <v>12</v>
      </c>
      <c r="O2758" t="str">
        <f>IF(N2758&lt;&gt;"",N2758,"N/A")</f>
        <v>Invoiced</v>
      </c>
      <c r="P2758" t="s">
        <v>13</v>
      </c>
      <c r="Q2758" s="9">
        <v>35</v>
      </c>
      <c r="R2758" t="str">
        <f t="shared" si="43"/>
        <v>30+</v>
      </c>
      <c r="S2758">
        <v>600</v>
      </c>
      <c r="T2758" t="s">
        <v>14</v>
      </c>
      <c r="U2758">
        <f>IF(T2758="USD",S2758,S2758*0.055)</f>
        <v>600</v>
      </c>
      <c r="V2758">
        <v>300</v>
      </c>
      <c r="W2758" t="s">
        <v>14</v>
      </c>
      <c r="X2758">
        <f>IF(W2758="USD",V2758,V2758*0.054)</f>
        <v>300</v>
      </c>
      <c r="Y2758">
        <v>0</v>
      </c>
      <c r="Z2758">
        <v>1.2</v>
      </c>
      <c r="AA2758" s="9">
        <v>0.8</v>
      </c>
      <c r="AB2758">
        <v>1</v>
      </c>
      <c r="AC2758">
        <v>0.8</v>
      </c>
    </row>
    <row r="2759" spans="1:29" x14ac:dyDescent="0.25">
      <c r="A2759" t="s">
        <v>2428</v>
      </c>
      <c r="B2759" t="s">
        <v>10</v>
      </c>
      <c r="C2759" t="s">
        <v>56</v>
      </c>
      <c r="D2759" t="s">
        <v>3620</v>
      </c>
      <c r="E2759" t="s">
        <v>3613</v>
      </c>
      <c r="F2759" t="str">
        <f>_xlfn.CONCAT(D2759:D2759,"-",E2759)</f>
        <v>Zanzibar-Sanaa</v>
      </c>
      <c r="G2759" s="1">
        <v>44650</v>
      </c>
      <c r="H2759" s="1">
        <v>44658</v>
      </c>
      <c r="I2759" s="8">
        <f>IF(H2759&lt;&gt;"",_xlfn.DAYS(H2759,G2759),"N/A")</f>
        <v>8</v>
      </c>
      <c r="J2759" s="1">
        <f>IF(H2759&lt;&gt;"",H2759,"N/A")</f>
        <v>44658</v>
      </c>
      <c r="K2759">
        <v>3</v>
      </c>
      <c r="L2759" t="s">
        <v>16</v>
      </c>
      <c r="M2759" t="str">
        <f>IF(L2759&lt;&gt;"",L2759,"N/A")</f>
        <v>Paid</v>
      </c>
      <c r="N2759" t="s">
        <v>12</v>
      </c>
      <c r="O2759" t="str">
        <f>IF(N2759&lt;&gt;"",N2759,"N/A")</f>
        <v>Invoiced</v>
      </c>
      <c r="P2759" t="s">
        <v>13</v>
      </c>
      <c r="Q2759" s="9">
        <v>35</v>
      </c>
      <c r="R2759" t="str">
        <f t="shared" si="43"/>
        <v>30+</v>
      </c>
      <c r="S2759">
        <v>600</v>
      </c>
      <c r="T2759" t="s">
        <v>14</v>
      </c>
      <c r="U2759">
        <f>IF(T2759="USD",S2759,S2759*0.055)</f>
        <v>600</v>
      </c>
      <c r="V2759">
        <v>300</v>
      </c>
      <c r="W2759" t="s">
        <v>14</v>
      </c>
      <c r="X2759">
        <f>IF(W2759="USD",V2759,V2759*0.054)</f>
        <v>300</v>
      </c>
      <c r="Y2759">
        <v>0</v>
      </c>
      <c r="Z2759">
        <v>1.2</v>
      </c>
      <c r="AA2759" s="9">
        <v>0.8</v>
      </c>
      <c r="AB2759">
        <v>1</v>
      </c>
      <c r="AC2759">
        <v>0.8</v>
      </c>
    </row>
    <row r="2760" spans="1:29" x14ac:dyDescent="0.25">
      <c r="A2760" t="s">
        <v>2429</v>
      </c>
      <c r="B2760" t="s">
        <v>10</v>
      </c>
      <c r="C2760" t="s">
        <v>56</v>
      </c>
      <c r="D2760" t="s">
        <v>3616</v>
      </c>
      <c r="E2760" t="s">
        <v>3618</v>
      </c>
      <c r="F2760" t="str">
        <f>_xlfn.CONCAT(D2760:D2760,"-",E2760)</f>
        <v>Marrakech-Tripoli</v>
      </c>
      <c r="G2760" s="1">
        <v>44650</v>
      </c>
      <c r="H2760" s="1">
        <v>44658</v>
      </c>
      <c r="I2760" s="8">
        <f>IF(H2760&lt;&gt;"",_xlfn.DAYS(H2760,G2760),"N/A")</f>
        <v>8</v>
      </c>
      <c r="J2760" s="1">
        <f>IF(H2760&lt;&gt;"",H2760,"N/A")</f>
        <v>44658</v>
      </c>
      <c r="K2760">
        <v>3</v>
      </c>
      <c r="L2760" t="s">
        <v>16</v>
      </c>
      <c r="M2760" t="str">
        <f>IF(L2760&lt;&gt;"",L2760,"N/A")</f>
        <v>Paid</v>
      </c>
      <c r="N2760" t="s">
        <v>12</v>
      </c>
      <c r="O2760" t="str">
        <f>IF(N2760&lt;&gt;"",N2760,"N/A")</f>
        <v>Invoiced</v>
      </c>
      <c r="P2760" t="s">
        <v>13</v>
      </c>
      <c r="Q2760" s="9">
        <v>35</v>
      </c>
      <c r="R2760" t="str">
        <f t="shared" si="43"/>
        <v>30+</v>
      </c>
      <c r="S2760">
        <v>600</v>
      </c>
      <c r="T2760" t="s">
        <v>14</v>
      </c>
      <c r="U2760">
        <f>IF(T2760="USD",S2760,S2760*0.055)</f>
        <v>600</v>
      </c>
      <c r="V2760">
        <v>300</v>
      </c>
      <c r="W2760" t="s">
        <v>14</v>
      </c>
      <c r="X2760">
        <f>IF(W2760="USD",V2760,V2760*0.054)</f>
        <v>300</v>
      </c>
      <c r="Y2760">
        <v>0</v>
      </c>
      <c r="Z2760">
        <v>1.2</v>
      </c>
      <c r="AA2760" s="9">
        <v>0.8</v>
      </c>
      <c r="AB2760">
        <v>1</v>
      </c>
      <c r="AC2760">
        <v>0.8</v>
      </c>
    </row>
    <row r="2761" spans="1:29" x14ac:dyDescent="0.25">
      <c r="A2761" t="s">
        <v>2432</v>
      </c>
      <c r="B2761" t="s">
        <v>10</v>
      </c>
      <c r="C2761" t="s">
        <v>56</v>
      </c>
      <c r="D2761" t="s">
        <v>3619</v>
      </c>
      <c r="E2761" t="s">
        <v>3617</v>
      </c>
      <c r="F2761" t="str">
        <f>_xlfn.CONCAT(D2761:D2761,"-",E2761)</f>
        <v>Addis Ababa-Lagos</v>
      </c>
      <c r="G2761" s="1">
        <v>44664</v>
      </c>
      <c r="H2761" s="1">
        <v>44672</v>
      </c>
      <c r="I2761" s="8">
        <f>IF(H2761&lt;&gt;"",_xlfn.DAYS(H2761,G2761),"N/A")</f>
        <v>8</v>
      </c>
      <c r="J2761" s="1">
        <f>IF(H2761&lt;&gt;"",H2761,"N/A")</f>
        <v>44672</v>
      </c>
      <c r="K2761">
        <v>4</v>
      </c>
      <c r="L2761" t="s">
        <v>16</v>
      </c>
      <c r="M2761" t="str">
        <f>IF(L2761&lt;&gt;"",L2761,"N/A")</f>
        <v>Paid</v>
      </c>
      <c r="N2761" t="s">
        <v>16</v>
      </c>
      <c r="O2761" t="str">
        <f>IF(N2761&lt;&gt;"",N2761,"N/A")</f>
        <v>Paid</v>
      </c>
      <c r="P2761" t="s">
        <v>13</v>
      </c>
      <c r="Q2761" s="9">
        <v>35</v>
      </c>
      <c r="R2761" t="str">
        <f t="shared" si="43"/>
        <v>30+</v>
      </c>
      <c r="S2761">
        <v>600</v>
      </c>
      <c r="T2761" t="s">
        <v>14</v>
      </c>
      <c r="U2761">
        <f>IF(T2761="USD",S2761,S2761*0.055)</f>
        <v>600</v>
      </c>
      <c r="V2761">
        <v>300</v>
      </c>
      <c r="W2761" t="s">
        <v>14</v>
      </c>
      <c r="X2761">
        <f>IF(W2761="USD",V2761,V2761*0.054)</f>
        <v>300</v>
      </c>
      <c r="Y2761">
        <v>0</v>
      </c>
      <c r="Z2761">
        <v>1.2</v>
      </c>
      <c r="AA2761" s="9">
        <v>0.8</v>
      </c>
      <c r="AB2761">
        <v>1</v>
      </c>
      <c r="AC2761">
        <v>0.8</v>
      </c>
    </row>
    <row r="2762" spans="1:29" x14ac:dyDescent="0.25">
      <c r="A2762" t="s">
        <v>2444</v>
      </c>
      <c r="B2762" t="s">
        <v>10</v>
      </c>
      <c r="C2762" t="s">
        <v>56</v>
      </c>
      <c r="D2762" t="s">
        <v>3620</v>
      </c>
      <c r="E2762" t="s">
        <v>3613</v>
      </c>
      <c r="F2762" t="str">
        <f>_xlfn.CONCAT(D2762:D2762,"-",E2762)</f>
        <v>Zanzibar-Sanaa</v>
      </c>
      <c r="G2762" s="1">
        <v>44729</v>
      </c>
      <c r="H2762" s="1">
        <v>44737</v>
      </c>
      <c r="I2762" s="8">
        <f>IF(H2762&lt;&gt;"",_xlfn.DAYS(H2762,G2762),"N/A")</f>
        <v>8</v>
      </c>
      <c r="J2762" s="1">
        <f>IF(H2762&lt;&gt;"",H2762,"N/A")</f>
        <v>44737</v>
      </c>
      <c r="K2762">
        <v>6</v>
      </c>
      <c r="L2762" t="s">
        <v>12</v>
      </c>
      <c r="M2762" t="str">
        <f>IF(L2762&lt;&gt;"",L2762,"N/A")</f>
        <v>Invoiced</v>
      </c>
      <c r="N2762" t="s">
        <v>12</v>
      </c>
      <c r="O2762" t="str">
        <f>IF(N2762&lt;&gt;"",N2762,"N/A")</f>
        <v>Invoiced</v>
      </c>
      <c r="P2762" t="s">
        <v>13</v>
      </c>
      <c r="Q2762" s="9">
        <v>35</v>
      </c>
      <c r="R2762" t="str">
        <f t="shared" si="43"/>
        <v>30+</v>
      </c>
      <c r="S2762">
        <v>600</v>
      </c>
      <c r="T2762" t="s">
        <v>14</v>
      </c>
      <c r="U2762">
        <f>IF(T2762="USD",S2762,S2762*0.055)</f>
        <v>600</v>
      </c>
      <c r="V2762">
        <v>300</v>
      </c>
      <c r="W2762" t="s">
        <v>14</v>
      </c>
      <c r="X2762">
        <f>IF(W2762="USD",V2762,V2762*0.054)</f>
        <v>300</v>
      </c>
      <c r="Y2762">
        <v>1</v>
      </c>
      <c r="Z2762">
        <v>1.2</v>
      </c>
      <c r="AA2762" s="9">
        <v>0.8</v>
      </c>
      <c r="AB2762">
        <v>1</v>
      </c>
      <c r="AC2762">
        <v>0.8</v>
      </c>
    </row>
    <row r="2763" spans="1:29" x14ac:dyDescent="0.25">
      <c r="A2763" t="s">
        <v>2445</v>
      </c>
      <c r="B2763" t="s">
        <v>10</v>
      </c>
      <c r="C2763" t="s">
        <v>56</v>
      </c>
      <c r="D2763" t="s">
        <v>3615</v>
      </c>
      <c r="E2763" t="s">
        <v>3613</v>
      </c>
      <c r="F2763" t="str">
        <f>_xlfn.CONCAT(D2763:D2763,"-",E2763)</f>
        <v>Mombasa-Sanaa</v>
      </c>
      <c r="G2763" s="1">
        <v>44729</v>
      </c>
      <c r="H2763" s="1">
        <v>44737</v>
      </c>
      <c r="I2763" s="8">
        <f>IF(H2763&lt;&gt;"",_xlfn.DAYS(H2763,G2763),"N/A")</f>
        <v>8</v>
      </c>
      <c r="J2763" s="1">
        <f>IF(H2763&lt;&gt;"",H2763,"N/A")</f>
        <v>44737</v>
      </c>
      <c r="K2763">
        <v>6</v>
      </c>
      <c r="L2763" t="s">
        <v>12</v>
      </c>
      <c r="M2763" t="str">
        <f>IF(L2763&lt;&gt;"",L2763,"N/A")</f>
        <v>Invoiced</v>
      </c>
      <c r="N2763" t="s">
        <v>12</v>
      </c>
      <c r="O2763" t="str">
        <f>IF(N2763&lt;&gt;"",N2763,"N/A")</f>
        <v>Invoiced</v>
      </c>
      <c r="P2763" t="s">
        <v>13</v>
      </c>
      <c r="Q2763" s="9">
        <v>35</v>
      </c>
      <c r="R2763" t="str">
        <f t="shared" si="43"/>
        <v>30+</v>
      </c>
      <c r="S2763">
        <v>600</v>
      </c>
      <c r="T2763" t="s">
        <v>14</v>
      </c>
      <c r="U2763">
        <f>IF(T2763="USD",S2763,S2763*0.055)</f>
        <v>600</v>
      </c>
      <c r="V2763">
        <v>300</v>
      </c>
      <c r="W2763" t="s">
        <v>14</v>
      </c>
      <c r="X2763">
        <f>IF(W2763="USD",V2763,V2763*0.054)</f>
        <v>300</v>
      </c>
      <c r="Y2763">
        <v>0</v>
      </c>
      <c r="Z2763">
        <v>1.2</v>
      </c>
      <c r="AA2763" s="9">
        <v>0.8</v>
      </c>
      <c r="AB2763">
        <v>1</v>
      </c>
      <c r="AC2763">
        <v>0.8</v>
      </c>
    </row>
    <row r="2764" spans="1:29" x14ac:dyDescent="0.25">
      <c r="A2764" t="s">
        <v>2447</v>
      </c>
      <c r="B2764" t="s">
        <v>10</v>
      </c>
      <c r="C2764" t="s">
        <v>56</v>
      </c>
      <c r="D2764" t="s">
        <v>3611</v>
      </c>
      <c r="E2764" t="s">
        <v>3618</v>
      </c>
      <c r="F2764" t="str">
        <f>_xlfn.CONCAT(D2764:D2764,"-",E2764)</f>
        <v>Mogadishu-Tripoli</v>
      </c>
      <c r="G2764" s="1">
        <v>44729</v>
      </c>
      <c r="H2764" s="1">
        <v>44737</v>
      </c>
      <c r="I2764" s="8">
        <f>IF(H2764&lt;&gt;"",_xlfn.DAYS(H2764,G2764),"N/A")</f>
        <v>8</v>
      </c>
      <c r="J2764" s="1">
        <f>IF(H2764&lt;&gt;"",H2764,"N/A")</f>
        <v>44737</v>
      </c>
      <c r="K2764">
        <v>6</v>
      </c>
      <c r="L2764" t="s">
        <v>12</v>
      </c>
      <c r="M2764" t="str">
        <f>IF(L2764&lt;&gt;"",L2764,"N/A")</f>
        <v>Invoiced</v>
      </c>
      <c r="N2764" t="s">
        <v>12</v>
      </c>
      <c r="O2764" t="str">
        <f>IF(N2764&lt;&gt;"",N2764,"N/A")</f>
        <v>Invoiced</v>
      </c>
      <c r="P2764" t="s">
        <v>13</v>
      </c>
      <c r="Q2764" s="9">
        <v>35</v>
      </c>
      <c r="R2764" t="str">
        <f t="shared" si="43"/>
        <v>30+</v>
      </c>
      <c r="S2764">
        <v>600</v>
      </c>
      <c r="T2764" t="s">
        <v>14</v>
      </c>
      <c r="U2764">
        <f>IF(T2764="USD",S2764,S2764*0.055)</f>
        <v>600</v>
      </c>
      <c r="V2764">
        <v>300</v>
      </c>
      <c r="W2764" t="s">
        <v>14</v>
      </c>
      <c r="X2764">
        <f>IF(W2764="USD",V2764,V2764*0.054)</f>
        <v>300</v>
      </c>
      <c r="Y2764">
        <v>0</v>
      </c>
      <c r="Z2764">
        <v>1.2</v>
      </c>
      <c r="AA2764" s="9">
        <v>0.8</v>
      </c>
      <c r="AB2764">
        <v>1</v>
      </c>
      <c r="AC2764">
        <v>0.8</v>
      </c>
    </row>
    <row r="2765" spans="1:29" x14ac:dyDescent="0.25">
      <c r="A2765" t="s">
        <v>2448</v>
      </c>
      <c r="B2765" t="s">
        <v>10</v>
      </c>
      <c r="C2765" t="s">
        <v>56</v>
      </c>
      <c r="D2765" t="s">
        <v>3616</v>
      </c>
      <c r="E2765" t="s">
        <v>3614</v>
      </c>
      <c r="F2765" t="str">
        <f>_xlfn.CONCAT(D2765:D2765,"-",E2765)</f>
        <v>Marrakech-Alger</v>
      </c>
      <c r="G2765" s="1">
        <v>44729</v>
      </c>
      <c r="H2765" s="1">
        <v>44737</v>
      </c>
      <c r="I2765" s="8">
        <f>IF(H2765&lt;&gt;"",_xlfn.DAYS(H2765,G2765),"N/A")</f>
        <v>8</v>
      </c>
      <c r="J2765" s="1">
        <f>IF(H2765&lt;&gt;"",H2765,"N/A")</f>
        <v>44737</v>
      </c>
      <c r="K2765">
        <v>6</v>
      </c>
      <c r="L2765" t="s">
        <v>12</v>
      </c>
      <c r="M2765" t="str">
        <f>IF(L2765&lt;&gt;"",L2765,"N/A")</f>
        <v>Invoiced</v>
      </c>
      <c r="N2765" t="s">
        <v>12</v>
      </c>
      <c r="O2765" t="str">
        <f>IF(N2765&lt;&gt;"",N2765,"N/A")</f>
        <v>Invoiced</v>
      </c>
      <c r="P2765" t="s">
        <v>13</v>
      </c>
      <c r="Q2765" s="9">
        <v>35</v>
      </c>
      <c r="R2765" t="str">
        <f t="shared" si="43"/>
        <v>30+</v>
      </c>
      <c r="S2765">
        <v>600</v>
      </c>
      <c r="T2765" t="s">
        <v>14</v>
      </c>
      <c r="U2765">
        <f>IF(T2765="USD",S2765,S2765*0.055)</f>
        <v>600</v>
      </c>
      <c r="V2765">
        <v>300</v>
      </c>
      <c r="W2765" t="s">
        <v>14</v>
      </c>
      <c r="X2765">
        <f>IF(W2765="USD",V2765,V2765*0.054)</f>
        <v>300</v>
      </c>
      <c r="Y2765">
        <v>0</v>
      </c>
      <c r="Z2765">
        <v>1.2</v>
      </c>
      <c r="AA2765" s="9">
        <v>0.8</v>
      </c>
      <c r="AB2765">
        <v>1</v>
      </c>
      <c r="AC2765">
        <v>0.8</v>
      </c>
    </row>
    <row r="2766" spans="1:29" x14ac:dyDescent="0.25">
      <c r="A2766" t="s">
        <v>2450</v>
      </c>
      <c r="B2766" t="s">
        <v>10</v>
      </c>
      <c r="C2766" t="s">
        <v>56</v>
      </c>
      <c r="D2766" t="s">
        <v>3615</v>
      </c>
      <c r="E2766" t="s">
        <v>3613</v>
      </c>
      <c r="F2766" t="str">
        <f>_xlfn.CONCAT(D2766:D2766,"-",E2766)</f>
        <v>Mombasa-Sanaa</v>
      </c>
      <c r="G2766" s="1">
        <v>44704</v>
      </c>
      <c r="H2766" s="1">
        <v>44712</v>
      </c>
      <c r="I2766" s="8">
        <f>IF(H2766&lt;&gt;"",_xlfn.DAYS(H2766,G2766),"N/A")</f>
        <v>8</v>
      </c>
      <c r="J2766" s="1">
        <f>IF(H2766&lt;&gt;"",H2766,"N/A")</f>
        <v>44712</v>
      </c>
      <c r="K2766">
        <v>5</v>
      </c>
      <c r="L2766" t="s">
        <v>12</v>
      </c>
      <c r="M2766" t="str">
        <f>IF(L2766&lt;&gt;"",L2766,"N/A")</f>
        <v>Invoiced</v>
      </c>
      <c r="N2766" t="s">
        <v>12</v>
      </c>
      <c r="O2766" t="str">
        <f>IF(N2766&lt;&gt;"",N2766,"N/A")</f>
        <v>Invoiced</v>
      </c>
      <c r="P2766" t="s">
        <v>13</v>
      </c>
      <c r="Q2766" s="9">
        <v>35</v>
      </c>
      <c r="R2766" t="str">
        <f t="shared" si="43"/>
        <v>30+</v>
      </c>
      <c r="S2766">
        <v>600</v>
      </c>
      <c r="T2766" t="s">
        <v>14</v>
      </c>
      <c r="U2766">
        <f>IF(T2766="USD",S2766,S2766*0.055)</f>
        <v>600</v>
      </c>
      <c r="V2766">
        <v>300</v>
      </c>
      <c r="W2766" t="s">
        <v>14</v>
      </c>
      <c r="X2766">
        <f>IF(W2766="USD",V2766,V2766*0.054)</f>
        <v>300</v>
      </c>
      <c r="Y2766">
        <v>1</v>
      </c>
      <c r="Z2766">
        <v>1.2</v>
      </c>
      <c r="AA2766" s="9">
        <v>0.8</v>
      </c>
      <c r="AB2766">
        <v>1</v>
      </c>
      <c r="AC2766">
        <v>0.8</v>
      </c>
    </row>
    <row r="2767" spans="1:29" x14ac:dyDescent="0.25">
      <c r="A2767" t="s">
        <v>2452</v>
      </c>
      <c r="B2767" t="s">
        <v>10</v>
      </c>
      <c r="C2767" t="s">
        <v>56</v>
      </c>
      <c r="D2767" t="s">
        <v>3615</v>
      </c>
      <c r="E2767" t="s">
        <v>3617</v>
      </c>
      <c r="F2767" t="str">
        <f>_xlfn.CONCAT(D2767:D2767,"-",E2767)</f>
        <v>Mombasa-Lagos</v>
      </c>
      <c r="G2767" s="1">
        <v>44704</v>
      </c>
      <c r="H2767" s="1">
        <v>44712</v>
      </c>
      <c r="I2767" s="8">
        <f>IF(H2767&lt;&gt;"",_xlfn.DAYS(H2767,G2767),"N/A")</f>
        <v>8</v>
      </c>
      <c r="J2767" s="1">
        <f>IF(H2767&lt;&gt;"",H2767,"N/A")</f>
        <v>44712</v>
      </c>
      <c r="K2767">
        <v>5</v>
      </c>
      <c r="L2767" t="s">
        <v>12</v>
      </c>
      <c r="M2767" t="str">
        <f>IF(L2767&lt;&gt;"",L2767,"N/A")</f>
        <v>Invoiced</v>
      </c>
      <c r="N2767" t="s">
        <v>12</v>
      </c>
      <c r="O2767" t="str">
        <f>IF(N2767&lt;&gt;"",N2767,"N/A")</f>
        <v>Invoiced</v>
      </c>
      <c r="P2767" t="s">
        <v>13</v>
      </c>
      <c r="Q2767" s="9">
        <v>35</v>
      </c>
      <c r="R2767" t="str">
        <f t="shared" si="43"/>
        <v>30+</v>
      </c>
      <c r="S2767">
        <v>600</v>
      </c>
      <c r="T2767" t="s">
        <v>14</v>
      </c>
      <c r="U2767">
        <f>IF(T2767="USD",S2767,S2767*0.055)</f>
        <v>600</v>
      </c>
      <c r="V2767">
        <v>300</v>
      </c>
      <c r="W2767" t="s">
        <v>14</v>
      </c>
      <c r="X2767">
        <f>IF(W2767="USD",V2767,V2767*0.054)</f>
        <v>300</v>
      </c>
      <c r="Y2767">
        <v>1</v>
      </c>
      <c r="Z2767">
        <v>1.2</v>
      </c>
      <c r="AA2767" s="9">
        <v>0.8</v>
      </c>
      <c r="AB2767">
        <v>1</v>
      </c>
      <c r="AC2767">
        <v>0.8</v>
      </c>
    </row>
    <row r="2768" spans="1:29" x14ac:dyDescent="0.25">
      <c r="A2768" t="s">
        <v>2453</v>
      </c>
      <c r="B2768" t="s">
        <v>10</v>
      </c>
      <c r="C2768" t="s">
        <v>56</v>
      </c>
      <c r="D2768" t="s">
        <v>3616</v>
      </c>
      <c r="E2768" t="s">
        <v>3617</v>
      </c>
      <c r="F2768" t="str">
        <f>_xlfn.CONCAT(D2768:D2768,"-",E2768)</f>
        <v>Marrakech-Lagos</v>
      </c>
      <c r="G2768" s="1">
        <v>44704</v>
      </c>
      <c r="H2768" s="1">
        <v>44712</v>
      </c>
      <c r="I2768" s="8">
        <f>IF(H2768&lt;&gt;"",_xlfn.DAYS(H2768,G2768),"N/A")</f>
        <v>8</v>
      </c>
      <c r="J2768" s="1">
        <f>IF(H2768&lt;&gt;"",H2768,"N/A")</f>
        <v>44712</v>
      </c>
      <c r="K2768">
        <v>5</v>
      </c>
      <c r="L2768" t="s">
        <v>12</v>
      </c>
      <c r="M2768" t="str">
        <f>IF(L2768&lt;&gt;"",L2768,"N/A")</f>
        <v>Invoiced</v>
      </c>
      <c r="N2768" t="s">
        <v>12</v>
      </c>
      <c r="O2768" t="str">
        <f>IF(N2768&lt;&gt;"",N2768,"N/A")</f>
        <v>Invoiced</v>
      </c>
      <c r="P2768" t="s">
        <v>13</v>
      </c>
      <c r="Q2768" s="9">
        <v>35</v>
      </c>
      <c r="R2768" t="str">
        <f t="shared" si="43"/>
        <v>30+</v>
      </c>
      <c r="S2768">
        <v>600</v>
      </c>
      <c r="T2768" t="s">
        <v>14</v>
      </c>
      <c r="U2768">
        <f>IF(T2768="USD",S2768,S2768*0.055)</f>
        <v>600</v>
      </c>
      <c r="V2768">
        <v>300</v>
      </c>
      <c r="W2768" t="s">
        <v>14</v>
      </c>
      <c r="X2768">
        <f>IF(W2768="USD",V2768,V2768*0.054)</f>
        <v>300</v>
      </c>
      <c r="Y2768">
        <v>1</v>
      </c>
      <c r="Z2768">
        <v>1.2</v>
      </c>
      <c r="AA2768" s="9">
        <v>0.8</v>
      </c>
      <c r="AB2768">
        <v>1</v>
      </c>
      <c r="AC2768">
        <v>0.8</v>
      </c>
    </row>
    <row r="2769" spans="1:29" x14ac:dyDescent="0.25">
      <c r="A2769" t="s">
        <v>2567</v>
      </c>
      <c r="B2769" t="s">
        <v>10</v>
      </c>
      <c r="C2769" t="s">
        <v>56</v>
      </c>
      <c r="D2769" t="s">
        <v>3611</v>
      </c>
      <c r="E2769" t="s">
        <v>3614</v>
      </c>
      <c r="F2769" t="str">
        <f>_xlfn.CONCAT(D2769:D2769,"-",E2769)</f>
        <v>Mogadishu-Alger</v>
      </c>
      <c r="G2769" s="1">
        <v>44779</v>
      </c>
      <c r="H2769" s="1">
        <v>44787</v>
      </c>
      <c r="I2769" s="8">
        <f>IF(H2769&lt;&gt;"",_xlfn.DAYS(H2769,G2769),"N/A")</f>
        <v>8</v>
      </c>
      <c r="J2769" s="1">
        <f>IF(H2769&lt;&gt;"",H2769,"N/A")</f>
        <v>44787</v>
      </c>
      <c r="K2769">
        <v>8</v>
      </c>
      <c r="L2769" t="s">
        <v>12</v>
      </c>
      <c r="M2769" t="str">
        <f>IF(L2769&lt;&gt;"",L2769,"N/A")</f>
        <v>Invoiced</v>
      </c>
      <c r="N2769" t="s">
        <v>836</v>
      </c>
      <c r="O2769" t="str">
        <f>IF(N2769&lt;&gt;"",N2769,"N/A")</f>
        <v>Draft</v>
      </c>
      <c r="P2769" t="s">
        <v>13</v>
      </c>
      <c r="Q2769" s="9">
        <v>30</v>
      </c>
      <c r="R2769" t="str">
        <f t="shared" si="43"/>
        <v>20-30</v>
      </c>
      <c r="S2769">
        <v>600</v>
      </c>
      <c r="T2769" t="s">
        <v>14</v>
      </c>
      <c r="U2769">
        <f>IF(T2769="USD",S2769,S2769*0.055)</f>
        <v>600</v>
      </c>
      <c r="V2769">
        <v>300</v>
      </c>
      <c r="W2769" t="s">
        <v>14</v>
      </c>
      <c r="X2769">
        <f>IF(W2769="USD",V2769,V2769*0.054)</f>
        <v>300</v>
      </c>
      <c r="Y2769">
        <v>0</v>
      </c>
      <c r="Z2769">
        <v>1.2</v>
      </c>
      <c r="AA2769" s="9">
        <v>0.8</v>
      </c>
      <c r="AB2769">
        <v>1</v>
      </c>
      <c r="AC2769">
        <v>0.8</v>
      </c>
    </row>
    <row r="2770" spans="1:29" x14ac:dyDescent="0.25">
      <c r="A2770" t="s">
        <v>2572</v>
      </c>
      <c r="B2770" t="s">
        <v>10</v>
      </c>
      <c r="C2770" t="s">
        <v>56</v>
      </c>
      <c r="D2770" t="s">
        <v>3616</v>
      </c>
      <c r="E2770" t="s">
        <v>3618</v>
      </c>
      <c r="F2770" t="str">
        <f>_xlfn.CONCAT(D2770:D2770,"-",E2770)</f>
        <v>Marrakech-Tripoli</v>
      </c>
      <c r="G2770" s="1">
        <v>44776</v>
      </c>
      <c r="H2770" s="1">
        <v>44784</v>
      </c>
      <c r="I2770" s="8">
        <f>IF(H2770&lt;&gt;"",_xlfn.DAYS(H2770,G2770),"N/A")</f>
        <v>8</v>
      </c>
      <c r="J2770" s="1">
        <f>IF(H2770&lt;&gt;"",H2770,"N/A")</f>
        <v>44784</v>
      </c>
      <c r="K2770">
        <v>8</v>
      </c>
      <c r="L2770" t="s">
        <v>12</v>
      </c>
      <c r="M2770" t="str">
        <f>IF(L2770&lt;&gt;"",L2770,"N/A")</f>
        <v>Invoiced</v>
      </c>
      <c r="N2770" t="s">
        <v>836</v>
      </c>
      <c r="O2770" t="str">
        <f>IF(N2770&lt;&gt;"",N2770,"N/A")</f>
        <v>Draft</v>
      </c>
      <c r="P2770" t="s">
        <v>13</v>
      </c>
      <c r="Q2770" s="9">
        <v>30</v>
      </c>
      <c r="R2770" t="str">
        <f t="shared" si="43"/>
        <v>20-30</v>
      </c>
      <c r="S2770">
        <v>600</v>
      </c>
      <c r="T2770" t="s">
        <v>14</v>
      </c>
      <c r="U2770">
        <f>IF(T2770="USD",S2770,S2770*0.055)</f>
        <v>600</v>
      </c>
      <c r="V2770">
        <v>300</v>
      </c>
      <c r="W2770" t="s">
        <v>14</v>
      </c>
      <c r="X2770">
        <f>IF(W2770="USD",V2770,V2770*0.054)</f>
        <v>300</v>
      </c>
      <c r="Y2770">
        <v>0</v>
      </c>
      <c r="Z2770">
        <v>1.2</v>
      </c>
      <c r="AA2770" s="9">
        <v>0.8</v>
      </c>
      <c r="AB2770">
        <v>1</v>
      </c>
      <c r="AC2770">
        <v>0.8</v>
      </c>
    </row>
    <row r="2771" spans="1:29" x14ac:dyDescent="0.25">
      <c r="A2771" t="s">
        <v>2574</v>
      </c>
      <c r="B2771" t="s">
        <v>10</v>
      </c>
      <c r="C2771" t="s">
        <v>56</v>
      </c>
      <c r="D2771" t="s">
        <v>3616</v>
      </c>
      <c r="E2771" t="s">
        <v>3612</v>
      </c>
      <c r="F2771" t="str">
        <f>_xlfn.CONCAT(D2771:D2771,"-",E2771)</f>
        <v>Marrakech-Victoria</v>
      </c>
      <c r="G2771" s="1">
        <v>44776</v>
      </c>
      <c r="H2771" s="1">
        <v>44784</v>
      </c>
      <c r="I2771" s="8">
        <f>IF(H2771&lt;&gt;"",_xlfn.DAYS(H2771,G2771),"N/A")</f>
        <v>8</v>
      </c>
      <c r="J2771" s="1">
        <f>IF(H2771&lt;&gt;"",H2771,"N/A")</f>
        <v>44784</v>
      </c>
      <c r="K2771">
        <v>8</v>
      </c>
      <c r="L2771" t="s">
        <v>12</v>
      </c>
      <c r="M2771" t="str">
        <f>IF(L2771&lt;&gt;"",L2771,"N/A")</f>
        <v>Invoiced</v>
      </c>
      <c r="N2771" t="s">
        <v>836</v>
      </c>
      <c r="O2771" t="str">
        <f>IF(N2771&lt;&gt;"",N2771,"N/A")</f>
        <v>Draft</v>
      </c>
      <c r="P2771" t="s">
        <v>13</v>
      </c>
      <c r="Q2771" s="9">
        <v>30</v>
      </c>
      <c r="R2771" t="str">
        <f t="shared" si="43"/>
        <v>20-30</v>
      </c>
      <c r="S2771">
        <v>600</v>
      </c>
      <c r="T2771" t="s">
        <v>14</v>
      </c>
      <c r="U2771">
        <f>IF(T2771="USD",S2771,S2771*0.055)</f>
        <v>600</v>
      </c>
      <c r="V2771">
        <v>300</v>
      </c>
      <c r="W2771" t="s">
        <v>14</v>
      </c>
      <c r="X2771">
        <f>IF(W2771="USD",V2771,V2771*0.054)</f>
        <v>300</v>
      </c>
      <c r="Y2771">
        <v>0</v>
      </c>
      <c r="Z2771">
        <v>1.2</v>
      </c>
      <c r="AA2771" s="9">
        <v>0.8</v>
      </c>
      <c r="AB2771">
        <v>1</v>
      </c>
      <c r="AC2771">
        <v>0.8</v>
      </c>
    </row>
    <row r="2772" spans="1:29" x14ac:dyDescent="0.25">
      <c r="A2772" t="s">
        <v>2575</v>
      </c>
      <c r="B2772" t="s">
        <v>10</v>
      </c>
      <c r="C2772" t="s">
        <v>56</v>
      </c>
      <c r="D2772" t="s">
        <v>3619</v>
      </c>
      <c r="E2772" t="s">
        <v>3617</v>
      </c>
      <c r="F2772" t="str">
        <f>_xlfn.CONCAT(D2772:D2772,"-",E2772)</f>
        <v>Addis Ababa-Lagos</v>
      </c>
      <c r="G2772" s="1">
        <v>44777</v>
      </c>
      <c r="H2772" s="1">
        <v>44785</v>
      </c>
      <c r="I2772" s="8">
        <f>IF(H2772&lt;&gt;"",_xlfn.DAYS(H2772,G2772),"N/A")</f>
        <v>8</v>
      </c>
      <c r="J2772" s="1">
        <f>IF(H2772&lt;&gt;"",H2772,"N/A")</f>
        <v>44785</v>
      </c>
      <c r="K2772">
        <v>8</v>
      </c>
      <c r="L2772" t="s">
        <v>12</v>
      </c>
      <c r="M2772" t="str">
        <f>IF(L2772&lt;&gt;"",L2772,"N/A")</f>
        <v>Invoiced</v>
      </c>
      <c r="N2772" t="s">
        <v>836</v>
      </c>
      <c r="O2772" t="str">
        <f>IF(N2772&lt;&gt;"",N2772,"N/A")</f>
        <v>Draft</v>
      </c>
      <c r="P2772" t="s">
        <v>13</v>
      </c>
      <c r="Q2772" s="9">
        <v>30</v>
      </c>
      <c r="R2772" t="str">
        <f t="shared" si="43"/>
        <v>20-30</v>
      </c>
      <c r="S2772">
        <v>600</v>
      </c>
      <c r="T2772" t="s">
        <v>14</v>
      </c>
      <c r="U2772">
        <f>IF(T2772="USD",S2772,S2772*0.055)</f>
        <v>600</v>
      </c>
      <c r="V2772">
        <v>300</v>
      </c>
      <c r="W2772" t="s">
        <v>14</v>
      </c>
      <c r="X2772">
        <f>IF(W2772="USD",V2772,V2772*0.054)</f>
        <v>300</v>
      </c>
      <c r="Y2772">
        <v>0</v>
      </c>
      <c r="Z2772">
        <v>1.2</v>
      </c>
      <c r="AA2772" s="9">
        <v>0.8</v>
      </c>
      <c r="AB2772">
        <v>1</v>
      </c>
      <c r="AC2772">
        <v>0.8</v>
      </c>
    </row>
    <row r="2773" spans="1:29" x14ac:dyDescent="0.25">
      <c r="A2773" t="s">
        <v>2576</v>
      </c>
      <c r="B2773" t="s">
        <v>10</v>
      </c>
      <c r="C2773" t="s">
        <v>56</v>
      </c>
      <c r="D2773" t="s">
        <v>3620</v>
      </c>
      <c r="E2773" t="s">
        <v>3614</v>
      </c>
      <c r="F2773" t="str">
        <f>_xlfn.CONCAT(D2773:D2773,"-",E2773)</f>
        <v>Zanzibar-Alger</v>
      </c>
      <c r="G2773" s="1">
        <v>44777</v>
      </c>
      <c r="H2773" s="1">
        <v>44785</v>
      </c>
      <c r="I2773" s="8">
        <f>IF(H2773&lt;&gt;"",_xlfn.DAYS(H2773,G2773),"N/A")</f>
        <v>8</v>
      </c>
      <c r="J2773" s="1">
        <f>IF(H2773&lt;&gt;"",H2773,"N/A")</f>
        <v>44785</v>
      </c>
      <c r="K2773">
        <v>8</v>
      </c>
      <c r="L2773" t="s">
        <v>12</v>
      </c>
      <c r="M2773" t="str">
        <f>IF(L2773&lt;&gt;"",L2773,"N/A")</f>
        <v>Invoiced</v>
      </c>
      <c r="N2773" t="s">
        <v>836</v>
      </c>
      <c r="O2773" t="str">
        <f>IF(N2773&lt;&gt;"",N2773,"N/A")</f>
        <v>Draft</v>
      </c>
      <c r="P2773" t="s">
        <v>13</v>
      </c>
      <c r="Q2773" s="9">
        <v>30</v>
      </c>
      <c r="R2773" t="str">
        <f t="shared" si="43"/>
        <v>20-30</v>
      </c>
      <c r="S2773">
        <v>600</v>
      </c>
      <c r="T2773" t="s">
        <v>14</v>
      </c>
      <c r="U2773">
        <f>IF(T2773="USD",S2773,S2773*0.055)</f>
        <v>600</v>
      </c>
      <c r="V2773">
        <v>300</v>
      </c>
      <c r="W2773" t="s">
        <v>14</v>
      </c>
      <c r="X2773">
        <f>IF(W2773="USD",V2773,V2773*0.054)</f>
        <v>300</v>
      </c>
      <c r="Y2773">
        <v>0</v>
      </c>
      <c r="Z2773">
        <v>1.2</v>
      </c>
      <c r="AA2773" s="9">
        <v>0.8</v>
      </c>
      <c r="AB2773">
        <v>1</v>
      </c>
      <c r="AC2773">
        <v>0.8</v>
      </c>
    </row>
    <row r="2774" spans="1:29" x14ac:dyDescent="0.25">
      <c r="A2774" t="s">
        <v>2578</v>
      </c>
      <c r="B2774" t="s">
        <v>10</v>
      </c>
      <c r="C2774" t="s">
        <v>56</v>
      </c>
      <c r="D2774" t="s">
        <v>3620</v>
      </c>
      <c r="E2774" t="s">
        <v>3617</v>
      </c>
      <c r="F2774" t="str">
        <f>_xlfn.CONCAT(D2774:D2774,"-",E2774)</f>
        <v>Zanzibar-Lagos</v>
      </c>
      <c r="G2774" s="1">
        <v>44777</v>
      </c>
      <c r="H2774" s="1">
        <v>44785</v>
      </c>
      <c r="I2774" s="8">
        <f>IF(H2774&lt;&gt;"",_xlfn.DAYS(H2774,G2774),"N/A")</f>
        <v>8</v>
      </c>
      <c r="J2774" s="1">
        <f>IF(H2774&lt;&gt;"",H2774,"N/A")</f>
        <v>44785</v>
      </c>
      <c r="K2774">
        <v>8</v>
      </c>
      <c r="L2774" t="s">
        <v>12</v>
      </c>
      <c r="M2774" t="str">
        <f>IF(L2774&lt;&gt;"",L2774,"N/A")</f>
        <v>Invoiced</v>
      </c>
      <c r="N2774" t="s">
        <v>836</v>
      </c>
      <c r="O2774" t="str">
        <f>IF(N2774&lt;&gt;"",N2774,"N/A")</f>
        <v>Draft</v>
      </c>
      <c r="P2774" t="s">
        <v>13</v>
      </c>
      <c r="Q2774" s="9">
        <v>30</v>
      </c>
      <c r="R2774" t="str">
        <f t="shared" si="43"/>
        <v>20-30</v>
      </c>
      <c r="S2774">
        <v>600</v>
      </c>
      <c r="T2774" t="s">
        <v>14</v>
      </c>
      <c r="U2774">
        <f>IF(T2774="USD",S2774,S2774*0.055)</f>
        <v>600</v>
      </c>
      <c r="V2774">
        <v>300</v>
      </c>
      <c r="W2774" t="s">
        <v>14</v>
      </c>
      <c r="X2774">
        <f>IF(W2774="USD",V2774,V2774*0.054)</f>
        <v>300</v>
      </c>
      <c r="Y2774">
        <v>0</v>
      </c>
      <c r="Z2774">
        <v>1.2</v>
      </c>
      <c r="AA2774" s="9">
        <v>0.8</v>
      </c>
      <c r="AB2774">
        <v>1</v>
      </c>
      <c r="AC2774">
        <v>0.8</v>
      </c>
    </row>
    <row r="2775" spans="1:29" x14ac:dyDescent="0.25">
      <c r="A2775" t="s">
        <v>2579</v>
      </c>
      <c r="B2775" t="s">
        <v>10</v>
      </c>
      <c r="C2775" t="s">
        <v>56</v>
      </c>
      <c r="D2775" t="s">
        <v>3615</v>
      </c>
      <c r="E2775" t="s">
        <v>3612</v>
      </c>
      <c r="F2775" t="str">
        <f>_xlfn.CONCAT(D2775:D2775,"-",E2775)</f>
        <v>Mombasa-Victoria</v>
      </c>
      <c r="G2775" s="1">
        <v>44777</v>
      </c>
      <c r="H2775" s="1">
        <v>44785</v>
      </c>
      <c r="I2775" s="8">
        <f>IF(H2775&lt;&gt;"",_xlfn.DAYS(H2775,G2775),"N/A")</f>
        <v>8</v>
      </c>
      <c r="J2775" s="1">
        <f>IF(H2775&lt;&gt;"",H2775,"N/A")</f>
        <v>44785</v>
      </c>
      <c r="K2775">
        <v>8</v>
      </c>
      <c r="L2775" t="s">
        <v>12</v>
      </c>
      <c r="M2775" t="str">
        <f>IF(L2775&lt;&gt;"",L2775,"N/A")</f>
        <v>Invoiced</v>
      </c>
      <c r="N2775" t="s">
        <v>836</v>
      </c>
      <c r="O2775" t="str">
        <f>IF(N2775&lt;&gt;"",N2775,"N/A")</f>
        <v>Draft</v>
      </c>
      <c r="P2775" t="s">
        <v>13</v>
      </c>
      <c r="Q2775" s="9">
        <v>30</v>
      </c>
      <c r="R2775" t="str">
        <f t="shared" si="43"/>
        <v>20-30</v>
      </c>
      <c r="S2775">
        <v>600</v>
      </c>
      <c r="T2775" t="s">
        <v>14</v>
      </c>
      <c r="U2775">
        <f>IF(T2775="USD",S2775,S2775*0.055)</f>
        <v>600</v>
      </c>
      <c r="V2775">
        <v>300</v>
      </c>
      <c r="W2775" t="s">
        <v>14</v>
      </c>
      <c r="X2775">
        <f>IF(W2775="USD",V2775,V2775*0.054)</f>
        <v>300</v>
      </c>
      <c r="Y2775">
        <v>0</v>
      </c>
      <c r="Z2775">
        <v>1.2</v>
      </c>
      <c r="AA2775" s="9">
        <v>0.8</v>
      </c>
      <c r="AB2775">
        <v>1</v>
      </c>
      <c r="AC2775">
        <v>0.8</v>
      </c>
    </row>
    <row r="2776" spans="1:29" x14ac:dyDescent="0.25">
      <c r="A2776" t="s">
        <v>2581</v>
      </c>
      <c r="B2776" t="s">
        <v>10</v>
      </c>
      <c r="C2776" t="s">
        <v>56</v>
      </c>
      <c r="D2776" t="s">
        <v>3616</v>
      </c>
      <c r="E2776" t="s">
        <v>3618</v>
      </c>
      <c r="F2776" t="str">
        <f>_xlfn.CONCAT(D2776:D2776,"-",E2776)</f>
        <v>Marrakech-Tripoli</v>
      </c>
      <c r="G2776" s="1">
        <v>44779</v>
      </c>
      <c r="H2776" s="1">
        <v>44787</v>
      </c>
      <c r="I2776" s="8">
        <f>IF(H2776&lt;&gt;"",_xlfn.DAYS(H2776,G2776),"N/A")</f>
        <v>8</v>
      </c>
      <c r="J2776" s="1">
        <f>IF(H2776&lt;&gt;"",H2776,"N/A")</f>
        <v>44787</v>
      </c>
      <c r="K2776">
        <v>8</v>
      </c>
      <c r="L2776" t="s">
        <v>12</v>
      </c>
      <c r="M2776" t="str">
        <f>IF(L2776&lt;&gt;"",L2776,"N/A")</f>
        <v>Invoiced</v>
      </c>
      <c r="N2776" t="s">
        <v>836</v>
      </c>
      <c r="O2776" t="str">
        <f>IF(N2776&lt;&gt;"",N2776,"N/A")</f>
        <v>Draft</v>
      </c>
      <c r="P2776" t="s">
        <v>13</v>
      </c>
      <c r="Q2776" s="9">
        <v>30</v>
      </c>
      <c r="R2776" t="str">
        <f t="shared" si="43"/>
        <v>20-30</v>
      </c>
      <c r="S2776">
        <v>600</v>
      </c>
      <c r="T2776" t="s">
        <v>14</v>
      </c>
      <c r="U2776">
        <f>IF(T2776="USD",S2776,S2776*0.055)</f>
        <v>600</v>
      </c>
      <c r="V2776">
        <v>300</v>
      </c>
      <c r="W2776" t="s">
        <v>14</v>
      </c>
      <c r="X2776">
        <f>IF(W2776="USD",V2776,V2776*0.054)</f>
        <v>300</v>
      </c>
      <c r="Y2776">
        <v>0</v>
      </c>
      <c r="Z2776">
        <v>1.2</v>
      </c>
      <c r="AA2776" s="9">
        <v>0.8</v>
      </c>
      <c r="AB2776">
        <v>1</v>
      </c>
      <c r="AC2776">
        <v>0.8</v>
      </c>
    </row>
    <row r="2777" spans="1:29" x14ac:dyDescent="0.25">
      <c r="A2777" t="s">
        <v>3299</v>
      </c>
      <c r="B2777" t="s">
        <v>10</v>
      </c>
      <c r="C2777" t="s">
        <v>56</v>
      </c>
      <c r="D2777" t="s">
        <v>3619</v>
      </c>
      <c r="E2777" t="s">
        <v>3618</v>
      </c>
      <c r="F2777" t="str">
        <f>_xlfn.CONCAT(D2777:D2777,"-",E2777)</f>
        <v>Addis Ababa-Tripoli</v>
      </c>
      <c r="G2777" s="1">
        <v>44791</v>
      </c>
      <c r="H2777" s="1">
        <v>44799</v>
      </c>
      <c r="I2777" s="8">
        <f>IF(H2777&lt;&gt;"",_xlfn.DAYS(H2777,G2777),"N/A")</f>
        <v>8</v>
      </c>
      <c r="J2777" s="1">
        <f>IF(H2777&lt;&gt;"",H2777,"N/A")</f>
        <v>44799</v>
      </c>
      <c r="K2777">
        <v>8</v>
      </c>
      <c r="L2777" t="s">
        <v>12</v>
      </c>
      <c r="M2777" t="str">
        <f>IF(L2777&lt;&gt;"",L2777,"N/A")</f>
        <v>Invoiced</v>
      </c>
      <c r="O2777" t="str">
        <f>IF(N2777&lt;&gt;"",N2777,"N/A")</f>
        <v>N/A</v>
      </c>
      <c r="P2777" t="s">
        <v>13</v>
      </c>
      <c r="Q2777" s="9">
        <v>27</v>
      </c>
      <c r="R2777" t="str">
        <f t="shared" si="43"/>
        <v>20-30</v>
      </c>
      <c r="S2777">
        <v>600</v>
      </c>
      <c r="T2777" t="s">
        <v>14</v>
      </c>
      <c r="U2777">
        <f>IF(T2777="USD",S2777,S2777*0.055)</f>
        <v>600</v>
      </c>
      <c r="V2777">
        <v>300</v>
      </c>
      <c r="W2777" t="s">
        <v>14</v>
      </c>
      <c r="X2777">
        <f>IF(W2777="USD",V2777,V2777*0.054)</f>
        <v>300</v>
      </c>
      <c r="Y2777">
        <v>0</v>
      </c>
      <c r="Z2777">
        <v>1.2</v>
      </c>
      <c r="AA2777" s="9">
        <v>0.8</v>
      </c>
      <c r="AB2777">
        <v>1</v>
      </c>
      <c r="AC2777">
        <v>0.8</v>
      </c>
    </row>
    <row r="2778" spans="1:29" x14ac:dyDescent="0.25">
      <c r="A2778" t="s">
        <v>539</v>
      </c>
      <c r="B2778" t="s">
        <v>10</v>
      </c>
      <c r="C2778" t="s">
        <v>56</v>
      </c>
      <c r="D2778" t="s">
        <v>3619</v>
      </c>
      <c r="E2778" t="s">
        <v>3617</v>
      </c>
      <c r="F2778" t="str">
        <f>_xlfn.CONCAT(D2778:D2778,"-",E2778)</f>
        <v>Addis Ababa-Lagos</v>
      </c>
      <c r="G2778" s="1">
        <v>44771</v>
      </c>
      <c r="H2778" s="1">
        <v>44782</v>
      </c>
      <c r="I2778" s="8">
        <f>IF(H2778&lt;&gt;"",_xlfn.DAYS(H2778,G2778),"N/A")</f>
        <v>11</v>
      </c>
      <c r="J2778" s="1">
        <f>IF(H2778&lt;&gt;"",H2778,"N/A")</f>
        <v>44782</v>
      </c>
      <c r="K2778">
        <v>7</v>
      </c>
      <c r="L2778" t="s">
        <v>12</v>
      </c>
      <c r="M2778" t="str">
        <f>IF(L2778&lt;&gt;"",L2778,"N/A")</f>
        <v>Invoiced</v>
      </c>
      <c r="N2778" t="s">
        <v>12</v>
      </c>
      <c r="O2778" t="str">
        <f>IF(N2778&lt;&gt;"",N2778,"N/A")</f>
        <v>Invoiced</v>
      </c>
      <c r="P2778" t="s">
        <v>13</v>
      </c>
      <c r="Q2778" s="9">
        <v>35.707999999999998</v>
      </c>
      <c r="R2778" t="str">
        <f t="shared" si="43"/>
        <v>30+</v>
      </c>
      <c r="S2778">
        <v>600</v>
      </c>
      <c r="T2778" t="s">
        <v>14</v>
      </c>
      <c r="U2778">
        <f>IF(T2778="USD",S2778,S2778*0.055)</f>
        <v>600</v>
      </c>
      <c r="V2778">
        <v>300</v>
      </c>
      <c r="W2778" t="s">
        <v>14</v>
      </c>
      <c r="X2778">
        <f>IF(W2778="USD",V2778,V2778*0.054)</f>
        <v>300</v>
      </c>
      <c r="Y2778">
        <v>1</v>
      </c>
      <c r="Z2778">
        <v>1.1000000000000001</v>
      </c>
      <c r="AA2778" s="9">
        <v>1.65</v>
      </c>
      <c r="AB2778">
        <v>1.375</v>
      </c>
    </row>
    <row r="2779" spans="1:29" x14ac:dyDescent="0.25">
      <c r="A2779" t="s">
        <v>540</v>
      </c>
      <c r="B2779" t="s">
        <v>10</v>
      </c>
      <c r="C2779" t="s">
        <v>56</v>
      </c>
      <c r="D2779" t="s">
        <v>3611</v>
      </c>
      <c r="E2779" t="s">
        <v>3614</v>
      </c>
      <c r="F2779" t="str">
        <f>_xlfn.CONCAT(D2779:D2779,"-",E2779)</f>
        <v>Mogadishu-Alger</v>
      </c>
      <c r="G2779" s="1">
        <v>44771</v>
      </c>
      <c r="H2779" s="1">
        <v>44782</v>
      </c>
      <c r="I2779" s="8">
        <f>IF(H2779&lt;&gt;"",_xlfn.DAYS(H2779,G2779),"N/A")</f>
        <v>11</v>
      </c>
      <c r="J2779" s="1">
        <f>IF(H2779&lt;&gt;"",H2779,"N/A")</f>
        <v>44782</v>
      </c>
      <c r="K2779">
        <v>7</v>
      </c>
      <c r="L2779" t="s">
        <v>12</v>
      </c>
      <c r="M2779" t="str">
        <f>IF(L2779&lt;&gt;"",L2779,"N/A")</f>
        <v>Invoiced</v>
      </c>
      <c r="N2779" t="s">
        <v>12</v>
      </c>
      <c r="O2779" t="str">
        <f>IF(N2779&lt;&gt;"",N2779,"N/A")</f>
        <v>Invoiced</v>
      </c>
      <c r="P2779" t="s">
        <v>13</v>
      </c>
      <c r="Q2779" s="9">
        <v>35.65</v>
      </c>
      <c r="R2779" t="str">
        <f t="shared" si="43"/>
        <v>30+</v>
      </c>
      <c r="S2779">
        <v>600</v>
      </c>
      <c r="T2779" t="s">
        <v>14</v>
      </c>
      <c r="U2779">
        <f>IF(T2779="USD",S2779,S2779*0.055)</f>
        <v>600</v>
      </c>
      <c r="V2779">
        <v>300</v>
      </c>
      <c r="W2779" t="s">
        <v>14</v>
      </c>
      <c r="X2779">
        <f>IF(W2779="USD",V2779,V2779*0.054)</f>
        <v>300</v>
      </c>
      <c r="Y2779">
        <v>1</v>
      </c>
      <c r="Z2779">
        <v>1.1000000000000001</v>
      </c>
      <c r="AA2779" s="9">
        <v>1.65</v>
      </c>
      <c r="AB2779">
        <v>1.375</v>
      </c>
    </row>
    <row r="2780" spans="1:29" x14ac:dyDescent="0.25">
      <c r="A2780" t="s">
        <v>542</v>
      </c>
      <c r="B2780" t="s">
        <v>10</v>
      </c>
      <c r="C2780" t="s">
        <v>56</v>
      </c>
      <c r="D2780" t="s">
        <v>3616</v>
      </c>
      <c r="E2780" t="s">
        <v>3617</v>
      </c>
      <c r="F2780" t="str">
        <f>_xlfn.CONCAT(D2780:D2780,"-",E2780)</f>
        <v>Marrakech-Lagos</v>
      </c>
      <c r="G2780" s="1">
        <v>44774</v>
      </c>
      <c r="H2780" s="1">
        <v>44785</v>
      </c>
      <c r="I2780" s="8">
        <f>IF(H2780&lt;&gt;"",_xlfn.DAYS(H2780,G2780),"N/A")</f>
        <v>11</v>
      </c>
      <c r="J2780" s="1">
        <f>IF(H2780&lt;&gt;"",H2780,"N/A")</f>
        <v>44785</v>
      </c>
      <c r="K2780">
        <v>8</v>
      </c>
      <c r="L2780" t="s">
        <v>12</v>
      </c>
      <c r="M2780" t="str">
        <f>IF(L2780&lt;&gt;"",L2780,"N/A")</f>
        <v>Invoiced</v>
      </c>
      <c r="N2780" t="s">
        <v>12</v>
      </c>
      <c r="O2780" t="str">
        <f>IF(N2780&lt;&gt;"",N2780,"N/A")</f>
        <v>Invoiced</v>
      </c>
      <c r="P2780" t="s">
        <v>13</v>
      </c>
      <c r="Q2780" s="9">
        <v>35.612000000000002</v>
      </c>
      <c r="R2780" t="str">
        <f t="shared" si="43"/>
        <v>30+</v>
      </c>
      <c r="S2780">
        <v>600</v>
      </c>
      <c r="T2780" t="s">
        <v>14</v>
      </c>
      <c r="U2780">
        <f>IF(T2780="USD",S2780,S2780*0.055)</f>
        <v>600</v>
      </c>
      <c r="V2780">
        <v>300</v>
      </c>
      <c r="W2780" t="s">
        <v>14</v>
      </c>
      <c r="X2780">
        <f>IF(W2780="USD",V2780,V2780*0.054)</f>
        <v>300</v>
      </c>
      <c r="Y2780">
        <v>1</v>
      </c>
      <c r="Z2780">
        <v>1.1000000000000001</v>
      </c>
      <c r="AA2780" s="9">
        <v>1.65</v>
      </c>
      <c r="AB2780">
        <v>1.375</v>
      </c>
    </row>
    <row r="2781" spans="1:29" x14ac:dyDescent="0.25">
      <c r="A2781" t="s">
        <v>530</v>
      </c>
      <c r="B2781" t="s">
        <v>10</v>
      </c>
      <c r="C2781" t="s">
        <v>56</v>
      </c>
      <c r="D2781" t="s">
        <v>3616</v>
      </c>
      <c r="E2781" t="s">
        <v>3613</v>
      </c>
      <c r="F2781" t="str">
        <f>_xlfn.CONCAT(D2781:D2781,"-",E2781)</f>
        <v>Marrakech-Sanaa</v>
      </c>
      <c r="G2781" s="1">
        <v>44767</v>
      </c>
      <c r="H2781" s="1">
        <v>44778</v>
      </c>
      <c r="I2781" s="8">
        <f>IF(H2781&lt;&gt;"",_xlfn.DAYS(H2781,G2781),"N/A")</f>
        <v>11</v>
      </c>
      <c r="J2781" s="1">
        <f>IF(H2781&lt;&gt;"",H2781,"N/A")</f>
        <v>44778</v>
      </c>
      <c r="K2781">
        <v>7</v>
      </c>
      <c r="L2781" t="s">
        <v>12</v>
      </c>
      <c r="M2781" t="str">
        <f>IF(L2781&lt;&gt;"",L2781,"N/A")</f>
        <v>Invoiced</v>
      </c>
      <c r="N2781" t="s">
        <v>12</v>
      </c>
      <c r="O2781" t="str">
        <f>IF(N2781&lt;&gt;"",N2781,"N/A")</f>
        <v>Invoiced</v>
      </c>
      <c r="P2781" t="s">
        <v>13</v>
      </c>
      <c r="Q2781" s="9">
        <v>35.600999999999999</v>
      </c>
      <c r="R2781" t="str">
        <f t="shared" si="43"/>
        <v>30+</v>
      </c>
      <c r="S2781">
        <v>600</v>
      </c>
      <c r="T2781" t="s">
        <v>14</v>
      </c>
      <c r="U2781">
        <f>IF(T2781="USD",S2781,S2781*0.055)</f>
        <v>600</v>
      </c>
      <c r="V2781">
        <v>300</v>
      </c>
      <c r="W2781" t="s">
        <v>14</v>
      </c>
      <c r="X2781">
        <f>IF(W2781="USD",V2781,V2781*0.054)</f>
        <v>300</v>
      </c>
      <c r="Y2781">
        <v>1</v>
      </c>
      <c r="Z2781">
        <v>1.1000000000000001</v>
      </c>
      <c r="AA2781" s="9">
        <v>1.65</v>
      </c>
      <c r="AB2781">
        <v>1.375</v>
      </c>
    </row>
    <row r="2782" spans="1:29" x14ac:dyDescent="0.25">
      <c r="A2782" t="s">
        <v>500</v>
      </c>
      <c r="B2782" t="s">
        <v>10</v>
      </c>
      <c r="C2782" t="s">
        <v>68</v>
      </c>
      <c r="D2782" t="s">
        <v>3611</v>
      </c>
      <c r="E2782" t="s">
        <v>3617</v>
      </c>
      <c r="F2782" t="str">
        <f>_xlfn.CONCAT(D2782:D2782,"-",E2782)</f>
        <v>Mogadishu-Lagos</v>
      </c>
      <c r="G2782" s="1">
        <v>44738</v>
      </c>
      <c r="H2782" s="1">
        <v>44749</v>
      </c>
      <c r="I2782" s="8">
        <f>IF(H2782&lt;&gt;"",_xlfn.DAYS(H2782,G2782),"N/A")</f>
        <v>11</v>
      </c>
      <c r="J2782" s="1">
        <f>IF(H2782&lt;&gt;"",H2782,"N/A")</f>
        <v>44749</v>
      </c>
      <c r="K2782">
        <v>6</v>
      </c>
      <c r="L2782" t="s">
        <v>16</v>
      </c>
      <c r="M2782" t="str">
        <f>IF(L2782&lt;&gt;"",L2782,"N/A")</f>
        <v>Paid</v>
      </c>
      <c r="O2782" t="str">
        <f>IF(N2782&lt;&gt;"",N2782,"N/A")</f>
        <v>N/A</v>
      </c>
      <c r="P2782" t="s">
        <v>69</v>
      </c>
      <c r="Q2782" s="9">
        <v>35.5</v>
      </c>
      <c r="R2782" t="str">
        <f t="shared" si="43"/>
        <v>30+</v>
      </c>
      <c r="S2782">
        <v>20</v>
      </c>
      <c r="T2782" t="s">
        <v>14</v>
      </c>
      <c r="U2782">
        <f>IF(T2782="USD",S2782,S2782*0.055)</f>
        <v>20</v>
      </c>
      <c r="V2782">
        <v>10</v>
      </c>
      <c r="W2782" t="s">
        <v>14</v>
      </c>
      <c r="X2782">
        <f>IF(W2782="USD",V2782,V2782*0.054)</f>
        <v>10</v>
      </c>
      <c r="Y2782">
        <v>1</v>
      </c>
      <c r="Z2782">
        <v>1.1000000000000001</v>
      </c>
      <c r="AA2782" s="9">
        <v>1.65</v>
      </c>
      <c r="AB2782">
        <v>1.375</v>
      </c>
    </row>
    <row r="2783" spans="1:29" x14ac:dyDescent="0.25">
      <c r="A2783" t="s">
        <v>479</v>
      </c>
      <c r="B2783" t="s">
        <v>10</v>
      </c>
      <c r="C2783" t="s">
        <v>68</v>
      </c>
      <c r="D2783" t="s">
        <v>3611</v>
      </c>
      <c r="E2783" t="s">
        <v>3618</v>
      </c>
      <c r="F2783" t="str">
        <f>_xlfn.CONCAT(D2783:D2783,"-",E2783)</f>
        <v>Mogadishu-Tripoli</v>
      </c>
      <c r="G2783" s="1">
        <v>44738</v>
      </c>
      <c r="H2783" s="1">
        <v>44749</v>
      </c>
      <c r="I2783" s="8">
        <f>IF(H2783&lt;&gt;"",_xlfn.DAYS(H2783,G2783),"N/A")</f>
        <v>11</v>
      </c>
      <c r="J2783" s="1">
        <f>IF(H2783&lt;&gt;"",H2783,"N/A")</f>
        <v>44749</v>
      </c>
      <c r="K2783">
        <v>6</v>
      </c>
      <c r="L2783" t="s">
        <v>16</v>
      </c>
      <c r="M2783" t="str">
        <f>IF(L2783&lt;&gt;"",L2783,"N/A")</f>
        <v>Paid</v>
      </c>
      <c r="N2783" t="s">
        <v>12</v>
      </c>
      <c r="O2783" t="str">
        <f>IF(N2783&lt;&gt;"",N2783,"N/A")</f>
        <v>Invoiced</v>
      </c>
      <c r="P2783" t="s">
        <v>13</v>
      </c>
      <c r="Q2783" s="9">
        <v>35.5</v>
      </c>
      <c r="R2783" t="str">
        <f t="shared" si="43"/>
        <v>30+</v>
      </c>
      <c r="S2783">
        <v>600</v>
      </c>
      <c r="T2783" t="s">
        <v>14</v>
      </c>
      <c r="U2783">
        <f>IF(T2783="USD",S2783,S2783*0.055)</f>
        <v>600</v>
      </c>
      <c r="V2783">
        <v>300</v>
      </c>
      <c r="W2783" t="s">
        <v>14</v>
      </c>
      <c r="X2783">
        <f>IF(W2783="USD",V2783,V2783*0.054)</f>
        <v>300</v>
      </c>
      <c r="Y2783">
        <v>1</v>
      </c>
      <c r="Z2783">
        <v>1.1000000000000001</v>
      </c>
      <c r="AA2783" s="9">
        <v>1.65</v>
      </c>
      <c r="AB2783">
        <v>1.375</v>
      </c>
    </row>
    <row r="2784" spans="1:29" x14ac:dyDescent="0.25">
      <c r="A2784" t="s">
        <v>535</v>
      </c>
      <c r="B2784" t="s">
        <v>10</v>
      </c>
      <c r="C2784" t="s">
        <v>56</v>
      </c>
      <c r="D2784" t="s">
        <v>3615</v>
      </c>
      <c r="E2784" t="s">
        <v>3617</v>
      </c>
      <c r="F2784" t="str">
        <f>_xlfn.CONCAT(D2784:D2784,"-",E2784)</f>
        <v>Mombasa-Lagos</v>
      </c>
      <c r="G2784" s="1">
        <v>44764</v>
      </c>
      <c r="H2784" s="1">
        <v>44775</v>
      </c>
      <c r="I2784" s="8">
        <f>IF(H2784&lt;&gt;"",_xlfn.DAYS(H2784,G2784),"N/A")</f>
        <v>11</v>
      </c>
      <c r="J2784" s="1">
        <f>IF(H2784&lt;&gt;"",H2784,"N/A")</f>
        <v>44775</v>
      </c>
      <c r="K2784">
        <v>7</v>
      </c>
      <c r="L2784" t="s">
        <v>12</v>
      </c>
      <c r="M2784" t="str">
        <f>IF(L2784&lt;&gt;"",L2784,"N/A")</f>
        <v>Invoiced</v>
      </c>
      <c r="N2784" t="s">
        <v>12</v>
      </c>
      <c r="O2784" t="str">
        <f>IF(N2784&lt;&gt;"",N2784,"N/A")</f>
        <v>Invoiced</v>
      </c>
      <c r="P2784" t="s">
        <v>13</v>
      </c>
      <c r="Q2784" s="9">
        <v>35.125</v>
      </c>
      <c r="R2784" t="str">
        <f t="shared" si="43"/>
        <v>30+</v>
      </c>
      <c r="S2784">
        <v>600</v>
      </c>
      <c r="T2784" t="s">
        <v>14</v>
      </c>
      <c r="U2784">
        <f>IF(T2784="USD",S2784,S2784*0.055)</f>
        <v>600</v>
      </c>
      <c r="V2784">
        <v>300</v>
      </c>
      <c r="W2784" t="s">
        <v>14</v>
      </c>
      <c r="X2784">
        <f>IF(W2784="USD",V2784,V2784*0.054)</f>
        <v>300</v>
      </c>
      <c r="Y2784">
        <v>1</v>
      </c>
      <c r="Z2784">
        <v>1.1000000000000001</v>
      </c>
      <c r="AA2784" s="9">
        <v>1.65</v>
      </c>
      <c r="AB2784">
        <v>1.375</v>
      </c>
    </row>
    <row r="2785" spans="1:29" x14ac:dyDescent="0.25">
      <c r="A2785" t="s">
        <v>522</v>
      </c>
      <c r="B2785" t="s">
        <v>10</v>
      </c>
      <c r="C2785" t="s">
        <v>56</v>
      </c>
      <c r="D2785" t="s">
        <v>3615</v>
      </c>
      <c r="E2785" t="s">
        <v>3613</v>
      </c>
      <c r="F2785" t="str">
        <f>_xlfn.CONCAT(D2785:D2785,"-",E2785)</f>
        <v>Mombasa-Sanaa</v>
      </c>
      <c r="G2785" s="1">
        <v>44753</v>
      </c>
      <c r="H2785" s="1">
        <v>44764</v>
      </c>
      <c r="I2785" s="8">
        <f>IF(H2785&lt;&gt;"",_xlfn.DAYS(H2785,G2785),"N/A")</f>
        <v>11</v>
      </c>
      <c r="J2785" s="1">
        <f>IF(H2785&lt;&gt;"",H2785,"N/A")</f>
        <v>44764</v>
      </c>
      <c r="K2785">
        <v>7</v>
      </c>
      <c r="L2785" t="s">
        <v>12</v>
      </c>
      <c r="M2785" t="str">
        <f>IF(L2785&lt;&gt;"",L2785,"N/A")</f>
        <v>Invoiced</v>
      </c>
      <c r="N2785" t="s">
        <v>12</v>
      </c>
      <c r="O2785" t="str">
        <f>IF(N2785&lt;&gt;"",N2785,"N/A")</f>
        <v>Invoiced</v>
      </c>
      <c r="P2785" t="s">
        <v>13</v>
      </c>
      <c r="Q2785" s="9">
        <v>35.122</v>
      </c>
      <c r="R2785" t="str">
        <f t="shared" si="43"/>
        <v>30+</v>
      </c>
      <c r="S2785">
        <v>600</v>
      </c>
      <c r="T2785" t="s">
        <v>14</v>
      </c>
      <c r="U2785">
        <f>IF(T2785="USD",S2785,S2785*0.055)</f>
        <v>600</v>
      </c>
      <c r="V2785">
        <v>300</v>
      </c>
      <c r="W2785" t="s">
        <v>14</v>
      </c>
      <c r="X2785">
        <f>IF(W2785="USD",V2785,V2785*0.054)</f>
        <v>300</v>
      </c>
      <c r="Y2785">
        <v>1</v>
      </c>
      <c r="Z2785">
        <v>1.1000000000000001</v>
      </c>
      <c r="AA2785" s="9">
        <v>1.65</v>
      </c>
      <c r="AB2785">
        <v>1.375</v>
      </c>
    </row>
    <row r="2786" spans="1:29" x14ac:dyDescent="0.25">
      <c r="A2786" t="s">
        <v>523</v>
      </c>
      <c r="B2786" t="s">
        <v>10</v>
      </c>
      <c r="C2786" t="s">
        <v>56</v>
      </c>
      <c r="D2786" t="s">
        <v>3615</v>
      </c>
      <c r="E2786" t="s">
        <v>3613</v>
      </c>
      <c r="F2786" t="str">
        <f>_xlfn.CONCAT(D2786:D2786,"-",E2786)</f>
        <v>Mombasa-Sanaa</v>
      </c>
      <c r="G2786" s="1">
        <v>44753</v>
      </c>
      <c r="H2786" s="1">
        <v>44764</v>
      </c>
      <c r="I2786" s="8">
        <f>IF(H2786&lt;&gt;"",_xlfn.DAYS(H2786,G2786),"N/A")</f>
        <v>11</v>
      </c>
      <c r="J2786" s="1">
        <f>IF(H2786&lt;&gt;"",H2786,"N/A")</f>
        <v>44764</v>
      </c>
      <c r="K2786">
        <v>7</v>
      </c>
      <c r="L2786" t="s">
        <v>12</v>
      </c>
      <c r="M2786" t="str">
        <f>IF(L2786&lt;&gt;"",L2786,"N/A")</f>
        <v>Invoiced</v>
      </c>
      <c r="N2786" t="s">
        <v>12</v>
      </c>
      <c r="O2786" t="str">
        <f>IF(N2786&lt;&gt;"",N2786,"N/A")</f>
        <v>Invoiced</v>
      </c>
      <c r="P2786" t="s">
        <v>13</v>
      </c>
      <c r="Q2786" s="9">
        <v>35.07</v>
      </c>
      <c r="R2786" t="str">
        <f t="shared" si="43"/>
        <v>30+</v>
      </c>
      <c r="S2786">
        <v>600</v>
      </c>
      <c r="T2786" t="s">
        <v>14</v>
      </c>
      <c r="U2786">
        <f>IF(T2786="USD",S2786,S2786*0.055)</f>
        <v>600</v>
      </c>
      <c r="V2786">
        <v>300</v>
      </c>
      <c r="W2786" t="s">
        <v>14</v>
      </c>
      <c r="X2786">
        <f>IF(W2786="USD",V2786,V2786*0.054)</f>
        <v>300</v>
      </c>
      <c r="Y2786">
        <v>1</v>
      </c>
      <c r="Z2786">
        <v>1.1000000000000001</v>
      </c>
      <c r="AA2786" s="9">
        <v>1.65</v>
      </c>
      <c r="AB2786">
        <v>1.375</v>
      </c>
    </row>
    <row r="2787" spans="1:29" x14ac:dyDescent="0.25">
      <c r="A2787" t="s">
        <v>491</v>
      </c>
      <c r="B2787" t="s">
        <v>10</v>
      </c>
      <c r="C2787" t="s">
        <v>68</v>
      </c>
      <c r="D2787" t="s">
        <v>3620</v>
      </c>
      <c r="E2787" t="s">
        <v>3617</v>
      </c>
      <c r="F2787" t="str">
        <f>_xlfn.CONCAT(D2787:D2787,"-",E2787)</f>
        <v>Zanzibar-Lagos</v>
      </c>
      <c r="G2787" s="1">
        <v>44732</v>
      </c>
      <c r="H2787" s="1">
        <v>44743</v>
      </c>
      <c r="I2787" s="8">
        <f>IF(H2787&lt;&gt;"",_xlfn.DAYS(H2787,G2787),"N/A")</f>
        <v>11</v>
      </c>
      <c r="J2787" s="1">
        <f>IF(H2787&lt;&gt;"",H2787,"N/A")</f>
        <v>44743</v>
      </c>
      <c r="K2787">
        <v>6</v>
      </c>
      <c r="L2787" t="s">
        <v>16</v>
      </c>
      <c r="M2787" t="str">
        <f>IF(L2787&lt;&gt;"",L2787,"N/A")</f>
        <v>Paid</v>
      </c>
      <c r="O2787" t="str">
        <f>IF(N2787&lt;&gt;"",N2787,"N/A")</f>
        <v>N/A</v>
      </c>
      <c r="P2787" t="s">
        <v>69</v>
      </c>
      <c r="Q2787" s="9">
        <v>35.04</v>
      </c>
      <c r="R2787" t="str">
        <f t="shared" si="43"/>
        <v>30+</v>
      </c>
      <c r="S2787">
        <v>20</v>
      </c>
      <c r="T2787" t="s">
        <v>14</v>
      </c>
      <c r="U2787">
        <f>IF(T2787="USD",S2787,S2787*0.055)</f>
        <v>20</v>
      </c>
      <c r="V2787">
        <v>10</v>
      </c>
      <c r="W2787" t="s">
        <v>14</v>
      </c>
      <c r="X2787">
        <f>IF(W2787="USD",V2787,V2787*0.054)</f>
        <v>10</v>
      </c>
      <c r="Y2787">
        <v>1</v>
      </c>
      <c r="Z2787">
        <v>1.1000000000000001</v>
      </c>
      <c r="AA2787" s="9">
        <v>1.65</v>
      </c>
      <c r="AB2787">
        <v>1.375</v>
      </c>
    </row>
    <row r="2788" spans="1:29" x14ac:dyDescent="0.25">
      <c r="A2788" t="s">
        <v>470</v>
      </c>
      <c r="B2788" t="s">
        <v>10</v>
      </c>
      <c r="C2788" t="s">
        <v>68</v>
      </c>
      <c r="D2788" t="s">
        <v>3619</v>
      </c>
      <c r="E2788" t="s">
        <v>3614</v>
      </c>
      <c r="F2788" t="str">
        <f>_xlfn.CONCAT(D2788:D2788,"-",E2788)</f>
        <v>Addis Ababa-Alger</v>
      </c>
      <c r="G2788" s="1">
        <v>44732</v>
      </c>
      <c r="H2788" s="1">
        <v>44743</v>
      </c>
      <c r="I2788" s="8">
        <f>IF(H2788&lt;&gt;"",_xlfn.DAYS(H2788,G2788),"N/A")</f>
        <v>11</v>
      </c>
      <c r="J2788" s="1">
        <f>IF(H2788&lt;&gt;"",H2788,"N/A")</f>
        <v>44743</v>
      </c>
      <c r="K2788">
        <v>6</v>
      </c>
      <c r="L2788" t="s">
        <v>16</v>
      </c>
      <c r="M2788" t="str">
        <f>IF(L2788&lt;&gt;"",L2788,"N/A")</f>
        <v>Paid</v>
      </c>
      <c r="N2788" t="s">
        <v>12</v>
      </c>
      <c r="O2788" t="str">
        <f>IF(N2788&lt;&gt;"",N2788,"N/A")</f>
        <v>Invoiced</v>
      </c>
      <c r="P2788" t="s">
        <v>13</v>
      </c>
      <c r="Q2788" s="9">
        <v>35.04</v>
      </c>
      <c r="R2788" t="str">
        <f t="shared" si="43"/>
        <v>30+</v>
      </c>
      <c r="S2788">
        <v>600</v>
      </c>
      <c r="T2788" t="s">
        <v>14</v>
      </c>
      <c r="U2788">
        <f>IF(T2788="USD",S2788,S2788*0.055)</f>
        <v>600</v>
      </c>
      <c r="V2788">
        <v>300</v>
      </c>
      <c r="W2788" t="s">
        <v>14</v>
      </c>
      <c r="X2788">
        <f>IF(W2788="USD",V2788,V2788*0.054)</f>
        <v>300</v>
      </c>
      <c r="Y2788">
        <v>1</v>
      </c>
      <c r="Z2788">
        <v>1.1000000000000001</v>
      </c>
      <c r="AA2788" s="9">
        <v>1.65</v>
      </c>
      <c r="AB2788">
        <v>1.375</v>
      </c>
    </row>
    <row r="2789" spans="1:29" x14ac:dyDescent="0.25">
      <c r="A2789" t="s">
        <v>521</v>
      </c>
      <c r="B2789" t="s">
        <v>10</v>
      </c>
      <c r="C2789" t="s">
        <v>56</v>
      </c>
      <c r="D2789" t="s">
        <v>3619</v>
      </c>
      <c r="E2789" t="s">
        <v>3618</v>
      </c>
      <c r="F2789" t="str">
        <f>_xlfn.CONCAT(D2789:D2789,"-",E2789)</f>
        <v>Addis Ababa-Tripoli</v>
      </c>
      <c r="G2789" s="1">
        <v>44753</v>
      </c>
      <c r="H2789" s="1">
        <v>44764</v>
      </c>
      <c r="I2789" s="8">
        <f>IF(H2789&lt;&gt;"",_xlfn.DAYS(H2789,G2789),"N/A")</f>
        <v>11</v>
      </c>
      <c r="J2789" s="1">
        <f>IF(H2789&lt;&gt;"",H2789,"N/A")</f>
        <v>44764</v>
      </c>
      <c r="K2789">
        <v>7</v>
      </c>
      <c r="L2789" t="s">
        <v>12</v>
      </c>
      <c r="M2789" t="str">
        <f>IF(L2789&lt;&gt;"",L2789,"N/A")</f>
        <v>Invoiced</v>
      </c>
      <c r="N2789" t="s">
        <v>12</v>
      </c>
      <c r="O2789" t="str">
        <f>IF(N2789&lt;&gt;"",N2789,"N/A")</f>
        <v>Invoiced</v>
      </c>
      <c r="P2789" t="s">
        <v>13</v>
      </c>
      <c r="Q2789" s="9">
        <v>34.933999999999997</v>
      </c>
      <c r="R2789" t="str">
        <f t="shared" si="43"/>
        <v>30+</v>
      </c>
      <c r="S2789">
        <v>600</v>
      </c>
      <c r="T2789" t="s">
        <v>14</v>
      </c>
      <c r="U2789">
        <f>IF(T2789="USD",S2789,S2789*0.055)</f>
        <v>600</v>
      </c>
      <c r="V2789">
        <v>300</v>
      </c>
      <c r="W2789" t="s">
        <v>14</v>
      </c>
      <c r="X2789">
        <f>IF(W2789="USD",V2789,V2789*0.054)</f>
        <v>300</v>
      </c>
      <c r="Y2789">
        <v>1</v>
      </c>
      <c r="Z2789">
        <v>1.1000000000000001</v>
      </c>
      <c r="AA2789" s="9">
        <v>1.65</v>
      </c>
      <c r="AB2789">
        <v>1.375</v>
      </c>
    </row>
    <row r="2790" spans="1:29" x14ac:dyDescent="0.25">
      <c r="A2790" t="s">
        <v>47</v>
      </c>
      <c r="B2790" t="s">
        <v>10</v>
      </c>
      <c r="C2790" t="s">
        <v>11</v>
      </c>
      <c r="D2790" t="s">
        <v>3616</v>
      </c>
      <c r="E2790" t="s">
        <v>3613</v>
      </c>
      <c r="F2790" t="str">
        <f>_xlfn.CONCAT(D2790:D2790,"-",E2790)</f>
        <v>Marrakech-Sanaa</v>
      </c>
      <c r="G2790" s="1">
        <v>44631</v>
      </c>
      <c r="H2790" s="1">
        <v>44642</v>
      </c>
      <c r="I2790" s="8">
        <f>IF(H2790&lt;&gt;"",_xlfn.DAYS(H2790,G2790),"N/A")</f>
        <v>11</v>
      </c>
      <c r="J2790" s="1">
        <f>IF(H2790&lt;&gt;"",H2790,"N/A")</f>
        <v>44642</v>
      </c>
      <c r="K2790">
        <v>3</v>
      </c>
      <c r="L2790" t="s">
        <v>16</v>
      </c>
      <c r="M2790" t="str">
        <f>IF(L2790&lt;&gt;"",L2790,"N/A")</f>
        <v>Paid</v>
      </c>
      <c r="N2790" t="s">
        <v>16</v>
      </c>
      <c r="O2790" t="str">
        <f>IF(N2790&lt;&gt;"",N2790,"N/A")</f>
        <v>Paid</v>
      </c>
      <c r="P2790" t="s">
        <v>13</v>
      </c>
      <c r="Q2790" s="9">
        <v>31.675000000000001</v>
      </c>
      <c r="R2790" t="str">
        <f t="shared" si="43"/>
        <v>30+</v>
      </c>
      <c r="S2790">
        <v>600</v>
      </c>
      <c r="T2790" t="s">
        <v>14</v>
      </c>
      <c r="U2790">
        <f>IF(T2790="USD",S2790,S2790*0.055)</f>
        <v>600</v>
      </c>
      <c r="V2790">
        <v>300</v>
      </c>
      <c r="W2790" t="s">
        <v>14</v>
      </c>
      <c r="X2790">
        <f>IF(W2790="USD",V2790,V2790*0.054)</f>
        <v>300</v>
      </c>
      <c r="Y2790">
        <v>1</v>
      </c>
      <c r="Z2790">
        <v>1.1000000000000001</v>
      </c>
      <c r="AA2790" s="9">
        <v>1.65</v>
      </c>
      <c r="AB2790">
        <v>1.375</v>
      </c>
    </row>
    <row r="2791" spans="1:29" x14ac:dyDescent="0.25">
      <c r="A2791" t="s">
        <v>454</v>
      </c>
      <c r="B2791" t="s">
        <v>10</v>
      </c>
      <c r="C2791" t="s">
        <v>68</v>
      </c>
      <c r="D2791" t="s">
        <v>3611</v>
      </c>
      <c r="E2791" t="s">
        <v>3613</v>
      </c>
      <c r="F2791" t="str">
        <f>_xlfn.CONCAT(D2791:D2791,"-",E2791)</f>
        <v>Mogadishu-Sanaa</v>
      </c>
      <c r="G2791" s="1">
        <v>44707</v>
      </c>
      <c r="H2791" s="1">
        <v>44718</v>
      </c>
      <c r="I2791" s="8">
        <f>IF(H2791&lt;&gt;"",_xlfn.DAYS(H2791,G2791),"N/A")</f>
        <v>11</v>
      </c>
      <c r="J2791" s="1">
        <f>IF(H2791&lt;&gt;"",H2791,"N/A")</f>
        <v>44718</v>
      </c>
      <c r="K2791">
        <v>5</v>
      </c>
      <c r="L2791" t="s">
        <v>16</v>
      </c>
      <c r="M2791" t="str">
        <f>IF(L2791&lt;&gt;"",L2791,"N/A")</f>
        <v>Paid</v>
      </c>
      <c r="O2791" t="str">
        <f>IF(N2791&lt;&gt;"",N2791,"N/A")</f>
        <v>N/A</v>
      </c>
      <c r="P2791" t="s">
        <v>69</v>
      </c>
      <c r="Q2791" s="9">
        <v>31.1</v>
      </c>
      <c r="R2791" t="str">
        <f t="shared" si="43"/>
        <v>30+</v>
      </c>
      <c r="S2791">
        <v>20</v>
      </c>
      <c r="T2791" t="s">
        <v>14</v>
      </c>
      <c r="U2791">
        <f>IF(T2791="USD",S2791,S2791*0.055)</f>
        <v>20</v>
      </c>
      <c r="V2791">
        <v>10</v>
      </c>
      <c r="W2791" t="s">
        <v>14</v>
      </c>
      <c r="X2791">
        <f>IF(W2791="USD",V2791,V2791*0.054)</f>
        <v>10</v>
      </c>
      <c r="Y2791">
        <v>1</v>
      </c>
      <c r="Z2791">
        <v>1.1000000000000001</v>
      </c>
      <c r="AA2791" s="9">
        <v>1.65</v>
      </c>
      <c r="AB2791">
        <v>1.375</v>
      </c>
    </row>
    <row r="2792" spans="1:29" x14ac:dyDescent="0.25">
      <c r="A2792" t="s">
        <v>459</v>
      </c>
      <c r="B2792" t="s">
        <v>10</v>
      </c>
      <c r="C2792" t="s">
        <v>68</v>
      </c>
      <c r="D2792" t="s">
        <v>3619</v>
      </c>
      <c r="E2792" t="s">
        <v>3614</v>
      </c>
      <c r="F2792" t="str">
        <f>_xlfn.CONCAT(D2792:D2792,"-",E2792)</f>
        <v>Addis Ababa-Alger</v>
      </c>
      <c r="G2792" s="1">
        <v>44707</v>
      </c>
      <c r="H2792" s="1">
        <v>44718</v>
      </c>
      <c r="I2792" s="8">
        <f>IF(H2792&lt;&gt;"",_xlfn.DAYS(H2792,G2792),"N/A")</f>
        <v>11</v>
      </c>
      <c r="J2792" s="1">
        <f>IF(H2792&lt;&gt;"",H2792,"N/A")</f>
        <v>44718</v>
      </c>
      <c r="K2792">
        <v>5</v>
      </c>
      <c r="L2792" t="s">
        <v>16</v>
      </c>
      <c r="M2792" t="str">
        <f>IF(L2792&lt;&gt;"",L2792,"N/A")</f>
        <v>Paid</v>
      </c>
      <c r="N2792" t="s">
        <v>12</v>
      </c>
      <c r="O2792" t="str">
        <f>IF(N2792&lt;&gt;"",N2792,"N/A")</f>
        <v>Invoiced</v>
      </c>
      <c r="P2792" t="s">
        <v>13</v>
      </c>
      <c r="Q2792" s="9">
        <v>31.1</v>
      </c>
      <c r="R2792" t="str">
        <f t="shared" si="43"/>
        <v>30+</v>
      </c>
      <c r="S2792">
        <v>600</v>
      </c>
      <c r="T2792" t="s">
        <v>14</v>
      </c>
      <c r="U2792">
        <f>IF(T2792="USD",S2792,S2792*0.055)</f>
        <v>600</v>
      </c>
      <c r="V2792">
        <v>300</v>
      </c>
      <c r="W2792" t="s">
        <v>14</v>
      </c>
      <c r="X2792">
        <f>IF(W2792="USD",V2792,V2792*0.054)</f>
        <v>300</v>
      </c>
      <c r="Y2792">
        <v>1</v>
      </c>
      <c r="Z2792">
        <v>1.1000000000000001</v>
      </c>
      <c r="AA2792" s="9">
        <v>1.65</v>
      </c>
      <c r="AB2792">
        <v>1.375</v>
      </c>
    </row>
    <row r="2793" spans="1:29" x14ac:dyDescent="0.25">
      <c r="A2793" t="s">
        <v>26</v>
      </c>
      <c r="B2793" t="s">
        <v>10</v>
      </c>
      <c r="C2793" t="s">
        <v>11</v>
      </c>
      <c r="D2793" t="s">
        <v>3619</v>
      </c>
      <c r="E2793" t="s">
        <v>3618</v>
      </c>
      <c r="F2793" t="str">
        <f>_xlfn.CONCAT(D2793:D2793,"-",E2793)</f>
        <v>Addis Ababa-Tripoli</v>
      </c>
      <c r="G2793" s="1">
        <v>44571</v>
      </c>
      <c r="H2793" s="1">
        <v>44582</v>
      </c>
      <c r="I2793" s="8">
        <f>IF(H2793&lt;&gt;"",_xlfn.DAYS(H2793,G2793),"N/A")</f>
        <v>11</v>
      </c>
      <c r="J2793" s="1">
        <f>IF(H2793&lt;&gt;"",H2793,"N/A")</f>
        <v>44582</v>
      </c>
      <c r="K2793">
        <v>1</v>
      </c>
      <c r="L2793" t="s">
        <v>16</v>
      </c>
      <c r="M2793" t="str">
        <f>IF(L2793&lt;&gt;"",L2793,"N/A")</f>
        <v>Paid</v>
      </c>
      <c r="N2793" t="s">
        <v>12</v>
      </c>
      <c r="O2793" t="str">
        <f>IF(N2793&lt;&gt;"",N2793,"N/A")</f>
        <v>Invoiced</v>
      </c>
      <c r="P2793" t="s">
        <v>13</v>
      </c>
      <c r="Q2793" s="9">
        <v>30.6</v>
      </c>
      <c r="R2793" t="str">
        <f t="shared" si="43"/>
        <v>30+</v>
      </c>
      <c r="S2793">
        <v>600</v>
      </c>
      <c r="T2793" t="s">
        <v>14</v>
      </c>
      <c r="U2793">
        <f>IF(T2793="USD",S2793,S2793*0.055)</f>
        <v>600</v>
      </c>
      <c r="V2793">
        <v>300</v>
      </c>
      <c r="W2793" t="s">
        <v>14</v>
      </c>
      <c r="X2793">
        <f>IF(W2793="USD",V2793,V2793*0.054)</f>
        <v>300</v>
      </c>
      <c r="Y2793">
        <v>1</v>
      </c>
      <c r="Z2793">
        <v>1.1000000000000001</v>
      </c>
      <c r="AA2793" s="9">
        <v>1.65</v>
      </c>
      <c r="AB2793">
        <v>1.375</v>
      </c>
    </row>
    <row r="2794" spans="1:29" x14ac:dyDescent="0.25">
      <c r="A2794" t="s">
        <v>33</v>
      </c>
      <c r="B2794" t="s">
        <v>10</v>
      </c>
      <c r="C2794" t="s">
        <v>11</v>
      </c>
      <c r="D2794" t="s">
        <v>3611</v>
      </c>
      <c r="E2794" t="s">
        <v>3612</v>
      </c>
      <c r="F2794" t="str">
        <f>_xlfn.CONCAT(D2794:D2794,"-",E2794)</f>
        <v>Mogadishu-Victoria</v>
      </c>
      <c r="G2794" s="1">
        <v>44604</v>
      </c>
      <c r="H2794" s="1">
        <v>44615</v>
      </c>
      <c r="I2794" s="8">
        <f>IF(H2794&lt;&gt;"",_xlfn.DAYS(H2794,G2794),"N/A")</f>
        <v>11</v>
      </c>
      <c r="J2794" s="1">
        <f>IF(H2794&lt;&gt;"",H2794,"N/A")</f>
        <v>44615</v>
      </c>
      <c r="K2794">
        <v>2</v>
      </c>
      <c r="L2794" t="s">
        <v>16</v>
      </c>
      <c r="M2794" t="str">
        <f>IF(L2794&lt;&gt;"",L2794,"N/A")</f>
        <v>Paid</v>
      </c>
      <c r="N2794" t="s">
        <v>12</v>
      </c>
      <c r="O2794" t="str">
        <f>IF(N2794&lt;&gt;"",N2794,"N/A")</f>
        <v>Invoiced</v>
      </c>
      <c r="P2794" t="s">
        <v>13</v>
      </c>
      <c r="Q2794" s="9">
        <v>28.055</v>
      </c>
      <c r="R2794" t="str">
        <f t="shared" si="43"/>
        <v>20-30</v>
      </c>
      <c r="S2794">
        <v>600</v>
      </c>
      <c r="T2794" t="s">
        <v>14</v>
      </c>
      <c r="U2794">
        <f>IF(T2794="USD",S2794,S2794*0.055)</f>
        <v>600</v>
      </c>
      <c r="V2794">
        <v>300</v>
      </c>
      <c r="W2794" t="s">
        <v>14</v>
      </c>
      <c r="X2794">
        <f>IF(W2794="USD",V2794,V2794*0.054)</f>
        <v>300</v>
      </c>
      <c r="Y2794">
        <v>1</v>
      </c>
      <c r="Z2794">
        <v>1.1000000000000001</v>
      </c>
      <c r="AA2794" s="9">
        <v>1.65</v>
      </c>
      <c r="AB2794">
        <v>1.375</v>
      </c>
    </row>
    <row r="2795" spans="1:29" x14ac:dyDescent="0.25">
      <c r="A2795" t="s">
        <v>37</v>
      </c>
      <c r="B2795" t="s">
        <v>10</v>
      </c>
      <c r="C2795" t="s">
        <v>11</v>
      </c>
      <c r="D2795" t="s">
        <v>3620</v>
      </c>
      <c r="E2795" t="s">
        <v>3614</v>
      </c>
      <c r="F2795" t="str">
        <f>_xlfn.CONCAT(D2795:D2795,"-",E2795)</f>
        <v>Zanzibar-Alger</v>
      </c>
      <c r="G2795" s="1">
        <v>44617</v>
      </c>
      <c r="H2795" s="1">
        <v>44628</v>
      </c>
      <c r="I2795" s="8">
        <f>IF(H2795&lt;&gt;"",_xlfn.DAYS(H2795,G2795),"N/A")</f>
        <v>11</v>
      </c>
      <c r="J2795" s="1">
        <f>IF(H2795&lt;&gt;"",H2795,"N/A")</f>
        <v>44628</v>
      </c>
      <c r="K2795">
        <v>2</v>
      </c>
      <c r="L2795" t="s">
        <v>16</v>
      </c>
      <c r="M2795" t="str">
        <f>IF(L2795&lt;&gt;"",L2795,"N/A")</f>
        <v>Paid</v>
      </c>
      <c r="N2795" t="s">
        <v>12</v>
      </c>
      <c r="O2795" t="str">
        <f>IF(N2795&lt;&gt;"",N2795,"N/A")</f>
        <v>Invoiced</v>
      </c>
      <c r="P2795" t="s">
        <v>13</v>
      </c>
      <c r="Q2795" s="9">
        <v>18.399999999999999</v>
      </c>
      <c r="R2795" t="str">
        <f t="shared" si="43"/>
        <v>10-20</v>
      </c>
      <c r="S2795">
        <v>600</v>
      </c>
      <c r="T2795" t="s">
        <v>14</v>
      </c>
      <c r="U2795">
        <f>IF(T2795="USD",S2795,S2795*0.055)</f>
        <v>600</v>
      </c>
      <c r="V2795">
        <v>300</v>
      </c>
      <c r="W2795" t="s">
        <v>14</v>
      </c>
      <c r="X2795">
        <f>IF(W2795="USD",V2795,V2795*0.054)</f>
        <v>300</v>
      </c>
      <c r="Y2795">
        <v>1</v>
      </c>
      <c r="Z2795">
        <v>1.1000000000000001</v>
      </c>
      <c r="AA2795" s="9">
        <v>1.65</v>
      </c>
      <c r="AB2795">
        <v>1.375</v>
      </c>
    </row>
    <row r="2796" spans="1:29" x14ac:dyDescent="0.25">
      <c r="A2796" t="s">
        <v>21</v>
      </c>
      <c r="B2796" t="s">
        <v>10</v>
      </c>
      <c r="C2796" t="s">
        <v>11</v>
      </c>
      <c r="D2796" t="s">
        <v>3616</v>
      </c>
      <c r="E2796" t="s">
        <v>3612</v>
      </c>
      <c r="F2796" t="str">
        <f>_xlfn.CONCAT(D2796:D2796,"-",E2796)</f>
        <v>Marrakech-Victoria</v>
      </c>
      <c r="G2796" s="1">
        <v>44581</v>
      </c>
      <c r="H2796" s="1">
        <v>44592</v>
      </c>
      <c r="I2796" s="8">
        <f>IF(H2796&lt;&gt;"",_xlfn.DAYS(H2796,G2796),"N/A")</f>
        <v>11</v>
      </c>
      <c r="J2796" s="1">
        <f>IF(H2796&lt;&gt;"",H2796,"N/A")</f>
        <v>44592</v>
      </c>
      <c r="K2796">
        <v>1</v>
      </c>
      <c r="M2796" t="str">
        <f>IF(L2796&lt;&gt;"",L2796,"N/A")</f>
        <v>N/A</v>
      </c>
      <c r="N2796" t="s">
        <v>12</v>
      </c>
      <c r="O2796" t="str">
        <f>IF(N2796&lt;&gt;"",N2796,"N/A")</f>
        <v>Invoiced</v>
      </c>
      <c r="P2796" t="s">
        <v>13</v>
      </c>
      <c r="Q2796" s="9">
        <v>12.92</v>
      </c>
      <c r="R2796" t="str">
        <f t="shared" si="43"/>
        <v>10-20</v>
      </c>
      <c r="S2796">
        <v>600</v>
      </c>
      <c r="T2796" t="s">
        <v>14</v>
      </c>
      <c r="U2796">
        <f>IF(T2796="USD",S2796,S2796*0.055)</f>
        <v>600</v>
      </c>
      <c r="V2796">
        <v>300</v>
      </c>
      <c r="W2796" t="s">
        <v>14</v>
      </c>
      <c r="X2796">
        <f>IF(W2796="USD",V2796,V2796*0.054)</f>
        <v>300</v>
      </c>
      <c r="Y2796">
        <v>1</v>
      </c>
      <c r="Z2796">
        <v>1.1000000000000001</v>
      </c>
      <c r="AA2796" s="9">
        <v>1.65</v>
      </c>
      <c r="AB2796">
        <v>1.375</v>
      </c>
    </row>
    <row r="2797" spans="1:29" x14ac:dyDescent="0.25">
      <c r="A2797" t="s">
        <v>34</v>
      </c>
      <c r="B2797" t="s">
        <v>10</v>
      </c>
      <c r="C2797" t="s">
        <v>11</v>
      </c>
      <c r="D2797" t="s">
        <v>3615</v>
      </c>
      <c r="E2797" t="s">
        <v>3612</v>
      </c>
      <c r="F2797" t="str">
        <f>_xlfn.CONCAT(D2797:D2797,"-",E2797)</f>
        <v>Mombasa-Victoria</v>
      </c>
      <c r="G2797" s="1">
        <v>44604</v>
      </c>
      <c r="H2797" s="1">
        <v>44615</v>
      </c>
      <c r="I2797" s="8">
        <f>IF(H2797&lt;&gt;"",_xlfn.DAYS(H2797,G2797),"N/A")</f>
        <v>11</v>
      </c>
      <c r="J2797" s="1">
        <f>IF(H2797&lt;&gt;"",H2797,"N/A")</f>
        <v>44615</v>
      </c>
      <c r="K2797">
        <v>2</v>
      </c>
      <c r="L2797" t="s">
        <v>16</v>
      </c>
      <c r="M2797" t="str">
        <f>IF(L2797&lt;&gt;"",L2797,"N/A")</f>
        <v>Paid</v>
      </c>
      <c r="N2797" t="s">
        <v>12</v>
      </c>
      <c r="O2797" t="str">
        <f>IF(N2797&lt;&gt;"",N2797,"N/A")</f>
        <v>Invoiced</v>
      </c>
      <c r="P2797" t="s">
        <v>13</v>
      </c>
      <c r="Q2797" s="9">
        <v>3.62</v>
      </c>
      <c r="R2797" t="str">
        <f t="shared" si="43"/>
        <v>1-10</v>
      </c>
      <c r="S2797">
        <v>600</v>
      </c>
      <c r="T2797" t="s">
        <v>14</v>
      </c>
      <c r="U2797">
        <f>IF(T2797="USD",S2797,S2797*0.055)</f>
        <v>600</v>
      </c>
      <c r="V2797">
        <v>300</v>
      </c>
      <c r="W2797" t="s">
        <v>14</v>
      </c>
      <c r="X2797">
        <f>IF(W2797="USD",V2797,V2797*0.054)</f>
        <v>300</v>
      </c>
      <c r="Y2797">
        <v>1</v>
      </c>
      <c r="Z2797">
        <v>1.1000000000000001</v>
      </c>
      <c r="AA2797" s="9">
        <v>1.65</v>
      </c>
      <c r="AB2797">
        <v>1.375</v>
      </c>
    </row>
    <row r="2798" spans="1:29" x14ac:dyDescent="0.25">
      <c r="A2798" t="s">
        <v>3348</v>
      </c>
      <c r="B2798" t="s">
        <v>10</v>
      </c>
      <c r="C2798" t="s">
        <v>56</v>
      </c>
      <c r="D2798" t="s">
        <v>3619</v>
      </c>
      <c r="E2798" t="s">
        <v>3614</v>
      </c>
      <c r="F2798" t="str">
        <f>_xlfn.CONCAT(D2798:D2798,"-",E2798)</f>
        <v>Addis Ababa-Alger</v>
      </c>
      <c r="G2798" s="1">
        <v>44811</v>
      </c>
      <c r="H2798" s="1">
        <v>44818</v>
      </c>
      <c r="I2798" s="8">
        <f>IF(H2798&lt;&gt;"",_xlfn.DAYS(H2798,G2798),"N/A")</f>
        <v>7</v>
      </c>
      <c r="J2798" s="1">
        <f>IF(H2798&lt;&gt;"",H2798,"N/A")</f>
        <v>44818</v>
      </c>
      <c r="K2798">
        <v>9</v>
      </c>
      <c r="L2798" t="s">
        <v>12</v>
      </c>
      <c r="M2798" t="str">
        <f>IF(L2798&lt;&gt;"",L2798,"N/A")</f>
        <v>Invoiced</v>
      </c>
      <c r="O2798" t="str">
        <f>IF(N2798&lt;&gt;"",N2798,"N/A")</f>
        <v>N/A</v>
      </c>
      <c r="P2798" t="s">
        <v>13</v>
      </c>
      <c r="Q2798" s="9">
        <v>36</v>
      </c>
      <c r="R2798" t="str">
        <f t="shared" si="43"/>
        <v>30+</v>
      </c>
      <c r="S2798">
        <v>600</v>
      </c>
      <c r="T2798" t="s">
        <v>14</v>
      </c>
      <c r="U2798">
        <f>IF(T2798="USD",S2798,S2798*0.055)</f>
        <v>600</v>
      </c>
      <c r="V2798">
        <v>300</v>
      </c>
      <c r="W2798" t="s">
        <v>14</v>
      </c>
      <c r="X2798">
        <f>IF(W2798="USD",V2798,V2798*0.054)</f>
        <v>300</v>
      </c>
      <c r="Y2798">
        <v>0</v>
      </c>
      <c r="Z2798">
        <v>1.05</v>
      </c>
      <c r="AA2798" s="9">
        <v>0.70000000000000007</v>
      </c>
      <c r="AB2798">
        <v>0.875</v>
      </c>
      <c r="AC2798">
        <v>0.70000000000000007</v>
      </c>
    </row>
    <row r="2799" spans="1:29" x14ac:dyDescent="0.25">
      <c r="A2799" t="s">
        <v>2298</v>
      </c>
      <c r="B2799" t="s">
        <v>10</v>
      </c>
      <c r="C2799" t="s">
        <v>56</v>
      </c>
      <c r="D2799" t="s">
        <v>3616</v>
      </c>
      <c r="E2799" t="s">
        <v>3613</v>
      </c>
      <c r="F2799" t="str">
        <f>_xlfn.CONCAT(D2799:D2799,"-",E2799)</f>
        <v>Marrakech-Sanaa</v>
      </c>
      <c r="G2799" s="1">
        <v>44572</v>
      </c>
      <c r="H2799" s="1">
        <v>44579</v>
      </c>
      <c r="I2799" s="8">
        <f>IF(H2799&lt;&gt;"",_xlfn.DAYS(H2799,G2799),"N/A")</f>
        <v>7</v>
      </c>
      <c r="J2799" s="1">
        <f>IF(H2799&lt;&gt;"",H2799,"N/A")</f>
        <v>44579</v>
      </c>
      <c r="K2799">
        <v>1</v>
      </c>
      <c r="L2799" t="s">
        <v>16</v>
      </c>
      <c r="M2799" t="str">
        <f>IF(L2799&lt;&gt;"",L2799,"N/A")</f>
        <v>Paid</v>
      </c>
      <c r="N2799" t="s">
        <v>16</v>
      </c>
      <c r="O2799" t="str">
        <f>IF(N2799&lt;&gt;"",N2799,"N/A")</f>
        <v>Paid</v>
      </c>
      <c r="P2799" t="s">
        <v>13</v>
      </c>
      <c r="Q2799" s="9">
        <v>35</v>
      </c>
      <c r="R2799" t="str">
        <f t="shared" si="43"/>
        <v>30+</v>
      </c>
      <c r="S2799">
        <v>600</v>
      </c>
      <c r="T2799" t="s">
        <v>14</v>
      </c>
      <c r="U2799">
        <f>IF(T2799="USD",S2799,S2799*0.055)</f>
        <v>600</v>
      </c>
      <c r="V2799">
        <v>300</v>
      </c>
      <c r="W2799" t="s">
        <v>14</v>
      </c>
      <c r="X2799">
        <f>IF(W2799="USD",V2799,V2799*0.054)</f>
        <v>300</v>
      </c>
      <c r="Y2799">
        <v>0</v>
      </c>
      <c r="Z2799">
        <v>1.05</v>
      </c>
      <c r="AA2799" s="9">
        <v>0.70000000000000007</v>
      </c>
      <c r="AB2799">
        <v>0.875</v>
      </c>
      <c r="AC2799">
        <v>0.70000000000000007</v>
      </c>
    </row>
    <row r="2800" spans="1:29" x14ac:dyDescent="0.25">
      <c r="A2800" t="s">
        <v>2301</v>
      </c>
      <c r="B2800" t="s">
        <v>10</v>
      </c>
      <c r="C2800" t="s">
        <v>56</v>
      </c>
      <c r="D2800" t="s">
        <v>3611</v>
      </c>
      <c r="E2800" t="s">
        <v>3617</v>
      </c>
      <c r="F2800" t="str">
        <f>_xlfn.CONCAT(D2800:D2800,"-",E2800)</f>
        <v>Mogadishu-Lagos</v>
      </c>
      <c r="G2800" s="1">
        <v>44572</v>
      </c>
      <c r="H2800" s="1">
        <v>44579</v>
      </c>
      <c r="I2800" s="8">
        <f>IF(H2800&lt;&gt;"",_xlfn.DAYS(H2800,G2800),"N/A")</f>
        <v>7</v>
      </c>
      <c r="J2800" s="1">
        <f>IF(H2800&lt;&gt;"",H2800,"N/A")</f>
        <v>44579</v>
      </c>
      <c r="K2800">
        <v>1</v>
      </c>
      <c r="L2800" t="s">
        <v>16</v>
      </c>
      <c r="M2800" t="str">
        <f>IF(L2800&lt;&gt;"",L2800,"N/A")</f>
        <v>Paid</v>
      </c>
      <c r="N2800" t="s">
        <v>16</v>
      </c>
      <c r="O2800" t="str">
        <f>IF(N2800&lt;&gt;"",N2800,"N/A")</f>
        <v>Paid</v>
      </c>
      <c r="P2800" t="s">
        <v>13</v>
      </c>
      <c r="Q2800" s="9">
        <v>35</v>
      </c>
      <c r="R2800" t="str">
        <f t="shared" si="43"/>
        <v>30+</v>
      </c>
      <c r="S2800">
        <v>600</v>
      </c>
      <c r="T2800" t="s">
        <v>14</v>
      </c>
      <c r="U2800">
        <f>IF(T2800="USD",S2800,S2800*0.055)</f>
        <v>600</v>
      </c>
      <c r="V2800">
        <v>300</v>
      </c>
      <c r="W2800" t="s">
        <v>14</v>
      </c>
      <c r="X2800">
        <f>IF(W2800="USD",V2800,V2800*0.054)</f>
        <v>300</v>
      </c>
      <c r="Y2800">
        <v>0</v>
      </c>
      <c r="Z2800">
        <v>1.05</v>
      </c>
      <c r="AA2800" s="9">
        <v>0.70000000000000007</v>
      </c>
      <c r="AB2800">
        <v>0.875</v>
      </c>
      <c r="AC2800">
        <v>0.70000000000000007</v>
      </c>
    </row>
    <row r="2801" spans="1:29" x14ac:dyDescent="0.25">
      <c r="A2801" t="s">
        <v>2303</v>
      </c>
      <c r="B2801" t="s">
        <v>10</v>
      </c>
      <c r="C2801" t="s">
        <v>56</v>
      </c>
      <c r="D2801" t="s">
        <v>3619</v>
      </c>
      <c r="E2801" t="s">
        <v>3613</v>
      </c>
      <c r="F2801" t="str">
        <f>_xlfn.CONCAT(D2801:D2801,"-",E2801)</f>
        <v>Addis Ababa-Sanaa</v>
      </c>
      <c r="G2801" s="1">
        <v>44572</v>
      </c>
      <c r="H2801" s="1">
        <v>44579</v>
      </c>
      <c r="I2801" s="8">
        <f>IF(H2801&lt;&gt;"",_xlfn.DAYS(H2801,G2801),"N/A")</f>
        <v>7</v>
      </c>
      <c r="J2801" s="1">
        <f>IF(H2801&lt;&gt;"",H2801,"N/A")</f>
        <v>44579</v>
      </c>
      <c r="K2801">
        <v>1</v>
      </c>
      <c r="L2801" t="s">
        <v>16</v>
      </c>
      <c r="M2801" t="str">
        <f>IF(L2801&lt;&gt;"",L2801,"N/A")</f>
        <v>Paid</v>
      </c>
      <c r="N2801" t="s">
        <v>16</v>
      </c>
      <c r="O2801" t="str">
        <f>IF(N2801&lt;&gt;"",N2801,"N/A")</f>
        <v>Paid</v>
      </c>
      <c r="P2801" t="s">
        <v>13</v>
      </c>
      <c r="Q2801" s="9">
        <v>35</v>
      </c>
      <c r="R2801" t="str">
        <f t="shared" si="43"/>
        <v>30+</v>
      </c>
      <c r="S2801">
        <v>600</v>
      </c>
      <c r="T2801" t="s">
        <v>14</v>
      </c>
      <c r="U2801">
        <f>IF(T2801="USD",S2801,S2801*0.055)</f>
        <v>600</v>
      </c>
      <c r="V2801">
        <v>300</v>
      </c>
      <c r="W2801" t="s">
        <v>14</v>
      </c>
      <c r="X2801">
        <f>IF(W2801="USD",V2801,V2801*0.054)</f>
        <v>300</v>
      </c>
      <c r="Y2801">
        <v>0</v>
      </c>
      <c r="Z2801">
        <v>1.05</v>
      </c>
      <c r="AA2801" s="9">
        <v>0.70000000000000007</v>
      </c>
      <c r="AB2801">
        <v>0.875</v>
      </c>
      <c r="AC2801">
        <v>0.70000000000000007</v>
      </c>
    </row>
    <row r="2802" spans="1:29" x14ac:dyDescent="0.25">
      <c r="A2802" t="s">
        <v>2306</v>
      </c>
      <c r="B2802" t="s">
        <v>10</v>
      </c>
      <c r="C2802" t="s">
        <v>56</v>
      </c>
      <c r="D2802" t="s">
        <v>3619</v>
      </c>
      <c r="E2802" t="s">
        <v>3618</v>
      </c>
      <c r="F2802" t="str">
        <f>_xlfn.CONCAT(D2802:D2802,"-",E2802)</f>
        <v>Addis Ababa-Tripoli</v>
      </c>
      <c r="G2802" s="1">
        <v>44572</v>
      </c>
      <c r="H2802" s="1">
        <v>44579</v>
      </c>
      <c r="I2802" s="8">
        <f>IF(H2802&lt;&gt;"",_xlfn.DAYS(H2802,G2802),"N/A")</f>
        <v>7</v>
      </c>
      <c r="J2802" s="1">
        <f>IF(H2802&lt;&gt;"",H2802,"N/A")</f>
        <v>44579</v>
      </c>
      <c r="K2802">
        <v>1</v>
      </c>
      <c r="L2802" t="s">
        <v>16</v>
      </c>
      <c r="M2802" t="str">
        <f>IF(L2802&lt;&gt;"",L2802,"N/A")</f>
        <v>Paid</v>
      </c>
      <c r="N2802" t="s">
        <v>16</v>
      </c>
      <c r="O2802" t="str">
        <f>IF(N2802&lt;&gt;"",N2802,"N/A")</f>
        <v>Paid</v>
      </c>
      <c r="P2802" t="s">
        <v>13</v>
      </c>
      <c r="Q2802" s="9">
        <v>35</v>
      </c>
      <c r="R2802" t="str">
        <f t="shared" si="43"/>
        <v>30+</v>
      </c>
      <c r="S2802">
        <v>600</v>
      </c>
      <c r="T2802" t="s">
        <v>14</v>
      </c>
      <c r="U2802">
        <f>IF(T2802="USD",S2802,S2802*0.055)</f>
        <v>600</v>
      </c>
      <c r="V2802">
        <v>300</v>
      </c>
      <c r="W2802" t="s">
        <v>14</v>
      </c>
      <c r="X2802">
        <f>IF(W2802="USD",V2802,V2802*0.054)</f>
        <v>300</v>
      </c>
      <c r="Y2802">
        <v>0</v>
      </c>
      <c r="Z2802">
        <v>1.05</v>
      </c>
      <c r="AA2802" s="9">
        <v>0.70000000000000007</v>
      </c>
      <c r="AB2802">
        <v>0.875</v>
      </c>
      <c r="AC2802">
        <v>0.70000000000000007</v>
      </c>
    </row>
    <row r="2803" spans="1:29" x14ac:dyDescent="0.25">
      <c r="A2803" t="s">
        <v>2319</v>
      </c>
      <c r="B2803" t="s">
        <v>10</v>
      </c>
      <c r="C2803" t="s">
        <v>56</v>
      </c>
      <c r="D2803" t="s">
        <v>3615</v>
      </c>
      <c r="E2803" t="s">
        <v>3612</v>
      </c>
      <c r="F2803" t="str">
        <f>_xlfn.CONCAT(D2803:D2803,"-",E2803)</f>
        <v>Mombasa-Victoria</v>
      </c>
      <c r="G2803" s="1">
        <v>44573</v>
      </c>
      <c r="H2803" s="1">
        <v>44580</v>
      </c>
      <c r="I2803" s="8">
        <f>IF(H2803&lt;&gt;"",_xlfn.DAYS(H2803,G2803),"N/A")</f>
        <v>7</v>
      </c>
      <c r="J2803" s="1">
        <f>IF(H2803&lt;&gt;"",H2803,"N/A")</f>
        <v>44580</v>
      </c>
      <c r="K2803">
        <v>1</v>
      </c>
      <c r="L2803" t="s">
        <v>16</v>
      </c>
      <c r="M2803" t="str">
        <f>IF(L2803&lt;&gt;"",L2803,"N/A")</f>
        <v>Paid</v>
      </c>
      <c r="N2803" t="s">
        <v>16</v>
      </c>
      <c r="O2803" t="str">
        <f>IF(N2803&lt;&gt;"",N2803,"N/A")</f>
        <v>Paid</v>
      </c>
      <c r="P2803" t="s">
        <v>13</v>
      </c>
      <c r="Q2803" s="9">
        <v>35</v>
      </c>
      <c r="R2803" t="str">
        <f t="shared" si="43"/>
        <v>30+</v>
      </c>
      <c r="S2803">
        <v>600</v>
      </c>
      <c r="T2803" t="s">
        <v>14</v>
      </c>
      <c r="U2803">
        <f>IF(T2803="USD",S2803,S2803*0.055)</f>
        <v>600</v>
      </c>
      <c r="V2803">
        <v>300</v>
      </c>
      <c r="W2803" t="s">
        <v>14</v>
      </c>
      <c r="X2803">
        <f>IF(W2803="USD",V2803,V2803*0.054)</f>
        <v>300</v>
      </c>
      <c r="Y2803">
        <v>0</v>
      </c>
      <c r="Z2803">
        <v>1.05</v>
      </c>
      <c r="AA2803" s="9">
        <v>0.70000000000000007</v>
      </c>
      <c r="AB2803">
        <v>0.875</v>
      </c>
      <c r="AC2803">
        <v>0.70000000000000007</v>
      </c>
    </row>
    <row r="2804" spans="1:29" x14ac:dyDescent="0.25">
      <c r="A2804" t="s">
        <v>2323</v>
      </c>
      <c r="B2804" t="s">
        <v>10</v>
      </c>
      <c r="C2804" t="s">
        <v>56</v>
      </c>
      <c r="D2804" t="s">
        <v>3611</v>
      </c>
      <c r="E2804" t="s">
        <v>3613</v>
      </c>
      <c r="F2804" t="str">
        <f>_xlfn.CONCAT(D2804:D2804,"-",E2804)</f>
        <v>Mogadishu-Sanaa</v>
      </c>
      <c r="G2804" s="1">
        <v>44573</v>
      </c>
      <c r="H2804" s="1">
        <v>44580</v>
      </c>
      <c r="I2804" s="8">
        <f>IF(H2804&lt;&gt;"",_xlfn.DAYS(H2804,G2804),"N/A")</f>
        <v>7</v>
      </c>
      <c r="J2804" s="1">
        <f>IF(H2804&lt;&gt;"",H2804,"N/A")</f>
        <v>44580</v>
      </c>
      <c r="K2804">
        <v>1</v>
      </c>
      <c r="L2804" t="s">
        <v>16</v>
      </c>
      <c r="M2804" t="str">
        <f>IF(L2804&lt;&gt;"",L2804,"N/A")</f>
        <v>Paid</v>
      </c>
      <c r="N2804" t="s">
        <v>16</v>
      </c>
      <c r="O2804" t="str">
        <f>IF(N2804&lt;&gt;"",N2804,"N/A")</f>
        <v>Paid</v>
      </c>
      <c r="P2804" t="s">
        <v>13</v>
      </c>
      <c r="Q2804" s="9">
        <v>35</v>
      </c>
      <c r="R2804" t="str">
        <f t="shared" si="43"/>
        <v>30+</v>
      </c>
      <c r="S2804">
        <v>600</v>
      </c>
      <c r="T2804" t="s">
        <v>14</v>
      </c>
      <c r="U2804">
        <f>IF(T2804="USD",S2804,S2804*0.055)</f>
        <v>600</v>
      </c>
      <c r="V2804">
        <v>300</v>
      </c>
      <c r="W2804" t="s">
        <v>14</v>
      </c>
      <c r="X2804">
        <f>IF(W2804="USD",V2804,V2804*0.054)</f>
        <v>300</v>
      </c>
      <c r="Y2804">
        <v>0</v>
      </c>
      <c r="Z2804">
        <v>1.05</v>
      </c>
      <c r="AA2804" s="9">
        <v>0.70000000000000007</v>
      </c>
      <c r="AB2804">
        <v>0.875</v>
      </c>
      <c r="AC2804">
        <v>0.70000000000000007</v>
      </c>
    </row>
    <row r="2805" spans="1:29" x14ac:dyDescent="0.25">
      <c r="A2805" t="s">
        <v>2327</v>
      </c>
      <c r="B2805" t="s">
        <v>10</v>
      </c>
      <c r="C2805" t="s">
        <v>56</v>
      </c>
      <c r="D2805" t="s">
        <v>3616</v>
      </c>
      <c r="E2805" t="s">
        <v>3617</v>
      </c>
      <c r="F2805" t="str">
        <f>_xlfn.CONCAT(D2805:D2805,"-",E2805)</f>
        <v>Marrakech-Lagos</v>
      </c>
      <c r="G2805" s="1">
        <v>44574</v>
      </c>
      <c r="H2805" s="1">
        <v>44581</v>
      </c>
      <c r="I2805" s="8">
        <f>IF(H2805&lt;&gt;"",_xlfn.DAYS(H2805,G2805),"N/A")</f>
        <v>7</v>
      </c>
      <c r="J2805" s="1">
        <f>IF(H2805&lt;&gt;"",H2805,"N/A")</f>
        <v>44581</v>
      </c>
      <c r="K2805">
        <v>1</v>
      </c>
      <c r="L2805" t="s">
        <v>16</v>
      </c>
      <c r="M2805" t="str">
        <f>IF(L2805&lt;&gt;"",L2805,"N/A")</f>
        <v>Paid</v>
      </c>
      <c r="N2805" t="s">
        <v>16</v>
      </c>
      <c r="O2805" t="str">
        <f>IF(N2805&lt;&gt;"",N2805,"N/A")</f>
        <v>Paid</v>
      </c>
      <c r="P2805" t="s">
        <v>13</v>
      </c>
      <c r="Q2805" s="9">
        <v>35</v>
      </c>
      <c r="R2805" t="str">
        <f t="shared" si="43"/>
        <v>30+</v>
      </c>
      <c r="S2805">
        <v>600</v>
      </c>
      <c r="T2805" t="s">
        <v>14</v>
      </c>
      <c r="U2805">
        <f>IF(T2805="USD",S2805,S2805*0.055)</f>
        <v>600</v>
      </c>
      <c r="V2805">
        <v>300</v>
      </c>
      <c r="W2805" t="s">
        <v>14</v>
      </c>
      <c r="X2805">
        <f>IF(W2805="USD",V2805,V2805*0.054)</f>
        <v>300</v>
      </c>
      <c r="Y2805">
        <v>0</v>
      </c>
      <c r="Z2805">
        <v>1.05</v>
      </c>
      <c r="AA2805" s="9">
        <v>0.70000000000000007</v>
      </c>
      <c r="AB2805">
        <v>0.875</v>
      </c>
      <c r="AC2805">
        <v>0.70000000000000007</v>
      </c>
    </row>
    <row r="2806" spans="1:29" x14ac:dyDescent="0.25">
      <c r="A2806" t="s">
        <v>2328</v>
      </c>
      <c r="B2806" t="s">
        <v>10</v>
      </c>
      <c r="C2806" t="s">
        <v>56</v>
      </c>
      <c r="D2806" t="s">
        <v>3620</v>
      </c>
      <c r="E2806" t="s">
        <v>3617</v>
      </c>
      <c r="F2806" t="str">
        <f>_xlfn.CONCAT(D2806:D2806,"-",E2806)</f>
        <v>Zanzibar-Lagos</v>
      </c>
      <c r="G2806" s="1">
        <v>44574</v>
      </c>
      <c r="H2806" s="1">
        <v>44581</v>
      </c>
      <c r="I2806" s="8">
        <f>IF(H2806&lt;&gt;"",_xlfn.DAYS(H2806,G2806),"N/A")</f>
        <v>7</v>
      </c>
      <c r="J2806" s="1">
        <f>IF(H2806&lt;&gt;"",H2806,"N/A")</f>
        <v>44581</v>
      </c>
      <c r="K2806">
        <v>1</v>
      </c>
      <c r="L2806" t="s">
        <v>16</v>
      </c>
      <c r="M2806" t="str">
        <f>IF(L2806&lt;&gt;"",L2806,"N/A")</f>
        <v>Paid</v>
      </c>
      <c r="N2806" t="s">
        <v>16</v>
      </c>
      <c r="O2806" t="str">
        <f>IF(N2806&lt;&gt;"",N2806,"N/A")</f>
        <v>Paid</v>
      </c>
      <c r="P2806" t="s">
        <v>13</v>
      </c>
      <c r="Q2806" s="9">
        <v>35</v>
      </c>
      <c r="R2806" t="str">
        <f t="shared" si="43"/>
        <v>30+</v>
      </c>
      <c r="S2806">
        <v>600</v>
      </c>
      <c r="T2806" t="s">
        <v>14</v>
      </c>
      <c r="U2806">
        <f>IF(T2806="USD",S2806,S2806*0.055)</f>
        <v>600</v>
      </c>
      <c r="V2806">
        <v>300</v>
      </c>
      <c r="W2806" t="s">
        <v>14</v>
      </c>
      <c r="X2806">
        <f>IF(W2806="USD",V2806,V2806*0.054)</f>
        <v>300</v>
      </c>
      <c r="Y2806">
        <v>0</v>
      </c>
      <c r="Z2806">
        <v>1.05</v>
      </c>
      <c r="AA2806" s="9">
        <v>0.70000000000000007</v>
      </c>
      <c r="AB2806">
        <v>0.875</v>
      </c>
      <c r="AC2806">
        <v>0.70000000000000007</v>
      </c>
    </row>
    <row r="2807" spans="1:29" x14ac:dyDescent="0.25">
      <c r="A2807" t="s">
        <v>2330</v>
      </c>
      <c r="B2807" t="s">
        <v>10</v>
      </c>
      <c r="C2807" t="s">
        <v>56</v>
      </c>
      <c r="D2807" t="s">
        <v>3620</v>
      </c>
      <c r="E2807" t="s">
        <v>3618</v>
      </c>
      <c r="F2807" t="str">
        <f>_xlfn.CONCAT(D2807:D2807,"-",E2807)</f>
        <v>Zanzibar-Tripoli</v>
      </c>
      <c r="G2807" s="1">
        <v>44587</v>
      </c>
      <c r="H2807" s="1">
        <v>44594</v>
      </c>
      <c r="I2807" s="8">
        <f>IF(H2807&lt;&gt;"",_xlfn.DAYS(H2807,G2807),"N/A")</f>
        <v>7</v>
      </c>
      <c r="J2807" s="1">
        <f>IF(H2807&lt;&gt;"",H2807,"N/A")</f>
        <v>44594</v>
      </c>
      <c r="K2807">
        <v>1</v>
      </c>
      <c r="L2807" t="s">
        <v>16</v>
      </c>
      <c r="M2807" t="str">
        <f>IF(L2807&lt;&gt;"",L2807,"N/A")</f>
        <v>Paid</v>
      </c>
      <c r="N2807" t="s">
        <v>12</v>
      </c>
      <c r="O2807" t="str">
        <f>IF(N2807&lt;&gt;"",N2807,"N/A")</f>
        <v>Invoiced</v>
      </c>
      <c r="P2807" t="s">
        <v>13</v>
      </c>
      <c r="Q2807" s="9">
        <v>35</v>
      </c>
      <c r="R2807" t="str">
        <f t="shared" si="43"/>
        <v>30+</v>
      </c>
      <c r="S2807">
        <v>600</v>
      </c>
      <c r="T2807" t="s">
        <v>14</v>
      </c>
      <c r="U2807">
        <f>IF(T2807="USD",S2807,S2807*0.055)</f>
        <v>600</v>
      </c>
      <c r="V2807">
        <v>300</v>
      </c>
      <c r="W2807" t="s">
        <v>14</v>
      </c>
      <c r="X2807">
        <f>IF(W2807="USD",V2807,V2807*0.054)</f>
        <v>300</v>
      </c>
      <c r="Y2807">
        <v>1</v>
      </c>
      <c r="Z2807">
        <v>1.05</v>
      </c>
      <c r="AA2807" s="9">
        <v>0.70000000000000007</v>
      </c>
      <c r="AB2807">
        <v>0.875</v>
      </c>
      <c r="AC2807">
        <v>0.70000000000000007</v>
      </c>
    </row>
    <row r="2808" spans="1:29" x14ac:dyDescent="0.25">
      <c r="A2808" t="s">
        <v>2331</v>
      </c>
      <c r="B2808" t="s">
        <v>10</v>
      </c>
      <c r="C2808" t="s">
        <v>56</v>
      </c>
      <c r="D2808" t="s">
        <v>3615</v>
      </c>
      <c r="E2808" t="s">
        <v>3613</v>
      </c>
      <c r="F2808" t="str">
        <f>_xlfn.CONCAT(D2808:D2808,"-",E2808)</f>
        <v>Mombasa-Sanaa</v>
      </c>
      <c r="G2808" s="1">
        <v>44617</v>
      </c>
      <c r="H2808" s="1">
        <v>44624</v>
      </c>
      <c r="I2808" s="8">
        <f>IF(H2808&lt;&gt;"",_xlfn.DAYS(H2808,G2808),"N/A")</f>
        <v>7</v>
      </c>
      <c r="J2808" s="1">
        <f>IF(H2808&lt;&gt;"",H2808,"N/A")</f>
        <v>44624</v>
      </c>
      <c r="K2808">
        <v>2</v>
      </c>
      <c r="L2808" t="s">
        <v>16</v>
      </c>
      <c r="M2808" t="str">
        <f>IF(L2808&lt;&gt;"",L2808,"N/A")</f>
        <v>Paid</v>
      </c>
      <c r="N2808" t="s">
        <v>12</v>
      </c>
      <c r="O2808" t="str">
        <f>IF(N2808&lt;&gt;"",N2808,"N/A")</f>
        <v>Invoiced</v>
      </c>
      <c r="P2808" t="s">
        <v>13</v>
      </c>
      <c r="Q2808" s="9">
        <v>35</v>
      </c>
      <c r="R2808" t="str">
        <f t="shared" si="43"/>
        <v>30+</v>
      </c>
      <c r="S2808">
        <v>600</v>
      </c>
      <c r="T2808" t="s">
        <v>14</v>
      </c>
      <c r="U2808">
        <f>IF(T2808="USD",S2808,S2808*0.055)</f>
        <v>600</v>
      </c>
      <c r="V2808">
        <v>300</v>
      </c>
      <c r="W2808" t="s">
        <v>14</v>
      </c>
      <c r="X2808">
        <f>IF(W2808="USD",V2808,V2808*0.054)</f>
        <v>300</v>
      </c>
      <c r="Y2808">
        <v>0</v>
      </c>
      <c r="Z2808">
        <v>1.05</v>
      </c>
      <c r="AA2808" s="9">
        <v>0.70000000000000007</v>
      </c>
      <c r="AB2808">
        <v>0.875</v>
      </c>
      <c r="AC2808">
        <v>0.70000000000000007</v>
      </c>
    </row>
    <row r="2809" spans="1:29" x14ac:dyDescent="0.25">
      <c r="A2809" t="s">
        <v>2337</v>
      </c>
      <c r="B2809" t="s">
        <v>10</v>
      </c>
      <c r="C2809" t="s">
        <v>56</v>
      </c>
      <c r="D2809" t="s">
        <v>3611</v>
      </c>
      <c r="E2809" t="s">
        <v>3613</v>
      </c>
      <c r="F2809" t="str">
        <f>_xlfn.CONCAT(D2809:D2809,"-",E2809)</f>
        <v>Mogadishu-Sanaa</v>
      </c>
      <c r="G2809" s="1">
        <v>44610</v>
      </c>
      <c r="H2809" s="1">
        <v>44617</v>
      </c>
      <c r="I2809" s="8">
        <f>IF(H2809&lt;&gt;"",_xlfn.DAYS(H2809,G2809),"N/A")</f>
        <v>7</v>
      </c>
      <c r="J2809" s="1">
        <f>IF(H2809&lt;&gt;"",H2809,"N/A")</f>
        <v>44617</v>
      </c>
      <c r="K2809">
        <v>2</v>
      </c>
      <c r="L2809" t="s">
        <v>16</v>
      </c>
      <c r="M2809" t="str">
        <f>IF(L2809&lt;&gt;"",L2809,"N/A")</f>
        <v>Paid</v>
      </c>
      <c r="N2809" t="s">
        <v>12</v>
      </c>
      <c r="O2809" t="str">
        <f>IF(N2809&lt;&gt;"",N2809,"N/A")</f>
        <v>Invoiced</v>
      </c>
      <c r="P2809" t="s">
        <v>13</v>
      </c>
      <c r="Q2809" s="9">
        <v>35</v>
      </c>
      <c r="R2809" t="str">
        <f t="shared" si="43"/>
        <v>30+</v>
      </c>
      <c r="S2809">
        <v>600</v>
      </c>
      <c r="T2809" t="s">
        <v>14</v>
      </c>
      <c r="U2809">
        <f>IF(T2809="USD",S2809,S2809*0.055)</f>
        <v>600</v>
      </c>
      <c r="V2809">
        <v>300</v>
      </c>
      <c r="W2809" t="s">
        <v>14</v>
      </c>
      <c r="X2809">
        <f>IF(W2809="USD",V2809,V2809*0.054)</f>
        <v>300</v>
      </c>
      <c r="Y2809">
        <v>0</v>
      </c>
      <c r="Z2809">
        <v>1.05</v>
      </c>
      <c r="AA2809" s="9">
        <v>0.70000000000000007</v>
      </c>
      <c r="AB2809">
        <v>0.875</v>
      </c>
      <c r="AC2809">
        <v>0.70000000000000007</v>
      </c>
    </row>
    <row r="2810" spans="1:29" x14ac:dyDescent="0.25">
      <c r="A2810" t="s">
        <v>2344</v>
      </c>
      <c r="B2810" t="s">
        <v>10</v>
      </c>
      <c r="C2810" t="s">
        <v>56</v>
      </c>
      <c r="D2810" t="s">
        <v>3615</v>
      </c>
      <c r="E2810" t="s">
        <v>3617</v>
      </c>
      <c r="F2810" t="str">
        <f>_xlfn.CONCAT(D2810:D2810,"-",E2810)</f>
        <v>Mombasa-Lagos</v>
      </c>
      <c r="G2810" s="1">
        <v>44617</v>
      </c>
      <c r="H2810" s="1">
        <v>44624</v>
      </c>
      <c r="I2810" s="8">
        <f>IF(H2810&lt;&gt;"",_xlfn.DAYS(H2810,G2810),"N/A")</f>
        <v>7</v>
      </c>
      <c r="J2810" s="1">
        <f>IF(H2810&lt;&gt;"",H2810,"N/A")</f>
        <v>44624</v>
      </c>
      <c r="K2810">
        <v>2</v>
      </c>
      <c r="L2810" t="s">
        <v>16</v>
      </c>
      <c r="M2810" t="str">
        <f>IF(L2810&lt;&gt;"",L2810,"N/A")</f>
        <v>Paid</v>
      </c>
      <c r="N2810" t="s">
        <v>12</v>
      </c>
      <c r="O2810" t="str">
        <f>IF(N2810&lt;&gt;"",N2810,"N/A")</f>
        <v>Invoiced</v>
      </c>
      <c r="P2810" t="s">
        <v>13</v>
      </c>
      <c r="Q2810" s="9">
        <v>35</v>
      </c>
      <c r="R2810" t="str">
        <f t="shared" si="43"/>
        <v>30+</v>
      </c>
      <c r="S2810">
        <v>600</v>
      </c>
      <c r="T2810" t="s">
        <v>14</v>
      </c>
      <c r="U2810">
        <f>IF(T2810="USD",S2810,S2810*0.055)</f>
        <v>600</v>
      </c>
      <c r="V2810">
        <v>300</v>
      </c>
      <c r="W2810" t="s">
        <v>14</v>
      </c>
      <c r="X2810">
        <f>IF(W2810="USD",V2810,V2810*0.054)</f>
        <v>300</v>
      </c>
      <c r="Y2810">
        <v>0</v>
      </c>
      <c r="Z2810">
        <v>1.05</v>
      </c>
      <c r="AA2810" s="9">
        <v>0.70000000000000007</v>
      </c>
      <c r="AB2810">
        <v>0.875</v>
      </c>
      <c r="AC2810">
        <v>0.70000000000000007</v>
      </c>
    </row>
    <row r="2811" spans="1:29" x14ac:dyDescent="0.25">
      <c r="A2811" t="s">
        <v>2347</v>
      </c>
      <c r="B2811" t="s">
        <v>10</v>
      </c>
      <c r="C2811" t="s">
        <v>56</v>
      </c>
      <c r="D2811" t="s">
        <v>3615</v>
      </c>
      <c r="E2811" t="s">
        <v>3617</v>
      </c>
      <c r="F2811" t="str">
        <f>_xlfn.CONCAT(D2811:D2811,"-",E2811)</f>
        <v>Mombasa-Lagos</v>
      </c>
      <c r="G2811" s="1">
        <v>44621</v>
      </c>
      <c r="H2811" s="1">
        <v>44628</v>
      </c>
      <c r="I2811" s="8">
        <f>IF(H2811&lt;&gt;"",_xlfn.DAYS(H2811,G2811),"N/A")</f>
        <v>7</v>
      </c>
      <c r="J2811" s="1">
        <f>IF(H2811&lt;&gt;"",H2811,"N/A")</f>
        <v>44628</v>
      </c>
      <c r="K2811">
        <v>3</v>
      </c>
      <c r="L2811" t="s">
        <v>16</v>
      </c>
      <c r="M2811" t="str">
        <f>IF(L2811&lt;&gt;"",L2811,"N/A")</f>
        <v>Paid</v>
      </c>
      <c r="N2811" t="s">
        <v>12</v>
      </c>
      <c r="O2811" t="str">
        <f>IF(N2811&lt;&gt;"",N2811,"N/A")</f>
        <v>Invoiced</v>
      </c>
      <c r="P2811" t="s">
        <v>13</v>
      </c>
      <c r="Q2811" s="9">
        <v>35</v>
      </c>
      <c r="R2811" t="str">
        <f t="shared" si="43"/>
        <v>30+</v>
      </c>
      <c r="S2811">
        <v>600</v>
      </c>
      <c r="T2811" t="s">
        <v>14</v>
      </c>
      <c r="U2811">
        <f>IF(T2811="USD",S2811,S2811*0.055)</f>
        <v>600</v>
      </c>
      <c r="V2811">
        <v>300</v>
      </c>
      <c r="W2811" t="s">
        <v>14</v>
      </c>
      <c r="X2811">
        <f>IF(W2811="USD",V2811,V2811*0.054)</f>
        <v>300</v>
      </c>
      <c r="Y2811">
        <v>1</v>
      </c>
      <c r="Z2811">
        <v>1.05</v>
      </c>
      <c r="AA2811" s="9">
        <v>0.70000000000000007</v>
      </c>
      <c r="AB2811">
        <v>0.875</v>
      </c>
      <c r="AC2811">
        <v>0.70000000000000007</v>
      </c>
    </row>
    <row r="2812" spans="1:29" x14ac:dyDescent="0.25">
      <c r="A2812" t="s">
        <v>2349</v>
      </c>
      <c r="B2812" t="s">
        <v>10</v>
      </c>
      <c r="C2812" t="s">
        <v>56</v>
      </c>
      <c r="D2812" t="s">
        <v>3616</v>
      </c>
      <c r="E2812" t="s">
        <v>3618</v>
      </c>
      <c r="F2812" t="str">
        <f>_xlfn.CONCAT(D2812:D2812,"-",E2812)</f>
        <v>Marrakech-Tripoli</v>
      </c>
      <c r="G2812" s="1">
        <v>44621</v>
      </c>
      <c r="H2812" s="1">
        <v>44628</v>
      </c>
      <c r="I2812" s="8">
        <f>IF(H2812&lt;&gt;"",_xlfn.DAYS(H2812,G2812),"N/A")</f>
        <v>7</v>
      </c>
      <c r="J2812" s="1">
        <f>IF(H2812&lt;&gt;"",H2812,"N/A")</f>
        <v>44628</v>
      </c>
      <c r="K2812">
        <v>3</v>
      </c>
      <c r="L2812" t="s">
        <v>16</v>
      </c>
      <c r="M2812" t="str">
        <f>IF(L2812&lt;&gt;"",L2812,"N/A")</f>
        <v>Paid</v>
      </c>
      <c r="N2812" t="s">
        <v>12</v>
      </c>
      <c r="O2812" t="str">
        <f>IF(N2812&lt;&gt;"",N2812,"N/A")</f>
        <v>Invoiced</v>
      </c>
      <c r="P2812" t="s">
        <v>13</v>
      </c>
      <c r="Q2812" s="9">
        <v>35</v>
      </c>
      <c r="R2812" t="str">
        <f t="shared" si="43"/>
        <v>30+</v>
      </c>
      <c r="S2812">
        <v>600</v>
      </c>
      <c r="T2812" t="s">
        <v>14</v>
      </c>
      <c r="U2812">
        <f>IF(T2812="USD",S2812,S2812*0.055)</f>
        <v>600</v>
      </c>
      <c r="V2812">
        <v>300</v>
      </c>
      <c r="W2812" t="s">
        <v>14</v>
      </c>
      <c r="X2812">
        <f>IF(W2812="USD",V2812,V2812*0.054)</f>
        <v>300</v>
      </c>
      <c r="Y2812">
        <v>1</v>
      </c>
      <c r="Z2812">
        <v>1.05</v>
      </c>
      <c r="AA2812" s="9">
        <v>0.70000000000000007</v>
      </c>
      <c r="AB2812">
        <v>0.875</v>
      </c>
      <c r="AC2812">
        <v>0.70000000000000007</v>
      </c>
    </row>
    <row r="2813" spans="1:29" x14ac:dyDescent="0.25">
      <c r="A2813" t="s">
        <v>2351</v>
      </c>
      <c r="B2813" t="s">
        <v>10</v>
      </c>
      <c r="C2813" t="s">
        <v>56</v>
      </c>
      <c r="D2813" t="s">
        <v>3611</v>
      </c>
      <c r="E2813" t="s">
        <v>3617</v>
      </c>
      <c r="F2813" t="str">
        <f>_xlfn.CONCAT(D2813:D2813,"-",E2813)</f>
        <v>Mogadishu-Lagos</v>
      </c>
      <c r="G2813" s="1">
        <v>44621</v>
      </c>
      <c r="H2813" s="1">
        <v>44628</v>
      </c>
      <c r="I2813" s="8">
        <f>IF(H2813&lt;&gt;"",_xlfn.DAYS(H2813,G2813),"N/A")</f>
        <v>7</v>
      </c>
      <c r="J2813" s="1">
        <f>IF(H2813&lt;&gt;"",H2813,"N/A")</f>
        <v>44628</v>
      </c>
      <c r="K2813">
        <v>3</v>
      </c>
      <c r="L2813" t="s">
        <v>16</v>
      </c>
      <c r="M2813" t="str">
        <f>IF(L2813&lt;&gt;"",L2813,"N/A")</f>
        <v>Paid</v>
      </c>
      <c r="N2813" t="s">
        <v>12</v>
      </c>
      <c r="O2813" t="str">
        <f>IF(N2813&lt;&gt;"",N2813,"N/A")</f>
        <v>Invoiced</v>
      </c>
      <c r="P2813" t="s">
        <v>13</v>
      </c>
      <c r="Q2813" s="9">
        <v>35</v>
      </c>
      <c r="R2813" t="str">
        <f t="shared" si="43"/>
        <v>30+</v>
      </c>
      <c r="S2813">
        <v>600</v>
      </c>
      <c r="T2813" t="s">
        <v>14</v>
      </c>
      <c r="U2813">
        <f>IF(T2813="USD",S2813,S2813*0.055)</f>
        <v>600</v>
      </c>
      <c r="V2813">
        <v>300</v>
      </c>
      <c r="W2813" t="s">
        <v>14</v>
      </c>
      <c r="X2813">
        <f>IF(W2813="USD",V2813,V2813*0.054)</f>
        <v>300</v>
      </c>
      <c r="Y2813">
        <v>0</v>
      </c>
      <c r="Z2813">
        <v>1.05</v>
      </c>
      <c r="AA2813" s="9">
        <v>0.70000000000000007</v>
      </c>
      <c r="AB2813">
        <v>0.875</v>
      </c>
      <c r="AC2813">
        <v>0.70000000000000007</v>
      </c>
    </row>
    <row r="2814" spans="1:29" x14ac:dyDescent="0.25">
      <c r="A2814" t="s">
        <v>2352</v>
      </c>
      <c r="B2814" t="s">
        <v>10</v>
      </c>
      <c r="C2814" t="s">
        <v>56</v>
      </c>
      <c r="D2814" t="s">
        <v>3616</v>
      </c>
      <c r="E2814" t="s">
        <v>3613</v>
      </c>
      <c r="F2814" t="str">
        <f>_xlfn.CONCAT(D2814:D2814,"-",E2814)</f>
        <v>Marrakech-Sanaa</v>
      </c>
      <c r="G2814" s="1">
        <v>44621</v>
      </c>
      <c r="H2814" s="1">
        <v>44628</v>
      </c>
      <c r="I2814" s="8">
        <f>IF(H2814&lt;&gt;"",_xlfn.DAYS(H2814,G2814),"N/A")</f>
        <v>7</v>
      </c>
      <c r="J2814" s="1">
        <f>IF(H2814&lt;&gt;"",H2814,"N/A")</f>
        <v>44628</v>
      </c>
      <c r="K2814">
        <v>3</v>
      </c>
      <c r="L2814" t="s">
        <v>16</v>
      </c>
      <c r="M2814" t="str">
        <f>IF(L2814&lt;&gt;"",L2814,"N/A")</f>
        <v>Paid</v>
      </c>
      <c r="N2814" t="s">
        <v>12</v>
      </c>
      <c r="O2814" t="str">
        <f>IF(N2814&lt;&gt;"",N2814,"N/A")</f>
        <v>Invoiced</v>
      </c>
      <c r="P2814" t="s">
        <v>13</v>
      </c>
      <c r="Q2814" s="9">
        <v>35</v>
      </c>
      <c r="R2814" t="str">
        <f t="shared" si="43"/>
        <v>30+</v>
      </c>
      <c r="S2814">
        <v>600</v>
      </c>
      <c r="T2814" t="s">
        <v>14</v>
      </c>
      <c r="U2814">
        <f>IF(T2814="USD",S2814,S2814*0.055)</f>
        <v>600</v>
      </c>
      <c r="V2814">
        <v>300</v>
      </c>
      <c r="W2814" t="s">
        <v>14</v>
      </c>
      <c r="X2814">
        <f>IF(W2814="USD",V2814,V2814*0.054)</f>
        <v>300</v>
      </c>
      <c r="Y2814">
        <v>0</v>
      </c>
      <c r="Z2814">
        <v>1.05</v>
      </c>
      <c r="AA2814" s="9">
        <v>0.70000000000000007</v>
      </c>
      <c r="AB2814">
        <v>0.875</v>
      </c>
      <c r="AC2814">
        <v>0.70000000000000007</v>
      </c>
    </row>
    <row r="2815" spans="1:29" x14ac:dyDescent="0.25">
      <c r="A2815" t="s">
        <v>2366</v>
      </c>
      <c r="B2815" t="s">
        <v>10</v>
      </c>
      <c r="C2815" t="s">
        <v>56</v>
      </c>
      <c r="D2815" t="s">
        <v>3616</v>
      </c>
      <c r="E2815" t="s">
        <v>3617</v>
      </c>
      <c r="F2815" t="str">
        <f>_xlfn.CONCAT(D2815:D2815,"-",E2815)</f>
        <v>Marrakech-Lagos</v>
      </c>
      <c r="G2815" s="1">
        <v>44637</v>
      </c>
      <c r="H2815" s="1">
        <v>44644</v>
      </c>
      <c r="I2815" s="8">
        <f>IF(H2815&lt;&gt;"",_xlfn.DAYS(H2815,G2815),"N/A")</f>
        <v>7</v>
      </c>
      <c r="J2815" s="1">
        <f>IF(H2815&lt;&gt;"",H2815,"N/A")</f>
        <v>44644</v>
      </c>
      <c r="K2815">
        <v>3</v>
      </c>
      <c r="L2815" t="s">
        <v>16</v>
      </c>
      <c r="M2815" t="str">
        <f>IF(L2815&lt;&gt;"",L2815,"N/A")</f>
        <v>Paid</v>
      </c>
      <c r="N2815" t="s">
        <v>12</v>
      </c>
      <c r="O2815" t="str">
        <f>IF(N2815&lt;&gt;"",N2815,"N/A")</f>
        <v>Invoiced</v>
      </c>
      <c r="P2815" t="s">
        <v>13</v>
      </c>
      <c r="Q2815" s="9">
        <v>35</v>
      </c>
      <c r="R2815" t="str">
        <f t="shared" si="43"/>
        <v>30+</v>
      </c>
      <c r="S2815">
        <v>600</v>
      </c>
      <c r="T2815" t="s">
        <v>14</v>
      </c>
      <c r="U2815">
        <f>IF(T2815="USD",S2815,S2815*0.055)</f>
        <v>600</v>
      </c>
      <c r="V2815">
        <v>300</v>
      </c>
      <c r="W2815" t="s">
        <v>14</v>
      </c>
      <c r="X2815">
        <f>IF(W2815="USD",V2815,V2815*0.054)</f>
        <v>300</v>
      </c>
      <c r="Y2815">
        <v>1</v>
      </c>
      <c r="Z2815">
        <v>1.05</v>
      </c>
      <c r="AA2815" s="9">
        <v>0.70000000000000007</v>
      </c>
      <c r="AB2815">
        <v>0.875</v>
      </c>
      <c r="AC2815">
        <v>0.70000000000000007</v>
      </c>
    </row>
    <row r="2816" spans="1:29" x14ac:dyDescent="0.25">
      <c r="A2816" t="s">
        <v>2371</v>
      </c>
      <c r="B2816" t="s">
        <v>10</v>
      </c>
      <c r="C2816" t="s">
        <v>56</v>
      </c>
      <c r="D2816" t="s">
        <v>3616</v>
      </c>
      <c r="E2816" t="s">
        <v>3614</v>
      </c>
      <c r="F2816" t="str">
        <f>_xlfn.CONCAT(D2816:D2816,"-",E2816)</f>
        <v>Marrakech-Alger</v>
      </c>
      <c r="G2816" s="1">
        <v>44600</v>
      </c>
      <c r="H2816" s="1">
        <v>44607</v>
      </c>
      <c r="I2816" s="8">
        <f>IF(H2816&lt;&gt;"",_xlfn.DAYS(H2816,G2816),"N/A")</f>
        <v>7</v>
      </c>
      <c r="J2816" s="1">
        <f>IF(H2816&lt;&gt;"",H2816,"N/A")</f>
        <v>44607</v>
      </c>
      <c r="K2816">
        <v>2</v>
      </c>
      <c r="L2816" t="s">
        <v>16</v>
      </c>
      <c r="M2816" t="str">
        <f>IF(L2816&lt;&gt;"",L2816,"N/A")</f>
        <v>Paid</v>
      </c>
      <c r="N2816" t="s">
        <v>16</v>
      </c>
      <c r="O2816" t="str">
        <f>IF(N2816&lt;&gt;"",N2816,"N/A")</f>
        <v>Paid</v>
      </c>
      <c r="P2816" t="s">
        <v>13</v>
      </c>
      <c r="Q2816" s="9">
        <v>35</v>
      </c>
      <c r="R2816" t="str">
        <f t="shared" si="43"/>
        <v>30+</v>
      </c>
      <c r="S2816">
        <v>600</v>
      </c>
      <c r="T2816" t="s">
        <v>14</v>
      </c>
      <c r="U2816">
        <f>IF(T2816="USD",S2816,S2816*0.055)</f>
        <v>600</v>
      </c>
      <c r="V2816">
        <v>300</v>
      </c>
      <c r="W2816" t="s">
        <v>14</v>
      </c>
      <c r="X2816">
        <f>IF(W2816="USD",V2816,V2816*0.054)</f>
        <v>300</v>
      </c>
      <c r="Y2816">
        <v>0</v>
      </c>
      <c r="Z2816">
        <v>1.05</v>
      </c>
      <c r="AA2816" s="9">
        <v>0.70000000000000007</v>
      </c>
      <c r="AB2816">
        <v>0.875</v>
      </c>
      <c r="AC2816">
        <v>0.70000000000000007</v>
      </c>
    </row>
    <row r="2817" spans="1:29" x14ac:dyDescent="0.25">
      <c r="A2817" t="s">
        <v>2373</v>
      </c>
      <c r="B2817" t="s">
        <v>10</v>
      </c>
      <c r="C2817" t="s">
        <v>56</v>
      </c>
      <c r="D2817" t="s">
        <v>3619</v>
      </c>
      <c r="E2817" t="s">
        <v>3618</v>
      </c>
      <c r="F2817" t="str">
        <f>_xlfn.CONCAT(D2817:D2817,"-",E2817)</f>
        <v>Addis Ababa-Tripoli</v>
      </c>
      <c r="G2817" s="1">
        <v>44600</v>
      </c>
      <c r="H2817" s="1">
        <v>44607</v>
      </c>
      <c r="I2817" s="8">
        <f>IF(H2817&lt;&gt;"",_xlfn.DAYS(H2817,G2817),"N/A")</f>
        <v>7</v>
      </c>
      <c r="J2817" s="1">
        <f>IF(H2817&lt;&gt;"",H2817,"N/A")</f>
        <v>44607</v>
      </c>
      <c r="K2817">
        <v>2</v>
      </c>
      <c r="L2817" t="s">
        <v>16</v>
      </c>
      <c r="M2817" t="str">
        <f>IF(L2817&lt;&gt;"",L2817,"N/A")</f>
        <v>Paid</v>
      </c>
      <c r="N2817" t="s">
        <v>16</v>
      </c>
      <c r="O2817" t="str">
        <f>IF(N2817&lt;&gt;"",N2817,"N/A")</f>
        <v>Paid</v>
      </c>
      <c r="P2817" t="s">
        <v>13</v>
      </c>
      <c r="Q2817" s="9">
        <v>35</v>
      </c>
      <c r="R2817" t="str">
        <f t="shared" si="43"/>
        <v>30+</v>
      </c>
      <c r="S2817">
        <v>600</v>
      </c>
      <c r="T2817" t="s">
        <v>14</v>
      </c>
      <c r="U2817">
        <f>IF(T2817="USD",S2817,S2817*0.055)</f>
        <v>600</v>
      </c>
      <c r="V2817">
        <v>300</v>
      </c>
      <c r="W2817" t="s">
        <v>14</v>
      </c>
      <c r="X2817">
        <f>IF(W2817="USD",V2817,V2817*0.054)</f>
        <v>300</v>
      </c>
      <c r="Y2817">
        <v>0</v>
      </c>
      <c r="Z2817">
        <v>1.05</v>
      </c>
      <c r="AA2817" s="9">
        <v>0.70000000000000007</v>
      </c>
      <c r="AB2817">
        <v>0.875</v>
      </c>
      <c r="AC2817">
        <v>0.70000000000000007</v>
      </c>
    </row>
    <row r="2818" spans="1:29" x14ac:dyDescent="0.25">
      <c r="A2818" t="s">
        <v>2380</v>
      </c>
      <c r="B2818" t="s">
        <v>10</v>
      </c>
      <c r="C2818" t="s">
        <v>56</v>
      </c>
      <c r="D2818" t="s">
        <v>3619</v>
      </c>
      <c r="E2818" t="s">
        <v>3618</v>
      </c>
      <c r="F2818" t="str">
        <f>_xlfn.CONCAT(D2818:D2818,"-",E2818)</f>
        <v>Addis Ababa-Tripoli</v>
      </c>
      <c r="G2818" s="1">
        <v>44601</v>
      </c>
      <c r="H2818" s="1">
        <v>44608</v>
      </c>
      <c r="I2818" s="8">
        <f>IF(H2818&lt;&gt;"",_xlfn.DAYS(H2818,G2818),"N/A")</f>
        <v>7</v>
      </c>
      <c r="J2818" s="1">
        <f>IF(H2818&lt;&gt;"",H2818,"N/A")</f>
        <v>44608</v>
      </c>
      <c r="K2818">
        <v>2</v>
      </c>
      <c r="L2818" t="s">
        <v>16</v>
      </c>
      <c r="M2818" t="str">
        <f>IF(L2818&lt;&gt;"",L2818,"N/A")</f>
        <v>Paid</v>
      </c>
      <c r="N2818" t="s">
        <v>16</v>
      </c>
      <c r="O2818" t="str">
        <f>IF(N2818&lt;&gt;"",N2818,"N/A")</f>
        <v>Paid</v>
      </c>
      <c r="P2818" t="s">
        <v>13</v>
      </c>
      <c r="Q2818" s="9">
        <v>35</v>
      </c>
      <c r="R2818" t="str">
        <f t="shared" si="43"/>
        <v>30+</v>
      </c>
      <c r="S2818">
        <v>600</v>
      </c>
      <c r="T2818" t="s">
        <v>14</v>
      </c>
      <c r="U2818">
        <f>IF(T2818="USD",S2818,S2818*0.055)</f>
        <v>600</v>
      </c>
      <c r="V2818">
        <v>300</v>
      </c>
      <c r="W2818" t="s">
        <v>14</v>
      </c>
      <c r="X2818">
        <f>IF(W2818="USD",V2818,V2818*0.054)</f>
        <v>300</v>
      </c>
      <c r="Y2818">
        <v>0</v>
      </c>
      <c r="Z2818">
        <v>1.05</v>
      </c>
      <c r="AA2818" s="9">
        <v>0.70000000000000007</v>
      </c>
      <c r="AB2818">
        <v>0.875</v>
      </c>
      <c r="AC2818">
        <v>0.70000000000000007</v>
      </c>
    </row>
    <row r="2819" spans="1:29" x14ac:dyDescent="0.25">
      <c r="A2819" t="s">
        <v>2381</v>
      </c>
      <c r="B2819" t="s">
        <v>10</v>
      </c>
      <c r="C2819" t="s">
        <v>56</v>
      </c>
      <c r="D2819" t="s">
        <v>3615</v>
      </c>
      <c r="E2819" t="s">
        <v>3618</v>
      </c>
      <c r="F2819" t="str">
        <f>_xlfn.CONCAT(D2819:D2819,"-",E2819)</f>
        <v>Mombasa-Tripoli</v>
      </c>
      <c r="G2819" s="1">
        <v>44601</v>
      </c>
      <c r="H2819" s="1">
        <v>44608</v>
      </c>
      <c r="I2819" s="8">
        <f>IF(H2819&lt;&gt;"",_xlfn.DAYS(H2819,G2819),"N/A")</f>
        <v>7</v>
      </c>
      <c r="J2819" s="1">
        <f>IF(H2819&lt;&gt;"",H2819,"N/A")</f>
        <v>44608</v>
      </c>
      <c r="K2819">
        <v>2</v>
      </c>
      <c r="L2819" t="s">
        <v>16</v>
      </c>
      <c r="M2819" t="str">
        <f>IF(L2819&lt;&gt;"",L2819,"N/A")</f>
        <v>Paid</v>
      </c>
      <c r="N2819" t="s">
        <v>16</v>
      </c>
      <c r="O2819" t="str">
        <f>IF(N2819&lt;&gt;"",N2819,"N/A")</f>
        <v>Paid</v>
      </c>
      <c r="P2819" t="s">
        <v>13</v>
      </c>
      <c r="Q2819" s="9">
        <v>35</v>
      </c>
      <c r="R2819" t="str">
        <f t="shared" ref="R2819:R2882" si="44">IF(Q2819&lt;=10,"1-10",IF(Q2819&lt;=20,"10-20",IF(Q2819&lt;=30,"20-30",IF(Q2819&lt;=40,"30+"))))</f>
        <v>30+</v>
      </c>
      <c r="S2819">
        <v>600</v>
      </c>
      <c r="T2819" t="s">
        <v>14</v>
      </c>
      <c r="U2819">
        <f>IF(T2819="USD",S2819,S2819*0.055)</f>
        <v>600</v>
      </c>
      <c r="V2819">
        <v>300</v>
      </c>
      <c r="W2819" t="s">
        <v>14</v>
      </c>
      <c r="X2819">
        <f>IF(W2819="USD",V2819,V2819*0.054)</f>
        <v>300</v>
      </c>
      <c r="Y2819">
        <v>0</v>
      </c>
      <c r="Z2819">
        <v>1.05</v>
      </c>
      <c r="AA2819" s="9">
        <v>0.70000000000000007</v>
      </c>
      <c r="AB2819">
        <v>0.875</v>
      </c>
      <c r="AC2819">
        <v>0.70000000000000007</v>
      </c>
    </row>
    <row r="2820" spans="1:29" x14ac:dyDescent="0.25">
      <c r="A2820" t="s">
        <v>2399</v>
      </c>
      <c r="B2820" t="s">
        <v>10</v>
      </c>
      <c r="C2820" t="s">
        <v>56</v>
      </c>
      <c r="D2820" t="s">
        <v>3620</v>
      </c>
      <c r="E2820" t="s">
        <v>3617</v>
      </c>
      <c r="F2820" t="str">
        <f>_xlfn.CONCAT(D2820:D2820,"-",E2820)</f>
        <v>Zanzibar-Lagos</v>
      </c>
      <c r="G2820" s="1">
        <v>44604</v>
      </c>
      <c r="H2820" s="1">
        <v>44611</v>
      </c>
      <c r="I2820" s="8">
        <f>IF(H2820&lt;&gt;"",_xlfn.DAYS(H2820,G2820),"N/A")</f>
        <v>7</v>
      </c>
      <c r="J2820" s="1">
        <f>IF(H2820&lt;&gt;"",H2820,"N/A")</f>
        <v>44611</v>
      </c>
      <c r="K2820">
        <v>2</v>
      </c>
      <c r="L2820" t="s">
        <v>16</v>
      </c>
      <c r="M2820" t="str">
        <f>IF(L2820&lt;&gt;"",L2820,"N/A")</f>
        <v>Paid</v>
      </c>
      <c r="N2820" t="s">
        <v>16</v>
      </c>
      <c r="O2820" t="str">
        <f>IF(N2820&lt;&gt;"",N2820,"N/A")</f>
        <v>Paid</v>
      </c>
      <c r="P2820" t="s">
        <v>13</v>
      </c>
      <c r="Q2820" s="9">
        <v>35</v>
      </c>
      <c r="R2820" t="str">
        <f t="shared" si="44"/>
        <v>30+</v>
      </c>
      <c r="S2820">
        <v>600</v>
      </c>
      <c r="T2820" t="s">
        <v>14</v>
      </c>
      <c r="U2820">
        <f>IF(T2820="USD",S2820,S2820*0.055)</f>
        <v>600</v>
      </c>
      <c r="V2820">
        <v>300</v>
      </c>
      <c r="W2820" t="s">
        <v>14</v>
      </c>
      <c r="X2820">
        <f>IF(W2820="USD",V2820,V2820*0.054)</f>
        <v>300</v>
      </c>
      <c r="Y2820">
        <v>0</v>
      </c>
      <c r="Z2820">
        <v>1.05</v>
      </c>
      <c r="AA2820" s="9">
        <v>0.70000000000000007</v>
      </c>
      <c r="AB2820">
        <v>0.875</v>
      </c>
      <c r="AC2820">
        <v>0.70000000000000007</v>
      </c>
    </row>
    <row r="2821" spans="1:29" x14ac:dyDescent="0.25">
      <c r="A2821" t="s">
        <v>2400</v>
      </c>
      <c r="B2821" t="s">
        <v>10</v>
      </c>
      <c r="C2821" t="s">
        <v>56</v>
      </c>
      <c r="D2821" t="s">
        <v>3611</v>
      </c>
      <c r="E2821" t="s">
        <v>3614</v>
      </c>
      <c r="F2821" t="str">
        <f>_xlfn.CONCAT(D2821:D2821,"-",E2821)</f>
        <v>Mogadishu-Alger</v>
      </c>
      <c r="G2821" s="1">
        <v>44604</v>
      </c>
      <c r="H2821" s="1">
        <v>44611</v>
      </c>
      <c r="I2821" s="8">
        <f>IF(H2821&lt;&gt;"",_xlfn.DAYS(H2821,G2821),"N/A")</f>
        <v>7</v>
      </c>
      <c r="J2821" s="1">
        <f>IF(H2821&lt;&gt;"",H2821,"N/A")</f>
        <v>44611</v>
      </c>
      <c r="K2821">
        <v>2</v>
      </c>
      <c r="L2821" t="s">
        <v>16</v>
      </c>
      <c r="M2821" t="str">
        <f>IF(L2821&lt;&gt;"",L2821,"N/A")</f>
        <v>Paid</v>
      </c>
      <c r="N2821" t="s">
        <v>16</v>
      </c>
      <c r="O2821" t="str">
        <f>IF(N2821&lt;&gt;"",N2821,"N/A")</f>
        <v>Paid</v>
      </c>
      <c r="P2821" t="s">
        <v>13</v>
      </c>
      <c r="Q2821" s="9">
        <v>35</v>
      </c>
      <c r="R2821" t="str">
        <f t="shared" si="44"/>
        <v>30+</v>
      </c>
      <c r="S2821">
        <v>600</v>
      </c>
      <c r="T2821" t="s">
        <v>14</v>
      </c>
      <c r="U2821">
        <f>IF(T2821="USD",S2821,S2821*0.055)</f>
        <v>600</v>
      </c>
      <c r="V2821">
        <v>300</v>
      </c>
      <c r="W2821" t="s">
        <v>14</v>
      </c>
      <c r="X2821">
        <f>IF(W2821="USD",V2821,V2821*0.054)</f>
        <v>300</v>
      </c>
      <c r="Y2821">
        <v>0</v>
      </c>
      <c r="Z2821">
        <v>1.05</v>
      </c>
      <c r="AA2821" s="9">
        <v>0.70000000000000007</v>
      </c>
      <c r="AB2821">
        <v>0.875</v>
      </c>
      <c r="AC2821">
        <v>0.70000000000000007</v>
      </c>
    </row>
    <row r="2822" spans="1:29" x14ac:dyDescent="0.25">
      <c r="A2822" t="s">
        <v>2411</v>
      </c>
      <c r="B2822" t="s">
        <v>10</v>
      </c>
      <c r="C2822" t="s">
        <v>56</v>
      </c>
      <c r="D2822" t="s">
        <v>3616</v>
      </c>
      <c r="E2822" t="s">
        <v>3612</v>
      </c>
      <c r="F2822" t="str">
        <f>_xlfn.CONCAT(D2822:D2822,"-",E2822)</f>
        <v>Marrakech-Victoria</v>
      </c>
      <c r="G2822" s="1">
        <v>44644</v>
      </c>
      <c r="H2822" s="1">
        <v>44651</v>
      </c>
      <c r="I2822" s="8">
        <f>IF(H2822&lt;&gt;"",_xlfn.DAYS(H2822,G2822),"N/A")</f>
        <v>7</v>
      </c>
      <c r="J2822" s="1">
        <f>IF(H2822&lt;&gt;"",H2822,"N/A")</f>
        <v>44651</v>
      </c>
      <c r="K2822">
        <v>3</v>
      </c>
      <c r="L2822" t="s">
        <v>16</v>
      </c>
      <c r="M2822" t="str">
        <f>IF(L2822&lt;&gt;"",L2822,"N/A")</f>
        <v>Paid</v>
      </c>
      <c r="N2822" t="s">
        <v>12</v>
      </c>
      <c r="O2822" t="str">
        <f>IF(N2822&lt;&gt;"",N2822,"N/A")</f>
        <v>Invoiced</v>
      </c>
      <c r="P2822" t="s">
        <v>13</v>
      </c>
      <c r="Q2822" s="9">
        <v>35</v>
      </c>
      <c r="R2822" t="str">
        <f t="shared" si="44"/>
        <v>30+</v>
      </c>
      <c r="S2822">
        <v>600</v>
      </c>
      <c r="T2822" t="s">
        <v>14</v>
      </c>
      <c r="U2822">
        <f>IF(T2822="USD",S2822,S2822*0.055)</f>
        <v>600</v>
      </c>
      <c r="V2822">
        <v>300</v>
      </c>
      <c r="W2822" t="s">
        <v>14</v>
      </c>
      <c r="X2822">
        <f>IF(W2822="USD",V2822,V2822*0.054)</f>
        <v>300</v>
      </c>
      <c r="Y2822">
        <v>0</v>
      </c>
      <c r="Z2822">
        <v>1.05</v>
      </c>
      <c r="AA2822" s="9">
        <v>0.70000000000000007</v>
      </c>
      <c r="AB2822">
        <v>0.875</v>
      </c>
      <c r="AC2822">
        <v>0.70000000000000007</v>
      </c>
    </row>
    <row r="2823" spans="1:29" x14ac:dyDescent="0.25">
      <c r="A2823" t="s">
        <v>2433</v>
      </c>
      <c r="B2823" t="s">
        <v>10</v>
      </c>
      <c r="C2823" t="s">
        <v>56</v>
      </c>
      <c r="D2823" t="s">
        <v>3619</v>
      </c>
      <c r="E2823" t="s">
        <v>3613</v>
      </c>
      <c r="F2823" t="str">
        <f>_xlfn.CONCAT(D2823:D2823,"-",E2823)</f>
        <v>Addis Ababa-Sanaa</v>
      </c>
      <c r="G2823" s="1">
        <v>44664</v>
      </c>
      <c r="H2823" s="1">
        <v>44671</v>
      </c>
      <c r="I2823" s="8">
        <f>IF(H2823&lt;&gt;"",_xlfn.DAYS(H2823,G2823),"N/A")</f>
        <v>7</v>
      </c>
      <c r="J2823" s="1">
        <f>IF(H2823&lt;&gt;"",H2823,"N/A")</f>
        <v>44671</v>
      </c>
      <c r="K2823">
        <v>4</v>
      </c>
      <c r="L2823" t="s">
        <v>16</v>
      </c>
      <c r="M2823" t="str">
        <f>IF(L2823&lt;&gt;"",L2823,"N/A")</f>
        <v>Paid</v>
      </c>
      <c r="N2823" t="s">
        <v>16</v>
      </c>
      <c r="O2823" t="str">
        <f>IF(N2823&lt;&gt;"",N2823,"N/A")</f>
        <v>Paid</v>
      </c>
      <c r="P2823" t="s">
        <v>13</v>
      </c>
      <c r="Q2823" s="9">
        <v>35</v>
      </c>
      <c r="R2823" t="str">
        <f t="shared" si="44"/>
        <v>30+</v>
      </c>
      <c r="S2823">
        <v>600</v>
      </c>
      <c r="T2823" t="s">
        <v>14</v>
      </c>
      <c r="U2823">
        <f>IF(T2823="USD",S2823,S2823*0.055)</f>
        <v>600</v>
      </c>
      <c r="V2823">
        <v>300</v>
      </c>
      <c r="W2823" t="s">
        <v>14</v>
      </c>
      <c r="X2823">
        <f>IF(W2823="USD",V2823,V2823*0.054)</f>
        <v>300</v>
      </c>
      <c r="Y2823">
        <v>0</v>
      </c>
      <c r="Z2823">
        <v>1.05</v>
      </c>
      <c r="AA2823" s="9">
        <v>0.70000000000000007</v>
      </c>
      <c r="AB2823">
        <v>0.875</v>
      </c>
      <c r="AC2823">
        <v>0.70000000000000007</v>
      </c>
    </row>
    <row r="2824" spans="1:29" x14ac:dyDescent="0.25">
      <c r="A2824" t="s">
        <v>2435</v>
      </c>
      <c r="B2824" t="s">
        <v>10</v>
      </c>
      <c r="C2824" t="s">
        <v>56</v>
      </c>
      <c r="D2824" t="s">
        <v>3611</v>
      </c>
      <c r="E2824" t="s">
        <v>3618</v>
      </c>
      <c r="F2824" t="str">
        <f>_xlfn.CONCAT(D2824:D2824,"-",E2824)</f>
        <v>Mogadishu-Tripoli</v>
      </c>
      <c r="G2824" s="1">
        <v>44664</v>
      </c>
      <c r="H2824" s="1">
        <v>44671</v>
      </c>
      <c r="I2824" s="8">
        <f>IF(H2824&lt;&gt;"",_xlfn.DAYS(H2824,G2824),"N/A")</f>
        <v>7</v>
      </c>
      <c r="J2824" s="1">
        <f>IF(H2824&lt;&gt;"",H2824,"N/A")</f>
        <v>44671</v>
      </c>
      <c r="K2824">
        <v>4</v>
      </c>
      <c r="L2824" t="s">
        <v>16</v>
      </c>
      <c r="M2824" t="str">
        <f>IF(L2824&lt;&gt;"",L2824,"N/A")</f>
        <v>Paid</v>
      </c>
      <c r="N2824" t="s">
        <v>16</v>
      </c>
      <c r="O2824" t="str">
        <f>IF(N2824&lt;&gt;"",N2824,"N/A")</f>
        <v>Paid</v>
      </c>
      <c r="P2824" t="s">
        <v>13</v>
      </c>
      <c r="Q2824" s="9">
        <v>35</v>
      </c>
      <c r="R2824" t="str">
        <f t="shared" si="44"/>
        <v>30+</v>
      </c>
      <c r="S2824">
        <v>600</v>
      </c>
      <c r="T2824" t="s">
        <v>14</v>
      </c>
      <c r="U2824">
        <f>IF(T2824="USD",S2824,S2824*0.055)</f>
        <v>600</v>
      </c>
      <c r="V2824">
        <v>300</v>
      </c>
      <c r="W2824" t="s">
        <v>14</v>
      </c>
      <c r="X2824">
        <f>IF(W2824="USD",V2824,V2824*0.054)</f>
        <v>300</v>
      </c>
      <c r="Y2824">
        <v>0</v>
      </c>
      <c r="Z2824">
        <v>1.05</v>
      </c>
      <c r="AA2824" s="9">
        <v>0.70000000000000007</v>
      </c>
      <c r="AB2824">
        <v>0.875</v>
      </c>
      <c r="AC2824">
        <v>0.70000000000000007</v>
      </c>
    </row>
    <row r="2825" spans="1:29" x14ac:dyDescent="0.25">
      <c r="A2825" t="s">
        <v>2436</v>
      </c>
      <c r="B2825" t="s">
        <v>10</v>
      </c>
      <c r="C2825" t="s">
        <v>56</v>
      </c>
      <c r="D2825" t="s">
        <v>3611</v>
      </c>
      <c r="E2825" t="s">
        <v>3617</v>
      </c>
      <c r="F2825" t="str">
        <f>_xlfn.CONCAT(D2825:D2825,"-",E2825)</f>
        <v>Mogadishu-Lagos</v>
      </c>
      <c r="G2825" s="1">
        <v>44664</v>
      </c>
      <c r="H2825" s="1">
        <v>44671</v>
      </c>
      <c r="I2825" s="8">
        <f>IF(H2825&lt;&gt;"",_xlfn.DAYS(H2825,G2825),"N/A")</f>
        <v>7</v>
      </c>
      <c r="J2825" s="1">
        <f>IF(H2825&lt;&gt;"",H2825,"N/A")</f>
        <v>44671</v>
      </c>
      <c r="K2825">
        <v>4</v>
      </c>
      <c r="L2825" t="s">
        <v>16</v>
      </c>
      <c r="M2825" t="str">
        <f>IF(L2825&lt;&gt;"",L2825,"N/A")</f>
        <v>Paid</v>
      </c>
      <c r="N2825" t="s">
        <v>16</v>
      </c>
      <c r="O2825" t="str">
        <f>IF(N2825&lt;&gt;"",N2825,"N/A")</f>
        <v>Paid</v>
      </c>
      <c r="P2825" t="s">
        <v>13</v>
      </c>
      <c r="Q2825" s="9">
        <v>35</v>
      </c>
      <c r="R2825" t="str">
        <f t="shared" si="44"/>
        <v>30+</v>
      </c>
      <c r="S2825">
        <v>600</v>
      </c>
      <c r="T2825" t="s">
        <v>14</v>
      </c>
      <c r="U2825">
        <f>IF(T2825="USD",S2825,S2825*0.055)</f>
        <v>600</v>
      </c>
      <c r="V2825">
        <v>300</v>
      </c>
      <c r="W2825" t="s">
        <v>14</v>
      </c>
      <c r="X2825">
        <f>IF(W2825="USD",V2825,V2825*0.054)</f>
        <v>300</v>
      </c>
      <c r="Y2825">
        <v>0</v>
      </c>
      <c r="Z2825">
        <v>1.05</v>
      </c>
      <c r="AA2825" s="9">
        <v>0.70000000000000007</v>
      </c>
      <c r="AB2825">
        <v>0.875</v>
      </c>
      <c r="AC2825">
        <v>0.70000000000000007</v>
      </c>
    </row>
    <row r="2826" spans="1:29" x14ac:dyDescent="0.25">
      <c r="A2826" t="s">
        <v>2439</v>
      </c>
      <c r="B2826" t="s">
        <v>10</v>
      </c>
      <c r="C2826" t="s">
        <v>56</v>
      </c>
      <c r="D2826" t="s">
        <v>3615</v>
      </c>
      <c r="E2826" t="s">
        <v>3618</v>
      </c>
      <c r="F2826" t="str">
        <f>_xlfn.CONCAT(D2826:D2826,"-",E2826)</f>
        <v>Mombasa-Tripoli</v>
      </c>
      <c r="G2826" s="1">
        <v>44664</v>
      </c>
      <c r="H2826" s="1">
        <v>44671</v>
      </c>
      <c r="I2826" s="8">
        <f>IF(H2826&lt;&gt;"",_xlfn.DAYS(H2826,G2826),"N/A")</f>
        <v>7</v>
      </c>
      <c r="J2826" s="1">
        <f>IF(H2826&lt;&gt;"",H2826,"N/A")</f>
        <v>44671</v>
      </c>
      <c r="K2826">
        <v>4</v>
      </c>
      <c r="L2826" t="s">
        <v>16</v>
      </c>
      <c r="M2826" t="str">
        <f>IF(L2826&lt;&gt;"",L2826,"N/A")</f>
        <v>Paid</v>
      </c>
      <c r="N2826" t="s">
        <v>16</v>
      </c>
      <c r="O2826" t="str">
        <f>IF(N2826&lt;&gt;"",N2826,"N/A")</f>
        <v>Paid</v>
      </c>
      <c r="P2826" t="s">
        <v>13</v>
      </c>
      <c r="Q2826" s="9">
        <v>35</v>
      </c>
      <c r="R2826" t="str">
        <f t="shared" si="44"/>
        <v>30+</v>
      </c>
      <c r="S2826">
        <v>600</v>
      </c>
      <c r="T2826" t="s">
        <v>14</v>
      </c>
      <c r="U2826">
        <f>IF(T2826="USD",S2826,S2826*0.055)</f>
        <v>600</v>
      </c>
      <c r="V2826">
        <v>300</v>
      </c>
      <c r="W2826" t="s">
        <v>14</v>
      </c>
      <c r="X2826">
        <f>IF(W2826="USD",V2826,V2826*0.054)</f>
        <v>300</v>
      </c>
      <c r="Y2826">
        <v>0</v>
      </c>
      <c r="Z2826">
        <v>1.05</v>
      </c>
      <c r="AA2826" s="9">
        <v>0.70000000000000007</v>
      </c>
      <c r="AB2826">
        <v>0.875</v>
      </c>
      <c r="AC2826">
        <v>0.70000000000000007</v>
      </c>
    </row>
    <row r="2827" spans="1:29" x14ac:dyDescent="0.25">
      <c r="A2827" t="s">
        <v>2440</v>
      </c>
      <c r="B2827" t="s">
        <v>10</v>
      </c>
      <c r="C2827" t="s">
        <v>56</v>
      </c>
      <c r="D2827" t="s">
        <v>3615</v>
      </c>
      <c r="E2827" t="s">
        <v>3614</v>
      </c>
      <c r="F2827" t="str">
        <f>_xlfn.CONCAT(D2827:D2827,"-",E2827)</f>
        <v>Mombasa-Alger</v>
      </c>
      <c r="G2827" s="1">
        <v>44670</v>
      </c>
      <c r="H2827" s="1">
        <v>44677</v>
      </c>
      <c r="I2827" s="8">
        <f>IF(H2827&lt;&gt;"",_xlfn.DAYS(H2827,G2827),"N/A")</f>
        <v>7</v>
      </c>
      <c r="J2827" s="1">
        <f>IF(H2827&lt;&gt;"",H2827,"N/A")</f>
        <v>44677</v>
      </c>
      <c r="K2827">
        <v>4</v>
      </c>
      <c r="L2827" t="s">
        <v>16</v>
      </c>
      <c r="M2827" t="str">
        <f>IF(L2827&lt;&gt;"",L2827,"N/A")</f>
        <v>Paid</v>
      </c>
      <c r="N2827" t="s">
        <v>16</v>
      </c>
      <c r="O2827" t="str">
        <f>IF(N2827&lt;&gt;"",N2827,"N/A")</f>
        <v>Paid</v>
      </c>
      <c r="P2827" t="s">
        <v>13</v>
      </c>
      <c r="Q2827" s="9">
        <v>35</v>
      </c>
      <c r="R2827" t="str">
        <f t="shared" si="44"/>
        <v>30+</v>
      </c>
      <c r="S2827">
        <v>600</v>
      </c>
      <c r="T2827" t="s">
        <v>14</v>
      </c>
      <c r="U2827">
        <f>IF(T2827="USD",S2827,S2827*0.055)</f>
        <v>600</v>
      </c>
      <c r="V2827">
        <v>300</v>
      </c>
      <c r="W2827" t="s">
        <v>14</v>
      </c>
      <c r="X2827">
        <f>IF(W2827="USD",V2827,V2827*0.054)</f>
        <v>300</v>
      </c>
      <c r="Y2827">
        <v>0</v>
      </c>
      <c r="Z2827">
        <v>1.05</v>
      </c>
      <c r="AA2827" s="9">
        <v>0.70000000000000007</v>
      </c>
      <c r="AB2827">
        <v>0.875</v>
      </c>
      <c r="AC2827">
        <v>0.70000000000000007</v>
      </c>
    </row>
    <row r="2828" spans="1:29" x14ac:dyDescent="0.25">
      <c r="A2828" t="s">
        <v>2441</v>
      </c>
      <c r="B2828" t="s">
        <v>10</v>
      </c>
      <c r="C2828" t="s">
        <v>56</v>
      </c>
      <c r="D2828" t="s">
        <v>3611</v>
      </c>
      <c r="E2828" t="s">
        <v>3614</v>
      </c>
      <c r="F2828" t="str">
        <f>_xlfn.CONCAT(D2828:D2828,"-",E2828)</f>
        <v>Mogadishu-Alger</v>
      </c>
      <c r="G2828" s="1">
        <v>44670</v>
      </c>
      <c r="H2828" s="1">
        <v>44677</v>
      </c>
      <c r="I2828" s="8">
        <f>IF(H2828&lt;&gt;"",_xlfn.DAYS(H2828,G2828),"N/A")</f>
        <v>7</v>
      </c>
      <c r="J2828" s="1">
        <f>IF(H2828&lt;&gt;"",H2828,"N/A")</f>
        <v>44677</v>
      </c>
      <c r="K2828">
        <v>4</v>
      </c>
      <c r="L2828" t="s">
        <v>16</v>
      </c>
      <c r="M2828" t="str">
        <f>IF(L2828&lt;&gt;"",L2828,"N/A")</f>
        <v>Paid</v>
      </c>
      <c r="N2828" t="s">
        <v>16</v>
      </c>
      <c r="O2828" t="str">
        <f>IF(N2828&lt;&gt;"",N2828,"N/A")</f>
        <v>Paid</v>
      </c>
      <c r="P2828" t="s">
        <v>13</v>
      </c>
      <c r="Q2828" s="9">
        <v>35</v>
      </c>
      <c r="R2828" t="str">
        <f t="shared" si="44"/>
        <v>30+</v>
      </c>
      <c r="S2828">
        <v>600</v>
      </c>
      <c r="T2828" t="s">
        <v>14</v>
      </c>
      <c r="U2828">
        <f>IF(T2828="USD",S2828,S2828*0.055)</f>
        <v>600</v>
      </c>
      <c r="V2828">
        <v>300</v>
      </c>
      <c r="W2828" t="s">
        <v>14</v>
      </c>
      <c r="X2828">
        <f>IF(W2828="USD",V2828,V2828*0.054)</f>
        <v>300</v>
      </c>
      <c r="Y2828">
        <v>0</v>
      </c>
      <c r="Z2828">
        <v>1.05</v>
      </c>
      <c r="AA2828" s="9">
        <v>0.70000000000000007</v>
      </c>
      <c r="AB2828">
        <v>0.875</v>
      </c>
      <c r="AC2828">
        <v>0.70000000000000007</v>
      </c>
    </row>
    <row r="2829" spans="1:29" x14ac:dyDescent="0.25">
      <c r="A2829" t="s">
        <v>2442</v>
      </c>
      <c r="B2829" t="s">
        <v>10</v>
      </c>
      <c r="C2829" t="s">
        <v>56</v>
      </c>
      <c r="D2829" t="s">
        <v>3616</v>
      </c>
      <c r="E2829" t="s">
        <v>3613</v>
      </c>
      <c r="F2829" t="str">
        <f>_xlfn.CONCAT(D2829:D2829,"-",E2829)</f>
        <v>Marrakech-Sanaa</v>
      </c>
      <c r="G2829" s="1">
        <v>44729</v>
      </c>
      <c r="H2829" s="1">
        <v>44736</v>
      </c>
      <c r="I2829" s="8">
        <f>IF(H2829&lt;&gt;"",_xlfn.DAYS(H2829,G2829),"N/A")</f>
        <v>7</v>
      </c>
      <c r="J2829" s="1">
        <f>IF(H2829&lt;&gt;"",H2829,"N/A")</f>
        <v>44736</v>
      </c>
      <c r="K2829">
        <v>6</v>
      </c>
      <c r="L2829" t="s">
        <v>12</v>
      </c>
      <c r="M2829" t="str">
        <f>IF(L2829&lt;&gt;"",L2829,"N/A")</f>
        <v>Invoiced</v>
      </c>
      <c r="N2829" t="s">
        <v>12</v>
      </c>
      <c r="O2829" t="str">
        <f>IF(N2829&lt;&gt;"",N2829,"N/A")</f>
        <v>Invoiced</v>
      </c>
      <c r="P2829" t="s">
        <v>13</v>
      </c>
      <c r="Q2829" s="9">
        <v>35</v>
      </c>
      <c r="R2829" t="str">
        <f t="shared" si="44"/>
        <v>30+</v>
      </c>
      <c r="S2829">
        <v>600</v>
      </c>
      <c r="T2829" t="s">
        <v>14</v>
      </c>
      <c r="U2829">
        <f>IF(T2829="USD",S2829,S2829*0.055)</f>
        <v>600</v>
      </c>
      <c r="V2829">
        <v>300</v>
      </c>
      <c r="W2829" t="s">
        <v>14</v>
      </c>
      <c r="X2829">
        <f>IF(W2829="USD",V2829,V2829*0.054)</f>
        <v>300</v>
      </c>
      <c r="Y2829">
        <v>0</v>
      </c>
      <c r="Z2829">
        <v>1.05</v>
      </c>
      <c r="AA2829" s="9">
        <v>0.70000000000000007</v>
      </c>
      <c r="AB2829">
        <v>0.875</v>
      </c>
      <c r="AC2829">
        <v>0.70000000000000007</v>
      </c>
    </row>
    <row r="2830" spans="1:29" x14ac:dyDescent="0.25">
      <c r="A2830" t="s">
        <v>2454</v>
      </c>
      <c r="B2830" t="s">
        <v>10</v>
      </c>
      <c r="C2830" t="s">
        <v>56</v>
      </c>
      <c r="D2830" t="s">
        <v>3616</v>
      </c>
      <c r="E2830" t="s">
        <v>3613</v>
      </c>
      <c r="F2830" t="str">
        <f>_xlfn.CONCAT(D2830:D2830,"-",E2830)</f>
        <v>Marrakech-Sanaa</v>
      </c>
      <c r="G2830" s="1">
        <v>44704</v>
      </c>
      <c r="H2830" s="1">
        <v>44711</v>
      </c>
      <c r="I2830" s="8">
        <f>IF(H2830&lt;&gt;"",_xlfn.DAYS(H2830,G2830),"N/A")</f>
        <v>7</v>
      </c>
      <c r="J2830" s="1">
        <f>IF(H2830&lt;&gt;"",H2830,"N/A")</f>
        <v>44711</v>
      </c>
      <c r="K2830">
        <v>5</v>
      </c>
      <c r="L2830" t="s">
        <v>12</v>
      </c>
      <c r="M2830" t="str">
        <f>IF(L2830&lt;&gt;"",L2830,"N/A")</f>
        <v>Invoiced</v>
      </c>
      <c r="N2830" t="s">
        <v>12</v>
      </c>
      <c r="O2830" t="str">
        <f>IF(N2830&lt;&gt;"",N2830,"N/A")</f>
        <v>Invoiced</v>
      </c>
      <c r="P2830" t="s">
        <v>13</v>
      </c>
      <c r="Q2830" s="9">
        <v>35</v>
      </c>
      <c r="R2830" t="str">
        <f t="shared" si="44"/>
        <v>30+</v>
      </c>
      <c r="S2830">
        <v>600</v>
      </c>
      <c r="T2830" t="s">
        <v>14</v>
      </c>
      <c r="U2830">
        <f>IF(T2830="USD",S2830,S2830*0.055)</f>
        <v>600</v>
      </c>
      <c r="V2830">
        <v>300</v>
      </c>
      <c r="W2830" t="s">
        <v>14</v>
      </c>
      <c r="X2830">
        <f>IF(W2830="USD",V2830,V2830*0.054)</f>
        <v>300</v>
      </c>
      <c r="Y2830">
        <v>1</v>
      </c>
      <c r="Z2830">
        <v>1.05</v>
      </c>
      <c r="AA2830" s="9">
        <v>0.70000000000000007</v>
      </c>
      <c r="AB2830">
        <v>0.875</v>
      </c>
      <c r="AC2830">
        <v>0.70000000000000007</v>
      </c>
    </row>
    <row r="2831" spans="1:29" x14ac:dyDescent="0.25">
      <c r="A2831" t="s">
        <v>2455</v>
      </c>
      <c r="B2831" t="s">
        <v>10</v>
      </c>
      <c r="C2831" t="s">
        <v>56</v>
      </c>
      <c r="D2831" t="s">
        <v>3616</v>
      </c>
      <c r="E2831" t="s">
        <v>3614</v>
      </c>
      <c r="F2831" t="str">
        <f>_xlfn.CONCAT(D2831:D2831,"-",E2831)</f>
        <v>Marrakech-Alger</v>
      </c>
      <c r="G2831" s="1">
        <v>44705</v>
      </c>
      <c r="H2831" s="1">
        <v>44712</v>
      </c>
      <c r="I2831" s="8">
        <f>IF(H2831&lt;&gt;"",_xlfn.DAYS(H2831,G2831),"N/A")</f>
        <v>7</v>
      </c>
      <c r="J2831" s="1">
        <f>IF(H2831&lt;&gt;"",H2831,"N/A")</f>
        <v>44712</v>
      </c>
      <c r="K2831">
        <v>5</v>
      </c>
      <c r="L2831" t="s">
        <v>12</v>
      </c>
      <c r="M2831" t="str">
        <f>IF(L2831&lt;&gt;"",L2831,"N/A")</f>
        <v>Invoiced</v>
      </c>
      <c r="N2831" t="s">
        <v>12</v>
      </c>
      <c r="O2831" t="str">
        <f>IF(N2831&lt;&gt;"",N2831,"N/A")</f>
        <v>Invoiced</v>
      </c>
      <c r="P2831" t="s">
        <v>13</v>
      </c>
      <c r="Q2831" s="9">
        <v>35</v>
      </c>
      <c r="R2831" t="str">
        <f t="shared" si="44"/>
        <v>30+</v>
      </c>
      <c r="S2831">
        <v>600</v>
      </c>
      <c r="T2831" t="s">
        <v>14</v>
      </c>
      <c r="U2831">
        <f>IF(T2831="USD",S2831,S2831*0.055)</f>
        <v>600</v>
      </c>
      <c r="V2831">
        <v>300</v>
      </c>
      <c r="W2831" t="s">
        <v>14</v>
      </c>
      <c r="X2831">
        <f>IF(W2831="USD",V2831,V2831*0.054)</f>
        <v>300</v>
      </c>
      <c r="Y2831">
        <v>1</v>
      </c>
      <c r="Z2831">
        <v>1.05</v>
      </c>
      <c r="AA2831" s="9">
        <v>0.70000000000000007</v>
      </c>
      <c r="AB2831">
        <v>0.875</v>
      </c>
      <c r="AC2831">
        <v>0.70000000000000007</v>
      </c>
    </row>
    <row r="2832" spans="1:29" x14ac:dyDescent="0.25">
      <c r="A2832" t="s">
        <v>2456</v>
      </c>
      <c r="B2832" t="s">
        <v>10</v>
      </c>
      <c r="C2832" t="s">
        <v>56</v>
      </c>
      <c r="D2832" t="s">
        <v>3619</v>
      </c>
      <c r="E2832" t="s">
        <v>3618</v>
      </c>
      <c r="F2832" t="str">
        <f>_xlfn.CONCAT(D2832:D2832,"-",E2832)</f>
        <v>Addis Ababa-Tripoli</v>
      </c>
      <c r="G2832" s="1">
        <v>44705</v>
      </c>
      <c r="H2832" s="1">
        <v>44712</v>
      </c>
      <c r="I2832" s="8">
        <f>IF(H2832&lt;&gt;"",_xlfn.DAYS(H2832,G2832),"N/A")</f>
        <v>7</v>
      </c>
      <c r="J2832" s="1">
        <f>IF(H2832&lt;&gt;"",H2832,"N/A")</f>
        <v>44712</v>
      </c>
      <c r="K2832">
        <v>5</v>
      </c>
      <c r="L2832" t="s">
        <v>12</v>
      </c>
      <c r="M2832" t="str">
        <f>IF(L2832&lt;&gt;"",L2832,"N/A")</f>
        <v>Invoiced</v>
      </c>
      <c r="N2832" t="s">
        <v>12</v>
      </c>
      <c r="O2832" t="str">
        <f>IF(N2832&lt;&gt;"",N2832,"N/A")</f>
        <v>Invoiced</v>
      </c>
      <c r="P2832" t="s">
        <v>13</v>
      </c>
      <c r="Q2832" s="9">
        <v>35</v>
      </c>
      <c r="R2832" t="str">
        <f t="shared" si="44"/>
        <v>30+</v>
      </c>
      <c r="S2832">
        <v>600</v>
      </c>
      <c r="T2832" t="s">
        <v>14</v>
      </c>
      <c r="U2832">
        <f>IF(T2832="USD",S2832,S2832*0.055)</f>
        <v>600</v>
      </c>
      <c r="V2832">
        <v>300</v>
      </c>
      <c r="W2832" t="s">
        <v>14</v>
      </c>
      <c r="X2832">
        <f>IF(W2832="USD",V2832,V2832*0.054)</f>
        <v>300</v>
      </c>
      <c r="Y2832">
        <v>1</v>
      </c>
      <c r="Z2832">
        <v>1.05</v>
      </c>
      <c r="AA2832" s="9">
        <v>0.70000000000000007</v>
      </c>
      <c r="AB2832">
        <v>0.875</v>
      </c>
      <c r="AC2832">
        <v>0.70000000000000007</v>
      </c>
    </row>
    <row r="2833" spans="1:29" x14ac:dyDescent="0.25">
      <c r="A2833" t="s">
        <v>2565</v>
      </c>
      <c r="B2833" t="s">
        <v>10</v>
      </c>
      <c r="C2833" t="s">
        <v>56</v>
      </c>
      <c r="D2833" t="s">
        <v>3611</v>
      </c>
      <c r="E2833" t="s">
        <v>3617</v>
      </c>
      <c r="F2833" t="str">
        <f>_xlfn.CONCAT(D2833:D2833,"-",E2833)</f>
        <v>Mogadishu-Lagos</v>
      </c>
      <c r="G2833" s="1">
        <v>44777</v>
      </c>
      <c r="H2833" s="1">
        <v>44784</v>
      </c>
      <c r="I2833" s="8">
        <f>IF(H2833&lt;&gt;"",_xlfn.DAYS(H2833,G2833),"N/A")</f>
        <v>7</v>
      </c>
      <c r="J2833" s="1">
        <f>IF(H2833&lt;&gt;"",H2833,"N/A")</f>
        <v>44784</v>
      </c>
      <c r="K2833">
        <v>8</v>
      </c>
      <c r="L2833" t="s">
        <v>12</v>
      </c>
      <c r="M2833" t="str">
        <f>IF(L2833&lt;&gt;"",L2833,"N/A")</f>
        <v>Invoiced</v>
      </c>
      <c r="N2833" t="s">
        <v>836</v>
      </c>
      <c r="O2833" t="str">
        <f>IF(N2833&lt;&gt;"",N2833,"N/A")</f>
        <v>Draft</v>
      </c>
      <c r="P2833" t="s">
        <v>13</v>
      </c>
      <c r="Q2833" s="9">
        <v>30</v>
      </c>
      <c r="R2833" t="str">
        <f t="shared" si="44"/>
        <v>20-30</v>
      </c>
      <c r="S2833">
        <v>600</v>
      </c>
      <c r="T2833" t="s">
        <v>14</v>
      </c>
      <c r="U2833">
        <f>IF(T2833="USD",S2833,S2833*0.055)</f>
        <v>600</v>
      </c>
      <c r="V2833">
        <v>300</v>
      </c>
      <c r="W2833" t="s">
        <v>14</v>
      </c>
      <c r="X2833">
        <f>IF(W2833="USD",V2833,V2833*0.054)</f>
        <v>300</v>
      </c>
      <c r="Y2833">
        <v>0</v>
      </c>
      <c r="Z2833">
        <v>1.05</v>
      </c>
      <c r="AA2833" s="9">
        <v>0.70000000000000007</v>
      </c>
      <c r="AB2833">
        <v>0.875</v>
      </c>
      <c r="AC2833">
        <v>0.70000000000000007</v>
      </c>
    </row>
    <row r="2834" spans="1:29" x14ac:dyDescent="0.25">
      <c r="A2834" t="s">
        <v>2580</v>
      </c>
      <c r="B2834" t="s">
        <v>10</v>
      </c>
      <c r="C2834" t="s">
        <v>56</v>
      </c>
      <c r="D2834" t="s">
        <v>3619</v>
      </c>
      <c r="E2834" t="s">
        <v>3618</v>
      </c>
      <c r="F2834" t="str">
        <f>_xlfn.CONCAT(D2834:D2834,"-",E2834)</f>
        <v>Addis Ababa-Tripoli</v>
      </c>
      <c r="G2834" s="1">
        <v>44779</v>
      </c>
      <c r="H2834" s="1">
        <v>44786</v>
      </c>
      <c r="I2834" s="8">
        <f>IF(H2834&lt;&gt;"",_xlfn.DAYS(H2834,G2834),"N/A")</f>
        <v>7</v>
      </c>
      <c r="J2834" s="1">
        <f>IF(H2834&lt;&gt;"",H2834,"N/A")</f>
        <v>44786</v>
      </c>
      <c r="K2834">
        <v>8</v>
      </c>
      <c r="L2834" t="s">
        <v>12</v>
      </c>
      <c r="M2834" t="str">
        <f>IF(L2834&lt;&gt;"",L2834,"N/A")</f>
        <v>Invoiced</v>
      </c>
      <c r="N2834" t="s">
        <v>836</v>
      </c>
      <c r="O2834" t="str">
        <f>IF(N2834&lt;&gt;"",N2834,"N/A")</f>
        <v>Draft</v>
      </c>
      <c r="P2834" t="s">
        <v>13</v>
      </c>
      <c r="Q2834" s="9">
        <v>30</v>
      </c>
      <c r="R2834" t="str">
        <f t="shared" si="44"/>
        <v>20-30</v>
      </c>
      <c r="S2834">
        <v>600</v>
      </c>
      <c r="T2834" t="s">
        <v>14</v>
      </c>
      <c r="U2834">
        <f>IF(T2834="USD",S2834,S2834*0.055)</f>
        <v>600</v>
      </c>
      <c r="V2834">
        <v>300</v>
      </c>
      <c r="W2834" t="s">
        <v>14</v>
      </c>
      <c r="X2834">
        <f>IF(W2834="USD",V2834,V2834*0.054)</f>
        <v>300</v>
      </c>
      <c r="Y2834">
        <v>0</v>
      </c>
      <c r="Z2834">
        <v>1.05</v>
      </c>
      <c r="AA2834" s="9">
        <v>0.70000000000000007</v>
      </c>
      <c r="AB2834">
        <v>0.875</v>
      </c>
      <c r="AC2834">
        <v>0.70000000000000007</v>
      </c>
    </row>
    <row r="2835" spans="1:29" x14ac:dyDescent="0.25">
      <c r="A2835" t="s">
        <v>2584</v>
      </c>
      <c r="B2835" t="s">
        <v>10</v>
      </c>
      <c r="C2835" t="s">
        <v>56</v>
      </c>
      <c r="D2835" t="s">
        <v>3620</v>
      </c>
      <c r="E2835" t="s">
        <v>3614</v>
      </c>
      <c r="F2835" t="str">
        <f>_xlfn.CONCAT(D2835:D2835,"-",E2835)</f>
        <v>Zanzibar-Alger</v>
      </c>
      <c r="G2835" s="1">
        <v>44803</v>
      </c>
      <c r="H2835" s="1">
        <v>44810</v>
      </c>
      <c r="I2835" s="8">
        <f>IF(H2835&lt;&gt;"",_xlfn.DAYS(H2835,G2835),"N/A")</f>
        <v>7</v>
      </c>
      <c r="J2835" s="1">
        <f>IF(H2835&lt;&gt;"",H2835,"N/A")</f>
        <v>44810</v>
      </c>
      <c r="K2835">
        <v>8</v>
      </c>
      <c r="L2835" t="s">
        <v>12</v>
      </c>
      <c r="M2835" t="str">
        <f>IF(L2835&lt;&gt;"",L2835,"N/A")</f>
        <v>Invoiced</v>
      </c>
      <c r="N2835" t="s">
        <v>12</v>
      </c>
      <c r="O2835" t="str">
        <f>IF(N2835&lt;&gt;"",N2835,"N/A")</f>
        <v>Invoiced</v>
      </c>
      <c r="P2835" t="s">
        <v>13</v>
      </c>
      <c r="Q2835" s="9">
        <v>30</v>
      </c>
      <c r="R2835" t="str">
        <f t="shared" si="44"/>
        <v>20-30</v>
      </c>
      <c r="S2835">
        <v>600</v>
      </c>
      <c r="T2835" t="s">
        <v>14</v>
      </c>
      <c r="U2835">
        <f>IF(T2835="USD",S2835,S2835*0.055)</f>
        <v>600</v>
      </c>
      <c r="V2835">
        <v>300</v>
      </c>
      <c r="W2835" t="s">
        <v>14</v>
      </c>
      <c r="X2835">
        <f>IF(W2835="USD",V2835,V2835*0.054)</f>
        <v>300</v>
      </c>
      <c r="Y2835">
        <v>0</v>
      </c>
      <c r="Z2835">
        <v>1.05</v>
      </c>
      <c r="AA2835" s="9">
        <v>0.70000000000000007</v>
      </c>
      <c r="AB2835">
        <v>0.875</v>
      </c>
      <c r="AC2835">
        <v>0.70000000000000007</v>
      </c>
    </row>
    <row r="2836" spans="1:29" x14ac:dyDescent="0.25">
      <c r="A2836" t="s">
        <v>2599</v>
      </c>
      <c r="B2836" t="s">
        <v>10</v>
      </c>
      <c r="C2836" t="s">
        <v>56</v>
      </c>
      <c r="D2836" t="s">
        <v>3620</v>
      </c>
      <c r="E2836" t="s">
        <v>3614</v>
      </c>
      <c r="F2836" t="str">
        <f>_xlfn.CONCAT(D2836:D2836,"-",E2836)</f>
        <v>Zanzibar-Alger</v>
      </c>
      <c r="G2836" s="1">
        <v>44806</v>
      </c>
      <c r="H2836" s="1">
        <v>44813</v>
      </c>
      <c r="I2836" s="8">
        <f>IF(H2836&lt;&gt;"",_xlfn.DAYS(H2836,G2836),"N/A")</f>
        <v>7</v>
      </c>
      <c r="J2836" s="1">
        <f>IF(H2836&lt;&gt;"",H2836,"N/A")</f>
        <v>44813</v>
      </c>
      <c r="K2836">
        <v>9</v>
      </c>
      <c r="L2836" t="s">
        <v>12</v>
      </c>
      <c r="M2836" t="str">
        <f>IF(L2836&lt;&gt;"",L2836,"N/A")</f>
        <v>Invoiced</v>
      </c>
      <c r="O2836" t="str">
        <f>IF(N2836&lt;&gt;"",N2836,"N/A")</f>
        <v>N/A</v>
      </c>
      <c r="P2836" t="s">
        <v>13</v>
      </c>
      <c r="Q2836" s="9">
        <v>30</v>
      </c>
      <c r="R2836" t="str">
        <f t="shared" si="44"/>
        <v>20-30</v>
      </c>
      <c r="S2836">
        <v>600</v>
      </c>
      <c r="T2836" t="s">
        <v>14</v>
      </c>
      <c r="U2836">
        <f>IF(T2836="USD",S2836,S2836*0.055)</f>
        <v>600</v>
      </c>
      <c r="V2836">
        <v>300</v>
      </c>
      <c r="W2836" t="s">
        <v>14</v>
      </c>
      <c r="X2836">
        <f>IF(W2836="USD",V2836,V2836*0.054)</f>
        <v>300</v>
      </c>
      <c r="Y2836">
        <v>0</v>
      </c>
      <c r="Z2836">
        <v>1.05</v>
      </c>
      <c r="AA2836" s="9">
        <v>0.70000000000000007</v>
      </c>
      <c r="AB2836">
        <v>0.875</v>
      </c>
      <c r="AC2836">
        <v>0.70000000000000007</v>
      </c>
    </row>
    <row r="2837" spans="1:29" x14ac:dyDescent="0.25">
      <c r="A2837" t="s">
        <v>2601</v>
      </c>
      <c r="B2837" t="s">
        <v>10</v>
      </c>
      <c r="C2837" t="s">
        <v>56</v>
      </c>
      <c r="D2837" t="s">
        <v>3619</v>
      </c>
      <c r="E2837" t="s">
        <v>3612</v>
      </c>
      <c r="F2837" t="str">
        <f>_xlfn.CONCAT(D2837:D2837,"-",E2837)</f>
        <v>Addis Ababa-Victoria</v>
      </c>
      <c r="G2837" s="1">
        <v>44810</v>
      </c>
      <c r="H2837" s="1">
        <v>44817</v>
      </c>
      <c r="I2837" s="8">
        <f>IF(H2837&lt;&gt;"",_xlfn.DAYS(H2837,G2837),"N/A")</f>
        <v>7</v>
      </c>
      <c r="J2837" s="1">
        <f>IF(H2837&lt;&gt;"",H2837,"N/A")</f>
        <v>44817</v>
      </c>
      <c r="K2837">
        <v>9</v>
      </c>
      <c r="L2837" t="s">
        <v>12</v>
      </c>
      <c r="M2837" t="str">
        <f>IF(L2837&lt;&gt;"",L2837,"N/A")</f>
        <v>Invoiced</v>
      </c>
      <c r="O2837" t="str">
        <f>IF(N2837&lt;&gt;"",N2837,"N/A")</f>
        <v>N/A</v>
      </c>
      <c r="P2837" t="s">
        <v>13</v>
      </c>
      <c r="Q2837" s="9">
        <v>30</v>
      </c>
      <c r="R2837" t="str">
        <f t="shared" si="44"/>
        <v>20-30</v>
      </c>
      <c r="S2837">
        <v>600</v>
      </c>
      <c r="T2837" t="s">
        <v>14</v>
      </c>
      <c r="U2837">
        <f>IF(T2837="USD",S2837,S2837*0.055)</f>
        <v>600</v>
      </c>
      <c r="V2837">
        <v>300</v>
      </c>
      <c r="W2837" t="s">
        <v>14</v>
      </c>
      <c r="X2837">
        <f>IF(W2837="USD",V2837,V2837*0.054)</f>
        <v>300</v>
      </c>
      <c r="Y2837">
        <v>0</v>
      </c>
      <c r="Z2837">
        <v>1.05</v>
      </c>
      <c r="AA2837" s="9">
        <v>0.70000000000000007</v>
      </c>
      <c r="AB2837">
        <v>0.875</v>
      </c>
      <c r="AC2837">
        <v>0.70000000000000007</v>
      </c>
    </row>
    <row r="2838" spans="1:29" x14ac:dyDescent="0.25">
      <c r="A2838" t="s">
        <v>2624</v>
      </c>
      <c r="B2838" t="s">
        <v>10</v>
      </c>
      <c r="C2838" t="s">
        <v>56</v>
      </c>
      <c r="D2838" t="s">
        <v>3616</v>
      </c>
      <c r="E2838" t="s">
        <v>3614</v>
      </c>
      <c r="F2838" t="str">
        <f>_xlfn.CONCAT(D2838:D2838,"-",E2838)</f>
        <v>Marrakech-Alger</v>
      </c>
      <c r="G2838" s="1">
        <v>44802</v>
      </c>
      <c r="H2838" s="1">
        <v>44809</v>
      </c>
      <c r="I2838" s="8">
        <f>IF(H2838&lt;&gt;"",_xlfn.DAYS(H2838,G2838),"N/A")</f>
        <v>7</v>
      </c>
      <c r="J2838" s="1">
        <f>IF(H2838&lt;&gt;"",H2838,"N/A")</f>
        <v>44809</v>
      </c>
      <c r="K2838">
        <v>8</v>
      </c>
      <c r="L2838" t="s">
        <v>12</v>
      </c>
      <c r="M2838" t="str">
        <f>IF(L2838&lt;&gt;"",L2838,"N/A")</f>
        <v>Invoiced</v>
      </c>
      <c r="N2838" t="s">
        <v>12</v>
      </c>
      <c r="O2838" t="str">
        <f>IF(N2838&lt;&gt;"",N2838,"N/A")</f>
        <v>Invoiced</v>
      </c>
      <c r="P2838" t="s">
        <v>13</v>
      </c>
      <c r="Q2838" s="9">
        <v>30</v>
      </c>
      <c r="R2838" t="str">
        <f t="shared" si="44"/>
        <v>20-30</v>
      </c>
      <c r="S2838">
        <v>600</v>
      </c>
      <c r="T2838" t="s">
        <v>14</v>
      </c>
      <c r="U2838">
        <f>IF(T2838="USD",S2838,S2838*0.055)</f>
        <v>600</v>
      </c>
      <c r="V2838">
        <v>300</v>
      </c>
      <c r="W2838" t="s">
        <v>14</v>
      </c>
      <c r="X2838">
        <f>IF(W2838="USD",V2838,V2838*0.054)</f>
        <v>300</v>
      </c>
      <c r="Y2838">
        <v>0</v>
      </c>
      <c r="Z2838">
        <v>1.05</v>
      </c>
      <c r="AA2838" s="9">
        <v>0.70000000000000007</v>
      </c>
      <c r="AB2838">
        <v>0.875</v>
      </c>
      <c r="AC2838">
        <v>0.70000000000000007</v>
      </c>
    </row>
    <row r="2839" spans="1:29" x14ac:dyDescent="0.25">
      <c r="A2839" t="s">
        <v>2632</v>
      </c>
      <c r="B2839" t="s">
        <v>10</v>
      </c>
      <c r="C2839" t="s">
        <v>56</v>
      </c>
      <c r="D2839" t="s">
        <v>3616</v>
      </c>
      <c r="E2839" t="s">
        <v>3618</v>
      </c>
      <c r="F2839" t="str">
        <f>_xlfn.CONCAT(D2839:D2839,"-",E2839)</f>
        <v>Marrakech-Tripoli</v>
      </c>
      <c r="G2839" s="1">
        <v>44802</v>
      </c>
      <c r="H2839" s="1">
        <v>44809</v>
      </c>
      <c r="I2839" s="8">
        <f>IF(H2839&lt;&gt;"",_xlfn.DAYS(H2839,G2839),"N/A")</f>
        <v>7</v>
      </c>
      <c r="J2839" s="1">
        <f>IF(H2839&lt;&gt;"",H2839,"N/A")</f>
        <v>44809</v>
      </c>
      <c r="K2839">
        <v>8</v>
      </c>
      <c r="L2839" t="s">
        <v>12</v>
      </c>
      <c r="M2839" t="str">
        <f>IF(L2839&lt;&gt;"",L2839,"N/A")</f>
        <v>Invoiced</v>
      </c>
      <c r="N2839" t="s">
        <v>12</v>
      </c>
      <c r="O2839" t="str">
        <f>IF(N2839&lt;&gt;"",N2839,"N/A")</f>
        <v>Invoiced</v>
      </c>
      <c r="P2839" t="s">
        <v>13</v>
      </c>
      <c r="Q2839" s="9">
        <v>30</v>
      </c>
      <c r="R2839" t="str">
        <f t="shared" si="44"/>
        <v>20-30</v>
      </c>
      <c r="S2839">
        <v>600</v>
      </c>
      <c r="T2839" t="s">
        <v>14</v>
      </c>
      <c r="U2839">
        <f>IF(T2839="USD",S2839,S2839*0.055)</f>
        <v>600</v>
      </c>
      <c r="V2839">
        <v>300</v>
      </c>
      <c r="W2839" t="s">
        <v>14</v>
      </c>
      <c r="X2839">
        <f>IF(W2839="USD",V2839,V2839*0.054)</f>
        <v>300</v>
      </c>
      <c r="Y2839">
        <v>0</v>
      </c>
      <c r="Z2839">
        <v>1.05</v>
      </c>
      <c r="AA2839" s="9">
        <v>0.70000000000000007</v>
      </c>
      <c r="AB2839">
        <v>0.875</v>
      </c>
      <c r="AC2839">
        <v>0.70000000000000007</v>
      </c>
    </row>
    <row r="2840" spans="1:29" x14ac:dyDescent="0.25">
      <c r="A2840" t="s">
        <v>2635</v>
      </c>
      <c r="B2840" t="s">
        <v>10</v>
      </c>
      <c r="C2840" t="s">
        <v>56</v>
      </c>
      <c r="D2840" t="s">
        <v>3619</v>
      </c>
      <c r="E2840" t="s">
        <v>3614</v>
      </c>
      <c r="F2840" t="str">
        <f>_xlfn.CONCAT(D2840:D2840,"-",E2840)</f>
        <v>Addis Ababa-Alger</v>
      </c>
      <c r="G2840" s="1">
        <v>44802</v>
      </c>
      <c r="H2840" s="1">
        <v>44809</v>
      </c>
      <c r="I2840" s="8">
        <f>IF(H2840&lt;&gt;"",_xlfn.DAYS(H2840,G2840),"N/A")</f>
        <v>7</v>
      </c>
      <c r="J2840" s="1">
        <f>IF(H2840&lt;&gt;"",H2840,"N/A")</f>
        <v>44809</v>
      </c>
      <c r="K2840">
        <v>8</v>
      </c>
      <c r="L2840" t="s">
        <v>12</v>
      </c>
      <c r="M2840" t="str">
        <f>IF(L2840&lt;&gt;"",L2840,"N/A")</f>
        <v>Invoiced</v>
      </c>
      <c r="N2840" t="s">
        <v>12</v>
      </c>
      <c r="O2840" t="str">
        <f>IF(N2840&lt;&gt;"",N2840,"N/A")</f>
        <v>Invoiced</v>
      </c>
      <c r="P2840" t="s">
        <v>13</v>
      </c>
      <c r="Q2840" s="9">
        <v>30</v>
      </c>
      <c r="R2840" t="str">
        <f t="shared" si="44"/>
        <v>20-30</v>
      </c>
      <c r="S2840">
        <v>600</v>
      </c>
      <c r="T2840" t="s">
        <v>14</v>
      </c>
      <c r="U2840">
        <f>IF(T2840="USD",S2840,S2840*0.055)</f>
        <v>600</v>
      </c>
      <c r="V2840">
        <v>300</v>
      </c>
      <c r="W2840" t="s">
        <v>14</v>
      </c>
      <c r="X2840">
        <f>IF(W2840="USD",V2840,V2840*0.054)</f>
        <v>300</v>
      </c>
      <c r="Y2840">
        <v>0</v>
      </c>
      <c r="Z2840">
        <v>1.05</v>
      </c>
      <c r="AA2840" s="9">
        <v>0.70000000000000007</v>
      </c>
      <c r="AB2840">
        <v>0.875</v>
      </c>
      <c r="AC2840">
        <v>0.70000000000000007</v>
      </c>
    </row>
    <row r="2841" spans="1:29" x14ac:dyDescent="0.25">
      <c r="A2841" t="s">
        <v>2637</v>
      </c>
      <c r="B2841" t="s">
        <v>10</v>
      </c>
      <c r="C2841" t="s">
        <v>56</v>
      </c>
      <c r="D2841" t="s">
        <v>3620</v>
      </c>
      <c r="E2841" t="s">
        <v>3614</v>
      </c>
      <c r="F2841" t="str">
        <f>_xlfn.CONCAT(D2841:D2841,"-",E2841)</f>
        <v>Zanzibar-Alger</v>
      </c>
      <c r="G2841" s="1">
        <v>44803</v>
      </c>
      <c r="H2841" s="1">
        <v>44810</v>
      </c>
      <c r="I2841" s="8">
        <f>IF(H2841&lt;&gt;"",_xlfn.DAYS(H2841,G2841),"N/A")</f>
        <v>7</v>
      </c>
      <c r="J2841" s="1">
        <f>IF(H2841&lt;&gt;"",H2841,"N/A")</f>
        <v>44810</v>
      </c>
      <c r="K2841">
        <v>8</v>
      </c>
      <c r="L2841" t="s">
        <v>12</v>
      </c>
      <c r="M2841" t="str">
        <f>IF(L2841&lt;&gt;"",L2841,"N/A")</f>
        <v>Invoiced</v>
      </c>
      <c r="N2841" t="s">
        <v>12</v>
      </c>
      <c r="O2841" t="str">
        <f>IF(N2841&lt;&gt;"",N2841,"N/A")</f>
        <v>Invoiced</v>
      </c>
      <c r="P2841" t="s">
        <v>13</v>
      </c>
      <c r="Q2841" s="9">
        <v>30</v>
      </c>
      <c r="R2841" t="str">
        <f t="shared" si="44"/>
        <v>20-30</v>
      </c>
      <c r="S2841">
        <v>600</v>
      </c>
      <c r="T2841" t="s">
        <v>14</v>
      </c>
      <c r="U2841">
        <f>IF(T2841="USD",S2841,S2841*0.055)</f>
        <v>600</v>
      </c>
      <c r="V2841">
        <v>300</v>
      </c>
      <c r="W2841" t="s">
        <v>14</v>
      </c>
      <c r="X2841">
        <f>IF(W2841="USD",V2841,V2841*0.054)</f>
        <v>300</v>
      </c>
      <c r="Y2841">
        <v>0</v>
      </c>
      <c r="Z2841">
        <v>1.05</v>
      </c>
      <c r="AA2841" s="9">
        <v>0.70000000000000007</v>
      </c>
      <c r="AB2841">
        <v>0.875</v>
      </c>
      <c r="AC2841">
        <v>0.70000000000000007</v>
      </c>
    </row>
    <row r="2842" spans="1:29" x14ac:dyDescent="0.25">
      <c r="A2842" t="s">
        <v>2640</v>
      </c>
      <c r="B2842" t="s">
        <v>10</v>
      </c>
      <c r="C2842" t="s">
        <v>56</v>
      </c>
      <c r="D2842" t="s">
        <v>3619</v>
      </c>
      <c r="E2842" t="s">
        <v>3618</v>
      </c>
      <c r="F2842" t="str">
        <f>_xlfn.CONCAT(D2842:D2842,"-",E2842)</f>
        <v>Addis Ababa-Tripoli</v>
      </c>
      <c r="G2842" s="1">
        <v>44803</v>
      </c>
      <c r="H2842" s="1">
        <v>44810</v>
      </c>
      <c r="I2842" s="8">
        <f>IF(H2842&lt;&gt;"",_xlfn.DAYS(H2842,G2842),"N/A")</f>
        <v>7</v>
      </c>
      <c r="J2842" s="1">
        <f>IF(H2842&lt;&gt;"",H2842,"N/A")</f>
        <v>44810</v>
      </c>
      <c r="K2842">
        <v>8</v>
      </c>
      <c r="L2842" t="s">
        <v>12</v>
      </c>
      <c r="M2842" t="str">
        <f>IF(L2842&lt;&gt;"",L2842,"N/A")</f>
        <v>Invoiced</v>
      </c>
      <c r="N2842" t="s">
        <v>12</v>
      </c>
      <c r="O2842" t="str">
        <f>IF(N2842&lt;&gt;"",N2842,"N/A")</f>
        <v>Invoiced</v>
      </c>
      <c r="P2842" t="s">
        <v>13</v>
      </c>
      <c r="Q2842" s="9">
        <v>30</v>
      </c>
      <c r="R2842" t="str">
        <f t="shared" si="44"/>
        <v>20-30</v>
      </c>
      <c r="S2842">
        <v>600</v>
      </c>
      <c r="T2842" t="s">
        <v>14</v>
      </c>
      <c r="U2842">
        <f>IF(T2842="USD",S2842,S2842*0.055)</f>
        <v>600</v>
      </c>
      <c r="V2842">
        <v>300</v>
      </c>
      <c r="W2842" t="s">
        <v>14</v>
      </c>
      <c r="X2842">
        <f>IF(W2842="USD",V2842,V2842*0.054)</f>
        <v>300</v>
      </c>
      <c r="Y2842">
        <v>0</v>
      </c>
      <c r="Z2842">
        <v>1.05</v>
      </c>
      <c r="AA2842" s="9">
        <v>0.70000000000000007</v>
      </c>
      <c r="AB2842">
        <v>0.875</v>
      </c>
      <c r="AC2842">
        <v>0.70000000000000007</v>
      </c>
    </row>
    <row r="2843" spans="1:29" x14ac:dyDescent="0.25">
      <c r="A2843" t="s">
        <v>2643</v>
      </c>
      <c r="B2843" t="s">
        <v>10</v>
      </c>
      <c r="C2843" t="s">
        <v>56</v>
      </c>
      <c r="D2843" t="s">
        <v>3616</v>
      </c>
      <c r="E2843" t="s">
        <v>3618</v>
      </c>
      <c r="F2843" t="str">
        <f>_xlfn.CONCAT(D2843:D2843,"-",E2843)</f>
        <v>Marrakech-Tripoli</v>
      </c>
      <c r="G2843" s="1">
        <v>44802</v>
      </c>
      <c r="H2843" s="1">
        <v>44809</v>
      </c>
      <c r="I2843" s="8">
        <f>IF(H2843&lt;&gt;"",_xlfn.DAYS(H2843,G2843),"N/A")</f>
        <v>7</v>
      </c>
      <c r="J2843" s="1">
        <f>IF(H2843&lt;&gt;"",H2843,"N/A")</f>
        <v>44809</v>
      </c>
      <c r="K2843">
        <v>8</v>
      </c>
      <c r="L2843" t="s">
        <v>12</v>
      </c>
      <c r="M2843" t="str">
        <f>IF(L2843&lt;&gt;"",L2843,"N/A")</f>
        <v>Invoiced</v>
      </c>
      <c r="N2843" t="s">
        <v>12</v>
      </c>
      <c r="O2843" t="str">
        <f>IF(N2843&lt;&gt;"",N2843,"N/A")</f>
        <v>Invoiced</v>
      </c>
      <c r="P2843" t="s">
        <v>13</v>
      </c>
      <c r="Q2843" s="9">
        <v>30</v>
      </c>
      <c r="R2843" t="str">
        <f t="shared" si="44"/>
        <v>20-30</v>
      </c>
      <c r="S2843">
        <v>600</v>
      </c>
      <c r="T2843" t="s">
        <v>14</v>
      </c>
      <c r="U2843">
        <f>IF(T2843="USD",S2843,S2843*0.055)</f>
        <v>600</v>
      </c>
      <c r="V2843">
        <v>300</v>
      </c>
      <c r="W2843" t="s">
        <v>14</v>
      </c>
      <c r="X2843">
        <f>IF(W2843="USD",V2843,V2843*0.054)</f>
        <v>300</v>
      </c>
      <c r="Y2843">
        <v>0</v>
      </c>
      <c r="Z2843">
        <v>1.05</v>
      </c>
      <c r="AA2843" s="9">
        <v>0.70000000000000007</v>
      </c>
      <c r="AB2843">
        <v>0.875</v>
      </c>
      <c r="AC2843">
        <v>0.70000000000000007</v>
      </c>
    </row>
    <row r="2844" spans="1:29" x14ac:dyDescent="0.25">
      <c r="A2844" t="s">
        <v>797</v>
      </c>
      <c r="B2844" t="s">
        <v>10</v>
      </c>
      <c r="C2844" t="s">
        <v>56</v>
      </c>
      <c r="D2844" t="s">
        <v>3616</v>
      </c>
      <c r="E2844" t="s">
        <v>3617</v>
      </c>
      <c r="F2844" t="str">
        <f>_xlfn.CONCAT(D2844:D2844,"-",E2844)</f>
        <v>Marrakech-Lagos</v>
      </c>
      <c r="G2844" s="1">
        <v>44785</v>
      </c>
      <c r="H2844" s="1">
        <v>44792</v>
      </c>
      <c r="I2844" s="8">
        <f>IF(H2844&lt;&gt;"",_xlfn.DAYS(H2844,G2844),"N/A")</f>
        <v>7</v>
      </c>
      <c r="J2844" s="1">
        <f>IF(H2844&lt;&gt;"",H2844,"N/A")</f>
        <v>44792</v>
      </c>
      <c r="K2844">
        <v>8</v>
      </c>
      <c r="L2844" t="s">
        <v>16</v>
      </c>
      <c r="M2844" t="str">
        <f>IF(L2844&lt;&gt;"",L2844,"N/A")</f>
        <v>Paid</v>
      </c>
      <c r="N2844" t="s">
        <v>12</v>
      </c>
      <c r="O2844" t="str">
        <f>IF(N2844&lt;&gt;"",N2844,"N/A")</f>
        <v>Invoiced</v>
      </c>
      <c r="P2844" t="s">
        <v>57</v>
      </c>
      <c r="Q2844" s="9">
        <v>25.725999999999999</v>
      </c>
      <c r="R2844" t="str">
        <f t="shared" si="44"/>
        <v>20-30</v>
      </c>
      <c r="S2844">
        <v>100</v>
      </c>
      <c r="T2844" t="s">
        <v>14</v>
      </c>
      <c r="U2844">
        <f>IF(T2844="USD",S2844,S2844*0.055)</f>
        <v>100</v>
      </c>
      <c r="V2844">
        <v>80</v>
      </c>
      <c r="W2844" t="s">
        <v>14</v>
      </c>
      <c r="X2844">
        <f>IF(W2844="USD",V2844,V2844*0.054)</f>
        <v>80</v>
      </c>
      <c r="Y2844">
        <v>1</v>
      </c>
      <c r="Z2844">
        <v>1.05</v>
      </c>
      <c r="AA2844" s="9">
        <v>0.70000000000000007</v>
      </c>
      <c r="AB2844">
        <v>0.875</v>
      </c>
      <c r="AC2844">
        <v>0.70000000000000007</v>
      </c>
    </row>
    <row r="2845" spans="1:29" x14ac:dyDescent="0.25">
      <c r="A2845" t="s">
        <v>528</v>
      </c>
      <c r="B2845" t="s">
        <v>10</v>
      </c>
      <c r="C2845" t="s">
        <v>56</v>
      </c>
      <c r="D2845" t="s">
        <v>3615</v>
      </c>
      <c r="E2845" t="s">
        <v>3614</v>
      </c>
      <c r="F2845" t="str">
        <f>_xlfn.CONCAT(D2845:D2845,"-",E2845)</f>
        <v>Mombasa-Alger</v>
      </c>
      <c r="G2845" s="1">
        <v>44767</v>
      </c>
      <c r="H2845" s="1">
        <v>44777</v>
      </c>
      <c r="I2845" s="8">
        <f>IF(H2845&lt;&gt;"",_xlfn.DAYS(H2845,G2845),"N/A")</f>
        <v>10</v>
      </c>
      <c r="J2845" s="1">
        <f>IF(H2845&lt;&gt;"",H2845,"N/A")</f>
        <v>44777</v>
      </c>
      <c r="K2845">
        <v>7</v>
      </c>
      <c r="L2845" t="s">
        <v>12</v>
      </c>
      <c r="M2845" t="str">
        <f>IF(L2845&lt;&gt;"",L2845,"N/A")</f>
        <v>Invoiced</v>
      </c>
      <c r="N2845" t="s">
        <v>12</v>
      </c>
      <c r="O2845" t="str">
        <f>IF(N2845&lt;&gt;"",N2845,"N/A")</f>
        <v>Invoiced</v>
      </c>
      <c r="P2845" t="s">
        <v>13</v>
      </c>
      <c r="Q2845" s="9">
        <v>35.551000000000002</v>
      </c>
      <c r="R2845" t="str">
        <f t="shared" si="44"/>
        <v>30+</v>
      </c>
      <c r="S2845">
        <v>600</v>
      </c>
      <c r="T2845" t="s">
        <v>14</v>
      </c>
      <c r="U2845">
        <f>IF(T2845="USD",S2845,S2845*0.055)</f>
        <v>600</v>
      </c>
      <c r="V2845">
        <v>300</v>
      </c>
      <c r="W2845" t="s">
        <v>14</v>
      </c>
      <c r="X2845">
        <f>IF(W2845="USD",V2845,V2845*0.054)</f>
        <v>300</v>
      </c>
      <c r="Y2845">
        <v>1</v>
      </c>
      <c r="Z2845">
        <v>1</v>
      </c>
      <c r="AA2845" s="9">
        <v>1.5</v>
      </c>
      <c r="AB2845">
        <v>1.25</v>
      </c>
    </row>
    <row r="2846" spans="1:29" x14ac:dyDescent="0.25">
      <c r="A2846" t="s">
        <v>531</v>
      </c>
      <c r="B2846" t="s">
        <v>10</v>
      </c>
      <c r="C2846" t="s">
        <v>56</v>
      </c>
      <c r="D2846" t="s">
        <v>3615</v>
      </c>
      <c r="E2846" t="s">
        <v>3614</v>
      </c>
      <c r="F2846" t="str">
        <f>_xlfn.CONCAT(D2846:D2846,"-",E2846)</f>
        <v>Mombasa-Alger</v>
      </c>
      <c r="G2846" s="1">
        <v>44765</v>
      </c>
      <c r="H2846" s="1">
        <v>44775</v>
      </c>
      <c r="I2846" s="8">
        <f>IF(H2846&lt;&gt;"",_xlfn.DAYS(H2846,G2846),"N/A")</f>
        <v>10</v>
      </c>
      <c r="J2846" s="1">
        <f>IF(H2846&lt;&gt;"",H2846,"N/A")</f>
        <v>44775</v>
      </c>
      <c r="K2846">
        <v>7</v>
      </c>
      <c r="L2846" t="s">
        <v>12</v>
      </c>
      <c r="M2846" t="str">
        <f>IF(L2846&lt;&gt;"",L2846,"N/A")</f>
        <v>Invoiced</v>
      </c>
      <c r="N2846" t="s">
        <v>12</v>
      </c>
      <c r="O2846" t="str">
        <f>IF(N2846&lt;&gt;"",N2846,"N/A")</f>
        <v>Invoiced</v>
      </c>
      <c r="P2846" t="s">
        <v>13</v>
      </c>
      <c r="Q2846" s="9">
        <v>35.148000000000003</v>
      </c>
      <c r="R2846" t="str">
        <f t="shared" si="44"/>
        <v>30+</v>
      </c>
      <c r="S2846">
        <v>600</v>
      </c>
      <c r="T2846" t="s">
        <v>14</v>
      </c>
      <c r="U2846">
        <f>IF(T2846="USD",S2846,S2846*0.055)</f>
        <v>600</v>
      </c>
      <c r="V2846">
        <v>300</v>
      </c>
      <c r="W2846" t="s">
        <v>14</v>
      </c>
      <c r="X2846">
        <f>IF(W2846="USD",V2846,V2846*0.054)</f>
        <v>300</v>
      </c>
      <c r="Y2846">
        <v>1</v>
      </c>
      <c r="Z2846">
        <v>1</v>
      </c>
      <c r="AA2846" s="9">
        <v>1.5</v>
      </c>
      <c r="AB2846">
        <v>1.25</v>
      </c>
    </row>
    <row r="2847" spans="1:29" x14ac:dyDescent="0.25">
      <c r="A2847" t="s">
        <v>529</v>
      </c>
      <c r="B2847" t="s">
        <v>10</v>
      </c>
      <c r="C2847" t="s">
        <v>56</v>
      </c>
      <c r="D2847" t="s">
        <v>3615</v>
      </c>
      <c r="E2847" t="s">
        <v>3614</v>
      </c>
      <c r="F2847" t="str">
        <f>_xlfn.CONCAT(D2847:D2847,"-",E2847)</f>
        <v>Mombasa-Alger</v>
      </c>
      <c r="G2847" s="1">
        <v>44764</v>
      </c>
      <c r="H2847" s="1">
        <v>44774</v>
      </c>
      <c r="I2847" s="8">
        <f>IF(H2847&lt;&gt;"",_xlfn.DAYS(H2847,G2847),"N/A")</f>
        <v>10</v>
      </c>
      <c r="J2847" s="1">
        <f>IF(H2847&lt;&gt;"",H2847,"N/A")</f>
        <v>44774</v>
      </c>
      <c r="K2847">
        <v>7</v>
      </c>
      <c r="L2847" t="s">
        <v>12</v>
      </c>
      <c r="M2847" t="str">
        <f>IF(L2847&lt;&gt;"",L2847,"N/A")</f>
        <v>Invoiced</v>
      </c>
      <c r="N2847" t="s">
        <v>12</v>
      </c>
      <c r="O2847" t="str">
        <f>IF(N2847&lt;&gt;"",N2847,"N/A")</f>
        <v>Invoiced</v>
      </c>
      <c r="P2847" t="s">
        <v>13</v>
      </c>
      <c r="Q2847" s="9">
        <v>34.936999999999998</v>
      </c>
      <c r="R2847" t="str">
        <f t="shared" si="44"/>
        <v>30+</v>
      </c>
      <c r="S2847">
        <v>600</v>
      </c>
      <c r="T2847" t="s">
        <v>14</v>
      </c>
      <c r="U2847">
        <f>IF(T2847="USD",S2847,S2847*0.055)</f>
        <v>600</v>
      </c>
      <c r="V2847">
        <v>300</v>
      </c>
      <c r="W2847" t="s">
        <v>14</v>
      </c>
      <c r="X2847">
        <f>IF(W2847="USD",V2847,V2847*0.054)</f>
        <v>300</v>
      </c>
      <c r="Y2847">
        <v>1</v>
      </c>
      <c r="Z2847">
        <v>1</v>
      </c>
      <c r="AA2847" s="9">
        <v>1.5</v>
      </c>
      <c r="AB2847">
        <v>1.25</v>
      </c>
    </row>
    <row r="2848" spans="1:29" x14ac:dyDescent="0.25">
      <c r="A2848" t="s">
        <v>42</v>
      </c>
      <c r="B2848" t="s">
        <v>10</v>
      </c>
      <c r="C2848" t="s">
        <v>11</v>
      </c>
      <c r="D2848" t="s">
        <v>3620</v>
      </c>
      <c r="E2848" t="s">
        <v>3612</v>
      </c>
      <c r="F2848" t="str">
        <f>_xlfn.CONCAT(D2848:D2848,"-",E2848)</f>
        <v>Zanzibar-Victoria</v>
      </c>
      <c r="G2848" s="1">
        <v>44621</v>
      </c>
      <c r="H2848" s="1">
        <v>44631</v>
      </c>
      <c r="I2848" s="8">
        <f>IF(H2848&lt;&gt;"",_xlfn.DAYS(H2848,G2848),"N/A")</f>
        <v>10</v>
      </c>
      <c r="J2848" s="1">
        <f>IF(H2848&lt;&gt;"",H2848,"N/A")</f>
        <v>44631</v>
      </c>
      <c r="K2848">
        <v>3</v>
      </c>
      <c r="L2848" t="s">
        <v>16</v>
      </c>
      <c r="M2848" t="str">
        <f>IF(L2848&lt;&gt;"",L2848,"N/A")</f>
        <v>Paid</v>
      </c>
      <c r="N2848" t="s">
        <v>16</v>
      </c>
      <c r="O2848" t="str">
        <f>IF(N2848&lt;&gt;"",N2848,"N/A")</f>
        <v>Paid</v>
      </c>
      <c r="P2848" t="s">
        <v>13</v>
      </c>
      <c r="Q2848" s="9">
        <v>31.675000000000001</v>
      </c>
      <c r="R2848" t="str">
        <f t="shared" si="44"/>
        <v>30+</v>
      </c>
      <c r="S2848">
        <v>600</v>
      </c>
      <c r="T2848" t="s">
        <v>14</v>
      </c>
      <c r="U2848">
        <f>IF(T2848="USD",S2848,S2848*0.055)</f>
        <v>600</v>
      </c>
      <c r="V2848">
        <v>300</v>
      </c>
      <c r="W2848" t="s">
        <v>14</v>
      </c>
      <c r="X2848">
        <f>IF(W2848="USD",V2848,V2848*0.054)</f>
        <v>300</v>
      </c>
      <c r="Y2848">
        <v>1</v>
      </c>
      <c r="Z2848">
        <v>1</v>
      </c>
      <c r="AA2848" s="9">
        <v>1.5</v>
      </c>
      <c r="AB2848">
        <v>1.25</v>
      </c>
    </row>
    <row r="2849" spans="1:29" x14ac:dyDescent="0.25">
      <c r="A2849" t="s">
        <v>44</v>
      </c>
      <c r="B2849" t="s">
        <v>10</v>
      </c>
      <c r="C2849" t="s">
        <v>11</v>
      </c>
      <c r="D2849" t="s">
        <v>3616</v>
      </c>
      <c r="E2849" t="s">
        <v>3617</v>
      </c>
      <c r="F2849" t="str">
        <f>_xlfn.CONCAT(D2849:D2849,"-",E2849)</f>
        <v>Marrakech-Lagos</v>
      </c>
      <c r="G2849" s="1">
        <v>44621</v>
      </c>
      <c r="H2849" s="1">
        <v>44631</v>
      </c>
      <c r="I2849" s="8">
        <f>IF(H2849&lt;&gt;"",_xlfn.DAYS(H2849,G2849),"N/A")</f>
        <v>10</v>
      </c>
      <c r="J2849" s="1">
        <f>IF(H2849&lt;&gt;"",H2849,"N/A")</f>
        <v>44631</v>
      </c>
      <c r="K2849">
        <v>3</v>
      </c>
      <c r="L2849" t="s">
        <v>16</v>
      </c>
      <c r="M2849" t="str">
        <f>IF(L2849&lt;&gt;"",L2849,"N/A")</f>
        <v>Paid</v>
      </c>
      <c r="N2849" t="s">
        <v>16</v>
      </c>
      <c r="O2849" t="str">
        <f>IF(N2849&lt;&gt;"",N2849,"N/A")</f>
        <v>Paid</v>
      </c>
      <c r="P2849" t="s">
        <v>13</v>
      </c>
      <c r="Q2849" s="9">
        <v>31.675000000000001</v>
      </c>
      <c r="R2849" t="str">
        <f t="shared" si="44"/>
        <v>30+</v>
      </c>
      <c r="S2849">
        <v>600</v>
      </c>
      <c r="T2849" t="s">
        <v>14</v>
      </c>
      <c r="U2849">
        <f>IF(T2849="USD",S2849,S2849*0.055)</f>
        <v>600</v>
      </c>
      <c r="V2849">
        <v>300</v>
      </c>
      <c r="W2849" t="s">
        <v>14</v>
      </c>
      <c r="X2849">
        <f>IF(W2849="USD",V2849,V2849*0.054)</f>
        <v>300</v>
      </c>
      <c r="Y2849">
        <v>1</v>
      </c>
      <c r="Z2849">
        <v>1</v>
      </c>
      <c r="AA2849" s="9">
        <v>1.5</v>
      </c>
      <c r="AB2849">
        <v>1.25</v>
      </c>
    </row>
    <row r="2850" spans="1:29" x14ac:dyDescent="0.25">
      <c r="A2850" t="s">
        <v>533</v>
      </c>
      <c r="B2850" t="s">
        <v>10</v>
      </c>
      <c r="C2850" t="s">
        <v>56</v>
      </c>
      <c r="D2850" t="s">
        <v>3615</v>
      </c>
      <c r="E2850" t="s">
        <v>3618</v>
      </c>
      <c r="F2850" t="str">
        <f>_xlfn.CONCAT(D2850:D2850,"-",E2850)</f>
        <v>Mombasa-Tripoli</v>
      </c>
      <c r="G2850" s="1">
        <v>44765</v>
      </c>
      <c r="H2850" s="1">
        <v>44774</v>
      </c>
      <c r="I2850" s="8">
        <f>IF(H2850&lt;&gt;"",_xlfn.DAYS(H2850,G2850),"N/A")</f>
        <v>9</v>
      </c>
      <c r="J2850" s="1">
        <f>IF(H2850&lt;&gt;"",H2850,"N/A")</f>
        <v>44774</v>
      </c>
      <c r="K2850">
        <v>7</v>
      </c>
      <c r="L2850" t="s">
        <v>12</v>
      </c>
      <c r="M2850" t="str">
        <f>IF(L2850&lt;&gt;"",L2850,"N/A")</f>
        <v>Invoiced</v>
      </c>
      <c r="N2850" t="s">
        <v>12</v>
      </c>
      <c r="O2850" t="str">
        <f>IF(N2850&lt;&gt;"",N2850,"N/A")</f>
        <v>Invoiced</v>
      </c>
      <c r="P2850" t="s">
        <v>13</v>
      </c>
      <c r="Q2850" s="9">
        <v>35.578000000000003</v>
      </c>
      <c r="R2850" t="str">
        <f t="shared" si="44"/>
        <v>30+</v>
      </c>
      <c r="S2850">
        <v>600</v>
      </c>
      <c r="T2850" t="s">
        <v>14</v>
      </c>
      <c r="U2850">
        <f>IF(T2850="USD",S2850,S2850*0.055)</f>
        <v>600</v>
      </c>
      <c r="V2850">
        <v>300</v>
      </c>
      <c r="W2850" t="s">
        <v>14</v>
      </c>
      <c r="X2850">
        <f>IF(W2850="USD",V2850,V2850*0.054)</f>
        <v>300</v>
      </c>
      <c r="Y2850">
        <v>1</v>
      </c>
      <c r="Z2850">
        <v>0.9</v>
      </c>
      <c r="AA2850" s="9">
        <v>1.3499999999999999</v>
      </c>
      <c r="AB2850">
        <v>1.125</v>
      </c>
    </row>
    <row r="2851" spans="1:29" x14ac:dyDescent="0.25">
      <c r="A2851" t="s">
        <v>532</v>
      </c>
      <c r="B2851" t="s">
        <v>10</v>
      </c>
      <c r="C2851" t="s">
        <v>56</v>
      </c>
      <c r="D2851" t="s">
        <v>3619</v>
      </c>
      <c r="E2851" t="s">
        <v>3612</v>
      </c>
      <c r="F2851" t="str">
        <f>_xlfn.CONCAT(D2851:D2851,"-",E2851)</f>
        <v>Addis Ababa-Victoria</v>
      </c>
      <c r="G2851" s="1">
        <v>44765</v>
      </c>
      <c r="H2851" s="1">
        <v>44774</v>
      </c>
      <c r="I2851" s="8">
        <f>IF(H2851&lt;&gt;"",_xlfn.DAYS(H2851,G2851),"N/A")</f>
        <v>9</v>
      </c>
      <c r="J2851" s="1">
        <f>IF(H2851&lt;&gt;"",H2851,"N/A")</f>
        <v>44774</v>
      </c>
      <c r="K2851">
        <v>7</v>
      </c>
      <c r="L2851" t="s">
        <v>12</v>
      </c>
      <c r="M2851" t="str">
        <f>IF(L2851&lt;&gt;"",L2851,"N/A")</f>
        <v>Invoiced</v>
      </c>
      <c r="N2851" t="s">
        <v>12</v>
      </c>
      <c r="O2851" t="str">
        <f>IF(N2851&lt;&gt;"",N2851,"N/A")</f>
        <v>Invoiced</v>
      </c>
      <c r="P2851" t="s">
        <v>13</v>
      </c>
      <c r="Q2851" s="9">
        <v>35.045000000000002</v>
      </c>
      <c r="R2851" t="str">
        <f t="shared" si="44"/>
        <v>30+</v>
      </c>
      <c r="S2851">
        <v>600</v>
      </c>
      <c r="T2851" t="s">
        <v>14</v>
      </c>
      <c r="U2851">
        <f>IF(T2851="USD",S2851,S2851*0.055)</f>
        <v>600</v>
      </c>
      <c r="V2851">
        <v>300</v>
      </c>
      <c r="W2851" t="s">
        <v>14</v>
      </c>
      <c r="X2851">
        <f>IF(W2851="USD",V2851,V2851*0.054)</f>
        <v>300</v>
      </c>
      <c r="Y2851">
        <v>1</v>
      </c>
      <c r="Z2851">
        <v>0.9</v>
      </c>
      <c r="AA2851" s="9">
        <v>1.3499999999999999</v>
      </c>
      <c r="AB2851">
        <v>1.125</v>
      </c>
    </row>
    <row r="2852" spans="1:29" x14ac:dyDescent="0.25">
      <c r="A2852" t="s">
        <v>493</v>
      </c>
      <c r="B2852" t="s">
        <v>10</v>
      </c>
      <c r="C2852" t="s">
        <v>68</v>
      </c>
      <c r="D2852" t="s">
        <v>3615</v>
      </c>
      <c r="E2852" t="s">
        <v>3617</v>
      </c>
      <c r="F2852" t="str">
        <f>_xlfn.CONCAT(D2852:D2852,"-",E2852)</f>
        <v>Mombasa-Lagos</v>
      </c>
      <c r="G2852" s="1">
        <v>44734</v>
      </c>
      <c r="H2852" s="1">
        <v>44743</v>
      </c>
      <c r="I2852" s="8">
        <f>IF(H2852&lt;&gt;"",_xlfn.DAYS(H2852,G2852),"N/A")</f>
        <v>9</v>
      </c>
      <c r="J2852" s="1">
        <f>IF(H2852&lt;&gt;"",H2852,"N/A")</f>
        <v>44743</v>
      </c>
      <c r="K2852">
        <v>6</v>
      </c>
      <c r="L2852" t="s">
        <v>16</v>
      </c>
      <c r="M2852" t="str">
        <f>IF(L2852&lt;&gt;"",L2852,"N/A")</f>
        <v>Paid</v>
      </c>
      <c r="O2852" t="str">
        <f>IF(N2852&lt;&gt;"",N2852,"N/A")</f>
        <v>N/A</v>
      </c>
      <c r="P2852" t="s">
        <v>69</v>
      </c>
      <c r="Q2852" s="9">
        <v>34.96</v>
      </c>
      <c r="R2852" t="str">
        <f t="shared" si="44"/>
        <v>30+</v>
      </c>
      <c r="S2852">
        <v>20</v>
      </c>
      <c r="T2852" t="s">
        <v>14</v>
      </c>
      <c r="U2852">
        <f>IF(T2852="USD",S2852,S2852*0.055)</f>
        <v>20</v>
      </c>
      <c r="V2852">
        <v>10</v>
      </c>
      <c r="W2852" t="s">
        <v>14</v>
      </c>
      <c r="X2852">
        <f>IF(W2852="USD",V2852,V2852*0.054)</f>
        <v>10</v>
      </c>
      <c r="Y2852">
        <v>1</v>
      </c>
      <c r="Z2852">
        <v>0.9</v>
      </c>
      <c r="AA2852" s="9">
        <v>1.3499999999999999</v>
      </c>
      <c r="AB2852">
        <v>1.125</v>
      </c>
    </row>
    <row r="2853" spans="1:29" x14ac:dyDescent="0.25">
      <c r="A2853" t="s">
        <v>472</v>
      </c>
      <c r="B2853" t="s">
        <v>10</v>
      </c>
      <c r="C2853" t="s">
        <v>68</v>
      </c>
      <c r="D2853" t="s">
        <v>3616</v>
      </c>
      <c r="E2853" t="s">
        <v>3618</v>
      </c>
      <c r="F2853" t="str">
        <f>_xlfn.CONCAT(D2853:D2853,"-",E2853)</f>
        <v>Marrakech-Tripoli</v>
      </c>
      <c r="G2853" s="1">
        <v>44734</v>
      </c>
      <c r="H2853" s="1">
        <v>44743</v>
      </c>
      <c r="I2853" s="8">
        <f>IF(H2853&lt;&gt;"",_xlfn.DAYS(H2853,G2853),"N/A")</f>
        <v>9</v>
      </c>
      <c r="J2853" s="1">
        <f>IF(H2853&lt;&gt;"",H2853,"N/A")</f>
        <v>44743</v>
      </c>
      <c r="K2853">
        <v>6</v>
      </c>
      <c r="L2853" t="s">
        <v>16</v>
      </c>
      <c r="M2853" t="str">
        <f>IF(L2853&lt;&gt;"",L2853,"N/A")</f>
        <v>Paid</v>
      </c>
      <c r="N2853" t="s">
        <v>12</v>
      </c>
      <c r="O2853" t="str">
        <f>IF(N2853&lt;&gt;"",N2853,"N/A")</f>
        <v>Invoiced</v>
      </c>
      <c r="P2853" t="s">
        <v>13</v>
      </c>
      <c r="Q2853" s="9">
        <v>34.96</v>
      </c>
      <c r="R2853" t="str">
        <f t="shared" si="44"/>
        <v>30+</v>
      </c>
      <c r="S2853">
        <v>600</v>
      </c>
      <c r="T2853" t="s">
        <v>14</v>
      </c>
      <c r="U2853">
        <f>IF(T2853="USD",S2853,S2853*0.055)</f>
        <v>600</v>
      </c>
      <c r="V2853">
        <v>300</v>
      </c>
      <c r="W2853" t="s">
        <v>14</v>
      </c>
      <c r="X2853">
        <f>IF(W2853="USD",V2853,V2853*0.054)</f>
        <v>300</v>
      </c>
      <c r="Y2853">
        <v>1</v>
      </c>
      <c r="Z2853">
        <v>0.9</v>
      </c>
      <c r="AA2853" s="9">
        <v>1.3499999999999999</v>
      </c>
      <c r="AB2853">
        <v>1.125</v>
      </c>
    </row>
    <row r="2854" spans="1:29" x14ac:dyDescent="0.25">
      <c r="A2854" t="s">
        <v>496</v>
      </c>
      <c r="B2854" t="s">
        <v>10</v>
      </c>
      <c r="C2854" t="s">
        <v>68</v>
      </c>
      <c r="D2854" t="s">
        <v>3615</v>
      </c>
      <c r="E2854" t="s">
        <v>3617</v>
      </c>
      <c r="F2854" t="str">
        <f>_xlfn.CONCAT(D2854:D2854,"-",E2854)</f>
        <v>Mombasa-Lagos</v>
      </c>
      <c r="G2854" s="1">
        <v>44734</v>
      </c>
      <c r="H2854" s="1">
        <v>44743</v>
      </c>
      <c r="I2854" s="8">
        <f>IF(H2854&lt;&gt;"",_xlfn.DAYS(H2854,G2854),"N/A")</f>
        <v>9</v>
      </c>
      <c r="J2854" s="1">
        <f>IF(H2854&lt;&gt;"",H2854,"N/A")</f>
        <v>44743</v>
      </c>
      <c r="K2854">
        <v>6</v>
      </c>
      <c r="L2854" t="s">
        <v>16</v>
      </c>
      <c r="M2854" t="str">
        <f>IF(L2854&lt;&gt;"",L2854,"N/A")</f>
        <v>Paid</v>
      </c>
      <c r="O2854" t="str">
        <f>IF(N2854&lt;&gt;"",N2854,"N/A")</f>
        <v>N/A</v>
      </c>
      <c r="P2854" t="s">
        <v>69</v>
      </c>
      <c r="Q2854" s="9">
        <v>34.94</v>
      </c>
      <c r="R2854" t="str">
        <f t="shared" si="44"/>
        <v>30+</v>
      </c>
      <c r="S2854">
        <v>20</v>
      </c>
      <c r="T2854" t="s">
        <v>14</v>
      </c>
      <c r="U2854">
        <f>IF(T2854="USD",S2854,S2854*0.055)</f>
        <v>20</v>
      </c>
      <c r="V2854">
        <v>10</v>
      </c>
      <c r="W2854" t="s">
        <v>14</v>
      </c>
      <c r="X2854">
        <f>IF(W2854="USD",V2854,V2854*0.054)</f>
        <v>10</v>
      </c>
      <c r="Y2854">
        <v>1</v>
      </c>
      <c r="Z2854">
        <v>0.9</v>
      </c>
      <c r="AA2854" s="9">
        <v>1.3499999999999999</v>
      </c>
      <c r="AB2854">
        <v>1.125</v>
      </c>
    </row>
    <row r="2855" spans="1:29" x14ac:dyDescent="0.25">
      <c r="A2855" t="s">
        <v>475</v>
      </c>
      <c r="B2855" t="s">
        <v>10</v>
      </c>
      <c r="C2855" t="s">
        <v>68</v>
      </c>
      <c r="D2855" t="s">
        <v>3611</v>
      </c>
      <c r="E2855" t="s">
        <v>3614</v>
      </c>
      <c r="F2855" t="str">
        <f>_xlfn.CONCAT(D2855:D2855,"-",E2855)</f>
        <v>Mogadishu-Alger</v>
      </c>
      <c r="G2855" s="1">
        <v>44734</v>
      </c>
      <c r="H2855" s="1">
        <v>44743</v>
      </c>
      <c r="I2855" s="8">
        <f>IF(H2855&lt;&gt;"",_xlfn.DAYS(H2855,G2855),"N/A")</f>
        <v>9</v>
      </c>
      <c r="J2855" s="1">
        <f>IF(H2855&lt;&gt;"",H2855,"N/A")</f>
        <v>44743</v>
      </c>
      <c r="K2855">
        <v>6</v>
      </c>
      <c r="L2855" t="s">
        <v>16</v>
      </c>
      <c r="M2855" t="str">
        <f>IF(L2855&lt;&gt;"",L2855,"N/A")</f>
        <v>Paid</v>
      </c>
      <c r="N2855" t="s">
        <v>12</v>
      </c>
      <c r="O2855" t="str">
        <f>IF(N2855&lt;&gt;"",N2855,"N/A")</f>
        <v>Invoiced</v>
      </c>
      <c r="P2855" t="s">
        <v>13</v>
      </c>
      <c r="Q2855" s="9">
        <v>34.94</v>
      </c>
      <c r="R2855" t="str">
        <f t="shared" si="44"/>
        <v>30+</v>
      </c>
      <c r="S2855">
        <v>600</v>
      </c>
      <c r="T2855" t="s">
        <v>14</v>
      </c>
      <c r="U2855">
        <f>IF(T2855="USD",S2855,S2855*0.055)</f>
        <v>600</v>
      </c>
      <c r="V2855">
        <v>300</v>
      </c>
      <c r="W2855" t="s">
        <v>14</v>
      </c>
      <c r="X2855">
        <f>IF(W2855="USD",V2855,V2855*0.054)</f>
        <v>300</v>
      </c>
      <c r="Y2855">
        <v>1</v>
      </c>
      <c r="Z2855">
        <v>0.9</v>
      </c>
      <c r="AA2855" s="9">
        <v>1.3499999999999999</v>
      </c>
      <c r="AB2855">
        <v>1.125</v>
      </c>
    </row>
    <row r="2856" spans="1:29" x14ac:dyDescent="0.25">
      <c r="A2856" t="s">
        <v>46</v>
      </c>
      <c r="B2856" t="s">
        <v>10</v>
      </c>
      <c r="C2856" t="s">
        <v>11</v>
      </c>
      <c r="D2856" t="s">
        <v>3616</v>
      </c>
      <c r="E2856" t="s">
        <v>3617</v>
      </c>
      <c r="F2856" t="str">
        <f>_xlfn.CONCAT(D2856:D2856,"-",E2856)</f>
        <v>Marrakech-Lagos</v>
      </c>
      <c r="G2856" s="1">
        <v>44634</v>
      </c>
      <c r="H2856" s="1">
        <v>44643</v>
      </c>
      <c r="I2856" s="8">
        <f>IF(H2856&lt;&gt;"",_xlfn.DAYS(H2856,G2856),"N/A")</f>
        <v>9</v>
      </c>
      <c r="J2856" s="1">
        <f>IF(H2856&lt;&gt;"",H2856,"N/A")</f>
        <v>44643</v>
      </c>
      <c r="K2856">
        <v>3</v>
      </c>
      <c r="L2856" t="s">
        <v>16</v>
      </c>
      <c r="M2856" t="str">
        <f>IF(L2856&lt;&gt;"",L2856,"N/A")</f>
        <v>Paid</v>
      </c>
      <c r="N2856" t="s">
        <v>16</v>
      </c>
      <c r="O2856" t="str">
        <f>IF(N2856&lt;&gt;"",N2856,"N/A")</f>
        <v>Paid</v>
      </c>
      <c r="P2856" t="s">
        <v>13</v>
      </c>
      <c r="Q2856" s="9">
        <v>31.675000000000001</v>
      </c>
      <c r="R2856" t="str">
        <f t="shared" si="44"/>
        <v>30+</v>
      </c>
      <c r="S2856">
        <v>600</v>
      </c>
      <c r="T2856" t="s">
        <v>14</v>
      </c>
      <c r="U2856">
        <f>IF(T2856="USD",S2856,S2856*0.055)</f>
        <v>600</v>
      </c>
      <c r="V2856">
        <v>300</v>
      </c>
      <c r="W2856" t="s">
        <v>14</v>
      </c>
      <c r="X2856">
        <f>IF(W2856="USD",V2856,V2856*0.054)</f>
        <v>300</v>
      </c>
      <c r="Y2856">
        <v>1</v>
      </c>
      <c r="Z2856">
        <v>0.9</v>
      </c>
      <c r="AA2856" s="9">
        <v>1.3499999999999999</v>
      </c>
      <c r="AB2856">
        <v>1.125</v>
      </c>
    </row>
    <row r="2857" spans="1:29" x14ac:dyDescent="0.25">
      <c r="A2857" t="s">
        <v>2309</v>
      </c>
      <c r="B2857" t="s">
        <v>10</v>
      </c>
      <c r="C2857" t="s">
        <v>56</v>
      </c>
      <c r="D2857" t="s">
        <v>3611</v>
      </c>
      <c r="E2857" t="s">
        <v>3614</v>
      </c>
      <c r="F2857" t="str">
        <f>_xlfn.CONCAT(D2857:D2857,"-",E2857)</f>
        <v>Mogadishu-Alger</v>
      </c>
      <c r="G2857" s="1">
        <v>44573</v>
      </c>
      <c r="H2857" s="1">
        <v>44579</v>
      </c>
      <c r="I2857" s="8">
        <f>IF(H2857&lt;&gt;"",_xlfn.DAYS(H2857,G2857),"N/A")</f>
        <v>6</v>
      </c>
      <c r="J2857" s="1">
        <f>IF(H2857&lt;&gt;"",H2857,"N/A")</f>
        <v>44579</v>
      </c>
      <c r="K2857">
        <v>1</v>
      </c>
      <c r="L2857" t="s">
        <v>16</v>
      </c>
      <c r="M2857" t="str">
        <f>IF(L2857&lt;&gt;"",L2857,"N/A")</f>
        <v>Paid</v>
      </c>
      <c r="N2857" t="s">
        <v>16</v>
      </c>
      <c r="O2857" t="str">
        <f>IF(N2857&lt;&gt;"",N2857,"N/A")</f>
        <v>Paid</v>
      </c>
      <c r="P2857" t="s">
        <v>13</v>
      </c>
      <c r="Q2857" s="9">
        <v>35</v>
      </c>
      <c r="R2857" t="str">
        <f t="shared" si="44"/>
        <v>30+</v>
      </c>
      <c r="S2857">
        <v>600</v>
      </c>
      <c r="T2857" t="s">
        <v>14</v>
      </c>
      <c r="U2857">
        <f>IF(T2857="USD",S2857,S2857*0.055)</f>
        <v>600</v>
      </c>
      <c r="V2857">
        <v>300</v>
      </c>
      <c r="W2857" t="s">
        <v>14</v>
      </c>
      <c r="X2857">
        <f>IF(W2857="USD",V2857,V2857*0.054)</f>
        <v>300</v>
      </c>
      <c r="Y2857">
        <v>0</v>
      </c>
      <c r="Z2857">
        <v>0.89999999999999991</v>
      </c>
      <c r="AA2857" s="9">
        <v>0.60000000000000009</v>
      </c>
      <c r="AB2857">
        <v>0.75</v>
      </c>
      <c r="AC2857">
        <v>0.60000000000000009</v>
      </c>
    </row>
    <row r="2858" spans="1:29" x14ac:dyDescent="0.25">
      <c r="A2858" t="s">
        <v>2312</v>
      </c>
      <c r="B2858" t="s">
        <v>10</v>
      </c>
      <c r="C2858" t="s">
        <v>56</v>
      </c>
      <c r="D2858" t="s">
        <v>3615</v>
      </c>
      <c r="E2858" t="s">
        <v>3614</v>
      </c>
      <c r="F2858" t="str">
        <f>_xlfn.CONCAT(D2858:D2858,"-",E2858)</f>
        <v>Mombasa-Alger</v>
      </c>
      <c r="G2858" s="1">
        <v>44573</v>
      </c>
      <c r="H2858" s="1">
        <v>44579</v>
      </c>
      <c r="I2858" s="8">
        <f>IF(H2858&lt;&gt;"",_xlfn.DAYS(H2858,G2858),"N/A")</f>
        <v>6</v>
      </c>
      <c r="J2858" s="1">
        <f>IF(H2858&lt;&gt;"",H2858,"N/A")</f>
        <v>44579</v>
      </c>
      <c r="K2858">
        <v>1</v>
      </c>
      <c r="L2858" t="s">
        <v>16</v>
      </c>
      <c r="M2858" t="str">
        <f>IF(L2858&lt;&gt;"",L2858,"N/A")</f>
        <v>Paid</v>
      </c>
      <c r="N2858" t="s">
        <v>16</v>
      </c>
      <c r="O2858" t="str">
        <f>IF(N2858&lt;&gt;"",N2858,"N/A")</f>
        <v>Paid</v>
      </c>
      <c r="P2858" t="s">
        <v>13</v>
      </c>
      <c r="Q2858" s="9">
        <v>35</v>
      </c>
      <c r="R2858" t="str">
        <f t="shared" si="44"/>
        <v>30+</v>
      </c>
      <c r="S2858">
        <v>600</v>
      </c>
      <c r="T2858" t="s">
        <v>14</v>
      </c>
      <c r="U2858">
        <f>IF(T2858="USD",S2858,S2858*0.055)</f>
        <v>600</v>
      </c>
      <c r="V2858">
        <v>300</v>
      </c>
      <c r="W2858" t="s">
        <v>14</v>
      </c>
      <c r="X2858">
        <f>IF(W2858="USD",V2858,V2858*0.054)</f>
        <v>300</v>
      </c>
      <c r="Y2858">
        <v>0</v>
      </c>
      <c r="Z2858">
        <v>0.89999999999999991</v>
      </c>
      <c r="AA2858" s="9">
        <v>0.60000000000000009</v>
      </c>
      <c r="AB2858">
        <v>0.75</v>
      </c>
      <c r="AC2858">
        <v>0.60000000000000009</v>
      </c>
    </row>
    <row r="2859" spans="1:29" x14ac:dyDescent="0.25">
      <c r="A2859" t="s">
        <v>2333</v>
      </c>
      <c r="B2859" t="s">
        <v>10</v>
      </c>
      <c r="C2859" t="s">
        <v>56</v>
      </c>
      <c r="D2859" t="s">
        <v>3611</v>
      </c>
      <c r="E2859" t="s">
        <v>3613</v>
      </c>
      <c r="F2859" t="str">
        <f>_xlfn.CONCAT(D2859:D2859,"-",E2859)</f>
        <v>Mogadishu-Sanaa</v>
      </c>
      <c r="G2859" s="1">
        <v>44609</v>
      </c>
      <c r="H2859" s="1">
        <v>44615</v>
      </c>
      <c r="I2859" s="8">
        <f>IF(H2859&lt;&gt;"",_xlfn.DAYS(H2859,G2859),"N/A")</f>
        <v>6</v>
      </c>
      <c r="J2859" s="1">
        <f>IF(H2859&lt;&gt;"",H2859,"N/A")</f>
        <v>44615</v>
      </c>
      <c r="K2859">
        <v>2</v>
      </c>
      <c r="L2859" t="s">
        <v>16</v>
      </c>
      <c r="M2859" t="str">
        <f>IF(L2859&lt;&gt;"",L2859,"N/A")</f>
        <v>Paid</v>
      </c>
      <c r="N2859" t="s">
        <v>12</v>
      </c>
      <c r="O2859" t="str">
        <f>IF(N2859&lt;&gt;"",N2859,"N/A")</f>
        <v>Invoiced</v>
      </c>
      <c r="P2859" t="s">
        <v>13</v>
      </c>
      <c r="Q2859" s="9">
        <v>35</v>
      </c>
      <c r="R2859" t="str">
        <f t="shared" si="44"/>
        <v>30+</v>
      </c>
      <c r="S2859">
        <v>600</v>
      </c>
      <c r="T2859" t="s">
        <v>14</v>
      </c>
      <c r="U2859">
        <f>IF(T2859="USD",S2859,S2859*0.055)</f>
        <v>600</v>
      </c>
      <c r="V2859">
        <v>300</v>
      </c>
      <c r="W2859" t="s">
        <v>14</v>
      </c>
      <c r="X2859">
        <f>IF(W2859="USD",V2859,V2859*0.054)</f>
        <v>300</v>
      </c>
      <c r="Y2859">
        <v>0</v>
      </c>
      <c r="Z2859">
        <v>0.89999999999999991</v>
      </c>
      <c r="AA2859" s="9">
        <v>0.60000000000000009</v>
      </c>
      <c r="AB2859">
        <v>0.75</v>
      </c>
      <c r="AC2859">
        <v>0.60000000000000009</v>
      </c>
    </row>
    <row r="2860" spans="1:29" x14ac:dyDescent="0.25">
      <c r="A2860" t="s">
        <v>2341</v>
      </c>
      <c r="B2860" t="s">
        <v>10</v>
      </c>
      <c r="C2860" t="s">
        <v>56</v>
      </c>
      <c r="D2860" t="s">
        <v>3616</v>
      </c>
      <c r="E2860" t="s">
        <v>3618</v>
      </c>
      <c r="F2860" t="str">
        <f>_xlfn.CONCAT(D2860:D2860,"-",E2860)</f>
        <v>Marrakech-Tripoli</v>
      </c>
      <c r="G2860" s="1">
        <v>44616</v>
      </c>
      <c r="H2860" s="1">
        <v>44622</v>
      </c>
      <c r="I2860" s="8">
        <f>IF(H2860&lt;&gt;"",_xlfn.DAYS(H2860,G2860),"N/A")</f>
        <v>6</v>
      </c>
      <c r="J2860" s="1">
        <f>IF(H2860&lt;&gt;"",H2860,"N/A")</f>
        <v>44622</v>
      </c>
      <c r="K2860">
        <v>2</v>
      </c>
      <c r="L2860" t="s">
        <v>16</v>
      </c>
      <c r="M2860" t="str">
        <f>IF(L2860&lt;&gt;"",L2860,"N/A")</f>
        <v>Paid</v>
      </c>
      <c r="N2860" t="s">
        <v>12</v>
      </c>
      <c r="O2860" t="str">
        <f>IF(N2860&lt;&gt;"",N2860,"N/A")</f>
        <v>Invoiced</v>
      </c>
      <c r="P2860" t="s">
        <v>13</v>
      </c>
      <c r="Q2860" s="9">
        <v>35</v>
      </c>
      <c r="R2860" t="str">
        <f t="shared" si="44"/>
        <v>30+</v>
      </c>
      <c r="S2860">
        <v>600</v>
      </c>
      <c r="T2860" t="s">
        <v>14</v>
      </c>
      <c r="U2860">
        <f>IF(T2860="USD",S2860,S2860*0.055)</f>
        <v>600</v>
      </c>
      <c r="V2860">
        <v>300</v>
      </c>
      <c r="W2860" t="s">
        <v>14</v>
      </c>
      <c r="X2860">
        <f>IF(W2860="USD",V2860,V2860*0.054)</f>
        <v>300</v>
      </c>
      <c r="Y2860">
        <v>0</v>
      </c>
      <c r="Z2860">
        <v>0.89999999999999991</v>
      </c>
      <c r="AA2860" s="9">
        <v>0.60000000000000009</v>
      </c>
      <c r="AB2860">
        <v>0.75</v>
      </c>
      <c r="AC2860">
        <v>0.60000000000000009</v>
      </c>
    </row>
    <row r="2861" spans="1:29" x14ac:dyDescent="0.25">
      <c r="A2861" t="s">
        <v>2345</v>
      </c>
      <c r="B2861" t="s">
        <v>10</v>
      </c>
      <c r="C2861" t="s">
        <v>56</v>
      </c>
      <c r="D2861" t="s">
        <v>3620</v>
      </c>
      <c r="E2861" t="s">
        <v>3614</v>
      </c>
      <c r="F2861" t="str">
        <f>_xlfn.CONCAT(D2861:D2861,"-",E2861)</f>
        <v>Zanzibar-Alger</v>
      </c>
      <c r="G2861" s="1">
        <v>44617</v>
      </c>
      <c r="H2861" s="1">
        <v>44623</v>
      </c>
      <c r="I2861" s="8">
        <f>IF(H2861&lt;&gt;"",_xlfn.DAYS(H2861,G2861),"N/A")</f>
        <v>6</v>
      </c>
      <c r="J2861" s="1">
        <f>IF(H2861&lt;&gt;"",H2861,"N/A")</f>
        <v>44623</v>
      </c>
      <c r="K2861">
        <v>2</v>
      </c>
      <c r="L2861" t="s">
        <v>16</v>
      </c>
      <c r="M2861" t="str">
        <f>IF(L2861&lt;&gt;"",L2861,"N/A")</f>
        <v>Paid</v>
      </c>
      <c r="N2861" t="s">
        <v>12</v>
      </c>
      <c r="O2861" t="str">
        <f>IF(N2861&lt;&gt;"",N2861,"N/A")</f>
        <v>Invoiced</v>
      </c>
      <c r="P2861" t="s">
        <v>13</v>
      </c>
      <c r="Q2861" s="9">
        <v>35</v>
      </c>
      <c r="R2861" t="str">
        <f t="shared" si="44"/>
        <v>30+</v>
      </c>
      <c r="S2861">
        <v>600</v>
      </c>
      <c r="T2861" t="s">
        <v>14</v>
      </c>
      <c r="U2861">
        <f>IF(T2861="USD",S2861,S2861*0.055)</f>
        <v>600</v>
      </c>
      <c r="V2861">
        <v>300</v>
      </c>
      <c r="W2861" t="s">
        <v>14</v>
      </c>
      <c r="X2861">
        <f>IF(W2861="USD",V2861,V2861*0.054)</f>
        <v>300</v>
      </c>
      <c r="Y2861">
        <v>0</v>
      </c>
      <c r="Z2861">
        <v>0.89999999999999991</v>
      </c>
      <c r="AA2861" s="9">
        <v>0.60000000000000009</v>
      </c>
      <c r="AB2861">
        <v>0.75</v>
      </c>
      <c r="AC2861">
        <v>0.60000000000000009</v>
      </c>
    </row>
    <row r="2862" spans="1:29" x14ac:dyDescent="0.25">
      <c r="A2862" t="s">
        <v>2346</v>
      </c>
      <c r="B2862" t="s">
        <v>10</v>
      </c>
      <c r="C2862" t="s">
        <v>56</v>
      </c>
      <c r="D2862" t="s">
        <v>3616</v>
      </c>
      <c r="E2862" t="s">
        <v>3613</v>
      </c>
      <c r="F2862" t="str">
        <f>_xlfn.CONCAT(D2862:D2862,"-",E2862)</f>
        <v>Marrakech-Sanaa</v>
      </c>
      <c r="G2862" s="1">
        <v>44623</v>
      </c>
      <c r="H2862" s="1">
        <v>44629</v>
      </c>
      <c r="I2862" s="8">
        <f>IF(H2862&lt;&gt;"",_xlfn.DAYS(H2862,G2862),"N/A")</f>
        <v>6</v>
      </c>
      <c r="J2862" s="1">
        <f>IF(H2862&lt;&gt;"",H2862,"N/A")</f>
        <v>44629</v>
      </c>
      <c r="K2862">
        <v>3</v>
      </c>
      <c r="L2862" t="s">
        <v>16</v>
      </c>
      <c r="M2862" t="str">
        <f>IF(L2862&lt;&gt;"",L2862,"N/A")</f>
        <v>Paid</v>
      </c>
      <c r="N2862" t="s">
        <v>12</v>
      </c>
      <c r="O2862" t="str">
        <f>IF(N2862&lt;&gt;"",N2862,"N/A")</f>
        <v>Invoiced</v>
      </c>
      <c r="P2862" t="s">
        <v>13</v>
      </c>
      <c r="Q2862" s="9">
        <v>35</v>
      </c>
      <c r="R2862" t="str">
        <f t="shared" si="44"/>
        <v>30+</v>
      </c>
      <c r="S2862">
        <v>600</v>
      </c>
      <c r="T2862" t="s">
        <v>14</v>
      </c>
      <c r="U2862">
        <f>IF(T2862="USD",S2862,S2862*0.055)</f>
        <v>600</v>
      </c>
      <c r="V2862">
        <v>300</v>
      </c>
      <c r="W2862" t="s">
        <v>14</v>
      </c>
      <c r="X2862">
        <f>IF(W2862="USD",V2862,V2862*0.054)</f>
        <v>300</v>
      </c>
      <c r="Y2862">
        <v>1</v>
      </c>
      <c r="Z2862">
        <v>0.89999999999999991</v>
      </c>
      <c r="AA2862" s="9">
        <v>0.60000000000000009</v>
      </c>
      <c r="AB2862">
        <v>0.75</v>
      </c>
      <c r="AC2862">
        <v>0.60000000000000009</v>
      </c>
    </row>
    <row r="2863" spans="1:29" x14ac:dyDescent="0.25">
      <c r="A2863" t="s">
        <v>2358</v>
      </c>
      <c r="B2863" t="s">
        <v>10</v>
      </c>
      <c r="C2863" t="s">
        <v>56</v>
      </c>
      <c r="D2863" t="s">
        <v>3616</v>
      </c>
      <c r="E2863" t="s">
        <v>3612</v>
      </c>
      <c r="F2863" t="str">
        <f>_xlfn.CONCAT(D2863:D2863,"-",E2863)</f>
        <v>Marrakech-Victoria</v>
      </c>
      <c r="G2863" s="1">
        <v>44624</v>
      </c>
      <c r="H2863" s="1">
        <v>44630</v>
      </c>
      <c r="I2863" s="8">
        <f>IF(H2863&lt;&gt;"",_xlfn.DAYS(H2863,G2863),"N/A")</f>
        <v>6</v>
      </c>
      <c r="J2863" s="1">
        <f>IF(H2863&lt;&gt;"",H2863,"N/A")</f>
        <v>44630</v>
      </c>
      <c r="K2863">
        <v>3</v>
      </c>
      <c r="L2863" t="s">
        <v>16</v>
      </c>
      <c r="M2863" t="str">
        <f>IF(L2863&lt;&gt;"",L2863,"N/A")</f>
        <v>Paid</v>
      </c>
      <c r="N2863" t="s">
        <v>12</v>
      </c>
      <c r="O2863" t="str">
        <f>IF(N2863&lt;&gt;"",N2863,"N/A")</f>
        <v>Invoiced</v>
      </c>
      <c r="P2863" t="s">
        <v>13</v>
      </c>
      <c r="Q2863" s="9">
        <v>35</v>
      </c>
      <c r="R2863" t="str">
        <f t="shared" si="44"/>
        <v>30+</v>
      </c>
      <c r="S2863">
        <v>600</v>
      </c>
      <c r="T2863" t="s">
        <v>14</v>
      </c>
      <c r="U2863">
        <f>IF(T2863="USD",S2863,S2863*0.055)</f>
        <v>600</v>
      </c>
      <c r="V2863">
        <v>300</v>
      </c>
      <c r="W2863" t="s">
        <v>14</v>
      </c>
      <c r="X2863">
        <f>IF(W2863="USD",V2863,V2863*0.054)</f>
        <v>300</v>
      </c>
      <c r="Y2863">
        <v>0</v>
      </c>
      <c r="Z2863">
        <v>0.89999999999999991</v>
      </c>
      <c r="AA2863" s="9">
        <v>0.60000000000000009</v>
      </c>
      <c r="AB2863">
        <v>0.75</v>
      </c>
      <c r="AC2863">
        <v>0.60000000000000009</v>
      </c>
    </row>
    <row r="2864" spans="1:29" x14ac:dyDescent="0.25">
      <c r="A2864" t="s">
        <v>2376</v>
      </c>
      <c r="B2864" t="s">
        <v>10</v>
      </c>
      <c r="C2864" t="s">
        <v>56</v>
      </c>
      <c r="D2864" t="s">
        <v>3611</v>
      </c>
      <c r="E2864" t="s">
        <v>3618</v>
      </c>
      <c r="F2864" t="str">
        <f>_xlfn.CONCAT(D2864:D2864,"-",E2864)</f>
        <v>Mogadishu-Tripoli</v>
      </c>
      <c r="G2864" s="1">
        <v>44601</v>
      </c>
      <c r="H2864" s="1">
        <v>44607</v>
      </c>
      <c r="I2864" s="8">
        <f>IF(H2864&lt;&gt;"",_xlfn.DAYS(H2864,G2864),"N/A")</f>
        <v>6</v>
      </c>
      <c r="J2864" s="1">
        <f>IF(H2864&lt;&gt;"",H2864,"N/A")</f>
        <v>44607</v>
      </c>
      <c r="K2864">
        <v>2</v>
      </c>
      <c r="L2864" t="s">
        <v>16</v>
      </c>
      <c r="M2864" t="str">
        <f>IF(L2864&lt;&gt;"",L2864,"N/A")</f>
        <v>Paid</v>
      </c>
      <c r="N2864" t="s">
        <v>16</v>
      </c>
      <c r="O2864" t="str">
        <f>IF(N2864&lt;&gt;"",N2864,"N/A")</f>
        <v>Paid</v>
      </c>
      <c r="P2864" t="s">
        <v>13</v>
      </c>
      <c r="Q2864" s="9">
        <v>35</v>
      </c>
      <c r="R2864" t="str">
        <f t="shared" si="44"/>
        <v>30+</v>
      </c>
      <c r="S2864">
        <v>600</v>
      </c>
      <c r="T2864" t="s">
        <v>14</v>
      </c>
      <c r="U2864">
        <f>IF(T2864="USD",S2864,S2864*0.055)</f>
        <v>600</v>
      </c>
      <c r="V2864">
        <v>300</v>
      </c>
      <c r="W2864" t="s">
        <v>14</v>
      </c>
      <c r="X2864">
        <f>IF(W2864="USD",V2864,V2864*0.054)</f>
        <v>300</v>
      </c>
      <c r="Y2864">
        <v>0</v>
      </c>
      <c r="Z2864">
        <v>0.89999999999999991</v>
      </c>
      <c r="AA2864" s="9">
        <v>0.60000000000000009</v>
      </c>
      <c r="AB2864">
        <v>0.75</v>
      </c>
      <c r="AC2864">
        <v>0.60000000000000009</v>
      </c>
    </row>
    <row r="2865" spans="1:29" x14ac:dyDescent="0.25">
      <c r="A2865" t="s">
        <v>2378</v>
      </c>
      <c r="B2865" t="s">
        <v>10</v>
      </c>
      <c r="C2865" t="s">
        <v>56</v>
      </c>
      <c r="D2865" t="s">
        <v>3615</v>
      </c>
      <c r="E2865" t="s">
        <v>3617</v>
      </c>
      <c r="F2865" t="str">
        <f>_xlfn.CONCAT(D2865:D2865,"-",E2865)</f>
        <v>Mombasa-Lagos</v>
      </c>
      <c r="G2865" s="1">
        <v>44601</v>
      </c>
      <c r="H2865" s="1">
        <v>44607</v>
      </c>
      <c r="I2865" s="8">
        <f>IF(H2865&lt;&gt;"",_xlfn.DAYS(H2865,G2865),"N/A")</f>
        <v>6</v>
      </c>
      <c r="J2865" s="1">
        <f>IF(H2865&lt;&gt;"",H2865,"N/A")</f>
        <v>44607</v>
      </c>
      <c r="K2865">
        <v>2</v>
      </c>
      <c r="L2865" t="s">
        <v>16</v>
      </c>
      <c r="M2865" t="str">
        <f>IF(L2865&lt;&gt;"",L2865,"N/A")</f>
        <v>Paid</v>
      </c>
      <c r="N2865" t="s">
        <v>16</v>
      </c>
      <c r="O2865" t="str">
        <f>IF(N2865&lt;&gt;"",N2865,"N/A")</f>
        <v>Paid</v>
      </c>
      <c r="P2865" t="s">
        <v>13</v>
      </c>
      <c r="Q2865" s="9">
        <v>35</v>
      </c>
      <c r="R2865" t="str">
        <f t="shared" si="44"/>
        <v>30+</v>
      </c>
      <c r="S2865">
        <v>600</v>
      </c>
      <c r="T2865" t="s">
        <v>14</v>
      </c>
      <c r="U2865">
        <f>IF(T2865="USD",S2865,S2865*0.055)</f>
        <v>600</v>
      </c>
      <c r="V2865">
        <v>300</v>
      </c>
      <c r="W2865" t="s">
        <v>14</v>
      </c>
      <c r="X2865">
        <f>IF(W2865="USD",V2865,V2865*0.054)</f>
        <v>300</v>
      </c>
      <c r="Y2865">
        <v>0</v>
      </c>
      <c r="Z2865">
        <v>0.89999999999999991</v>
      </c>
      <c r="AA2865" s="9">
        <v>0.60000000000000009</v>
      </c>
      <c r="AB2865">
        <v>0.75</v>
      </c>
      <c r="AC2865">
        <v>0.60000000000000009</v>
      </c>
    </row>
    <row r="2866" spans="1:29" x14ac:dyDescent="0.25">
      <c r="A2866" t="s">
        <v>2408</v>
      </c>
      <c r="B2866" t="s">
        <v>10</v>
      </c>
      <c r="C2866" t="s">
        <v>56</v>
      </c>
      <c r="D2866" t="s">
        <v>3615</v>
      </c>
      <c r="E2866" t="s">
        <v>3617</v>
      </c>
      <c r="F2866" t="str">
        <f>_xlfn.CONCAT(D2866:D2866,"-",E2866)</f>
        <v>Mombasa-Lagos</v>
      </c>
      <c r="G2866" s="1">
        <v>44644</v>
      </c>
      <c r="H2866" s="1">
        <v>44650</v>
      </c>
      <c r="I2866" s="8">
        <f>IF(H2866&lt;&gt;"",_xlfn.DAYS(H2866,G2866),"N/A")</f>
        <v>6</v>
      </c>
      <c r="J2866" s="1">
        <f>IF(H2866&lt;&gt;"",H2866,"N/A")</f>
        <v>44650</v>
      </c>
      <c r="K2866">
        <v>3</v>
      </c>
      <c r="L2866" t="s">
        <v>16</v>
      </c>
      <c r="M2866" t="str">
        <f>IF(L2866&lt;&gt;"",L2866,"N/A")</f>
        <v>Paid</v>
      </c>
      <c r="N2866" t="s">
        <v>12</v>
      </c>
      <c r="O2866" t="str">
        <f>IF(N2866&lt;&gt;"",N2866,"N/A")</f>
        <v>Invoiced</v>
      </c>
      <c r="P2866" t="s">
        <v>13</v>
      </c>
      <c r="Q2866" s="9">
        <v>35</v>
      </c>
      <c r="R2866" t="str">
        <f t="shared" si="44"/>
        <v>30+</v>
      </c>
      <c r="S2866">
        <v>600</v>
      </c>
      <c r="T2866" t="s">
        <v>14</v>
      </c>
      <c r="U2866">
        <f>IF(T2866="USD",S2866,S2866*0.055)</f>
        <v>600</v>
      </c>
      <c r="V2866">
        <v>300</v>
      </c>
      <c r="W2866" t="s">
        <v>14</v>
      </c>
      <c r="X2866">
        <f>IF(W2866="USD",V2866,V2866*0.054)</f>
        <v>300</v>
      </c>
      <c r="Y2866">
        <v>0</v>
      </c>
      <c r="Z2866">
        <v>0.89999999999999991</v>
      </c>
      <c r="AA2866" s="9">
        <v>0.60000000000000009</v>
      </c>
      <c r="AB2866">
        <v>0.75</v>
      </c>
      <c r="AC2866">
        <v>0.60000000000000009</v>
      </c>
    </row>
    <row r="2867" spans="1:29" x14ac:dyDescent="0.25">
      <c r="A2867" t="s">
        <v>2409</v>
      </c>
      <c r="B2867" t="s">
        <v>10</v>
      </c>
      <c r="C2867" t="s">
        <v>56</v>
      </c>
      <c r="D2867" t="s">
        <v>3611</v>
      </c>
      <c r="E2867" t="s">
        <v>3617</v>
      </c>
      <c r="F2867" t="str">
        <f>_xlfn.CONCAT(D2867:D2867,"-",E2867)</f>
        <v>Mogadishu-Lagos</v>
      </c>
      <c r="G2867" s="1">
        <v>44644</v>
      </c>
      <c r="H2867" s="1">
        <v>44650</v>
      </c>
      <c r="I2867" s="8">
        <f>IF(H2867&lt;&gt;"",_xlfn.DAYS(H2867,G2867),"N/A")</f>
        <v>6</v>
      </c>
      <c r="J2867" s="1">
        <f>IF(H2867&lt;&gt;"",H2867,"N/A")</f>
        <v>44650</v>
      </c>
      <c r="K2867">
        <v>3</v>
      </c>
      <c r="L2867" t="s">
        <v>16</v>
      </c>
      <c r="M2867" t="str">
        <f>IF(L2867&lt;&gt;"",L2867,"N/A")</f>
        <v>Paid</v>
      </c>
      <c r="N2867" t="s">
        <v>12</v>
      </c>
      <c r="O2867" t="str">
        <f>IF(N2867&lt;&gt;"",N2867,"N/A")</f>
        <v>Invoiced</v>
      </c>
      <c r="P2867" t="s">
        <v>13</v>
      </c>
      <c r="Q2867" s="9">
        <v>35</v>
      </c>
      <c r="R2867" t="str">
        <f t="shared" si="44"/>
        <v>30+</v>
      </c>
      <c r="S2867">
        <v>600</v>
      </c>
      <c r="T2867" t="s">
        <v>14</v>
      </c>
      <c r="U2867">
        <f>IF(T2867="USD",S2867,S2867*0.055)</f>
        <v>600</v>
      </c>
      <c r="V2867">
        <v>300</v>
      </c>
      <c r="W2867" t="s">
        <v>14</v>
      </c>
      <c r="X2867">
        <f>IF(W2867="USD",V2867,V2867*0.054)</f>
        <v>300</v>
      </c>
      <c r="Y2867">
        <v>0</v>
      </c>
      <c r="Z2867">
        <v>0.89999999999999991</v>
      </c>
      <c r="AA2867" s="9">
        <v>0.60000000000000009</v>
      </c>
      <c r="AB2867">
        <v>0.75</v>
      </c>
      <c r="AC2867">
        <v>0.60000000000000009</v>
      </c>
    </row>
    <row r="2868" spans="1:29" x14ac:dyDescent="0.25">
      <c r="A2868" t="s">
        <v>2410</v>
      </c>
      <c r="B2868" t="s">
        <v>10</v>
      </c>
      <c r="C2868" t="s">
        <v>56</v>
      </c>
      <c r="D2868" t="s">
        <v>3620</v>
      </c>
      <c r="E2868" t="s">
        <v>3617</v>
      </c>
      <c r="F2868" t="str">
        <f>_xlfn.CONCAT(D2868:D2868,"-",E2868)</f>
        <v>Zanzibar-Lagos</v>
      </c>
      <c r="G2868" s="1">
        <v>44644</v>
      </c>
      <c r="H2868" s="1">
        <v>44650</v>
      </c>
      <c r="I2868" s="8">
        <f>IF(H2868&lt;&gt;"",_xlfn.DAYS(H2868,G2868),"N/A")</f>
        <v>6</v>
      </c>
      <c r="J2868" s="1">
        <f>IF(H2868&lt;&gt;"",H2868,"N/A")</f>
        <v>44650</v>
      </c>
      <c r="K2868">
        <v>3</v>
      </c>
      <c r="L2868" t="s">
        <v>16</v>
      </c>
      <c r="M2868" t="str">
        <f>IF(L2868&lt;&gt;"",L2868,"N/A")</f>
        <v>Paid</v>
      </c>
      <c r="N2868" t="s">
        <v>12</v>
      </c>
      <c r="O2868" t="str">
        <f>IF(N2868&lt;&gt;"",N2868,"N/A")</f>
        <v>Invoiced</v>
      </c>
      <c r="P2868" t="s">
        <v>13</v>
      </c>
      <c r="Q2868" s="9">
        <v>35</v>
      </c>
      <c r="R2868" t="str">
        <f t="shared" si="44"/>
        <v>30+</v>
      </c>
      <c r="S2868">
        <v>600</v>
      </c>
      <c r="T2868" t="s">
        <v>14</v>
      </c>
      <c r="U2868">
        <f>IF(T2868="USD",S2868,S2868*0.055)</f>
        <v>600</v>
      </c>
      <c r="V2868">
        <v>300</v>
      </c>
      <c r="W2868" t="s">
        <v>14</v>
      </c>
      <c r="X2868">
        <f>IF(W2868="USD",V2868,V2868*0.054)</f>
        <v>300</v>
      </c>
      <c r="Y2868">
        <v>0</v>
      </c>
      <c r="Z2868">
        <v>0.89999999999999991</v>
      </c>
      <c r="AA2868" s="9">
        <v>0.60000000000000009</v>
      </c>
      <c r="AB2868">
        <v>0.75</v>
      </c>
      <c r="AC2868">
        <v>0.60000000000000009</v>
      </c>
    </row>
    <row r="2869" spans="1:29" x14ac:dyDescent="0.25">
      <c r="A2869" t="s">
        <v>2412</v>
      </c>
      <c r="B2869" t="s">
        <v>10</v>
      </c>
      <c r="C2869" t="s">
        <v>56</v>
      </c>
      <c r="D2869" t="s">
        <v>3616</v>
      </c>
      <c r="E2869" t="s">
        <v>3612</v>
      </c>
      <c r="F2869" t="str">
        <f>_xlfn.CONCAT(D2869:D2869,"-",E2869)</f>
        <v>Marrakech-Victoria</v>
      </c>
      <c r="G2869" s="1">
        <v>44644</v>
      </c>
      <c r="H2869" s="1">
        <v>44650</v>
      </c>
      <c r="I2869" s="8">
        <f>IF(H2869&lt;&gt;"",_xlfn.DAYS(H2869,G2869),"N/A")</f>
        <v>6</v>
      </c>
      <c r="J2869" s="1">
        <f>IF(H2869&lt;&gt;"",H2869,"N/A")</f>
        <v>44650</v>
      </c>
      <c r="K2869">
        <v>3</v>
      </c>
      <c r="L2869" t="s">
        <v>16</v>
      </c>
      <c r="M2869" t="str">
        <f>IF(L2869&lt;&gt;"",L2869,"N/A")</f>
        <v>Paid</v>
      </c>
      <c r="N2869" t="s">
        <v>12</v>
      </c>
      <c r="O2869" t="str">
        <f>IF(N2869&lt;&gt;"",N2869,"N/A")</f>
        <v>Invoiced</v>
      </c>
      <c r="P2869" t="s">
        <v>13</v>
      </c>
      <c r="Q2869" s="9">
        <v>35</v>
      </c>
      <c r="R2869" t="str">
        <f t="shared" si="44"/>
        <v>30+</v>
      </c>
      <c r="S2869">
        <v>600</v>
      </c>
      <c r="T2869" t="s">
        <v>14</v>
      </c>
      <c r="U2869">
        <f>IF(T2869="USD",S2869,S2869*0.055)</f>
        <v>600</v>
      </c>
      <c r="V2869">
        <v>300</v>
      </c>
      <c r="W2869" t="s">
        <v>14</v>
      </c>
      <c r="X2869">
        <f>IF(W2869="USD",V2869,V2869*0.054)</f>
        <v>300</v>
      </c>
      <c r="Y2869">
        <v>0</v>
      </c>
      <c r="Z2869">
        <v>0.89999999999999991</v>
      </c>
      <c r="AA2869" s="9">
        <v>0.60000000000000009</v>
      </c>
      <c r="AB2869">
        <v>0.75</v>
      </c>
      <c r="AC2869">
        <v>0.60000000000000009</v>
      </c>
    </row>
    <row r="2870" spans="1:29" x14ac:dyDescent="0.25">
      <c r="A2870" t="s">
        <v>2414</v>
      </c>
      <c r="B2870" t="s">
        <v>10</v>
      </c>
      <c r="C2870" t="s">
        <v>56</v>
      </c>
      <c r="D2870" t="s">
        <v>3619</v>
      </c>
      <c r="E2870" t="s">
        <v>3612</v>
      </c>
      <c r="F2870" t="str">
        <f>_xlfn.CONCAT(D2870:D2870,"-",E2870)</f>
        <v>Addis Ababa-Victoria</v>
      </c>
      <c r="G2870" s="1">
        <v>44644</v>
      </c>
      <c r="H2870" s="1">
        <v>44650</v>
      </c>
      <c r="I2870" s="8">
        <f>IF(H2870&lt;&gt;"",_xlfn.DAYS(H2870,G2870),"N/A")</f>
        <v>6</v>
      </c>
      <c r="J2870" s="1">
        <f>IF(H2870&lt;&gt;"",H2870,"N/A")</f>
        <v>44650</v>
      </c>
      <c r="K2870">
        <v>3</v>
      </c>
      <c r="L2870" t="s">
        <v>16</v>
      </c>
      <c r="M2870" t="str">
        <f>IF(L2870&lt;&gt;"",L2870,"N/A")</f>
        <v>Paid</v>
      </c>
      <c r="N2870" t="s">
        <v>12</v>
      </c>
      <c r="O2870" t="str">
        <f>IF(N2870&lt;&gt;"",N2870,"N/A")</f>
        <v>Invoiced</v>
      </c>
      <c r="P2870" t="s">
        <v>13</v>
      </c>
      <c r="Q2870" s="9">
        <v>35</v>
      </c>
      <c r="R2870" t="str">
        <f t="shared" si="44"/>
        <v>30+</v>
      </c>
      <c r="S2870">
        <v>600</v>
      </c>
      <c r="T2870" t="s">
        <v>14</v>
      </c>
      <c r="U2870">
        <f>IF(T2870="USD",S2870,S2870*0.055)</f>
        <v>600</v>
      </c>
      <c r="V2870">
        <v>300</v>
      </c>
      <c r="W2870" t="s">
        <v>14</v>
      </c>
      <c r="X2870">
        <f>IF(W2870="USD",V2870,V2870*0.054)</f>
        <v>300</v>
      </c>
      <c r="Y2870">
        <v>0</v>
      </c>
      <c r="Z2870">
        <v>0.89999999999999991</v>
      </c>
      <c r="AA2870" s="9">
        <v>0.60000000000000009</v>
      </c>
      <c r="AB2870">
        <v>0.75</v>
      </c>
      <c r="AC2870">
        <v>0.60000000000000009</v>
      </c>
    </row>
    <row r="2871" spans="1:29" x14ac:dyDescent="0.25">
      <c r="A2871" t="s">
        <v>2434</v>
      </c>
      <c r="B2871" t="s">
        <v>10</v>
      </c>
      <c r="C2871" t="s">
        <v>56</v>
      </c>
      <c r="D2871" t="s">
        <v>3619</v>
      </c>
      <c r="E2871" t="s">
        <v>3614</v>
      </c>
      <c r="F2871" t="str">
        <f>_xlfn.CONCAT(D2871:D2871,"-",E2871)</f>
        <v>Addis Ababa-Alger</v>
      </c>
      <c r="G2871" s="1">
        <v>44664</v>
      </c>
      <c r="H2871" s="1">
        <v>44670</v>
      </c>
      <c r="I2871" s="8">
        <f>IF(H2871&lt;&gt;"",_xlfn.DAYS(H2871,G2871),"N/A")</f>
        <v>6</v>
      </c>
      <c r="J2871" s="1">
        <f>IF(H2871&lt;&gt;"",H2871,"N/A")</f>
        <v>44670</v>
      </c>
      <c r="K2871">
        <v>4</v>
      </c>
      <c r="L2871" t="s">
        <v>16</v>
      </c>
      <c r="M2871" t="str">
        <f>IF(L2871&lt;&gt;"",L2871,"N/A")</f>
        <v>Paid</v>
      </c>
      <c r="N2871" t="s">
        <v>16</v>
      </c>
      <c r="O2871" t="str">
        <f>IF(N2871&lt;&gt;"",N2871,"N/A")</f>
        <v>Paid</v>
      </c>
      <c r="P2871" t="s">
        <v>13</v>
      </c>
      <c r="Q2871" s="9">
        <v>35</v>
      </c>
      <c r="R2871" t="str">
        <f t="shared" si="44"/>
        <v>30+</v>
      </c>
      <c r="S2871">
        <v>600</v>
      </c>
      <c r="T2871" t="s">
        <v>14</v>
      </c>
      <c r="U2871">
        <f>IF(T2871="USD",S2871,S2871*0.055)</f>
        <v>600</v>
      </c>
      <c r="V2871">
        <v>300</v>
      </c>
      <c r="W2871" t="s">
        <v>14</v>
      </c>
      <c r="X2871">
        <f>IF(W2871="USD",V2871,V2871*0.054)</f>
        <v>300</v>
      </c>
      <c r="Y2871">
        <v>0</v>
      </c>
      <c r="Z2871">
        <v>0.89999999999999991</v>
      </c>
      <c r="AA2871" s="9">
        <v>0.60000000000000009</v>
      </c>
      <c r="AB2871">
        <v>0.75</v>
      </c>
      <c r="AC2871">
        <v>0.60000000000000009</v>
      </c>
    </row>
    <row r="2872" spans="1:29" x14ac:dyDescent="0.25">
      <c r="A2872" t="s">
        <v>2437</v>
      </c>
      <c r="B2872" t="s">
        <v>10</v>
      </c>
      <c r="C2872" t="s">
        <v>56</v>
      </c>
      <c r="D2872" t="s">
        <v>3611</v>
      </c>
      <c r="E2872" t="s">
        <v>3614</v>
      </c>
      <c r="F2872" t="str">
        <f>_xlfn.CONCAT(D2872:D2872,"-",E2872)</f>
        <v>Mogadishu-Alger</v>
      </c>
      <c r="G2872" s="1">
        <v>44664</v>
      </c>
      <c r="H2872" s="1">
        <v>44670</v>
      </c>
      <c r="I2872" s="8">
        <f>IF(H2872&lt;&gt;"",_xlfn.DAYS(H2872,G2872),"N/A")</f>
        <v>6</v>
      </c>
      <c r="J2872" s="1">
        <f>IF(H2872&lt;&gt;"",H2872,"N/A")</f>
        <v>44670</v>
      </c>
      <c r="K2872">
        <v>4</v>
      </c>
      <c r="L2872" t="s">
        <v>16</v>
      </c>
      <c r="M2872" t="str">
        <f>IF(L2872&lt;&gt;"",L2872,"N/A")</f>
        <v>Paid</v>
      </c>
      <c r="N2872" t="s">
        <v>16</v>
      </c>
      <c r="O2872" t="str">
        <f>IF(N2872&lt;&gt;"",N2872,"N/A")</f>
        <v>Paid</v>
      </c>
      <c r="P2872" t="s">
        <v>13</v>
      </c>
      <c r="Q2872" s="9">
        <v>35</v>
      </c>
      <c r="R2872" t="str">
        <f t="shared" si="44"/>
        <v>30+</v>
      </c>
      <c r="S2872">
        <v>600</v>
      </c>
      <c r="T2872" t="s">
        <v>14</v>
      </c>
      <c r="U2872">
        <f>IF(T2872="USD",S2872,S2872*0.055)</f>
        <v>600</v>
      </c>
      <c r="V2872">
        <v>300</v>
      </c>
      <c r="W2872" t="s">
        <v>14</v>
      </c>
      <c r="X2872">
        <f>IF(W2872="USD",V2872,V2872*0.054)</f>
        <v>300</v>
      </c>
      <c r="Y2872">
        <v>0</v>
      </c>
      <c r="Z2872">
        <v>0.89999999999999991</v>
      </c>
      <c r="AA2872" s="9">
        <v>0.60000000000000009</v>
      </c>
      <c r="AB2872">
        <v>0.75</v>
      </c>
      <c r="AC2872">
        <v>0.60000000000000009</v>
      </c>
    </row>
    <row r="2873" spans="1:29" x14ac:dyDescent="0.25">
      <c r="A2873" t="s">
        <v>2438</v>
      </c>
      <c r="B2873" t="s">
        <v>10</v>
      </c>
      <c r="C2873" t="s">
        <v>56</v>
      </c>
      <c r="D2873" t="s">
        <v>3616</v>
      </c>
      <c r="E2873" t="s">
        <v>3613</v>
      </c>
      <c r="F2873" t="str">
        <f>_xlfn.CONCAT(D2873:D2873,"-",E2873)</f>
        <v>Marrakech-Sanaa</v>
      </c>
      <c r="G2873" s="1">
        <v>44670</v>
      </c>
      <c r="H2873" s="1">
        <v>44676</v>
      </c>
      <c r="I2873" s="8">
        <f>IF(H2873&lt;&gt;"",_xlfn.DAYS(H2873,G2873),"N/A")</f>
        <v>6</v>
      </c>
      <c r="J2873" s="1">
        <f>IF(H2873&lt;&gt;"",H2873,"N/A")</f>
        <v>44676</v>
      </c>
      <c r="K2873">
        <v>4</v>
      </c>
      <c r="L2873" t="s">
        <v>16</v>
      </c>
      <c r="M2873" t="str">
        <f>IF(L2873&lt;&gt;"",L2873,"N/A")</f>
        <v>Paid</v>
      </c>
      <c r="N2873" t="s">
        <v>16</v>
      </c>
      <c r="O2873" t="str">
        <f>IF(N2873&lt;&gt;"",N2873,"N/A")</f>
        <v>Paid</v>
      </c>
      <c r="P2873" t="s">
        <v>13</v>
      </c>
      <c r="Q2873" s="9">
        <v>35</v>
      </c>
      <c r="R2873" t="str">
        <f t="shared" si="44"/>
        <v>30+</v>
      </c>
      <c r="S2873">
        <v>600</v>
      </c>
      <c r="T2873" t="s">
        <v>14</v>
      </c>
      <c r="U2873">
        <f>IF(T2873="USD",S2873,S2873*0.055)</f>
        <v>600</v>
      </c>
      <c r="V2873">
        <v>300</v>
      </c>
      <c r="W2873" t="s">
        <v>14</v>
      </c>
      <c r="X2873">
        <f>IF(W2873="USD",V2873,V2873*0.054)</f>
        <v>300</v>
      </c>
      <c r="Y2873">
        <v>0</v>
      </c>
      <c r="Z2873">
        <v>0.89999999999999991</v>
      </c>
      <c r="AA2873" s="9">
        <v>0.60000000000000009</v>
      </c>
      <c r="AB2873">
        <v>0.75</v>
      </c>
      <c r="AC2873">
        <v>0.60000000000000009</v>
      </c>
    </row>
    <row r="2874" spans="1:29" x14ac:dyDescent="0.25">
      <c r="A2874" t="s">
        <v>2446</v>
      </c>
      <c r="B2874" t="s">
        <v>10</v>
      </c>
      <c r="C2874" t="s">
        <v>56</v>
      </c>
      <c r="D2874" t="s">
        <v>3611</v>
      </c>
      <c r="E2874" t="s">
        <v>3613</v>
      </c>
      <c r="F2874" t="str">
        <f>_xlfn.CONCAT(D2874:D2874,"-",E2874)</f>
        <v>Mogadishu-Sanaa</v>
      </c>
      <c r="G2874" s="1">
        <v>44729</v>
      </c>
      <c r="H2874" s="1">
        <v>44735</v>
      </c>
      <c r="I2874" s="8">
        <f>IF(H2874&lt;&gt;"",_xlfn.DAYS(H2874,G2874),"N/A")</f>
        <v>6</v>
      </c>
      <c r="J2874" s="1">
        <f>IF(H2874&lt;&gt;"",H2874,"N/A")</f>
        <v>44735</v>
      </c>
      <c r="K2874">
        <v>6</v>
      </c>
      <c r="L2874" t="s">
        <v>12</v>
      </c>
      <c r="M2874" t="str">
        <f>IF(L2874&lt;&gt;"",L2874,"N/A")</f>
        <v>Invoiced</v>
      </c>
      <c r="N2874" t="s">
        <v>12</v>
      </c>
      <c r="O2874" t="str">
        <f>IF(N2874&lt;&gt;"",N2874,"N/A")</f>
        <v>Invoiced</v>
      </c>
      <c r="P2874" t="s">
        <v>13</v>
      </c>
      <c r="Q2874" s="9">
        <v>35</v>
      </c>
      <c r="R2874" t="str">
        <f t="shared" si="44"/>
        <v>30+</v>
      </c>
      <c r="S2874">
        <v>600</v>
      </c>
      <c r="T2874" t="s">
        <v>14</v>
      </c>
      <c r="U2874">
        <f>IF(T2874="USD",S2874,S2874*0.055)</f>
        <v>600</v>
      </c>
      <c r="V2874">
        <v>300</v>
      </c>
      <c r="W2874" t="s">
        <v>14</v>
      </c>
      <c r="X2874">
        <f>IF(W2874="USD",V2874,V2874*0.054)</f>
        <v>300</v>
      </c>
      <c r="Y2874">
        <v>0</v>
      </c>
      <c r="Z2874">
        <v>0.89999999999999991</v>
      </c>
      <c r="AA2874" s="9">
        <v>0.60000000000000009</v>
      </c>
      <c r="AB2874">
        <v>0.75</v>
      </c>
      <c r="AC2874">
        <v>0.60000000000000009</v>
      </c>
    </row>
    <row r="2875" spans="1:29" x14ac:dyDescent="0.25">
      <c r="A2875" t="s">
        <v>2451</v>
      </c>
      <c r="B2875" t="s">
        <v>10</v>
      </c>
      <c r="C2875" t="s">
        <v>56</v>
      </c>
      <c r="D2875" t="s">
        <v>3615</v>
      </c>
      <c r="E2875" t="s">
        <v>3612</v>
      </c>
      <c r="F2875" t="str">
        <f>_xlfn.CONCAT(D2875:D2875,"-",E2875)</f>
        <v>Mombasa-Victoria</v>
      </c>
      <c r="G2875" s="1">
        <v>44705</v>
      </c>
      <c r="H2875" s="1">
        <v>44711</v>
      </c>
      <c r="I2875" s="8">
        <f>IF(H2875&lt;&gt;"",_xlfn.DAYS(H2875,G2875),"N/A")</f>
        <v>6</v>
      </c>
      <c r="J2875" s="1">
        <f>IF(H2875&lt;&gt;"",H2875,"N/A")</f>
        <v>44711</v>
      </c>
      <c r="K2875">
        <v>5</v>
      </c>
      <c r="L2875" t="s">
        <v>12</v>
      </c>
      <c r="M2875" t="str">
        <f>IF(L2875&lt;&gt;"",L2875,"N/A")</f>
        <v>Invoiced</v>
      </c>
      <c r="N2875" t="s">
        <v>12</v>
      </c>
      <c r="O2875" t="str">
        <f>IF(N2875&lt;&gt;"",N2875,"N/A")</f>
        <v>Invoiced</v>
      </c>
      <c r="P2875" t="s">
        <v>13</v>
      </c>
      <c r="Q2875" s="9">
        <v>35</v>
      </c>
      <c r="R2875" t="str">
        <f t="shared" si="44"/>
        <v>30+</v>
      </c>
      <c r="S2875">
        <v>600</v>
      </c>
      <c r="T2875" t="s">
        <v>14</v>
      </c>
      <c r="U2875">
        <f>IF(T2875="USD",S2875,S2875*0.055)</f>
        <v>600</v>
      </c>
      <c r="V2875">
        <v>300</v>
      </c>
      <c r="W2875" t="s">
        <v>14</v>
      </c>
      <c r="X2875">
        <f>IF(W2875="USD",V2875,V2875*0.054)</f>
        <v>300</v>
      </c>
      <c r="Y2875">
        <v>1</v>
      </c>
      <c r="Z2875">
        <v>0.89999999999999991</v>
      </c>
      <c r="AA2875" s="9">
        <v>0.60000000000000009</v>
      </c>
      <c r="AB2875">
        <v>0.75</v>
      </c>
      <c r="AC2875">
        <v>0.60000000000000009</v>
      </c>
    </row>
    <row r="2876" spans="1:29" x14ac:dyDescent="0.25">
      <c r="A2876" t="s">
        <v>2459</v>
      </c>
      <c r="B2876" t="s">
        <v>10</v>
      </c>
      <c r="C2876" t="s">
        <v>56</v>
      </c>
      <c r="D2876" t="s">
        <v>3611</v>
      </c>
      <c r="E2876" t="s">
        <v>3617</v>
      </c>
      <c r="F2876" t="str">
        <f>_xlfn.CONCAT(D2876:D2876,"-",E2876)</f>
        <v>Mogadishu-Lagos</v>
      </c>
      <c r="G2876" s="1">
        <v>44705</v>
      </c>
      <c r="H2876" s="1">
        <v>44711</v>
      </c>
      <c r="I2876" s="8">
        <f>IF(H2876&lt;&gt;"",_xlfn.DAYS(H2876,G2876),"N/A")</f>
        <v>6</v>
      </c>
      <c r="J2876" s="1">
        <f>IF(H2876&lt;&gt;"",H2876,"N/A")</f>
        <v>44711</v>
      </c>
      <c r="K2876">
        <v>5</v>
      </c>
      <c r="L2876" t="s">
        <v>12</v>
      </c>
      <c r="M2876" t="str">
        <f>IF(L2876&lt;&gt;"",L2876,"N/A")</f>
        <v>Invoiced</v>
      </c>
      <c r="N2876" t="s">
        <v>12</v>
      </c>
      <c r="O2876" t="str">
        <f>IF(N2876&lt;&gt;"",N2876,"N/A")</f>
        <v>Invoiced</v>
      </c>
      <c r="P2876" t="s">
        <v>13</v>
      </c>
      <c r="Q2876" s="9">
        <v>35</v>
      </c>
      <c r="R2876" t="str">
        <f t="shared" si="44"/>
        <v>30+</v>
      </c>
      <c r="S2876">
        <v>600</v>
      </c>
      <c r="T2876" t="s">
        <v>14</v>
      </c>
      <c r="U2876">
        <f>IF(T2876="USD",S2876,S2876*0.055)</f>
        <v>600</v>
      </c>
      <c r="V2876">
        <v>300</v>
      </c>
      <c r="W2876" t="s">
        <v>14</v>
      </c>
      <c r="X2876">
        <f>IF(W2876="USD",V2876,V2876*0.054)</f>
        <v>300</v>
      </c>
      <c r="Y2876">
        <v>1</v>
      </c>
      <c r="Z2876">
        <v>0.89999999999999991</v>
      </c>
      <c r="AA2876" s="9">
        <v>0.60000000000000009</v>
      </c>
      <c r="AB2876">
        <v>0.75</v>
      </c>
      <c r="AC2876">
        <v>0.60000000000000009</v>
      </c>
    </row>
    <row r="2877" spans="1:29" x14ac:dyDescent="0.25">
      <c r="A2877" t="s">
        <v>2462</v>
      </c>
      <c r="B2877" t="s">
        <v>10</v>
      </c>
      <c r="C2877" t="s">
        <v>56</v>
      </c>
      <c r="D2877" t="s">
        <v>3619</v>
      </c>
      <c r="E2877" t="s">
        <v>3614</v>
      </c>
      <c r="F2877" t="str">
        <f>_xlfn.CONCAT(D2877:D2877,"-",E2877)</f>
        <v>Addis Ababa-Alger</v>
      </c>
      <c r="G2877" s="1">
        <v>44705</v>
      </c>
      <c r="H2877" s="1">
        <v>44711</v>
      </c>
      <c r="I2877" s="8">
        <f>IF(H2877&lt;&gt;"",_xlfn.DAYS(H2877,G2877),"N/A")</f>
        <v>6</v>
      </c>
      <c r="J2877" s="1">
        <f>IF(H2877&lt;&gt;"",H2877,"N/A")</f>
        <v>44711</v>
      </c>
      <c r="K2877">
        <v>5</v>
      </c>
      <c r="L2877" t="s">
        <v>12</v>
      </c>
      <c r="M2877" t="str">
        <f>IF(L2877&lt;&gt;"",L2877,"N/A")</f>
        <v>Invoiced</v>
      </c>
      <c r="N2877" t="s">
        <v>12</v>
      </c>
      <c r="O2877" t="str">
        <f>IF(N2877&lt;&gt;"",N2877,"N/A")</f>
        <v>Invoiced</v>
      </c>
      <c r="P2877" t="s">
        <v>13</v>
      </c>
      <c r="Q2877" s="9">
        <v>35</v>
      </c>
      <c r="R2877" t="str">
        <f t="shared" si="44"/>
        <v>30+</v>
      </c>
      <c r="S2877">
        <v>600</v>
      </c>
      <c r="T2877" t="s">
        <v>14</v>
      </c>
      <c r="U2877">
        <f>IF(T2877="USD",S2877,S2877*0.055)</f>
        <v>600</v>
      </c>
      <c r="V2877">
        <v>300</v>
      </c>
      <c r="W2877" t="s">
        <v>14</v>
      </c>
      <c r="X2877">
        <f>IF(W2877="USD",V2877,V2877*0.054)</f>
        <v>300</v>
      </c>
      <c r="Y2877">
        <v>1</v>
      </c>
      <c r="Z2877">
        <v>0.89999999999999991</v>
      </c>
      <c r="AA2877" s="9">
        <v>0.60000000000000009</v>
      </c>
      <c r="AB2877">
        <v>0.75</v>
      </c>
      <c r="AC2877">
        <v>0.60000000000000009</v>
      </c>
    </row>
    <row r="2878" spans="1:29" x14ac:dyDescent="0.25">
      <c r="A2878" t="s">
        <v>2586</v>
      </c>
      <c r="B2878" t="s">
        <v>10</v>
      </c>
      <c r="C2878" t="s">
        <v>56</v>
      </c>
      <c r="D2878" t="s">
        <v>3615</v>
      </c>
      <c r="E2878" t="s">
        <v>3612</v>
      </c>
      <c r="F2878" t="str">
        <f>_xlfn.CONCAT(D2878:D2878,"-",E2878)</f>
        <v>Mombasa-Victoria</v>
      </c>
      <c r="G2878" s="1">
        <v>44804</v>
      </c>
      <c r="H2878" s="1">
        <v>44810</v>
      </c>
      <c r="I2878" s="8">
        <f>IF(H2878&lt;&gt;"",_xlfn.DAYS(H2878,G2878),"N/A")</f>
        <v>6</v>
      </c>
      <c r="J2878" s="1">
        <f>IF(H2878&lt;&gt;"",H2878,"N/A")</f>
        <v>44810</v>
      </c>
      <c r="K2878">
        <v>8</v>
      </c>
      <c r="L2878" t="s">
        <v>12</v>
      </c>
      <c r="M2878" t="str">
        <f>IF(L2878&lt;&gt;"",L2878,"N/A")</f>
        <v>Invoiced</v>
      </c>
      <c r="N2878" t="s">
        <v>12</v>
      </c>
      <c r="O2878" t="str">
        <f>IF(N2878&lt;&gt;"",N2878,"N/A")</f>
        <v>Invoiced</v>
      </c>
      <c r="P2878" t="s">
        <v>13</v>
      </c>
      <c r="Q2878" s="9">
        <v>30</v>
      </c>
      <c r="R2878" t="str">
        <f t="shared" si="44"/>
        <v>20-30</v>
      </c>
      <c r="S2878">
        <v>600</v>
      </c>
      <c r="T2878" t="s">
        <v>14</v>
      </c>
      <c r="U2878">
        <f>IF(T2878="USD",S2878,S2878*0.055)</f>
        <v>600</v>
      </c>
      <c r="V2878">
        <v>300</v>
      </c>
      <c r="W2878" t="s">
        <v>14</v>
      </c>
      <c r="X2878">
        <f>IF(W2878="USD",V2878,V2878*0.054)</f>
        <v>300</v>
      </c>
      <c r="Y2878">
        <v>0</v>
      </c>
      <c r="Z2878">
        <v>0.89999999999999991</v>
      </c>
      <c r="AA2878" s="9">
        <v>0.60000000000000009</v>
      </c>
      <c r="AB2878">
        <v>0.75</v>
      </c>
      <c r="AC2878">
        <v>0.60000000000000009</v>
      </c>
    </row>
    <row r="2879" spans="1:29" x14ac:dyDescent="0.25">
      <c r="A2879" t="s">
        <v>2589</v>
      </c>
      <c r="B2879" t="s">
        <v>10</v>
      </c>
      <c r="C2879" t="s">
        <v>56</v>
      </c>
      <c r="D2879" t="s">
        <v>3615</v>
      </c>
      <c r="E2879" t="s">
        <v>3618</v>
      </c>
      <c r="F2879" t="str">
        <f>_xlfn.CONCAT(D2879:D2879,"-",E2879)</f>
        <v>Mombasa-Tripoli</v>
      </c>
      <c r="G2879" s="1">
        <v>44803</v>
      </c>
      <c r="H2879" s="1">
        <v>44809</v>
      </c>
      <c r="I2879" s="8">
        <f>IF(H2879&lt;&gt;"",_xlfn.DAYS(H2879,G2879),"N/A")</f>
        <v>6</v>
      </c>
      <c r="J2879" s="1">
        <f>IF(H2879&lt;&gt;"",H2879,"N/A")</f>
        <v>44809</v>
      </c>
      <c r="K2879">
        <v>8</v>
      </c>
      <c r="L2879" t="s">
        <v>12</v>
      </c>
      <c r="M2879" t="str">
        <f>IF(L2879&lt;&gt;"",L2879,"N/A")</f>
        <v>Invoiced</v>
      </c>
      <c r="N2879" t="s">
        <v>12</v>
      </c>
      <c r="O2879" t="str">
        <f>IF(N2879&lt;&gt;"",N2879,"N/A")</f>
        <v>Invoiced</v>
      </c>
      <c r="P2879" t="s">
        <v>13</v>
      </c>
      <c r="Q2879" s="9">
        <v>30</v>
      </c>
      <c r="R2879" t="str">
        <f t="shared" si="44"/>
        <v>20-30</v>
      </c>
      <c r="S2879">
        <v>600</v>
      </c>
      <c r="T2879" t="s">
        <v>14</v>
      </c>
      <c r="U2879">
        <f>IF(T2879="USD",S2879,S2879*0.055)</f>
        <v>600</v>
      </c>
      <c r="V2879">
        <v>300</v>
      </c>
      <c r="W2879" t="s">
        <v>14</v>
      </c>
      <c r="X2879">
        <f>IF(W2879="USD",V2879,V2879*0.054)</f>
        <v>300</v>
      </c>
      <c r="Y2879">
        <v>0</v>
      </c>
      <c r="Z2879">
        <v>0.89999999999999991</v>
      </c>
      <c r="AA2879" s="9">
        <v>0.60000000000000009</v>
      </c>
      <c r="AB2879">
        <v>0.75</v>
      </c>
      <c r="AC2879">
        <v>0.60000000000000009</v>
      </c>
    </row>
    <row r="2880" spans="1:29" x14ac:dyDescent="0.25">
      <c r="A2880" t="s">
        <v>2593</v>
      </c>
      <c r="B2880" t="s">
        <v>10</v>
      </c>
      <c r="C2880" t="s">
        <v>56</v>
      </c>
      <c r="D2880" t="s">
        <v>3615</v>
      </c>
      <c r="E2880" t="s">
        <v>3618</v>
      </c>
      <c r="F2880" t="str">
        <f>_xlfn.CONCAT(D2880:D2880,"-",E2880)</f>
        <v>Mombasa-Tripoli</v>
      </c>
      <c r="G2880" s="1">
        <v>44803</v>
      </c>
      <c r="H2880" s="1">
        <v>44809</v>
      </c>
      <c r="I2880" s="8">
        <f>IF(H2880&lt;&gt;"",_xlfn.DAYS(H2880,G2880),"N/A")</f>
        <v>6</v>
      </c>
      <c r="J2880" s="1">
        <f>IF(H2880&lt;&gt;"",H2880,"N/A")</f>
        <v>44809</v>
      </c>
      <c r="K2880">
        <v>8</v>
      </c>
      <c r="L2880" t="s">
        <v>12</v>
      </c>
      <c r="M2880" t="str">
        <f>IF(L2880&lt;&gt;"",L2880,"N/A")</f>
        <v>Invoiced</v>
      </c>
      <c r="N2880" t="s">
        <v>12</v>
      </c>
      <c r="O2880" t="str">
        <f>IF(N2880&lt;&gt;"",N2880,"N/A")</f>
        <v>Invoiced</v>
      </c>
      <c r="P2880" t="s">
        <v>13</v>
      </c>
      <c r="Q2880" s="9">
        <v>30</v>
      </c>
      <c r="R2880" t="str">
        <f t="shared" si="44"/>
        <v>20-30</v>
      </c>
      <c r="S2880">
        <v>600</v>
      </c>
      <c r="T2880" t="s">
        <v>14</v>
      </c>
      <c r="U2880">
        <f>IF(T2880="USD",S2880,S2880*0.055)</f>
        <v>600</v>
      </c>
      <c r="V2880">
        <v>300</v>
      </c>
      <c r="W2880" t="s">
        <v>14</v>
      </c>
      <c r="X2880">
        <f>IF(W2880="USD",V2880,V2880*0.054)</f>
        <v>300</v>
      </c>
      <c r="Y2880">
        <v>0</v>
      </c>
      <c r="Z2880">
        <v>0.89999999999999991</v>
      </c>
      <c r="AA2880" s="9">
        <v>0.60000000000000009</v>
      </c>
      <c r="AB2880">
        <v>0.75</v>
      </c>
      <c r="AC2880">
        <v>0.60000000000000009</v>
      </c>
    </row>
    <row r="2881" spans="1:29" x14ac:dyDescent="0.25">
      <c r="A2881" t="s">
        <v>2594</v>
      </c>
      <c r="B2881" t="s">
        <v>10</v>
      </c>
      <c r="C2881" t="s">
        <v>56</v>
      </c>
      <c r="D2881" t="s">
        <v>3611</v>
      </c>
      <c r="E2881" t="s">
        <v>3618</v>
      </c>
      <c r="F2881" t="str">
        <f>_xlfn.CONCAT(D2881:D2881,"-",E2881)</f>
        <v>Mogadishu-Tripoli</v>
      </c>
      <c r="G2881" s="1">
        <v>44804</v>
      </c>
      <c r="H2881" s="1">
        <v>44810</v>
      </c>
      <c r="I2881" s="8">
        <f>IF(H2881&lt;&gt;"",_xlfn.DAYS(H2881,G2881),"N/A")</f>
        <v>6</v>
      </c>
      <c r="J2881" s="1">
        <f>IF(H2881&lt;&gt;"",H2881,"N/A")</f>
        <v>44810</v>
      </c>
      <c r="K2881">
        <v>8</v>
      </c>
      <c r="L2881" t="s">
        <v>12</v>
      </c>
      <c r="M2881" t="str">
        <f>IF(L2881&lt;&gt;"",L2881,"N/A")</f>
        <v>Invoiced</v>
      </c>
      <c r="N2881" t="s">
        <v>12</v>
      </c>
      <c r="O2881" t="str">
        <f>IF(N2881&lt;&gt;"",N2881,"N/A")</f>
        <v>Invoiced</v>
      </c>
      <c r="P2881" t="s">
        <v>13</v>
      </c>
      <c r="Q2881" s="9">
        <v>30</v>
      </c>
      <c r="R2881" t="str">
        <f t="shared" si="44"/>
        <v>20-30</v>
      </c>
      <c r="S2881">
        <v>600</v>
      </c>
      <c r="T2881" t="s">
        <v>14</v>
      </c>
      <c r="U2881">
        <f>IF(T2881="USD",S2881,S2881*0.055)</f>
        <v>600</v>
      </c>
      <c r="V2881">
        <v>300</v>
      </c>
      <c r="W2881" t="s">
        <v>14</v>
      </c>
      <c r="X2881">
        <f>IF(W2881="USD",V2881,V2881*0.054)</f>
        <v>300</v>
      </c>
      <c r="Y2881">
        <v>0</v>
      </c>
      <c r="Z2881">
        <v>0.89999999999999991</v>
      </c>
      <c r="AA2881" s="9">
        <v>0.60000000000000009</v>
      </c>
      <c r="AB2881">
        <v>0.75</v>
      </c>
      <c r="AC2881">
        <v>0.60000000000000009</v>
      </c>
    </row>
    <row r="2882" spans="1:29" x14ac:dyDescent="0.25">
      <c r="A2882" t="s">
        <v>2595</v>
      </c>
      <c r="B2882" t="s">
        <v>10</v>
      </c>
      <c r="C2882" t="s">
        <v>56</v>
      </c>
      <c r="D2882" t="s">
        <v>3616</v>
      </c>
      <c r="E2882" t="s">
        <v>3613</v>
      </c>
      <c r="F2882" t="str">
        <f>_xlfn.CONCAT(D2882:D2882,"-",E2882)</f>
        <v>Marrakech-Sanaa</v>
      </c>
      <c r="G2882" s="1">
        <v>44804</v>
      </c>
      <c r="H2882" s="1">
        <v>44810</v>
      </c>
      <c r="I2882" s="8">
        <f>IF(H2882&lt;&gt;"",_xlfn.DAYS(H2882,G2882),"N/A")</f>
        <v>6</v>
      </c>
      <c r="J2882" s="1">
        <f>IF(H2882&lt;&gt;"",H2882,"N/A")</f>
        <v>44810</v>
      </c>
      <c r="K2882">
        <v>8</v>
      </c>
      <c r="L2882" t="s">
        <v>12</v>
      </c>
      <c r="M2882" t="str">
        <f>IF(L2882&lt;&gt;"",L2882,"N/A")</f>
        <v>Invoiced</v>
      </c>
      <c r="N2882" t="s">
        <v>12</v>
      </c>
      <c r="O2882" t="str">
        <f>IF(N2882&lt;&gt;"",N2882,"N/A")</f>
        <v>Invoiced</v>
      </c>
      <c r="P2882" t="s">
        <v>13</v>
      </c>
      <c r="Q2882" s="9">
        <v>30</v>
      </c>
      <c r="R2882" t="str">
        <f t="shared" si="44"/>
        <v>20-30</v>
      </c>
      <c r="S2882">
        <v>600</v>
      </c>
      <c r="T2882" t="s">
        <v>14</v>
      </c>
      <c r="U2882">
        <f>IF(T2882="USD",S2882,S2882*0.055)</f>
        <v>600</v>
      </c>
      <c r="V2882">
        <v>300</v>
      </c>
      <c r="W2882" t="s">
        <v>14</v>
      </c>
      <c r="X2882">
        <f>IF(W2882="USD",V2882,V2882*0.054)</f>
        <v>300</v>
      </c>
      <c r="Y2882">
        <v>0</v>
      </c>
      <c r="Z2882">
        <v>0.89999999999999991</v>
      </c>
      <c r="AA2882" s="9">
        <v>0.60000000000000009</v>
      </c>
      <c r="AB2882">
        <v>0.75</v>
      </c>
      <c r="AC2882">
        <v>0.60000000000000009</v>
      </c>
    </row>
    <row r="2883" spans="1:29" x14ac:dyDescent="0.25">
      <c r="A2883" t="s">
        <v>2596</v>
      </c>
      <c r="B2883" t="s">
        <v>10</v>
      </c>
      <c r="C2883" t="s">
        <v>56</v>
      </c>
      <c r="D2883" t="s">
        <v>3615</v>
      </c>
      <c r="E2883" t="s">
        <v>3618</v>
      </c>
      <c r="F2883" t="str">
        <f>_xlfn.CONCAT(D2883:D2883,"-",E2883)</f>
        <v>Mombasa-Tripoli</v>
      </c>
      <c r="G2883" s="1">
        <v>44804</v>
      </c>
      <c r="H2883" s="1">
        <v>44810</v>
      </c>
      <c r="I2883" s="8">
        <f>IF(H2883&lt;&gt;"",_xlfn.DAYS(H2883,G2883),"N/A")</f>
        <v>6</v>
      </c>
      <c r="J2883" s="1">
        <f>IF(H2883&lt;&gt;"",H2883,"N/A")</f>
        <v>44810</v>
      </c>
      <c r="K2883">
        <v>8</v>
      </c>
      <c r="L2883" t="s">
        <v>12</v>
      </c>
      <c r="M2883" t="str">
        <f>IF(L2883&lt;&gt;"",L2883,"N/A")</f>
        <v>Invoiced</v>
      </c>
      <c r="N2883" t="s">
        <v>12</v>
      </c>
      <c r="O2883" t="str">
        <f>IF(N2883&lt;&gt;"",N2883,"N/A")</f>
        <v>Invoiced</v>
      </c>
      <c r="P2883" t="s">
        <v>13</v>
      </c>
      <c r="Q2883" s="9">
        <v>30</v>
      </c>
      <c r="R2883" t="str">
        <f t="shared" ref="R2883:R2946" si="45">IF(Q2883&lt;=10,"1-10",IF(Q2883&lt;=20,"10-20",IF(Q2883&lt;=30,"20-30",IF(Q2883&lt;=40,"30+"))))</f>
        <v>20-30</v>
      </c>
      <c r="S2883">
        <v>600</v>
      </c>
      <c r="T2883" t="s">
        <v>14</v>
      </c>
      <c r="U2883">
        <f>IF(T2883="USD",S2883,S2883*0.055)</f>
        <v>600</v>
      </c>
      <c r="V2883">
        <v>300</v>
      </c>
      <c r="W2883" t="s">
        <v>14</v>
      </c>
      <c r="X2883">
        <f>IF(W2883="USD",V2883,V2883*0.054)</f>
        <v>300</v>
      </c>
      <c r="Y2883">
        <v>0</v>
      </c>
      <c r="Z2883">
        <v>0.89999999999999991</v>
      </c>
      <c r="AA2883" s="9">
        <v>0.60000000000000009</v>
      </c>
      <c r="AB2883">
        <v>0.75</v>
      </c>
      <c r="AC2883">
        <v>0.60000000000000009</v>
      </c>
    </row>
    <row r="2884" spans="1:29" x14ac:dyDescent="0.25">
      <c r="A2884" t="s">
        <v>2597</v>
      </c>
      <c r="B2884" t="s">
        <v>10</v>
      </c>
      <c r="C2884" t="s">
        <v>56</v>
      </c>
      <c r="D2884" t="s">
        <v>3615</v>
      </c>
      <c r="E2884" t="s">
        <v>3612</v>
      </c>
      <c r="F2884" t="str">
        <f>_xlfn.CONCAT(D2884:D2884,"-",E2884)</f>
        <v>Mombasa-Victoria</v>
      </c>
      <c r="G2884" s="1">
        <v>44806</v>
      </c>
      <c r="H2884" s="1">
        <v>44812</v>
      </c>
      <c r="I2884" s="8">
        <f>IF(H2884&lt;&gt;"",_xlfn.DAYS(H2884,G2884),"N/A")</f>
        <v>6</v>
      </c>
      <c r="J2884" s="1">
        <f>IF(H2884&lt;&gt;"",H2884,"N/A")</f>
        <v>44812</v>
      </c>
      <c r="K2884">
        <v>9</v>
      </c>
      <c r="L2884" t="s">
        <v>12</v>
      </c>
      <c r="M2884" t="str">
        <f>IF(L2884&lt;&gt;"",L2884,"N/A")</f>
        <v>Invoiced</v>
      </c>
      <c r="O2884" t="str">
        <f>IF(N2884&lt;&gt;"",N2884,"N/A")</f>
        <v>N/A</v>
      </c>
      <c r="P2884" t="s">
        <v>13</v>
      </c>
      <c r="Q2884" s="9">
        <v>30</v>
      </c>
      <c r="R2884" t="str">
        <f t="shared" si="45"/>
        <v>20-30</v>
      </c>
      <c r="S2884">
        <v>600</v>
      </c>
      <c r="T2884" t="s">
        <v>14</v>
      </c>
      <c r="U2884">
        <f>IF(T2884="USD",S2884,S2884*0.055)</f>
        <v>600</v>
      </c>
      <c r="V2884">
        <v>300</v>
      </c>
      <c r="W2884" t="s">
        <v>14</v>
      </c>
      <c r="X2884">
        <f>IF(W2884="USD",V2884,V2884*0.054)</f>
        <v>300</v>
      </c>
      <c r="Y2884">
        <v>0</v>
      </c>
      <c r="Z2884">
        <v>0.89999999999999991</v>
      </c>
      <c r="AA2884" s="9">
        <v>0.60000000000000009</v>
      </c>
      <c r="AB2884">
        <v>0.75</v>
      </c>
      <c r="AC2884">
        <v>0.60000000000000009</v>
      </c>
    </row>
    <row r="2885" spans="1:29" x14ac:dyDescent="0.25">
      <c r="A2885" t="s">
        <v>2598</v>
      </c>
      <c r="B2885" t="s">
        <v>10</v>
      </c>
      <c r="C2885" t="s">
        <v>56</v>
      </c>
      <c r="D2885" t="s">
        <v>3616</v>
      </c>
      <c r="E2885" t="s">
        <v>3613</v>
      </c>
      <c r="F2885" t="str">
        <f>_xlfn.CONCAT(D2885:D2885,"-",E2885)</f>
        <v>Marrakech-Sanaa</v>
      </c>
      <c r="G2885" s="1">
        <v>44806</v>
      </c>
      <c r="H2885" s="1">
        <v>44812</v>
      </c>
      <c r="I2885" s="8">
        <f>IF(H2885&lt;&gt;"",_xlfn.DAYS(H2885,G2885),"N/A")</f>
        <v>6</v>
      </c>
      <c r="J2885" s="1">
        <f>IF(H2885&lt;&gt;"",H2885,"N/A")</f>
        <v>44812</v>
      </c>
      <c r="K2885">
        <v>9</v>
      </c>
      <c r="L2885" t="s">
        <v>12</v>
      </c>
      <c r="M2885" t="str">
        <f>IF(L2885&lt;&gt;"",L2885,"N/A")</f>
        <v>Invoiced</v>
      </c>
      <c r="O2885" t="str">
        <f>IF(N2885&lt;&gt;"",N2885,"N/A")</f>
        <v>N/A</v>
      </c>
      <c r="P2885" t="s">
        <v>13</v>
      </c>
      <c r="Q2885" s="9">
        <v>30</v>
      </c>
      <c r="R2885" t="str">
        <f t="shared" si="45"/>
        <v>20-30</v>
      </c>
      <c r="S2885">
        <v>600</v>
      </c>
      <c r="T2885" t="s">
        <v>14</v>
      </c>
      <c r="U2885">
        <f>IF(T2885="USD",S2885,S2885*0.055)</f>
        <v>600</v>
      </c>
      <c r="V2885">
        <v>300</v>
      </c>
      <c r="W2885" t="s">
        <v>14</v>
      </c>
      <c r="X2885">
        <f>IF(W2885="USD",V2885,V2885*0.054)</f>
        <v>300</v>
      </c>
      <c r="Y2885">
        <v>0</v>
      </c>
      <c r="Z2885">
        <v>0.89999999999999991</v>
      </c>
      <c r="AA2885" s="9">
        <v>0.60000000000000009</v>
      </c>
      <c r="AB2885">
        <v>0.75</v>
      </c>
      <c r="AC2885">
        <v>0.60000000000000009</v>
      </c>
    </row>
    <row r="2886" spans="1:29" x14ac:dyDescent="0.25">
      <c r="A2886" t="s">
        <v>2600</v>
      </c>
      <c r="B2886" t="s">
        <v>10</v>
      </c>
      <c r="C2886" t="s">
        <v>56</v>
      </c>
      <c r="D2886" t="s">
        <v>3611</v>
      </c>
      <c r="E2886" t="s">
        <v>3613</v>
      </c>
      <c r="F2886" t="str">
        <f>_xlfn.CONCAT(D2886:D2886,"-",E2886)</f>
        <v>Mogadishu-Sanaa</v>
      </c>
      <c r="G2886" s="1">
        <v>44810</v>
      </c>
      <c r="H2886" s="1">
        <v>44816</v>
      </c>
      <c r="I2886" s="8">
        <f>IF(H2886&lt;&gt;"",_xlfn.DAYS(H2886,G2886),"N/A")</f>
        <v>6</v>
      </c>
      <c r="J2886" s="1">
        <f>IF(H2886&lt;&gt;"",H2886,"N/A")</f>
        <v>44816</v>
      </c>
      <c r="K2886">
        <v>9</v>
      </c>
      <c r="L2886" t="s">
        <v>12</v>
      </c>
      <c r="M2886" t="str">
        <f>IF(L2886&lt;&gt;"",L2886,"N/A")</f>
        <v>Invoiced</v>
      </c>
      <c r="O2886" t="str">
        <f>IF(N2886&lt;&gt;"",N2886,"N/A")</f>
        <v>N/A</v>
      </c>
      <c r="P2886" t="s">
        <v>13</v>
      </c>
      <c r="Q2886" s="9">
        <v>30</v>
      </c>
      <c r="R2886" t="str">
        <f t="shared" si="45"/>
        <v>20-30</v>
      </c>
      <c r="S2886">
        <v>600</v>
      </c>
      <c r="T2886" t="s">
        <v>14</v>
      </c>
      <c r="U2886">
        <f>IF(T2886="USD",S2886,S2886*0.055)</f>
        <v>600</v>
      </c>
      <c r="V2886">
        <v>300</v>
      </c>
      <c r="W2886" t="s">
        <v>14</v>
      </c>
      <c r="X2886">
        <f>IF(W2886="USD",V2886,V2886*0.054)</f>
        <v>300</v>
      </c>
      <c r="Y2886">
        <v>0</v>
      </c>
      <c r="Z2886">
        <v>0.89999999999999991</v>
      </c>
      <c r="AA2886" s="9">
        <v>0.60000000000000009</v>
      </c>
      <c r="AB2886">
        <v>0.75</v>
      </c>
      <c r="AC2886">
        <v>0.60000000000000009</v>
      </c>
    </row>
    <row r="2887" spans="1:29" x14ac:dyDescent="0.25">
      <c r="A2887" t="s">
        <v>2620</v>
      </c>
      <c r="B2887" t="s">
        <v>10</v>
      </c>
      <c r="C2887" t="s">
        <v>56</v>
      </c>
      <c r="D2887" t="s">
        <v>3620</v>
      </c>
      <c r="E2887" t="s">
        <v>3617</v>
      </c>
      <c r="F2887" t="str">
        <f>_xlfn.CONCAT(D2887:D2887,"-",E2887)</f>
        <v>Zanzibar-Lagos</v>
      </c>
      <c r="G2887" s="1">
        <v>44795</v>
      </c>
      <c r="H2887" s="1">
        <v>44801</v>
      </c>
      <c r="I2887" s="8">
        <f>IF(H2887&lt;&gt;"",_xlfn.DAYS(H2887,G2887),"N/A")</f>
        <v>6</v>
      </c>
      <c r="J2887" s="1">
        <f>IF(H2887&lt;&gt;"",H2887,"N/A")</f>
        <v>44801</v>
      </c>
      <c r="K2887">
        <v>8</v>
      </c>
      <c r="L2887" t="s">
        <v>12</v>
      </c>
      <c r="M2887" t="str">
        <f>IF(L2887&lt;&gt;"",L2887,"N/A")</f>
        <v>Invoiced</v>
      </c>
      <c r="N2887" t="s">
        <v>12</v>
      </c>
      <c r="O2887" t="str">
        <f>IF(N2887&lt;&gt;"",N2887,"N/A")</f>
        <v>Invoiced</v>
      </c>
      <c r="P2887" t="s">
        <v>13</v>
      </c>
      <c r="Q2887" s="9">
        <v>30</v>
      </c>
      <c r="R2887" t="str">
        <f t="shared" si="45"/>
        <v>20-30</v>
      </c>
      <c r="S2887">
        <v>600</v>
      </c>
      <c r="T2887" t="s">
        <v>14</v>
      </c>
      <c r="U2887">
        <f>IF(T2887="USD",S2887,S2887*0.055)</f>
        <v>600</v>
      </c>
      <c r="V2887">
        <v>300</v>
      </c>
      <c r="W2887" t="s">
        <v>14</v>
      </c>
      <c r="X2887">
        <f>IF(W2887="USD",V2887,V2887*0.054)</f>
        <v>300</v>
      </c>
      <c r="Y2887">
        <v>0</v>
      </c>
      <c r="Z2887">
        <v>0.89999999999999991</v>
      </c>
      <c r="AA2887" s="9">
        <v>0.60000000000000009</v>
      </c>
      <c r="AB2887">
        <v>0.75</v>
      </c>
      <c r="AC2887">
        <v>0.60000000000000009</v>
      </c>
    </row>
    <row r="2888" spans="1:29" x14ac:dyDescent="0.25">
      <c r="A2888" t="s">
        <v>2622</v>
      </c>
      <c r="B2888" t="s">
        <v>10</v>
      </c>
      <c r="C2888" t="s">
        <v>56</v>
      </c>
      <c r="D2888" t="s">
        <v>3620</v>
      </c>
      <c r="E2888" t="s">
        <v>3614</v>
      </c>
      <c r="F2888" t="str">
        <f>_xlfn.CONCAT(D2888:D2888,"-",E2888)</f>
        <v>Zanzibar-Alger</v>
      </c>
      <c r="G2888" s="1">
        <v>44798</v>
      </c>
      <c r="H2888" s="1">
        <v>44804</v>
      </c>
      <c r="I2888" s="8">
        <f>IF(H2888&lt;&gt;"",_xlfn.DAYS(H2888,G2888),"N/A")</f>
        <v>6</v>
      </c>
      <c r="J2888" s="1">
        <f>IF(H2888&lt;&gt;"",H2888,"N/A")</f>
        <v>44804</v>
      </c>
      <c r="K2888">
        <v>8</v>
      </c>
      <c r="L2888" t="s">
        <v>12</v>
      </c>
      <c r="M2888" t="str">
        <f>IF(L2888&lt;&gt;"",L2888,"N/A")</f>
        <v>Invoiced</v>
      </c>
      <c r="N2888" t="s">
        <v>12</v>
      </c>
      <c r="O2888" t="str">
        <f>IF(N2888&lt;&gt;"",N2888,"N/A")</f>
        <v>Invoiced</v>
      </c>
      <c r="P2888" t="s">
        <v>13</v>
      </c>
      <c r="Q2888" s="9">
        <v>30</v>
      </c>
      <c r="R2888" t="str">
        <f t="shared" si="45"/>
        <v>20-30</v>
      </c>
      <c r="S2888">
        <v>600</v>
      </c>
      <c r="T2888" t="s">
        <v>14</v>
      </c>
      <c r="U2888">
        <f>IF(T2888="USD",S2888,S2888*0.055)</f>
        <v>600</v>
      </c>
      <c r="V2888">
        <v>300</v>
      </c>
      <c r="W2888" t="s">
        <v>14</v>
      </c>
      <c r="X2888">
        <f>IF(W2888="USD",V2888,V2888*0.054)</f>
        <v>300</v>
      </c>
      <c r="Y2888">
        <v>0</v>
      </c>
      <c r="Z2888">
        <v>0.89999999999999991</v>
      </c>
      <c r="AA2888" s="9">
        <v>0.60000000000000009</v>
      </c>
      <c r="AB2888">
        <v>0.75</v>
      </c>
      <c r="AC2888">
        <v>0.60000000000000009</v>
      </c>
    </row>
    <row r="2889" spans="1:29" x14ac:dyDescent="0.25">
      <c r="A2889" t="s">
        <v>2626</v>
      </c>
      <c r="B2889" t="s">
        <v>10</v>
      </c>
      <c r="C2889" t="s">
        <v>56</v>
      </c>
      <c r="D2889" t="s">
        <v>3615</v>
      </c>
      <c r="E2889" t="s">
        <v>3614</v>
      </c>
      <c r="F2889" t="str">
        <f>_xlfn.CONCAT(D2889:D2889,"-",E2889)</f>
        <v>Mombasa-Alger</v>
      </c>
      <c r="G2889" s="1">
        <v>44803</v>
      </c>
      <c r="H2889" s="1">
        <v>44809</v>
      </c>
      <c r="I2889" s="8">
        <f>IF(H2889&lt;&gt;"",_xlfn.DAYS(H2889,G2889),"N/A")</f>
        <v>6</v>
      </c>
      <c r="J2889" s="1">
        <f>IF(H2889&lt;&gt;"",H2889,"N/A")</f>
        <v>44809</v>
      </c>
      <c r="K2889">
        <v>8</v>
      </c>
      <c r="L2889" t="s">
        <v>12</v>
      </c>
      <c r="M2889" t="str">
        <f>IF(L2889&lt;&gt;"",L2889,"N/A")</f>
        <v>Invoiced</v>
      </c>
      <c r="N2889" t="s">
        <v>12</v>
      </c>
      <c r="O2889" t="str">
        <f>IF(N2889&lt;&gt;"",N2889,"N/A")</f>
        <v>Invoiced</v>
      </c>
      <c r="P2889" t="s">
        <v>13</v>
      </c>
      <c r="Q2889" s="9">
        <v>30</v>
      </c>
      <c r="R2889" t="str">
        <f t="shared" si="45"/>
        <v>20-30</v>
      </c>
      <c r="S2889">
        <v>600</v>
      </c>
      <c r="T2889" t="s">
        <v>14</v>
      </c>
      <c r="U2889">
        <f>IF(T2889="USD",S2889,S2889*0.055)</f>
        <v>600</v>
      </c>
      <c r="V2889">
        <v>300</v>
      </c>
      <c r="W2889" t="s">
        <v>14</v>
      </c>
      <c r="X2889">
        <f>IF(W2889="USD",V2889,V2889*0.054)</f>
        <v>300</v>
      </c>
      <c r="Y2889">
        <v>0</v>
      </c>
      <c r="Z2889">
        <v>0.89999999999999991</v>
      </c>
      <c r="AA2889" s="9">
        <v>0.60000000000000009</v>
      </c>
      <c r="AB2889">
        <v>0.75</v>
      </c>
      <c r="AC2889">
        <v>0.60000000000000009</v>
      </c>
    </row>
    <row r="2890" spans="1:29" x14ac:dyDescent="0.25">
      <c r="A2890" t="s">
        <v>2634</v>
      </c>
      <c r="B2890" t="s">
        <v>10</v>
      </c>
      <c r="C2890" t="s">
        <v>56</v>
      </c>
      <c r="D2890" t="s">
        <v>3620</v>
      </c>
      <c r="E2890" t="s">
        <v>3617</v>
      </c>
      <c r="F2890" t="str">
        <f>_xlfn.CONCAT(D2890:D2890,"-",E2890)</f>
        <v>Zanzibar-Lagos</v>
      </c>
      <c r="G2890" s="1">
        <v>44804</v>
      </c>
      <c r="H2890" s="1">
        <v>44810</v>
      </c>
      <c r="I2890" s="8">
        <f>IF(H2890&lt;&gt;"",_xlfn.DAYS(H2890,G2890),"N/A")</f>
        <v>6</v>
      </c>
      <c r="J2890" s="1">
        <f>IF(H2890&lt;&gt;"",H2890,"N/A")</f>
        <v>44810</v>
      </c>
      <c r="K2890">
        <v>8</v>
      </c>
      <c r="L2890" t="s">
        <v>12</v>
      </c>
      <c r="M2890" t="str">
        <f>IF(L2890&lt;&gt;"",L2890,"N/A")</f>
        <v>Invoiced</v>
      </c>
      <c r="N2890" t="s">
        <v>12</v>
      </c>
      <c r="O2890" t="str">
        <f>IF(N2890&lt;&gt;"",N2890,"N/A")</f>
        <v>Invoiced</v>
      </c>
      <c r="P2890" t="s">
        <v>13</v>
      </c>
      <c r="Q2890" s="9">
        <v>30</v>
      </c>
      <c r="R2890" t="str">
        <f t="shared" si="45"/>
        <v>20-30</v>
      </c>
      <c r="S2890">
        <v>600</v>
      </c>
      <c r="T2890" t="s">
        <v>14</v>
      </c>
      <c r="U2890">
        <f>IF(T2890="USD",S2890,S2890*0.055)</f>
        <v>600</v>
      </c>
      <c r="V2890">
        <v>300</v>
      </c>
      <c r="W2890" t="s">
        <v>14</v>
      </c>
      <c r="X2890">
        <f>IF(W2890="USD",V2890,V2890*0.054)</f>
        <v>300</v>
      </c>
      <c r="Y2890">
        <v>0</v>
      </c>
      <c r="Z2890">
        <v>0.89999999999999991</v>
      </c>
      <c r="AA2890" s="9">
        <v>0.60000000000000009</v>
      </c>
      <c r="AB2890">
        <v>0.75</v>
      </c>
      <c r="AC2890">
        <v>0.60000000000000009</v>
      </c>
    </row>
    <row r="2891" spans="1:29" x14ac:dyDescent="0.25">
      <c r="A2891" t="s">
        <v>2638</v>
      </c>
      <c r="B2891" t="s">
        <v>10</v>
      </c>
      <c r="C2891" t="s">
        <v>56</v>
      </c>
      <c r="D2891" t="s">
        <v>3616</v>
      </c>
      <c r="E2891" t="s">
        <v>3612</v>
      </c>
      <c r="F2891" t="str">
        <f>_xlfn.CONCAT(D2891:D2891,"-",E2891)</f>
        <v>Marrakech-Victoria</v>
      </c>
      <c r="G2891" s="1">
        <v>44802</v>
      </c>
      <c r="H2891" s="1">
        <v>44808</v>
      </c>
      <c r="I2891" s="8">
        <f>IF(H2891&lt;&gt;"",_xlfn.DAYS(H2891,G2891),"N/A")</f>
        <v>6</v>
      </c>
      <c r="J2891" s="1">
        <f>IF(H2891&lt;&gt;"",H2891,"N/A")</f>
        <v>44808</v>
      </c>
      <c r="K2891">
        <v>8</v>
      </c>
      <c r="L2891" t="s">
        <v>12</v>
      </c>
      <c r="M2891" t="str">
        <f>IF(L2891&lt;&gt;"",L2891,"N/A")</f>
        <v>Invoiced</v>
      </c>
      <c r="N2891" t="s">
        <v>12</v>
      </c>
      <c r="O2891" t="str">
        <f>IF(N2891&lt;&gt;"",N2891,"N/A")</f>
        <v>Invoiced</v>
      </c>
      <c r="P2891" t="s">
        <v>13</v>
      </c>
      <c r="Q2891" s="9">
        <v>30</v>
      </c>
      <c r="R2891" t="str">
        <f t="shared" si="45"/>
        <v>20-30</v>
      </c>
      <c r="S2891">
        <v>600</v>
      </c>
      <c r="T2891" t="s">
        <v>14</v>
      </c>
      <c r="U2891">
        <f>IF(T2891="USD",S2891,S2891*0.055)</f>
        <v>600</v>
      </c>
      <c r="V2891">
        <v>300</v>
      </c>
      <c r="W2891" t="s">
        <v>14</v>
      </c>
      <c r="X2891">
        <f>IF(W2891="USD",V2891,V2891*0.054)</f>
        <v>300</v>
      </c>
      <c r="Y2891">
        <v>0</v>
      </c>
      <c r="Z2891">
        <v>0.89999999999999991</v>
      </c>
      <c r="AA2891" s="9">
        <v>0.60000000000000009</v>
      </c>
      <c r="AB2891">
        <v>0.75</v>
      </c>
      <c r="AC2891">
        <v>0.60000000000000009</v>
      </c>
    </row>
    <row r="2892" spans="1:29" x14ac:dyDescent="0.25">
      <c r="A2892" t="s">
        <v>2639</v>
      </c>
      <c r="B2892" t="s">
        <v>10</v>
      </c>
      <c r="C2892" t="s">
        <v>56</v>
      </c>
      <c r="D2892" t="s">
        <v>3615</v>
      </c>
      <c r="E2892" t="s">
        <v>3617</v>
      </c>
      <c r="F2892" t="str">
        <f>_xlfn.CONCAT(D2892:D2892,"-",E2892)</f>
        <v>Mombasa-Lagos</v>
      </c>
      <c r="G2892" s="1">
        <v>44802</v>
      </c>
      <c r="H2892" s="1">
        <v>44808</v>
      </c>
      <c r="I2892" s="8">
        <f>IF(H2892&lt;&gt;"",_xlfn.DAYS(H2892,G2892),"N/A")</f>
        <v>6</v>
      </c>
      <c r="J2892" s="1">
        <f>IF(H2892&lt;&gt;"",H2892,"N/A")</f>
        <v>44808</v>
      </c>
      <c r="K2892">
        <v>8</v>
      </c>
      <c r="L2892" t="s">
        <v>12</v>
      </c>
      <c r="M2892" t="str">
        <f>IF(L2892&lt;&gt;"",L2892,"N/A")</f>
        <v>Invoiced</v>
      </c>
      <c r="N2892" t="s">
        <v>12</v>
      </c>
      <c r="O2892" t="str">
        <f>IF(N2892&lt;&gt;"",N2892,"N/A")</f>
        <v>Invoiced</v>
      </c>
      <c r="P2892" t="s">
        <v>13</v>
      </c>
      <c r="Q2892" s="9">
        <v>30</v>
      </c>
      <c r="R2892" t="str">
        <f t="shared" si="45"/>
        <v>20-30</v>
      </c>
      <c r="S2892">
        <v>600</v>
      </c>
      <c r="T2892" t="s">
        <v>14</v>
      </c>
      <c r="U2892">
        <f>IF(T2892="USD",S2892,S2892*0.055)</f>
        <v>600</v>
      </c>
      <c r="V2892">
        <v>300</v>
      </c>
      <c r="W2892" t="s">
        <v>14</v>
      </c>
      <c r="X2892">
        <f>IF(W2892="USD",V2892,V2892*0.054)</f>
        <v>300</v>
      </c>
      <c r="Y2892">
        <v>0</v>
      </c>
      <c r="Z2892">
        <v>0.89999999999999991</v>
      </c>
      <c r="AA2892" s="9">
        <v>0.60000000000000009</v>
      </c>
      <c r="AB2892">
        <v>0.75</v>
      </c>
      <c r="AC2892">
        <v>0.60000000000000009</v>
      </c>
    </row>
    <row r="2893" spans="1:29" x14ac:dyDescent="0.25">
      <c r="A2893" t="s">
        <v>2641</v>
      </c>
      <c r="B2893" t="s">
        <v>10</v>
      </c>
      <c r="C2893" t="s">
        <v>56</v>
      </c>
      <c r="D2893" t="s">
        <v>3616</v>
      </c>
      <c r="E2893" t="s">
        <v>3613</v>
      </c>
      <c r="F2893" t="str">
        <f>_xlfn.CONCAT(D2893:D2893,"-",E2893)</f>
        <v>Marrakech-Sanaa</v>
      </c>
      <c r="G2893" s="1">
        <v>44802</v>
      </c>
      <c r="H2893" s="1">
        <v>44808</v>
      </c>
      <c r="I2893" s="8">
        <f>IF(H2893&lt;&gt;"",_xlfn.DAYS(H2893,G2893),"N/A")</f>
        <v>6</v>
      </c>
      <c r="J2893" s="1">
        <f>IF(H2893&lt;&gt;"",H2893,"N/A")</f>
        <v>44808</v>
      </c>
      <c r="K2893">
        <v>8</v>
      </c>
      <c r="L2893" t="s">
        <v>12</v>
      </c>
      <c r="M2893" t="str">
        <f>IF(L2893&lt;&gt;"",L2893,"N/A")</f>
        <v>Invoiced</v>
      </c>
      <c r="N2893" t="s">
        <v>12</v>
      </c>
      <c r="O2893" t="str">
        <f>IF(N2893&lt;&gt;"",N2893,"N/A")</f>
        <v>Invoiced</v>
      </c>
      <c r="P2893" t="s">
        <v>13</v>
      </c>
      <c r="Q2893" s="9">
        <v>30</v>
      </c>
      <c r="R2893" t="str">
        <f t="shared" si="45"/>
        <v>20-30</v>
      </c>
      <c r="S2893">
        <v>600</v>
      </c>
      <c r="T2893" t="s">
        <v>14</v>
      </c>
      <c r="U2893">
        <f>IF(T2893="USD",S2893,S2893*0.055)</f>
        <v>600</v>
      </c>
      <c r="V2893">
        <v>300</v>
      </c>
      <c r="W2893" t="s">
        <v>14</v>
      </c>
      <c r="X2893">
        <f>IF(W2893="USD",V2893,V2893*0.054)</f>
        <v>300</v>
      </c>
      <c r="Y2893">
        <v>0</v>
      </c>
      <c r="Z2893">
        <v>0.89999999999999991</v>
      </c>
      <c r="AA2893" s="9">
        <v>0.60000000000000009</v>
      </c>
      <c r="AB2893">
        <v>0.75</v>
      </c>
      <c r="AC2893">
        <v>0.60000000000000009</v>
      </c>
    </row>
    <row r="2894" spans="1:29" x14ac:dyDescent="0.25">
      <c r="A2894" t="s">
        <v>2642</v>
      </c>
      <c r="B2894" t="s">
        <v>10</v>
      </c>
      <c r="C2894" t="s">
        <v>56</v>
      </c>
      <c r="D2894" t="s">
        <v>3620</v>
      </c>
      <c r="E2894" t="s">
        <v>3612</v>
      </c>
      <c r="F2894" t="str">
        <f>_xlfn.CONCAT(D2894:D2894,"-",E2894)</f>
        <v>Zanzibar-Victoria</v>
      </c>
      <c r="G2894" s="1">
        <v>44804</v>
      </c>
      <c r="H2894" s="1">
        <v>44810</v>
      </c>
      <c r="I2894" s="8">
        <f>IF(H2894&lt;&gt;"",_xlfn.DAYS(H2894,G2894),"N/A")</f>
        <v>6</v>
      </c>
      <c r="J2894" s="1">
        <f>IF(H2894&lt;&gt;"",H2894,"N/A")</f>
        <v>44810</v>
      </c>
      <c r="K2894">
        <v>8</v>
      </c>
      <c r="L2894" t="s">
        <v>12</v>
      </c>
      <c r="M2894" t="str">
        <f>IF(L2894&lt;&gt;"",L2894,"N/A")</f>
        <v>Invoiced</v>
      </c>
      <c r="N2894" t="s">
        <v>12</v>
      </c>
      <c r="O2894" t="str">
        <f>IF(N2894&lt;&gt;"",N2894,"N/A")</f>
        <v>Invoiced</v>
      </c>
      <c r="P2894" t="s">
        <v>13</v>
      </c>
      <c r="Q2894" s="9">
        <v>30</v>
      </c>
      <c r="R2894" t="str">
        <f t="shared" si="45"/>
        <v>20-30</v>
      </c>
      <c r="S2894">
        <v>600</v>
      </c>
      <c r="T2894" t="s">
        <v>14</v>
      </c>
      <c r="U2894">
        <f>IF(T2894="USD",S2894,S2894*0.055)</f>
        <v>600</v>
      </c>
      <c r="V2894">
        <v>300</v>
      </c>
      <c r="W2894" t="s">
        <v>14</v>
      </c>
      <c r="X2894">
        <f>IF(W2894="USD",V2894,V2894*0.054)</f>
        <v>300</v>
      </c>
      <c r="Y2894">
        <v>0</v>
      </c>
      <c r="Z2894">
        <v>0.89999999999999991</v>
      </c>
      <c r="AA2894" s="9">
        <v>0.60000000000000009</v>
      </c>
      <c r="AB2894">
        <v>0.75</v>
      </c>
      <c r="AC2894">
        <v>0.60000000000000009</v>
      </c>
    </row>
    <row r="2895" spans="1:29" x14ac:dyDescent="0.25">
      <c r="A2895" t="s">
        <v>2645</v>
      </c>
      <c r="B2895" t="s">
        <v>10</v>
      </c>
      <c r="C2895" t="s">
        <v>56</v>
      </c>
      <c r="D2895" t="s">
        <v>3616</v>
      </c>
      <c r="E2895" t="s">
        <v>3613</v>
      </c>
      <c r="F2895" t="str">
        <f>_xlfn.CONCAT(D2895:D2895,"-",E2895)</f>
        <v>Marrakech-Sanaa</v>
      </c>
      <c r="G2895" s="1">
        <v>44804</v>
      </c>
      <c r="H2895" s="1">
        <v>44810</v>
      </c>
      <c r="I2895" s="8">
        <f>IF(H2895&lt;&gt;"",_xlfn.DAYS(H2895,G2895),"N/A")</f>
        <v>6</v>
      </c>
      <c r="J2895" s="1">
        <f>IF(H2895&lt;&gt;"",H2895,"N/A")</f>
        <v>44810</v>
      </c>
      <c r="K2895">
        <v>8</v>
      </c>
      <c r="L2895" t="s">
        <v>12</v>
      </c>
      <c r="M2895" t="str">
        <f>IF(L2895&lt;&gt;"",L2895,"N/A")</f>
        <v>Invoiced</v>
      </c>
      <c r="N2895" t="s">
        <v>12</v>
      </c>
      <c r="O2895" t="str">
        <f>IF(N2895&lt;&gt;"",N2895,"N/A")</f>
        <v>Invoiced</v>
      </c>
      <c r="P2895" t="s">
        <v>13</v>
      </c>
      <c r="Q2895" s="9">
        <v>30</v>
      </c>
      <c r="R2895" t="str">
        <f t="shared" si="45"/>
        <v>20-30</v>
      </c>
      <c r="S2895">
        <v>600</v>
      </c>
      <c r="T2895" t="s">
        <v>14</v>
      </c>
      <c r="U2895">
        <f>IF(T2895="USD",S2895,S2895*0.055)</f>
        <v>600</v>
      </c>
      <c r="V2895">
        <v>300</v>
      </c>
      <c r="W2895" t="s">
        <v>14</v>
      </c>
      <c r="X2895">
        <f>IF(W2895="USD",V2895,V2895*0.054)</f>
        <v>300</v>
      </c>
      <c r="Y2895">
        <v>0</v>
      </c>
      <c r="Z2895">
        <v>0.89999999999999991</v>
      </c>
      <c r="AA2895" s="9">
        <v>0.60000000000000009</v>
      </c>
      <c r="AB2895">
        <v>0.75</v>
      </c>
      <c r="AC2895">
        <v>0.60000000000000009</v>
      </c>
    </row>
    <row r="2896" spans="1:29" x14ac:dyDescent="0.25">
      <c r="A2896" t="s">
        <v>2650</v>
      </c>
      <c r="B2896" t="s">
        <v>10</v>
      </c>
      <c r="C2896" t="s">
        <v>56</v>
      </c>
      <c r="D2896" t="s">
        <v>3619</v>
      </c>
      <c r="E2896" t="s">
        <v>3617</v>
      </c>
      <c r="F2896" t="str">
        <f>_xlfn.CONCAT(D2896:D2896,"-",E2896)</f>
        <v>Addis Ababa-Lagos</v>
      </c>
      <c r="G2896" s="1">
        <v>44807</v>
      </c>
      <c r="H2896" s="1">
        <v>44813</v>
      </c>
      <c r="I2896" s="8">
        <f>IF(H2896&lt;&gt;"",_xlfn.DAYS(H2896,G2896),"N/A")</f>
        <v>6</v>
      </c>
      <c r="J2896" s="1">
        <f>IF(H2896&lt;&gt;"",H2896,"N/A")</f>
        <v>44813</v>
      </c>
      <c r="K2896">
        <v>9</v>
      </c>
      <c r="L2896" t="s">
        <v>12</v>
      </c>
      <c r="M2896" t="str">
        <f>IF(L2896&lt;&gt;"",L2896,"N/A")</f>
        <v>Invoiced</v>
      </c>
      <c r="O2896" t="str">
        <f>IF(N2896&lt;&gt;"",N2896,"N/A")</f>
        <v>N/A</v>
      </c>
      <c r="P2896" t="s">
        <v>13</v>
      </c>
      <c r="Q2896" s="9">
        <v>30</v>
      </c>
      <c r="R2896" t="str">
        <f t="shared" si="45"/>
        <v>20-30</v>
      </c>
      <c r="S2896">
        <v>600</v>
      </c>
      <c r="T2896" t="s">
        <v>14</v>
      </c>
      <c r="U2896">
        <f>IF(T2896="USD",S2896,S2896*0.055)</f>
        <v>600</v>
      </c>
      <c r="V2896">
        <v>300</v>
      </c>
      <c r="W2896" t="s">
        <v>14</v>
      </c>
      <c r="X2896">
        <f>IF(W2896="USD",V2896,V2896*0.054)</f>
        <v>300</v>
      </c>
      <c r="Y2896">
        <v>0</v>
      </c>
      <c r="Z2896">
        <v>0.89999999999999991</v>
      </c>
      <c r="AA2896" s="9">
        <v>0.60000000000000009</v>
      </c>
      <c r="AB2896">
        <v>0.75</v>
      </c>
      <c r="AC2896">
        <v>0.60000000000000009</v>
      </c>
    </row>
    <row r="2897" spans="1:29" x14ac:dyDescent="0.25">
      <c r="A2897" t="s">
        <v>2652</v>
      </c>
      <c r="B2897" t="s">
        <v>10</v>
      </c>
      <c r="C2897" t="s">
        <v>56</v>
      </c>
      <c r="D2897" t="s">
        <v>3619</v>
      </c>
      <c r="E2897" t="s">
        <v>3618</v>
      </c>
      <c r="F2897" t="str">
        <f>_xlfn.CONCAT(D2897:D2897,"-",E2897)</f>
        <v>Addis Ababa-Tripoli</v>
      </c>
      <c r="G2897" s="1">
        <v>44810</v>
      </c>
      <c r="H2897" s="1">
        <v>44816</v>
      </c>
      <c r="I2897" s="8">
        <f>IF(H2897&lt;&gt;"",_xlfn.DAYS(H2897,G2897),"N/A")</f>
        <v>6</v>
      </c>
      <c r="J2897" s="1">
        <f>IF(H2897&lt;&gt;"",H2897,"N/A")</f>
        <v>44816</v>
      </c>
      <c r="K2897">
        <v>9</v>
      </c>
      <c r="L2897" t="s">
        <v>12</v>
      </c>
      <c r="M2897" t="str">
        <f>IF(L2897&lt;&gt;"",L2897,"N/A")</f>
        <v>Invoiced</v>
      </c>
      <c r="O2897" t="str">
        <f>IF(N2897&lt;&gt;"",N2897,"N/A")</f>
        <v>N/A</v>
      </c>
      <c r="P2897" t="s">
        <v>13</v>
      </c>
      <c r="Q2897" s="9">
        <v>30</v>
      </c>
      <c r="R2897" t="str">
        <f t="shared" si="45"/>
        <v>20-30</v>
      </c>
      <c r="S2897">
        <v>600</v>
      </c>
      <c r="T2897" t="s">
        <v>14</v>
      </c>
      <c r="U2897">
        <f>IF(T2897="USD",S2897,S2897*0.055)</f>
        <v>600</v>
      </c>
      <c r="V2897">
        <v>300</v>
      </c>
      <c r="W2897" t="s">
        <v>14</v>
      </c>
      <c r="X2897">
        <f>IF(W2897="USD",V2897,V2897*0.054)</f>
        <v>300</v>
      </c>
      <c r="Y2897">
        <v>0</v>
      </c>
      <c r="Z2897">
        <v>0.89999999999999991</v>
      </c>
      <c r="AA2897" s="9">
        <v>0.60000000000000009</v>
      </c>
      <c r="AB2897">
        <v>0.75</v>
      </c>
      <c r="AC2897">
        <v>0.60000000000000009</v>
      </c>
    </row>
    <row r="2898" spans="1:29" x14ac:dyDescent="0.25">
      <c r="A2898" t="s">
        <v>2654</v>
      </c>
      <c r="B2898" t="s">
        <v>10</v>
      </c>
      <c r="C2898" t="s">
        <v>56</v>
      </c>
      <c r="D2898" t="s">
        <v>3620</v>
      </c>
      <c r="E2898" t="s">
        <v>3613</v>
      </c>
      <c r="F2898" t="str">
        <f>_xlfn.CONCAT(D2898:D2898,"-",E2898)</f>
        <v>Zanzibar-Sanaa</v>
      </c>
      <c r="G2898" s="1">
        <v>44807</v>
      </c>
      <c r="H2898" s="1">
        <v>44813</v>
      </c>
      <c r="I2898" s="8">
        <f>IF(H2898&lt;&gt;"",_xlfn.DAYS(H2898,G2898),"N/A")</f>
        <v>6</v>
      </c>
      <c r="J2898" s="1">
        <f>IF(H2898&lt;&gt;"",H2898,"N/A")</f>
        <v>44813</v>
      </c>
      <c r="K2898">
        <v>9</v>
      </c>
      <c r="L2898" t="s">
        <v>12</v>
      </c>
      <c r="M2898" t="str">
        <f>IF(L2898&lt;&gt;"",L2898,"N/A")</f>
        <v>Invoiced</v>
      </c>
      <c r="O2898" t="str">
        <f>IF(N2898&lt;&gt;"",N2898,"N/A")</f>
        <v>N/A</v>
      </c>
      <c r="P2898" t="s">
        <v>13</v>
      </c>
      <c r="Q2898" s="9">
        <v>30</v>
      </c>
      <c r="R2898" t="str">
        <f t="shared" si="45"/>
        <v>20-30</v>
      </c>
      <c r="S2898">
        <v>600</v>
      </c>
      <c r="T2898" t="s">
        <v>14</v>
      </c>
      <c r="U2898">
        <f>IF(T2898="USD",S2898,S2898*0.055)</f>
        <v>600</v>
      </c>
      <c r="V2898">
        <v>300</v>
      </c>
      <c r="W2898" t="s">
        <v>14</v>
      </c>
      <c r="X2898">
        <f>IF(W2898="USD",V2898,V2898*0.054)</f>
        <v>300</v>
      </c>
      <c r="Y2898">
        <v>0</v>
      </c>
      <c r="Z2898">
        <v>0.89999999999999991</v>
      </c>
      <c r="AA2898" s="9">
        <v>0.60000000000000009</v>
      </c>
      <c r="AB2898">
        <v>0.75</v>
      </c>
      <c r="AC2898">
        <v>0.60000000000000009</v>
      </c>
    </row>
    <row r="2899" spans="1:29" x14ac:dyDescent="0.25">
      <c r="A2899" t="s">
        <v>3334</v>
      </c>
      <c r="B2899" t="s">
        <v>10</v>
      </c>
      <c r="C2899" t="s">
        <v>56</v>
      </c>
      <c r="D2899" t="s">
        <v>3619</v>
      </c>
      <c r="E2899" t="s">
        <v>3613</v>
      </c>
      <c r="F2899" t="str">
        <f>_xlfn.CONCAT(D2899:D2899,"-",E2899)</f>
        <v>Addis Ababa-Sanaa</v>
      </c>
      <c r="G2899" s="1">
        <v>44805</v>
      </c>
      <c r="H2899" s="1">
        <v>44811</v>
      </c>
      <c r="I2899" s="8">
        <f>IF(H2899&lt;&gt;"",_xlfn.DAYS(H2899,G2899),"N/A")</f>
        <v>6</v>
      </c>
      <c r="J2899" s="1">
        <f>IF(H2899&lt;&gt;"",H2899,"N/A")</f>
        <v>44811</v>
      </c>
      <c r="K2899">
        <v>9</v>
      </c>
      <c r="L2899" t="s">
        <v>12</v>
      </c>
      <c r="M2899" t="str">
        <f>IF(L2899&lt;&gt;"",L2899,"N/A")</f>
        <v>Invoiced</v>
      </c>
      <c r="O2899" t="str">
        <f>IF(N2899&lt;&gt;"",N2899,"N/A")</f>
        <v>N/A</v>
      </c>
      <c r="P2899" t="s">
        <v>13</v>
      </c>
      <c r="Q2899" s="9">
        <v>27</v>
      </c>
      <c r="R2899" t="str">
        <f t="shared" si="45"/>
        <v>20-30</v>
      </c>
      <c r="S2899">
        <v>600</v>
      </c>
      <c r="T2899" t="s">
        <v>14</v>
      </c>
      <c r="U2899">
        <f>IF(T2899="USD",S2899,S2899*0.055)</f>
        <v>600</v>
      </c>
      <c r="V2899">
        <v>300</v>
      </c>
      <c r="W2899" t="s">
        <v>14</v>
      </c>
      <c r="X2899">
        <f>IF(W2899="USD",V2899,V2899*0.054)</f>
        <v>300</v>
      </c>
      <c r="Y2899">
        <v>0</v>
      </c>
      <c r="Z2899">
        <v>0.89999999999999991</v>
      </c>
      <c r="AA2899" s="9">
        <v>0.60000000000000009</v>
      </c>
      <c r="AB2899">
        <v>0.75</v>
      </c>
      <c r="AC2899">
        <v>0.60000000000000009</v>
      </c>
    </row>
    <row r="2900" spans="1:29" x14ac:dyDescent="0.25">
      <c r="A2900" t="s">
        <v>825</v>
      </c>
      <c r="B2900" t="s">
        <v>10</v>
      </c>
      <c r="C2900" t="s">
        <v>56</v>
      </c>
      <c r="D2900" t="s">
        <v>3616</v>
      </c>
      <c r="E2900" t="s">
        <v>3612</v>
      </c>
      <c r="F2900" t="str">
        <f>_xlfn.CONCAT(D2900:D2900,"-",E2900)</f>
        <v>Marrakech-Victoria</v>
      </c>
      <c r="G2900" s="1">
        <v>44789</v>
      </c>
      <c r="H2900" s="1">
        <v>44795</v>
      </c>
      <c r="I2900" s="8">
        <f>IF(H2900&lt;&gt;"",_xlfn.DAYS(H2900,G2900),"N/A")</f>
        <v>6</v>
      </c>
      <c r="J2900" s="1">
        <f>IF(H2900&lt;&gt;"",H2900,"N/A")</f>
        <v>44795</v>
      </c>
      <c r="K2900">
        <v>8</v>
      </c>
      <c r="L2900" t="s">
        <v>12</v>
      </c>
      <c r="M2900" t="str">
        <f>IF(L2900&lt;&gt;"",L2900,"N/A")</f>
        <v>Invoiced</v>
      </c>
      <c r="N2900" t="s">
        <v>12</v>
      </c>
      <c r="O2900" t="str">
        <f>IF(N2900&lt;&gt;"",N2900,"N/A")</f>
        <v>Invoiced</v>
      </c>
      <c r="P2900" t="s">
        <v>57</v>
      </c>
      <c r="Q2900" s="9">
        <v>25.736000000000001</v>
      </c>
      <c r="R2900" t="str">
        <f t="shared" si="45"/>
        <v>20-30</v>
      </c>
      <c r="S2900">
        <v>100</v>
      </c>
      <c r="T2900" t="s">
        <v>14</v>
      </c>
      <c r="U2900">
        <f>IF(T2900="USD",S2900,S2900*0.055)</f>
        <v>100</v>
      </c>
      <c r="V2900">
        <v>80</v>
      </c>
      <c r="W2900" t="s">
        <v>14</v>
      </c>
      <c r="X2900">
        <f>IF(W2900="USD",V2900,V2900*0.054)</f>
        <v>80</v>
      </c>
      <c r="Y2900">
        <v>1</v>
      </c>
      <c r="Z2900">
        <v>0.89999999999999991</v>
      </c>
      <c r="AA2900" s="9">
        <v>0.60000000000000009</v>
      </c>
      <c r="AB2900">
        <v>0.75</v>
      </c>
      <c r="AC2900">
        <v>0.60000000000000009</v>
      </c>
    </row>
    <row r="2901" spans="1:29" x14ac:dyDescent="0.25">
      <c r="A2901" t="s">
        <v>821</v>
      </c>
      <c r="B2901" t="s">
        <v>10</v>
      </c>
      <c r="C2901" t="s">
        <v>56</v>
      </c>
      <c r="D2901" t="s">
        <v>3619</v>
      </c>
      <c r="E2901" t="s">
        <v>3617</v>
      </c>
      <c r="F2901" t="str">
        <f>_xlfn.CONCAT(D2901:D2901,"-",E2901)</f>
        <v>Addis Ababa-Lagos</v>
      </c>
      <c r="G2901" s="1">
        <v>44789</v>
      </c>
      <c r="H2901" s="1">
        <v>44795</v>
      </c>
      <c r="I2901" s="8">
        <f>IF(H2901&lt;&gt;"",_xlfn.DAYS(H2901,G2901),"N/A")</f>
        <v>6</v>
      </c>
      <c r="J2901" s="1">
        <f>IF(H2901&lt;&gt;"",H2901,"N/A")</f>
        <v>44795</v>
      </c>
      <c r="K2901">
        <v>8</v>
      </c>
      <c r="L2901" t="s">
        <v>12</v>
      </c>
      <c r="M2901" t="str">
        <f>IF(L2901&lt;&gt;"",L2901,"N/A")</f>
        <v>Invoiced</v>
      </c>
      <c r="N2901" t="s">
        <v>12</v>
      </c>
      <c r="O2901" t="str">
        <f>IF(N2901&lt;&gt;"",N2901,"N/A")</f>
        <v>Invoiced</v>
      </c>
      <c r="P2901" t="s">
        <v>57</v>
      </c>
      <c r="Q2901" s="9">
        <v>25.713999999999999</v>
      </c>
      <c r="R2901" t="str">
        <f t="shared" si="45"/>
        <v>20-30</v>
      </c>
      <c r="S2901">
        <v>100</v>
      </c>
      <c r="T2901" t="s">
        <v>14</v>
      </c>
      <c r="U2901">
        <f>IF(T2901="USD",S2901,S2901*0.055)</f>
        <v>100</v>
      </c>
      <c r="V2901">
        <v>80</v>
      </c>
      <c r="W2901" t="s">
        <v>14</v>
      </c>
      <c r="X2901">
        <f>IF(W2901="USD",V2901,V2901*0.054)</f>
        <v>80</v>
      </c>
      <c r="Y2901">
        <v>1</v>
      </c>
      <c r="Z2901">
        <v>0.89999999999999991</v>
      </c>
      <c r="AA2901" s="9">
        <v>0.60000000000000009</v>
      </c>
      <c r="AB2901">
        <v>0.75</v>
      </c>
      <c r="AC2901">
        <v>0.60000000000000009</v>
      </c>
    </row>
    <row r="2902" spans="1:29" x14ac:dyDescent="0.25">
      <c r="A2902" t="s">
        <v>834</v>
      </c>
      <c r="B2902" t="s">
        <v>10</v>
      </c>
      <c r="C2902" t="s">
        <v>56</v>
      </c>
      <c r="D2902" t="s">
        <v>3611</v>
      </c>
      <c r="E2902" t="s">
        <v>3613</v>
      </c>
      <c r="F2902" t="str">
        <f>_xlfn.CONCAT(D2902:D2902,"-",E2902)</f>
        <v>Mogadishu-Sanaa</v>
      </c>
      <c r="G2902" s="1">
        <v>44789</v>
      </c>
      <c r="H2902" s="1">
        <v>44795</v>
      </c>
      <c r="I2902" s="8">
        <f>IF(H2902&lt;&gt;"",_xlfn.DAYS(H2902,G2902),"N/A")</f>
        <v>6</v>
      </c>
      <c r="J2902" s="1">
        <f>IF(H2902&lt;&gt;"",H2902,"N/A")</f>
        <v>44795</v>
      </c>
      <c r="K2902">
        <v>8</v>
      </c>
      <c r="L2902" t="s">
        <v>12</v>
      </c>
      <c r="M2902" t="str">
        <f>IF(L2902&lt;&gt;"",L2902,"N/A")</f>
        <v>Invoiced</v>
      </c>
      <c r="N2902" t="s">
        <v>12</v>
      </c>
      <c r="O2902" t="str">
        <f>IF(N2902&lt;&gt;"",N2902,"N/A")</f>
        <v>Invoiced</v>
      </c>
      <c r="P2902" t="s">
        <v>57</v>
      </c>
      <c r="Q2902" s="9">
        <v>25.704999999999998</v>
      </c>
      <c r="R2902" t="str">
        <f t="shared" si="45"/>
        <v>20-30</v>
      </c>
      <c r="S2902">
        <v>100</v>
      </c>
      <c r="T2902" t="s">
        <v>14</v>
      </c>
      <c r="U2902">
        <f>IF(T2902="USD",S2902,S2902*0.055)</f>
        <v>100</v>
      </c>
      <c r="V2902">
        <v>80</v>
      </c>
      <c r="W2902" t="s">
        <v>14</v>
      </c>
      <c r="X2902">
        <f>IF(W2902="USD",V2902,V2902*0.054)</f>
        <v>80</v>
      </c>
      <c r="Y2902">
        <v>1</v>
      </c>
      <c r="Z2902">
        <v>0.89999999999999991</v>
      </c>
      <c r="AA2902" s="9">
        <v>0.60000000000000009</v>
      </c>
      <c r="AB2902">
        <v>0.75</v>
      </c>
      <c r="AC2902">
        <v>0.60000000000000009</v>
      </c>
    </row>
    <row r="2903" spans="1:29" x14ac:dyDescent="0.25">
      <c r="A2903" t="s">
        <v>833</v>
      </c>
      <c r="B2903" t="s">
        <v>10</v>
      </c>
      <c r="C2903" t="s">
        <v>56</v>
      </c>
      <c r="D2903" t="s">
        <v>3615</v>
      </c>
      <c r="E2903" t="s">
        <v>3614</v>
      </c>
      <c r="F2903" t="str">
        <f>_xlfn.CONCAT(D2903:D2903,"-",E2903)</f>
        <v>Mombasa-Alger</v>
      </c>
      <c r="G2903" s="1">
        <v>44789</v>
      </c>
      <c r="H2903" s="1">
        <v>44795</v>
      </c>
      <c r="I2903" s="8">
        <f>IF(H2903&lt;&gt;"",_xlfn.DAYS(H2903,G2903),"N/A")</f>
        <v>6</v>
      </c>
      <c r="J2903" s="1">
        <f>IF(H2903&lt;&gt;"",H2903,"N/A")</f>
        <v>44795</v>
      </c>
      <c r="K2903">
        <v>8</v>
      </c>
      <c r="L2903" t="s">
        <v>12</v>
      </c>
      <c r="M2903" t="str">
        <f>IF(L2903&lt;&gt;"",L2903,"N/A")</f>
        <v>Invoiced</v>
      </c>
      <c r="N2903" t="s">
        <v>12</v>
      </c>
      <c r="O2903" t="str">
        <f>IF(N2903&lt;&gt;"",N2903,"N/A")</f>
        <v>Invoiced</v>
      </c>
      <c r="P2903" t="s">
        <v>57</v>
      </c>
      <c r="Q2903" s="9">
        <v>25.7</v>
      </c>
      <c r="R2903" t="str">
        <f t="shared" si="45"/>
        <v>20-30</v>
      </c>
      <c r="S2903">
        <v>100</v>
      </c>
      <c r="T2903" t="s">
        <v>14</v>
      </c>
      <c r="U2903">
        <f>IF(T2903="USD",S2903,S2903*0.055)</f>
        <v>100</v>
      </c>
      <c r="V2903">
        <v>80</v>
      </c>
      <c r="W2903" t="s">
        <v>14</v>
      </c>
      <c r="X2903">
        <f>IF(W2903="USD",V2903,V2903*0.054)</f>
        <v>80</v>
      </c>
      <c r="Y2903">
        <v>1</v>
      </c>
      <c r="Z2903">
        <v>0.89999999999999991</v>
      </c>
      <c r="AA2903" s="9">
        <v>0.60000000000000009</v>
      </c>
      <c r="AB2903">
        <v>0.75</v>
      </c>
      <c r="AC2903">
        <v>0.60000000000000009</v>
      </c>
    </row>
    <row r="2904" spans="1:29" x14ac:dyDescent="0.25">
      <c r="A2904" t="s">
        <v>826</v>
      </c>
      <c r="B2904" t="s">
        <v>10</v>
      </c>
      <c r="C2904" t="s">
        <v>56</v>
      </c>
      <c r="D2904" t="s">
        <v>3619</v>
      </c>
      <c r="E2904" t="s">
        <v>3612</v>
      </c>
      <c r="F2904" t="str">
        <f>_xlfn.CONCAT(D2904:D2904,"-",E2904)</f>
        <v>Addis Ababa-Victoria</v>
      </c>
      <c r="G2904" s="1">
        <v>44789</v>
      </c>
      <c r="H2904" s="1">
        <v>44795</v>
      </c>
      <c r="I2904" s="8">
        <f>IF(H2904&lt;&gt;"",_xlfn.DAYS(H2904,G2904),"N/A")</f>
        <v>6</v>
      </c>
      <c r="J2904" s="1">
        <f>IF(H2904&lt;&gt;"",H2904,"N/A")</f>
        <v>44795</v>
      </c>
      <c r="K2904">
        <v>8</v>
      </c>
      <c r="L2904" t="s">
        <v>12</v>
      </c>
      <c r="M2904" t="str">
        <f>IF(L2904&lt;&gt;"",L2904,"N/A")</f>
        <v>Invoiced</v>
      </c>
      <c r="N2904" t="s">
        <v>12</v>
      </c>
      <c r="O2904" t="str">
        <f>IF(N2904&lt;&gt;"",N2904,"N/A")</f>
        <v>Invoiced</v>
      </c>
      <c r="P2904" t="s">
        <v>57</v>
      </c>
      <c r="Q2904" s="9">
        <v>25.695</v>
      </c>
      <c r="R2904" t="str">
        <f t="shared" si="45"/>
        <v>20-30</v>
      </c>
      <c r="S2904">
        <v>100</v>
      </c>
      <c r="T2904" t="s">
        <v>14</v>
      </c>
      <c r="U2904">
        <f>IF(T2904="USD",S2904,S2904*0.055)</f>
        <v>100</v>
      </c>
      <c r="V2904">
        <v>80</v>
      </c>
      <c r="W2904" t="s">
        <v>14</v>
      </c>
      <c r="X2904">
        <f>IF(W2904="USD",V2904,V2904*0.054)</f>
        <v>80</v>
      </c>
      <c r="Y2904">
        <v>1</v>
      </c>
      <c r="Z2904">
        <v>0.89999999999999991</v>
      </c>
      <c r="AA2904" s="9">
        <v>0.60000000000000009</v>
      </c>
      <c r="AB2904">
        <v>0.75</v>
      </c>
      <c r="AC2904">
        <v>0.60000000000000009</v>
      </c>
    </row>
    <row r="2905" spans="1:29" x14ac:dyDescent="0.25">
      <c r="A2905" t="s">
        <v>827</v>
      </c>
      <c r="B2905" t="s">
        <v>10</v>
      </c>
      <c r="C2905" t="s">
        <v>56</v>
      </c>
      <c r="D2905" t="s">
        <v>3611</v>
      </c>
      <c r="E2905" t="s">
        <v>3613</v>
      </c>
      <c r="F2905" t="str">
        <f>_xlfn.CONCAT(D2905:D2905,"-",E2905)</f>
        <v>Mogadishu-Sanaa</v>
      </c>
      <c r="G2905" s="1">
        <v>44789</v>
      </c>
      <c r="H2905" s="1">
        <v>44795</v>
      </c>
      <c r="I2905" s="8">
        <f>IF(H2905&lt;&gt;"",_xlfn.DAYS(H2905,G2905),"N/A")</f>
        <v>6</v>
      </c>
      <c r="J2905" s="1">
        <f>IF(H2905&lt;&gt;"",H2905,"N/A")</f>
        <v>44795</v>
      </c>
      <c r="K2905">
        <v>8</v>
      </c>
      <c r="L2905" t="s">
        <v>12</v>
      </c>
      <c r="M2905" t="str">
        <f>IF(L2905&lt;&gt;"",L2905,"N/A")</f>
        <v>Invoiced</v>
      </c>
      <c r="N2905" t="s">
        <v>12</v>
      </c>
      <c r="O2905" t="str">
        <f>IF(N2905&lt;&gt;"",N2905,"N/A")</f>
        <v>Invoiced</v>
      </c>
      <c r="P2905" t="s">
        <v>57</v>
      </c>
      <c r="Q2905" s="9">
        <v>25.661000000000001</v>
      </c>
      <c r="R2905" t="str">
        <f t="shared" si="45"/>
        <v>20-30</v>
      </c>
      <c r="S2905">
        <v>100</v>
      </c>
      <c r="T2905" t="s">
        <v>14</v>
      </c>
      <c r="U2905">
        <f>IF(T2905="USD",S2905,S2905*0.055)</f>
        <v>100</v>
      </c>
      <c r="V2905">
        <v>80</v>
      </c>
      <c r="W2905" t="s">
        <v>14</v>
      </c>
      <c r="X2905">
        <f>IF(W2905="USD",V2905,V2905*0.054)</f>
        <v>80</v>
      </c>
      <c r="Y2905">
        <v>1</v>
      </c>
      <c r="Z2905">
        <v>0.89999999999999991</v>
      </c>
      <c r="AA2905" s="9">
        <v>0.60000000000000009</v>
      </c>
      <c r="AB2905">
        <v>0.75</v>
      </c>
      <c r="AC2905">
        <v>0.60000000000000009</v>
      </c>
    </row>
    <row r="2906" spans="1:29" x14ac:dyDescent="0.25">
      <c r="A2906" t="s">
        <v>822</v>
      </c>
      <c r="B2906" t="s">
        <v>10</v>
      </c>
      <c r="C2906" t="s">
        <v>56</v>
      </c>
      <c r="D2906" t="s">
        <v>3620</v>
      </c>
      <c r="E2906" t="s">
        <v>3618</v>
      </c>
      <c r="F2906" t="str">
        <f>_xlfn.CONCAT(D2906:D2906,"-",E2906)</f>
        <v>Zanzibar-Tripoli</v>
      </c>
      <c r="G2906" s="1">
        <v>44789</v>
      </c>
      <c r="H2906" s="1">
        <v>44795</v>
      </c>
      <c r="I2906" s="8">
        <f>IF(H2906&lt;&gt;"",_xlfn.DAYS(H2906,G2906),"N/A")</f>
        <v>6</v>
      </c>
      <c r="J2906" s="1">
        <f>IF(H2906&lt;&gt;"",H2906,"N/A")</f>
        <v>44795</v>
      </c>
      <c r="K2906">
        <v>8</v>
      </c>
      <c r="L2906" t="s">
        <v>12</v>
      </c>
      <c r="M2906" t="str">
        <f>IF(L2906&lt;&gt;"",L2906,"N/A")</f>
        <v>Invoiced</v>
      </c>
      <c r="N2906" t="s">
        <v>12</v>
      </c>
      <c r="O2906" t="str">
        <f>IF(N2906&lt;&gt;"",N2906,"N/A")</f>
        <v>Invoiced</v>
      </c>
      <c r="P2906" t="s">
        <v>57</v>
      </c>
      <c r="Q2906" s="9">
        <v>25.658999999999999</v>
      </c>
      <c r="R2906" t="str">
        <f t="shared" si="45"/>
        <v>20-30</v>
      </c>
      <c r="S2906">
        <v>100</v>
      </c>
      <c r="T2906" t="s">
        <v>14</v>
      </c>
      <c r="U2906">
        <f>IF(T2906="USD",S2906,S2906*0.055)</f>
        <v>100</v>
      </c>
      <c r="V2906">
        <v>80</v>
      </c>
      <c r="W2906" t="s">
        <v>14</v>
      </c>
      <c r="X2906">
        <f>IF(W2906="USD",V2906,V2906*0.054)</f>
        <v>80</v>
      </c>
      <c r="Y2906">
        <v>1</v>
      </c>
      <c r="Z2906">
        <v>0.89999999999999991</v>
      </c>
      <c r="AA2906" s="9">
        <v>0.60000000000000009</v>
      </c>
      <c r="AB2906">
        <v>0.75</v>
      </c>
      <c r="AC2906">
        <v>0.60000000000000009</v>
      </c>
    </row>
    <row r="2907" spans="1:29" x14ac:dyDescent="0.25">
      <c r="A2907" t="s">
        <v>796</v>
      </c>
      <c r="B2907" t="s">
        <v>10</v>
      </c>
      <c r="C2907" t="s">
        <v>56</v>
      </c>
      <c r="D2907" t="s">
        <v>3611</v>
      </c>
      <c r="E2907" t="s">
        <v>3614</v>
      </c>
      <c r="F2907" t="str">
        <f>_xlfn.CONCAT(D2907:D2907,"-",E2907)</f>
        <v>Mogadishu-Alger</v>
      </c>
      <c r="G2907" s="1">
        <v>44786</v>
      </c>
      <c r="H2907" s="1">
        <v>44792</v>
      </c>
      <c r="I2907" s="8">
        <f>IF(H2907&lt;&gt;"",_xlfn.DAYS(H2907,G2907),"N/A")</f>
        <v>6</v>
      </c>
      <c r="J2907" s="1">
        <f>IF(H2907&lt;&gt;"",H2907,"N/A")</f>
        <v>44792</v>
      </c>
      <c r="K2907">
        <v>8</v>
      </c>
      <c r="L2907" t="s">
        <v>16</v>
      </c>
      <c r="M2907" t="str">
        <f>IF(L2907&lt;&gt;"",L2907,"N/A")</f>
        <v>Paid</v>
      </c>
      <c r="N2907" t="s">
        <v>12</v>
      </c>
      <c r="O2907" t="str">
        <f>IF(N2907&lt;&gt;"",N2907,"N/A")</f>
        <v>Invoiced</v>
      </c>
      <c r="P2907" t="s">
        <v>57</v>
      </c>
      <c r="Q2907" s="9">
        <v>25.643999999999998</v>
      </c>
      <c r="R2907" t="str">
        <f t="shared" si="45"/>
        <v>20-30</v>
      </c>
      <c r="S2907">
        <v>100</v>
      </c>
      <c r="T2907" t="s">
        <v>14</v>
      </c>
      <c r="U2907">
        <f>IF(T2907="USD",S2907,S2907*0.055)</f>
        <v>100</v>
      </c>
      <c r="V2907">
        <v>80</v>
      </c>
      <c r="W2907" t="s">
        <v>14</v>
      </c>
      <c r="X2907">
        <f>IF(W2907="USD",V2907,V2907*0.054)</f>
        <v>80</v>
      </c>
      <c r="Y2907">
        <v>1</v>
      </c>
      <c r="Z2907">
        <v>0.89999999999999991</v>
      </c>
      <c r="AA2907" s="9">
        <v>0.60000000000000009</v>
      </c>
      <c r="AB2907">
        <v>0.75</v>
      </c>
      <c r="AC2907">
        <v>0.60000000000000009</v>
      </c>
    </row>
    <row r="2908" spans="1:29" x14ac:dyDescent="0.25">
      <c r="A2908" t="s">
        <v>828</v>
      </c>
      <c r="B2908" t="s">
        <v>10</v>
      </c>
      <c r="C2908" t="s">
        <v>56</v>
      </c>
      <c r="D2908" t="s">
        <v>3619</v>
      </c>
      <c r="E2908" t="s">
        <v>3612</v>
      </c>
      <c r="F2908" t="str">
        <f>_xlfn.CONCAT(D2908:D2908,"-",E2908)</f>
        <v>Addis Ababa-Victoria</v>
      </c>
      <c r="G2908" s="1">
        <v>44789</v>
      </c>
      <c r="H2908" s="1">
        <v>44795</v>
      </c>
      <c r="I2908" s="8">
        <f>IF(H2908&lt;&gt;"",_xlfn.DAYS(H2908,G2908),"N/A")</f>
        <v>6</v>
      </c>
      <c r="J2908" s="1">
        <f>IF(H2908&lt;&gt;"",H2908,"N/A")</f>
        <v>44795</v>
      </c>
      <c r="K2908">
        <v>8</v>
      </c>
      <c r="L2908" t="s">
        <v>12</v>
      </c>
      <c r="M2908" t="str">
        <f>IF(L2908&lt;&gt;"",L2908,"N/A")</f>
        <v>Invoiced</v>
      </c>
      <c r="N2908" t="s">
        <v>12</v>
      </c>
      <c r="O2908" t="str">
        <f>IF(N2908&lt;&gt;"",N2908,"N/A")</f>
        <v>Invoiced</v>
      </c>
      <c r="P2908" t="s">
        <v>57</v>
      </c>
      <c r="Q2908" s="9">
        <v>25.638000000000002</v>
      </c>
      <c r="R2908" t="str">
        <f t="shared" si="45"/>
        <v>20-30</v>
      </c>
      <c r="S2908">
        <v>100</v>
      </c>
      <c r="T2908" t="s">
        <v>14</v>
      </c>
      <c r="U2908">
        <f>IF(T2908="USD",S2908,S2908*0.055)</f>
        <v>100</v>
      </c>
      <c r="V2908">
        <v>80</v>
      </c>
      <c r="W2908" t="s">
        <v>14</v>
      </c>
      <c r="X2908">
        <f>IF(W2908="USD",V2908,V2908*0.054)</f>
        <v>80</v>
      </c>
      <c r="Y2908">
        <v>1</v>
      </c>
      <c r="Z2908">
        <v>0.89999999999999991</v>
      </c>
      <c r="AA2908" s="9">
        <v>0.60000000000000009</v>
      </c>
      <c r="AB2908">
        <v>0.75</v>
      </c>
      <c r="AC2908">
        <v>0.60000000000000009</v>
      </c>
    </row>
    <row r="2909" spans="1:29" x14ac:dyDescent="0.25">
      <c r="A2909" t="s">
        <v>816</v>
      </c>
      <c r="B2909" t="s">
        <v>10</v>
      </c>
      <c r="C2909" t="s">
        <v>56</v>
      </c>
      <c r="D2909" t="s">
        <v>3619</v>
      </c>
      <c r="E2909" t="s">
        <v>3613</v>
      </c>
      <c r="F2909" t="str">
        <f>_xlfn.CONCAT(D2909:D2909,"-",E2909)</f>
        <v>Addis Ababa-Sanaa</v>
      </c>
      <c r="G2909" s="1">
        <v>44789</v>
      </c>
      <c r="H2909" s="1">
        <v>44795</v>
      </c>
      <c r="I2909" s="8">
        <f>IF(H2909&lt;&gt;"",_xlfn.DAYS(H2909,G2909),"N/A")</f>
        <v>6</v>
      </c>
      <c r="J2909" s="1">
        <f>IF(H2909&lt;&gt;"",H2909,"N/A")</f>
        <v>44795</v>
      </c>
      <c r="K2909">
        <v>8</v>
      </c>
      <c r="L2909" t="s">
        <v>12</v>
      </c>
      <c r="M2909" t="str">
        <f>IF(L2909&lt;&gt;"",L2909,"N/A")</f>
        <v>Invoiced</v>
      </c>
      <c r="N2909" t="s">
        <v>12</v>
      </c>
      <c r="O2909" t="str">
        <f>IF(N2909&lt;&gt;"",N2909,"N/A")</f>
        <v>Invoiced</v>
      </c>
      <c r="P2909" t="s">
        <v>57</v>
      </c>
      <c r="Q2909" s="9">
        <v>25.626999999999999</v>
      </c>
      <c r="R2909" t="str">
        <f t="shared" si="45"/>
        <v>20-30</v>
      </c>
      <c r="S2909">
        <v>100</v>
      </c>
      <c r="T2909" t="s">
        <v>14</v>
      </c>
      <c r="U2909">
        <f>IF(T2909="USD",S2909,S2909*0.055)</f>
        <v>100</v>
      </c>
      <c r="V2909">
        <v>80</v>
      </c>
      <c r="W2909" t="s">
        <v>14</v>
      </c>
      <c r="X2909">
        <f>IF(W2909="USD",V2909,V2909*0.054)</f>
        <v>80</v>
      </c>
      <c r="Y2909">
        <v>1</v>
      </c>
      <c r="Z2909">
        <v>0.89999999999999991</v>
      </c>
      <c r="AA2909" s="9">
        <v>0.60000000000000009</v>
      </c>
      <c r="AB2909">
        <v>0.75</v>
      </c>
      <c r="AC2909">
        <v>0.60000000000000009</v>
      </c>
    </row>
    <row r="2910" spans="1:29" x14ac:dyDescent="0.25">
      <c r="A2910" t="s">
        <v>818</v>
      </c>
      <c r="B2910" t="s">
        <v>10</v>
      </c>
      <c r="C2910" t="s">
        <v>56</v>
      </c>
      <c r="D2910" t="s">
        <v>3619</v>
      </c>
      <c r="E2910" t="s">
        <v>3617</v>
      </c>
      <c r="F2910" t="str">
        <f>_xlfn.CONCAT(D2910:D2910,"-",E2910)</f>
        <v>Addis Ababa-Lagos</v>
      </c>
      <c r="G2910" s="1">
        <v>44789</v>
      </c>
      <c r="H2910" s="1">
        <v>44795</v>
      </c>
      <c r="I2910" s="8">
        <f>IF(H2910&lt;&gt;"",_xlfn.DAYS(H2910,G2910),"N/A")</f>
        <v>6</v>
      </c>
      <c r="J2910" s="1">
        <f>IF(H2910&lt;&gt;"",H2910,"N/A")</f>
        <v>44795</v>
      </c>
      <c r="K2910">
        <v>8</v>
      </c>
      <c r="L2910" t="s">
        <v>12</v>
      </c>
      <c r="M2910" t="str">
        <f>IF(L2910&lt;&gt;"",L2910,"N/A")</f>
        <v>Invoiced</v>
      </c>
      <c r="N2910" t="s">
        <v>12</v>
      </c>
      <c r="O2910" t="str">
        <f>IF(N2910&lt;&gt;"",N2910,"N/A")</f>
        <v>Invoiced</v>
      </c>
      <c r="P2910" t="s">
        <v>57</v>
      </c>
      <c r="Q2910" s="9">
        <v>25.617999999999999</v>
      </c>
      <c r="R2910" t="str">
        <f t="shared" si="45"/>
        <v>20-30</v>
      </c>
      <c r="S2910">
        <v>100</v>
      </c>
      <c r="T2910" t="s">
        <v>14</v>
      </c>
      <c r="U2910">
        <f>IF(T2910="USD",S2910,S2910*0.055)</f>
        <v>100</v>
      </c>
      <c r="V2910">
        <v>80</v>
      </c>
      <c r="W2910" t="s">
        <v>14</v>
      </c>
      <c r="X2910">
        <f>IF(W2910="USD",V2910,V2910*0.054)</f>
        <v>80</v>
      </c>
      <c r="Y2910">
        <v>1</v>
      </c>
      <c r="Z2910">
        <v>0.89999999999999991</v>
      </c>
      <c r="AA2910" s="9">
        <v>0.60000000000000009</v>
      </c>
      <c r="AB2910">
        <v>0.75</v>
      </c>
      <c r="AC2910">
        <v>0.60000000000000009</v>
      </c>
    </row>
    <row r="2911" spans="1:29" x14ac:dyDescent="0.25">
      <c r="A2911" t="s">
        <v>817</v>
      </c>
      <c r="B2911" t="s">
        <v>10</v>
      </c>
      <c r="C2911" t="s">
        <v>56</v>
      </c>
      <c r="D2911" t="s">
        <v>3611</v>
      </c>
      <c r="E2911" t="s">
        <v>3618</v>
      </c>
      <c r="F2911" t="str">
        <f>_xlfn.CONCAT(D2911:D2911,"-",E2911)</f>
        <v>Mogadishu-Tripoli</v>
      </c>
      <c r="G2911" s="1">
        <v>44789</v>
      </c>
      <c r="H2911" s="1">
        <v>44795</v>
      </c>
      <c r="I2911" s="8">
        <f>IF(H2911&lt;&gt;"",_xlfn.DAYS(H2911,G2911),"N/A")</f>
        <v>6</v>
      </c>
      <c r="J2911" s="1">
        <f>IF(H2911&lt;&gt;"",H2911,"N/A")</f>
        <v>44795</v>
      </c>
      <c r="K2911">
        <v>8</v>
      </c>
      <c r="L2911" t="s">
        <v>12</v>
      </c>
      <c r="M2911" t="str">
        <f>IF(L2911&lt;&gt;"",L2911,"N/A")</f>
        <v>Invoiced</v>
      </c>
      <c r="N2911" t="s">
        <v>12</v>
      </c>
      <c r="O2911" t="str">
        <f>IF(N2911&lt;&gt;"",N2911,"N/A")</f>
        <v>Invoiced</v>
      </c>
      <c r="P2911" t="s">
        <v>57</v>
      </c>
      <c r="Q2911" s="9">
        <v>25.613</v>
      </c>
      <c r="R2911" t="str">
        <f t="shared" si="45"/>
        <v>20-30</v>
      </c>
      <c r="S2911">
        <v>100</v>
      </c>
      <c r="T2911" t="s">
        <v>14</v>
      </c>
      <c r="U2911">
        <f>IF(T2911="USD",S2911,S2911*0.055)</f>
        <v>100</v>
      </c>
      <c r="V2911">
        <v>80</v>
      </c>
      <c r="W2911" t="s">
        <v>14</v>
      </c>
      <c r="X2911">
        <f>IF(W2911="USD",V2911,V2911*0.054)</f>
        <v>80</v>
      </c>
      <c r="Y2911">
        <v>1</v>
      </c>
      <c r="Z2911">
        <v>0.89999999999999991</v>
      </c>
      <c r="AA2911" s="9">
        <v>0.60000000000000009</v>
      </c>
      <c r="AB2911">
        <v>0.75</v>
      </c>
      <c r="AC2911">
        <v>0.60000000000000009</v>
      </c>
    </row>
    <row r="2912" spans="1:29" x14ac:dyDescent="0.25">
      <c r="A2912" t="s">
        <v>815</v>
      </c>
      <c r="B2912" t="s">
        <v>10</v>
      </c>
      <c r="C2912" t="s">
        <v>56</v>
      </c>
      <c r="D2912" t="s">
        <v>3616</v>
      </c>
      <c r="E2912" t="s">
        <v>3613</v>
      </c>
      <c r="F2912" t="str">
        <f>_xlfn.CONCAT(D2912:D2912,"-",E2912)</f>
        <v>Marrakech-Sanaa</v>
      </c>
      <c r="G2912" s="1">
        <v>44789</v>
      </c>
      <c r="H2912" s="1">
        <v>44795</v>
      </c>
      <c r="I2912" s="8">
        <f>IF(H2912&lt;&gt;"",_xlfn.DAYS(H2912,G2912),"N/A")</f>
        <v>6</v>
      </c>
      <c r="J2912" s="1">
        <f>IF(H2912&lt;&gt;"",H2912,"N/A")</f>
        <v>44795</v>
      </c>
      <c r="K2912">
        <v>8</v>
      </c>
      <c r="L2912" t="s">
        <v>12</v>
      </c>
      <c r="M2912" t="str">
        <f>IF(L2912&lt;&gt;"",L2912,"N/A")</f>
        <v>Invoiced</v>
      </c>
      <c r="N2912" t="s">
        <v>12</v>
      </c>
      <c r="O2912" t="str">
        <f>IF(N2912&lt;&gt;"",N2912,"N/A")</f>
        <v>Invoiced</v>
      </c>
      <c r="P2912" t="s">
        <v>57</v>
      </c>
      <c r="Q2912" s="9">
        <v>25.603999999999999</v>
      </c>
      <c r="R2912" t="str">
        <f t="shared" si="45"/>
        <v>20-30</v>
      </c>
      <c r="S2912">
        <v>100</v>
      </c>
      <c r="T2912" t="s">
        <v>14</v>
      </c>
      <c r="U2912">
        <f>IF(T2912="USD",S2912,S2912*0.055)</f>
        <v>100</v>
      </c>
      <c r="V2912">
        <v>80</v>
      </c>
      <c r="W2912" t="s">
        <v>14</v>
      </c>
      <c r="X2912">
        <f>IF(W2912="USD",V2912,V2912*0.054)</f>
        <v>80</v>
      </c>
      <c r="Y2912">
        <v>1</v>
      </c>
      <c r="Z2912">
        <v>0.89999999999999991</v>
      </c>
      <c r="AA2912" s="9">
        <v>0.60000000000000009</v>
      </c>
      <c r="AB2912">
        <v>0.75</v>
      </c>
      <c r="AC2912">
        <v>0.60000000000000009</v>
      </c>
    </row>
    <row r="2913" spans="1:29" x14ac:dyDescent="0.25">
      <c r="A2913" t="s">
        <v>800</v>
      </c>
      <c r="B2913" t="s">
        <v>10</v>
      </c>
      <c r="C2913" t="s">
        <v>56</v>
      </c>
      <c r="D2913" t="s">
        <v>3616</v>
      </c>
      <c r="E2913" t="s">
        <v>3617</v>
      </c>
      <c r="F2913" t="str">
        <f>_xlfn.CONCAT(D2913:D2913,"-",E2913)</f>
        <v>Marrakech-Lagos</v>
      </c>
      <c r="G2913" s="1">
        <v>44786</v>
      </c>
      <c r="H2913" s="1">
        <v>44792</v>
      </c>
      <c r="I2913" s="8">
        <f>IF(H2913&lt;&gt;"",_xlfn.DAYS(H2913,G2913),"N/A")</f>
        <v>6</v>
      </c>
      <c r="J2913" s="1">
        <f>IF(H2913&lt;&gt;"",H2913,"N/A")</f>
        <v>44792</v>
      </c>
      <c r="K2913">
        <v>8</v>
      </c>
      <c r="L2913" t="s">
        <v>16</v>
      </c>
      <c r="M2913" t="str">
        <f>IF(L2913&lt;&gt;"",L2913,"N/A")</f>
        <v>Paid</v>
      </c>
      <c r="N2913" t="s">
        <v>12</v>
      </c>
      <c r="O2913" t="str">
        <f>IF(N2913&lt;&gt;"",N2913,"N/A")</f>
        <v>Invoiced</v>
      </c>
      <c r="P2913" t="s">
        <v>57</v>
      </c>
      <c r="Q2913" s="9">
        <v>25.57</v>
      </c>
      <c r="R2913" t="str">
        <f t="shared" si="45"/>
        <v>20-30</v>
      </c>
      <c r="S2913">
        <v>100</v>
      </c>
      <c r="T2913" t="s">
        <v>14</v>
      </c>
      <c r="U2913">
        <f>IF(T2913="USD",S2913,S2913*0.055)</f>
        <v>100</v>
      </c>
      <c r="V2913">
        <v>80</v>
      </c>
      <c r="W2913" t="s">
        <v>14</v>
      </c>
      <c r="X2913">
        <f>IF(W2913="USD",V2913,V2913*0.054)</f>
        <v>80</v>
      </c>
      <c r="Y2913">
        <v>1</v>
      </c>
      <c r="Z2913">
        <v>0.89999999999999991</v>
      </c>
      <c r="AA2913" s="9">
        <v>0.60000000000000009</v>
      </c>
      <c r="AB2913">
        <v>0.75</v>
      </c>
      <c r="AC2913">
        <v>0.60000000000000009</v>
      </c>
    </row>
    <row r="2914" spans="1:29" x14ac:dyDescent="0.25">
      <c r="A2914" t="s">
        <v>823</v>
      </c>
      <c r="B2914" t="s">
        <v>10</v>
      </c>
      <c r="C2914" t="s">
        <v>56</v>
      </c>
      <c r="D2914" t="s">
        <v>3620</v>
      </c>
      <c r="E2914" t="s">
        <v>3612</v>
      </c>
      <c r="F2914" t="str">
        <f>_xlfn.CONCAT(D2914:D2914,"-",E2914)</f>
        <v>Zanzibar-Victoria</v>
      </c>
      <c r="G2914" s="1">
        <v>44789</v>
      </c>
      <c r="H2914" s="1">
        <v>44795</v>
      </c>
      <c r="I2914" s="8">
        <f>IF(H2914&lt;&gt;"",_xlfn.DAYS(H2914,G2914),"N/A")</f>
        <v>6</v>
      </c>
      <c r="J2914" s="1">
        <f>IF(H2914&lt;&gt;"",H2914,"N/A")</f>
        <v>44795</v>
      </c>
      <c r="K2914">
        <v>8</v>
      </c>
      <c r="L2914" t="s">
        <v>12</v>
      </c>
      <c r="M2914" t="str">
        <f>IF(L2914&lt;&gt;"",L2914,"N/A")</f>
        <v>Invoiced</v>
      </c>
      <c r="N2914" t="s">
        <v>12</v>
      </c>
      <c r="O2914" t="str">
        <f>IF(N2914&lt;&gt;"",N2914,"N/A")</f>
        <v>Invoiced</v>
      </c>
      <c r="P2914" t="s">
        <v>57</v>
      </c>
      <c r="Q2914" s="9">
        <v>25.561</v>
      </c>
      <c r="R2914" t="str">
        <f t="shared" si="45"/>
        <v>20-30</v>
      </c>
      <c r="S2914">
        <v>100</v>
      </c>
      <c r="T2914" t="s">
        <v>14</v>
      </c>
      <c r="U2914">
        <f>IF(T2914="USD",S2914,S2914*0.055)</f>
        <v>100</v>
      </c>
      <c r="V2914">
        <v>80</v>
      </c>
      <c r="W2914" t="s">
        <v>14</v>
      </c>
      <c r="X2914">
        <f>IF(W2914="USD",V2914,V2914*0.054)</f>
        <v>80</v>
      </c>
      <c r="Y2914">
        <v>1</v>
      </c>
      <c r="Z2914">
        <v>0.89999999999999991</v>
      </c>
      <c r="AA2914" s="9">
        <v>0.60000000000000009</v>
      </c>
      <c r="AB2914">
        <v>0.75</v>
      </c>
      <c r="AC2914">
        <v>0.60000000000000009</v>
      </c>
    </row>
    <row r="2915" spans="1:29" x14ac:dyDescent="0.25">
      <c r="A2915" t="s">
        <v>798</v>
      </c>
      <c r="B2915" t="s">
        <v>10</v>
      </c>
      <c r="C2915" t="s">
        <v>56</v>
      </c>
      <c r="D2915" t="s">
        <v>3620</v>
      </c>
      <c r="E2915" t="s">
        <v>3618</v>
      </c>
      <c r="F2915" t="str">
        <f>_xlfn.CONCAT(D2915:D2915,"-",E2915)</f>
        <v>Zanzibar-Tripoli</v>
      </c>
      <c r="G2915" s="1">
        <v>44786</v>
      </c>
      <c r="H2915" s="1">
        <v>44792</v>
      </c>
      <c r="I2915" s="8">
        <f>IF(H2915&lt;&gt;"",_xlfn.DAYS(H2915,G2915),"N/A")</f>
        <v>6</v>
      </c>
      <c r="J2915" s="1">
        <f>IF(H2915&lt;&gt;"",H2915,"N/A")</f>
        <v>44792</v>
      </c>
      <c r="K2915">
        <v>8</v>
      </c>
      <c r="L2915" t="s">
        <v>16</v>
      </c>
      <c r="M2915" t="str">
        <f>IF(L2915&lt;&gt;"",L2915,"N/A")</f>
        <v>Paid</v>
      </c>
      <c r="N2915" t="s">
        <v>12</v>
      </c>
      <c r="O2915" t="str">
        <f>IF(N2915&lt;&gt;"",N2915,"N/A")</f>
        <v>Invoiced</v>
      </c>
      <c r="P2915" t="s">
        <v>57</v>
      </c>
      <c r="Q2915" s="9">
        <v>25.533999999999999</v>
      </c>
      <c r="R2915" t="str">
        <f t="shared" si="45"/>
        <v>20-30</v>
      </c>
      <c r="S2915">
        <v>100</v>
      </c>
      <c r="T2915" t="s">
        <v>14</v>
      </c>
      <c r="U2915">
        <f>IF(T2915="USD",S2915,S2915*0.055)</f>
        <v>100</v>
      </c>
      <c r="V2915">
        <v>80</v>
      </c>
      <c r="W2915" t="s">
        <v>14</v>
      </c>
      <c r="X2915">
        <f>IF(W2915="USD",V2915,V2915*0.054)</f>
        <v>80</v>
      </c>
      <c r="Y2915">
        <v>1</v>
      </c>
      <c r="Z2915">
        <v>0.89999999999999991</v>
      </c>
      <c r="AA2915" s="9">
        <v>0.60000000000000009</v>
      </c>
      <c r="AB2915">
        <v>0.75</v>
      </c>
      <c r="AC2915">
        <v>0.60000000000000009</v>
      </c>
    </row>
    <row r="2916" spans="1:29" x14ac:dyDescent="0.25">
      <c r="A2916" t="s">
        <v>801</v>
      </c>
      <c r="B2916" t="s">
        <v>10</v>
      </c>
      <c r="C2916" t="s">
        <v>56</v>
      </c>
      <c r="D2916" t="s">
        <v>3620</v>
      </c>
      <c r="E2916" t="s">
        <v>3618</v>
      </c>
      <c r="F2916" t="str">
        <f>_xlfn.CONCAT(D2916:D2916,"-",E2916)</f>
        <v>Zanzibar-Tripoli</v>
      </c>
      <c r="G2916" s="1">
        <v>44786</v>
      </c>
      <c r="H2916" s="1">
        <v>44792</v>
      </c>
      <c r="I2916" s="8">
        <f>IF(H2916&lt;&gt;"",_xlfn.DAYS(H2916,G2916),"N/A")</f>
        <v>6</v>
      </c>
      <c r="J2916" s="1">
        <f>IF(H2916&lt;&gt;"",H2916,"N/A")</f>
        <v>44792</v>
      </c>
      <c r="K2916">
        <v>8</v>
      </c>
      <c r="L2916" t="s">
        <v>16</v>
      </c>
      <c r="M2916" t="str">
        <f>IF(L2916&lt;&gt;"",L2916,"N/A")</f>
        <v>Paid</v>
      </c>
      <c r="N2916" t="s">
        <v>12</v>
      </c>
      <c r="O2916" t="str">
        <f>IF(N2916&lt;&gt;"",N2916,"N/A")</f>
        <v>Invoiced</v>
      </c>
      <c r="P2916" t="s">
        <v>57</v>
      </c>
      <c r="Q2916" s="9">
        <v>25.44</v>
      </c>
      <c r="R2916" t="str">
        <f t="shared" si="45"/>
        <v>20-30</v>
      </c>
      <c r="S2916">
        <v>100</v>
      </c>
      <c r="T2916" t="s">
        <v>14</v>
      </c>
      <c r="U2916">
        <f>IF(T2916="USD",S2916,S2916*0.055)</f>
        <v>100</v>
      </c>
      <c r="V2916">
        <v>80</v>
      </c>
      <c r="W2916" t="s">
        <v>14</v>
      </c>
      <c r="X2916">
        <f>IF(W2916="USD",V2916,V2916*0.054)</f>
        <v>80</v>
      </c>
      <c r="Y2916">
        <v>1</v>
      </c>
      <c r="Z2916">
        <v>0.89999999999999991</v>
      </c>
      <c r="AA2916" s="9">
        <v>0.60000000000000009</v>
      </c>
      <c r="AB2916">
        <v>0.75</v>
      </c>
      <c r="AC2916">
        <v>0.60000000000000009</v>
      </c>
    </row>
    <row r="2917" spans="1:29" x14ac:dyDescent="0.25">
      <c r="A2917" t="s">
        <v>832</v>
      </c>
      <c r="B2917" t="s">
        <v>10</v>
      </c>
      <c r="C2917" t="s">
        <v>56</v>
      </c>
      <c r="D2917" t="s">
        <v>3619</v>
      </c>
      <c r="E2917" t="s">
        <v>3612</v>
      </c>
      <c r="F2917" t="str">
        <f>_xlfn.CONCAT(D2917:D2917,"-",E2917)</f>
        <v>Addis Ababa-Victoria</v>
      </c>
      <c r="G2917" s="1">
        <v>44789</v>
      </c>
      <c r="H2917" s="1">
        <v>44795</v>
      </c>
      <c r="I2917" s="8">
        <f>IF(H2917&lt;&gt;"",_xlfn.DAYS(H2917,G2917),"N/A")</f>
        <v>6</v>
      </c>
      <c r="J2917" s="1">
        <f>IF(H2917&lt;&gt;"",H2917,"N/A")</f>
        <v>44795</v>
      </c>
      <c r="K2917">
        <v>8</v>
      </c>
      <c r="L2917" t="s">
        <v>12</v>
      </c>
      <c r="M2917" t="str">
        <f>IF(L2917&lt;&gt;"",L2917,"N/A")</f>
        <v>Invoiced</v>
      </c>
      <c r="N2917" t="s">
        <v>12</v>
      </c>
      <c r="O2917" t="str">
        <f>IF(N2917&lt;&gt;"",N2917,"N/A")</f>
        <v>Invoiced</v>
      </c>
      <c r="P2917" t="s">
        <v>57</v>
      </c>
      <c r="Q2917" s="9">
        <v>25.411999999999999</v>
      </c>
      <c r="R2917" t="str">
        <f t="shared" si="45"/>
        <v>20-30</v>
      </c>
      <c r="S2917">
        <v>100</v>
      </c>
      <c r="T2917" t="s">
        <v>14</v>
      </c>
      <c r="U2917">
        <f>IF(T2917="USD",S2917,S2917*0.055)</f>
        <v>100</v>
      </c>
      <c r="V2917">
        <v>80</v>
      </c>
      <c r="W2917" t="s">
        <v>14</v>
      </c>
      <c r="X2917">
        <f>IF(W2917="USD",V2917,V2917*0.054)</f>
        <v>80</v>
      </c>
      <c r="Y2917">
        <v>1</v>
      </c>
      <c r="Z2917">
        <v>0.89999999999999991</v>
      </c>
      <c r="AA2917" s="9">
        <v>0.60000000000000009</v>
      </c>
      <c r="AB2917">
        <v>0.75</v>
      </c>
      <c r="AC2917">
        <v>0.60000000000000009</v>
      </c>
    </row>
    <row r="2918" spans="1:29" x14ac:dyDescent="0.25">
      <c r="A2918" t="s">
        <v>802</v>
      </c>
      <c r="B2918" t="s">
        <v>10</v>
      </c>
      <c r="C2918" t="s">
        <v>56</v>
      </c>
      <c r="D2918" t="s">
        <v>3619</v>
      </c>
      <c r="E2918" t="s">
        <v>3612</v>
      </c>
      <c r="F2918" t="str">
        <f>_xlfn.CONCAT(D2918:D2918,"-",E2918)</f>
        <v>Addis Ababa-Victoria</v>
      </c>
      <c r="G2918" s="1">
        <v>44786</v>
      </c>
      <c r="H2918" s="1">
        <v>44792</v>
      </c>
      <c r="I2918" s="8">
        <f>IF(H2918&lt;&gt;"",_xlfn.DAYS(H2918,G2918),"N/A")</f>
        <v>6</v>
      </c>
      <c r="J2918" s="1">
        <f>IF(H2918&lt;&gt;"",H2918,"N/A")</f>
        <v>44792</v>
      </c>
      <c r="K2918">
        <v>8</v>
      </c>
      <c r="L2918" t="s">
        <v>16</v>
      </c>
      <c r="M2918" t="str">
        <f>IF(L2918&lt;&gt;"",L2918,"N/A")</f>
        <v>Paid</v>
      </c>
      <c r="N2918" t="s">
        <v>12</v>
      </c>
      <c r="O2918" t="str">
        <f>IF(N2918&lt;&gt;"",N2918,"N/A")</f>
        <v>Invoiced</v>
      </c>
      <c r="P2918" t="s">
        <v>57</v>
      </c>
      <c r="Q2918" s="9">
        <v>25.388000000000002</v>
      </c>
      <c r="R2918" t="str">
        <f t="shared" si="45"/>
        <v>20-30</v>
      </c>
      <c r="S2918">
        <v>100</v>
      </c>
      <c r="T2918" t="s">
        <v>14</v>
      </c>
      <c r="U2918">
        <f>IF(T2918="USD",S2918,S2918*0.055)</f>
        <v>100</v>
      </c>
      <c r="V2918">
        <v>80</v>
      </c>
      <c r="W2918" t="s">
        <v>14</v>
      </c>
      <c r="X2918">
        <f>IF(W2918="USD",V2918,V2918*0.054)</f>
        <v>80</v>
      </c>
      <c r="Y2918">
        <v>1</v>
      </c>
      <c r="Z2918">
        <v>0.89999999999999991</v>
      </c>
      <c r="AA2918" s="9">
        <v>0.60000000000000009</v>
      </c>
      <c r="AB2918">
        <v>0.75</v>
      </c>
      <c r="AC2918">
        <v>0.60000000000000009</v>
      </c>
    </row>
    <row r="2919" spans="1:29" x14ac:dyDescent="0.25">
      <c r="A2919" t="s">
        <v>811</v>
      </c>
      <c r="B2919" t="s">
        <v>10</v>
      </c>
      <c r="C2919" t="s">
        <v>56</v>
      </c>
      <c r="D2919" t="s">
        <v>3620</v>
      </c>
      <c r="E2919" t="s">
        <v>3612</v>
      </c>
      <c r="F2919" t="str">
        <f>_xlfn.CONCAT(D2919:D2919,"-",E2919)</f>
        <v>Zanzibar-Victoria</v>
      </c>
      <c r="G2919" s="1">
        <v>44786</v>
      </c>
      <c r="H2919" s="1">
        <v>44792</v>
      </c>
      <c r="I2919" s="8">
        <f>IF(H2919&lt;&gt;"",_xlfn.DAYS(H2919,G2919),"N/A")</f>
        <v>6</v>
      </c>
      <c r="J2919" s="1">
        <f>IF(H2919&lt;&gt;"",H2919,"N/A")</f>
        <v>44792</v>
      </c>
      <c r="K2919">
        <v>8</v>
      </c>
      <c r="L2919" t="s">
        <v>16</v>
      </c>
      <c r="M2919" t="str">
        <f>IF(L2919&lt;&gt;"",L2919,"N/A")</f>
        <v>Paid</v>
      </c>
      <c r="N2919" t="s">
        <v>12</v>
      </c>
      <c r="O2919" t="str">
        <f>IF(N2919&lt;&gt;"",N2919,"N/A")</f>
        <v>Invoiced</v>
      </c>
      <c r="P2919" t="s">
        <v>57</v>
      </c>
      <c r="Q2919" s="9">
        <v>25.37</v>
      </c>
      <c r="R2919" t="str">
        <f t="shared" si="45"/>
        <v>20-30</v>
      </c>
      <c r="S2919">
        <v>100</v>
      </c>
      <c r="T2919" t="s">
        <v>14</v>
      </c>
      <c r="U2919">
        <f>IF(T2919="USD",S2919,S2919*0.055)</f>
        <v>100</v>
      </c>
      <c r="V2919">
        <v>80</v>
      </c>
      <c r="W2919" t="s">
        <v>14</v>
      </c>
      <c r="X2919">
        <f>IF(W2919="USD",V2919,V2919*0.054)</f>
        <v>80</v>
      </c>
      <c r="Y2919">
        <v>1</v>
      </c>
      <c r="Z2919">
        <v>0.89999999999999991</v>
      </c>
      <c r="AA2919" s="9">
        <v>0.60000000000000009</v>
      </c>
      <c r="AB2919">
        <v>0.75</v>
      </c>
      <c r="AC2919">
        <v>0.60000000000000009</v>
      </c>
    </row>
    <row r="2920" spans="1:29" x14ac:dyDescent="0.25">
      <c r="A2920" t="s">
        <v>831</v>
      </c>
      <c r="B2920" t="s">
        <v>10</v>
      </c>
      <c r="C2920" t="s">
        <v>56</v>
      </c>
      <c r="D2920" t="s">
        <v>3615</v>
      </c>
      <c r="E2920" t="s">
        <v>3614</v>
      </c>
      <c r="F2920" t="str">
        <f>_xlfn.CONCAT(D2920:D2920,"-",E2920)</f>
        <v>Mombasa-Alger</v>
      </c>
      <c r="G2920" s="1">
        <v>44789</v>
      </c>
      <c r="H2920" s="1">
        <v>44795</v>
      </c>
      <c r="I2920" s="8">
        <f>IF(H2920&lt;&gt;"",_xlfn.DAYS(H2920,G2920),"N/A")</f>
        <v>6</v>
      </c>
      <c r="J2920" s="1">
        <f>IF(H2920&lt;&gt;"",H2920,"N/A")</f>
        <v>44795</v>
      </c>
      <c r="K2920">
        <v>8</v>
      </c>
      <c r="L2920" t="s">
        <v>12</v>
      </c>
      <c r="M2920" t="str">
        <f>IF(L2920&lt;&gt;"",L2920,"N/A")</f>
        <v>Invoiced</v>
      </c>
      <c r="N2920" t="s">
        <v>12</v>
      </c>
      <c r="O2920" t="str">
        <f>IF(N2920&lt;&gt;"",N2920,"N/A")</f>
        <v>Invoiced</v>
      </c>
      <c r="P2920" t="s">
        <v>57</v>
      </c>
      <c r="Q2920" s="9">
        <v>25.321999999999999</v>
      </c>
      <c r="R2920" t="str">
        <f t="shared" si="45"/>
        <v>20-30</v>
      </c>
      <c r="S2920">
        <v>100</v>
      </c>
      <c r="T2920" t="s">
        <v>14</v>
      </c>
      <c r="U2920">
        <f>IF(T2920="USD",S2920,S2920*0.055)</f>
        <v>100</v>
      </c>
      <c r="V2920">
        <v>80</v>
      </c>
      <c r="W2920" t="s">
        <v>14</v>
      </c>
      <c r="X2920">
        <f>IF(W2920="USD",V2920,V2920*0.054)</f>
        <v>80</v>
      </c>
      <c r="Y2920">
        <v>1</v>
      </c>
      <c r="Z2920">
        <v>0.89999999999999991</v>
      </c>
      <c r="AA2920" s="9">
        <v>0.60000000000000009</v>
      </c>
      <c r="AB2920">
        <v>0.75</v>
      </c>
      <c r="AC2920">
        <v>0.60000000000000009</v>
      </c>
    </row>
    <row r="2921" spans="1:29" x14ac:dyDescent="0.25">
      <c r="A2921" t="s">
        <v>820</v>
      </c>
      <c r="B2921" t="s">
        <v>10</v>
      </c>
      <c r="C2921" t="s">
        <v>56</v>
      </c>
      <c r="D2921" t="s">
        <v>3620</v>
      </c>
      <c r="E2921" t="s">
        <v>3614</v>
      </c>
      <c r="F2921" t="str">
        <f>_xlfn.CONCAT(D2921:D2921,"-",E2921)</f>
        <v>Zanzibar-Alger</v>
      </c>
      <c r="G2921" s="1">
        <v>44789</v>
      </c>
      <c r="H2921" s="1">
        <v>44795</v>
      </c>
      <c r="I2921" s="8">
        <f>IF(H2921&lt;&gt;"",_xlfn.DAYS(H2921,G2921),"N/A")</f>
        <v>6</v>
      </c>
      <c r="J2921" s="1">
        <f>IF(H2921&lt;&gt;"",H2921,"N/A")</f>
        <v>44795</v>
      </c>
      <c r="K2921">
        <v>8</v>
      </c>
      <c r="L2921" t="s">
        <v>12</v>
      </c>
      <c r="M2921" t="str">
        <f>IF(L2921&lt;&gt;"",L2921,"N/A")</f>
        <v>Invoiced</v>
      </c>
      <c r="N2921" t="s">
        <v>12</v>
      </c>
      <c r="O2921" t="str">
        <f>IF(N2921&lt;&gt;"",N2921,"N/A")</f>
        <v>Invoiced</v>
      </c>
      <c r="P2921" t="s">
        <v>57</v>
      </c>
      <c r="Q2921" s="9">
        <v>25.3</v>
      </c>
      <c r="R2921" t="str">
        <f t="shared" si="45"/>
        <v>20-30</v>
      </c>
      <c r="S2921">
        <v>100</v>
      </c>
      <c r="T2921" t="s">
        <v>14</v>
      </c>
      <c r="U2921">
        <f>IF(T2921="USD",S2921,S2921*0.055)</f>
        <v>100</v>
      </c>
      <c r="V2921">
        <v>80</v>
      </c>
      <c r="W2921" t="s">
        <v>14</v>
      </c>
      <c r="X2921">
        <f>IF(W2921="USD",V2921,V2921*0.054)</f>
        <v>80</v>
      </c>
      <c r="Y2921">
        <v>1</v>
      </c>
      <c r="Z2921">
        <v>0.89999999999999991</v>
      </c>
      <c r="AA2921" s="9">
        <v>0.60000000000000009</v>
      </c>
      <c r="AB2921">
        <v>0.75</v>
      </c>
      <c r="AC2921">
        <v>0.60000000000000009</v>
      </c>
    </row>
    <row r="2922" spans="1:29" x14ac:dyDescent="0.25">
      <c r="A2922" t="s">
        <v>804</v>
      </c>
      <c r="B2922" t="s">
        <v>10</v>
      </c>
      <c r="C2922" t="s">
        <v>56</v>
      </c>
      <c r="D2922" t="s">
        <v>3611</v>
      </c>
      <c r="E2922" t="s">
        <v>3612</v>
      </c>
      <c r="F2922" t="str">
        <f>_xlfn.CONCAT(D2922:D2922,"-",E2922)</f>
        <v>Mogadishu-Victoria</v>
      </c>
      <c r="G2922" s="1">
        <v>44786</v>
      </c>
      <c r="H2922" s="1">
        <v>44792</v>
      </c>
      <c r="I2922" s="8">
        <f>IF(H2922&lt;&gt;"",_xlfn.DAYS(H2922,G2922),"N/A")</f>
        <v>6</v>
      </c>
      <c r="J2922" s="1">
        <f>IF(H2922&lt;&gt;"",H2922,"N/A")</f>
        <v>44792</v>
      </c>
      <c r="K2922">
        <v>8</v>
      </c>
      <c r="L2922" t="s">
        <v>16</v>
      </c>
      <c r="M2922" t="str">
        <f>IF(L2922&lt;&gt;"",L2922,"N/A")</f>
        <v>Paid</v>
      </c>
      <c r="N2922" t="s">
        <v>12</v>
      </c>
      <c r="O2922" t="str">
        <f>IF(N2922&lt;&gt;"",N2922,"N/A")</f>
        <v>Invoiced</v>
      </c>
      <c r="P2922" t="s">
        <v>57</v>
      </c>
      <c r="Q2922" s="9">
        <v>25.291</v>
      </c>
      <c r="R2922" t="str">
        <f t="shared" si="45"/>
        <v>20-30</v>
      </c>
      <c r="S2922">
        <v>100</v>
      </c>
      <c r="T2922" t="s">
        <v>14</v>
      </c>
      <c r="U2922">
        <f>IF(T2922="USD",S2922,S2922*0.055)</f>
        <v>100</v>
      </c>
      <c r="V2922">
        <v>80</v>
      </c>
      <c r="W2922" t="s">
        <v>14</v>
      </c>
      <c r="X2922">
        <f>IF(W2922="USD",V2922,V2922*0.054)</f>
        <v>80</v>
      </c>
      <c r="Y2922">
        <v>1</v>
      </c>
      <c r="Z2922">
        <v>0.89999999999999991</v>
      </c>
      <c r="AA2922" s="9">
        <v>0.60000000000000009</v>
      </c>
      <c r="AB2922">
        <v>0.75</v>
      </c>
      <c r="AC2922">
        <v>0.60000000000000009</v>
      </c>
    </row>
    <row r="2923" spans="1:29" x14ac:dyDescent="0.25">
      <c r="A2923" t="s">
        <v>775</v>
      </c>
      <c r="B2923" t="s">
        <v>10</v>
      </c>
      <c r="C2923" t="s">
        <v>56</v>
      </c>
      <c r="D2923" t="s">
        <v>3611</v>
      </c>
      <c r="E2923" t="s">
        <v>3618</v>
      </c>
      <c r="F2923" t="str">
        <f>_xlfn.CONCAT(D2923:D2923,"-",E2923)</f>
        <v>Mogadishu-Tripoli</v>
      </c>
      <c r="G2923" s="1">
        <v>44778</v>
      </c>
      <c r="H2923" s="1">
        <v>44784</v>
      </c>
      <c r="I2923" s="8">
        <f>IF(H2923&lt;&gt;"",_xlfn.DAYS(H2923,G2923),"N/A")</f>
        <v>6</v>
      </c>
      <c r="J2923" s="1">
        <f>IF(H2923&lt;&gt;"",H2923,"N/A")</f>
        <v>44784</v>
      </c>
      <c r="K2923">
        <v>8</v>
      </c>
      <c r="L2923" t="s">
        <v>16</v>
      </c>
      <c r="M2923" t="str">
        <f>IF(L2923&lt;&gt;"",L2923,"N/A")</f>
        <v>Paid</v>
      </c>
      <c r="N2923" t="s">
        <v>12</v>
      </c>
      <c r="O2923" t="str">
        <f>IF(N2923&lt;&gt;"",N2923,"N/A")</f>
        <v>Invoiced</v>
      </c>
      <c r="P2923" t="s">
        <v>57</v>
      </c>
      <c r="Q2923" s="9">
        <v>25.286000000000001</v>
      </c>
      <c r="R2923" t="str">
        <f t="shared" si="45"/>
        <v>20-30</v>
      </c>
      <c r="S2923">
        <v>100</v>
      </c>
      <c r="T2923" t="s">
        <v>14</v>
      </c>
      <c r="U2923">
        <f>IF(T2923="USD",S2923,S2923*0.055)</f>
        <v>100</v>
      </c>
      <c r="V2923">
        <v>80</v>
      </c>
      <c r="W2923" t="s">
        <v>14</v>
      </c>
      <c r="X2923">
        <f>IF(W2923="USD",V2923,V2923*0.054)</f>
        <v>80</v>
      </c>
      <c r="Y2923">
        <v>1</v>
      </c>
      <c r="Z2923">
        <v>0.89999999999999991</v>
      </c>
      <c r="AA2923" s="9">
        <v>0.60000000000000009</v>
      </c>
      <c r="AB2923">
        <v>0.75</v>
      </c>
      <c r="AC2923">
        <v>0.60000000000000009</v>
      </c>
    </row>
    <row r="2924" spans="1:29" x14ac:dyDescent="0.25">
      <c r="A2924" t="s">
        <v>814</v>
      </c>
      <c r="B2924" t="s">
        <v>10</v>
      </c>
      <c r="C2924" t="s">
        <v>56</v>
      </c>
      <c r="D2924" t="s">
        <v>3611</v>
      </c>
      <c r="E2924" t="s">
        <v>3618</v>
      </c>
      <c r="F2924" t="str">
        <f>_xlfn.CONCAT(D2924:D2924,"-",E2924)</f>
        <v>Mogadishu-Tripoli</v>
      </c>
      <c r="G2924" s="1">
        <v>44786</v>
      </c>
      <c r="H2924" s="1">
        <v>44792</v>
      </c>
      <c r="I2924" s="8">
        <f>IF(H2924&lt;&gt;"",_xlfn.DAYS(H2924,G2924),"N/A")</f>
        <v>6</v>
      </c>
      <c r="J2924" s="1">
        <f>IF(H2924&lt;&gt;"",H2924,"N/A")</f>
        <v>44792</v>
      </c>
      <c r="K2924">
        <v>8</v>
      </c>
      <c r="L2924" t="s">
        <v>16</v>
      </c>
      <c r="M2924" t="str">
        <f>IF(L2924&lt;&gt;"",L2924,"N/A")</f>
        <v>Paid</v>
      </c>
      <c r="N2924" t="s">
        <v>12</v>
      </c>
      <c r="O2924" t="str">
        <f>IF(N2924&lt;&gt;"",N2924,"N/A")</f>
        <v>Invoiced</v>
      </c>
      <c r="P2924" t="s">
        <v>57</v>
      </c>
      <c r="Q2924" s="9">
        <v>25.263000000000002</v>
      </c>
      <c r="R2924" t="str">
        <f t="shared" si="45"/>
        <v>20-30</v>
      </c>
      <c r="S2924">
        <v>100</v>
      </c>
      <c r="T2924" t="s">
        <v>14</v>
      </c>
      <c r="U2924">
        <f>IF(T2924="USD",S2924,S2924*0.055)</f>
        <v>100</v>
      </c>
      <c r="V2924">
        <v>80</v>
      </c>
      <c r="W2924" t="s">
        <v>14</v>
      </c>
      <c r="X2924">
        <f>IF(W2924="USD",V2924,V2924*0.054)</f>
        <v>80</v>
      </c>
      <c r="Y2924">
        <v>1</v>
      </c>
      <c r="Z2924">
        <v>0.89999999999999991</v>
      </c>
      <c r="AA2924" s="9">
        <v>0.60000000000000009</v>
      </c>
      <c r="AB2924">
        <v>0.75</v>
      </c>
      <c r="AC2924">
        <v>0.60000000000000009</v>
      </c>
    </row>
    <row r="2925" spans="1:29" x14ac:dyDescent="0.25">
      <c r="A2925" t="s">
        <v>809</v>
      </c>
      <c r="B2925" t="s">
        <v>10</v>
      </c>
      <c r="C2925" t="s">
        <v>56</v>
      </c>
      <c r="D2925" t="s">
        <v>3611</v>
      </c>
      <c r="E2925" t="s">
        <v>3612</v>
      </c>
      <c r="F2925" t="str">
        <f>_xlfn.CONCAT(D2925:D2925,"-",E2925)</f>
        <v>Mogadishu-Victoria</v>
      </c>
      <c r="G2925" s="1">
        <v>44786</v>
      </c>
      <c r="H2925" s="1">
        <v>44792</v>
      </c>
      <c r="I2925" s="8">
        <f>IF(H2925&lt;&gt;"",_xlfn.DAYS(H2925,G2925),"N/A")</f>
        <v>6</v>
      </c>
      <c r="J2925" s="1">
        <f>IF(H2925&lt;&gt;"",H2925,"N/A")</f>
        <v>44792</v>
      </c>
      <c r="K2925">
        <v>8</v>
      </c>
      <c r="L2925" t="s">
        <v>16</v>
      </c>
      <c r="M2925" t="str">
        <f>IF(L2925&lt;&gt;"",L2925,"N/A")</f>
        <v>Paid</v>
      </c>
      <c r="N2925" t="s">
        <v>12</v>
      </c>
      <c r="O2925" t="str">
        <f>IF(N2925&lt;&gt;"",N2925,"N/A")</f>
        <v>Invoiced</v>
      </c>
      <c r="P2925" t="s">
        <v>57</v>
      </c>
      <c r="Q2925" s="9">
        <v>25.262</v>
      </c>
      <c r="R2925" t="str">
        <f t="shared" si="45"/>
        <v>20-30</v>
      </c>
      <c r="S2925">
        <v>100</v>
      </c>
      <c r="T2925" t="s">
        <v>14</v>
      </c>
      <c r="U2925">
        <f>IF(T2925="USD",S2925,S2925*0.055)</f>
        <v>100</v>
      </c>
      <c r="V2925">
        <v>80</v>
      </c>
      <c r="W2925" t="s">
        <v>14</v>
      </c>
      <c r="X2925">
        <f>IF(W2925="USD",V2925,V2925*0.054)</f>
        <v>80</v>
      </c>
      <c r="Y2925">
        <v>1</v>
      </c>
      <c r="Z2925">
        <v>0.89999999999999991</v>
      </c>
      <c r="AA2925" s="9">
        <v>0.60000000000000009</v>
      </c>
      <c r="AB2925">
        <v>0.75</v>
      </c>
      <c r="AC2925">
        <v>0.60000000000000009</v>
      </c>
    </row>
    <row r="2926" spans="1:29" x14ac:dyDescent="0.25">
      <c r="A2926" t="s">
        <v>776</v>
      </c>
      <c r="B2926" t="s">
        <v>10</v>
      </c>
      <c r="C2926" t="s">
        <v>56</v>
      </c>
      <c r="D2926" t="s">
        <v>3620</v>
      </c>
      <c r="E2926" t="s">
        <v>3618</v>
      </c>
      <c r="F2926" t="str">
        <f>_xlfn.CONCAT(D2926:D2926,"-",E2926)</f>
        <v>Zanzibar-Tripoli</v>
      </c>
      <c r="G2926" s="1">
        <v>44778</v>
      </c>
      <c r="H2926" s="1">
        <v>44784</v>
      </c>
      <c r="I2926" s="8">
        <f>IF(H2926&lt;&gt;"",_xlfn.DAYS(H2926,G2926),"N/A")</f>
        <v>6</v>
      </c>
      <c r="J2926" s="1">
        <f>IF(H2926&lt;&gt;"",H2926,"N/A")</f>
        <v>44784</v>
      </c>
      <c r="K2926">
        <v>8</v>
      </c>
      <c r="L2926" t="s">
        <v>16</v>
      </c>
      <c r="M2926" t="str">
        <f>IF(L2926&lt;&gt;"",L2926,"N/A")</f>
        <v>Paid</v>
      </c>
      <c r="N2926" t="s">
        <v>12</v>
      </c>
      <c r="O2926" t="str">
        <f>IF(N2926&lt;&gt;"",N2926,"N/A")</f>
        <v>Invoiced</v>
      </c>
      <c r="P2926" t="s">
        <v>57</v>
      </c>
      <c r="Q2926" s="9">
        <v>25.26</v>
      </c>
      <c r="R2926" t="str">
        <f t="shared" si="45"/>
        <v>20-30</v>
      </c>
      <c r="S2926">
        <v>100</v>
      </c>
      <c r="T2926" t="s">
        <v>14</v>
      </c>
      <c r="U2926">
        <f>IF(T2926="USD",S2926,S2926*0.055)</f>
        <v>100</v>
      </c>
      <c r="V2926">
        <v>80</v>
      </c>
      <c r="W2926" t="s">
        <v>14</v>
      </c>
      <c r="X2926">
        <f>IF(W2926="USD",V2926,V2926*0.054)</f>
        <v>80</v>
      </c>
      <c r="Y2926">
        <v>1</v>
      </c>
      <c r="Z2926">
        <v>0.89999999999999991</v>
      </c>
      <c r="AA2926" s="9">
        <v>0.60000000000000009</v>
      </c>
      <c r="AB2926">
        <v>0.75</v>
      </c>
      <c r="AC2926">
        <v>0.60000000000000009</v>
      </c>
    </row>
    <row r="2927" spans="1:29" x14ac:dyDescent="0.25">
      <c r="A2927" t="s">
        <v>807</v>
      </c>
      <c r="B2927" t="s">
        <v>10</v>
      </c>
      <c r="C2927" t="s">
        <v>56</v>
      </c>
      <c r="D2927" t="s">
        <v>3611</v>
      </c>
      <c r="E2927" t="s">
        <v>3613</v>
      </c>
      <c r="F2927" t="str">
        <f>_xlfn.CONCAT(D2927:D2927,"-",E2927)</f>
        <v>Mogadishu-Sanaa</v>
      </c>
      <c r="G2927" s="1">
        <v>44786</v>
      </c>
      <c r="H2927" s="1">
        <v>44792</v>
      </c>
      <c r="I2927" s="8">
        <f>IF(H2927&lt;&gt;"",_xlfn.DAYS(H2927,G2927),"N/A")</f>
        <v>6</v>
      </c>
      <c r="J2927" s="1">
        <f>IF(H2927&lt;&gt;"",H2927,"N/A")</f>
        <v>44792</v>
      </c>
      <c r="K2927">
        <v>8</v>
      </c>
      <c r="L2927" t="s">
        <v>16</v>
      </c>
      <c r="M2927" t="str">
        <f>IF(L2927&lt;&gt;"",L2927,"N/A")</f>
        <v>Paid</v>
      </c>
      <c r="N2927" t="s">
        <v>12</v>
      </c>
      <c r="O2927" t="str">
        <f>IF(N2927&lt;&gt;"",N2927,"N/A")</f>
        <v>Invoiced</v>
      </c>
      <c r="P2927" t="s">
        <v>57</v>
      </c>
      <c r="Q2927" s="9">
        <v>25.259</v>
      </c>
      <c r="R2927" t="str">
        <f t="shared" si="45"/>
        <v>20-30</v>
      </c>
      <c r="S2927">
        <v>100</v>
      </c>
      <c r="T2927" t="s">
        <v>14</v>
      </c>
      <c r="U2927">
        <f>IF(T2927="USD",S2927,S2927*0.055)</f>
        <v>100</v>
      </c>
      <c r="V2927">
        <v>80</v>
      </c>
      <c r="W2927" t="s">
        <v>14</v>
      </c>
      <c r="X2927">
        <f>IF(W2927="USD",V2927,V2927*0.054)</f>
        <v>80</v>
      </c>
      <c r="Y2927">
        <v>1</v>
      </c>
      <c r="Z2927">
        <v>0.89999999999999991</v>
      </c>
      <c r="AA2927" s="9">
        <v>0.60000000000000009</v>
      </c>
      <c r="AB2927">
        <v>0.75</v>
      </c>
      <c r="AC2927">
        <v>0.60000000000000009</v>
      </c>
    </row>
    <row r="2928" spans="1:29" x14ac:dyDescent="0.25">
      <c r="A2928" t="s">
        <v>779</v>
      </c>
      <c r="B2928" t="s">
        <v>10</v>
      </c>
      <c r="C2928" t="s">
        <v>56</v>
      </c>
      <c r="D2928" t="s">
        <v>3611</v>
      </c>
      <c r="E2928" t="s">
        <v>3613</v>
      </c>
      <c r="F2928" t="str">
        <f>_xlfn.CONCAT(D2928:D2928,"-",E2928)</f>
        <v>Mogadishu-Sanaa</v>
      </c>
      <c r="G2928" s="1">
        <v>44778</v>
      </c>
      <c r="H2928" s="1">
        <v>44784</v>
      </c>
      <c r="I2928" s="8">
        <f>IF(H2928&lt;&gt;"",_xlfn.DAYS(H2928,G2928),"N/A")</f>
        <v>6</v>
      </c>
      <c r="J2928" s="1">
        <f>IF(H2928&lt;&gt;"",H2928,"N/A")</f>
        <v>44784</v>
      </c>
      <c r="K2928">
        <v>8</v>
      </c>
      <c r="L2928" t="s">
        <v>16</v>
      </c>
      <c r="M2928" t="str">
        <f>IF(L2928&lt;&gt;"",L2928,"N/A")</f>
        <v>Paid</v>
      </c>
      <c r="N2928" t="s">
        <v>12</v>
      </c>
      <c r="O2928" t="str">
        <f>IF(N2928&lt;&gt;"",N2928,"N/A")</f>
        <v>Invoiced</v>
      </c>
      <c r="P2928" t="s">
        <v>57</v>
      </c>
      <c r="Q2928" s="9">
        <v>25.256</v>
      </c>
      <c r="R2928" t="str">
        <f t="shared" si="45"/>
        <v>20-30</v>
      </c>
      <c r="S2928">
        <v>100</v>
      </c>
      <c r="T2928" t="s">
        <v>14</v>
      </c>
      <c r="U2928">
        <f>IF(T2928="USD",S2928,S2928*0.055)</f>
        <v>100</v>
      </c>
      <c r="V2928">
        <v>80</v>
      </c>
      <c r="W2928" t="s">
        <v>14</v>
      </c>
      <c r="X2928">
        <f>IF(W2928="USD",V2928,V2928*0.054)</f>
        <v>80</v>
      </c>
      <c r="Y2928">
        <v>1</v>
      </c>
      <c r="Z2928">
        <v>0.89999999999999991</v>
      </c>
      <c r="AA2928" s="9">
        <v>0.60000000000000009</v>
      </c>
      <c r="AB2928">
        <v>0.75</v>
      </c>
      <c r="AC2928">
        <v>0.60000000000000009</v>
      </c>
    </row>
    <row r="2929" spans="1:29" x14ac:dyDescent="0.25">
      <c r="A2929" t="s">
        <v>824</v>
      </c>
      <c r="B2929" t="s">
        <v>10</v>
      </c>
      <c r="C2929" t="s">
        <v>56</v>
      </c>
      <c r="D2929" t="s">
        <v>3611</v>
      </c>
      <c r="E2929" t="s">
        <v>3613</v>
      </c>
      <c r="F2929" t="str">
        <f>_xlfn.CONCAT(D2929:D2929,"-",E2929)</f>
        <v>Mogadishu-Sanaa</v>
      </c>
      <c r="G2929" s="1">
        <v>44789</v>
      </c>
      <c r="H2929" s="1">
        <v>44795</v>
      </c>
      <c r="I2929" s="8">
        <f>IF(H2929&lt;&gt;"",_xlfn.DAYS(H2929,G2929),"N/A")</f>
        <v>6</v>
      </c>
      <c r="J2929" s="1">
        <f>IF(H2929&lt;&gt;"",H2929,"N/A")</f>
        <v>44795</v>
      </c>
      <c r="K2929">
        <v>8</v>
      </c>
      <c r="L2929" t="s">
        <v>12</v>
      </c>
      <c r="M2929" t="str">
        <f>IF(L2929&lt;&gt;"",L2929,"N/A")</f>
        <v>Invoiced</v>
      </c>
      <c r="N2929" t="s">
        <v>12</v>
      </c>
      <c r="O2929" t="str">
        <f>IF(N2929&lt;&gt;"",N2929,"N/A")</f>
        <v>Invoiced</v>
      </c>
      <c r="P2929" t="s">
        <v>57</v>
      </c>
      <c r="Q2929" s="9">
        <v>25.233000000000001</v>
      </c>
      <c r="R2929" t="str">
        <f t="shared" si="45"/>
        <v>20-30</v>
      </c>
      <c r="S2929">
        <v>100</v>
      </c>
      <c r="T2929" t="s">
        <v>14</v>
      </c>
      <c r="U2929">
        <f>IF(T2929="USD",S2929,S2929*0.055)</f>
        <v>100</v>
      </c>
      <c r="V2929">
        <v>80</v>
      </c>
      <c r="W2929" t="s">
        <v>14</v>
      </c>
      <c r="X2929">
        <f>IF(W2929="USD",V2929,V2929*0.054)</f>
        <v>80</v>
      </c>
      <c r="Y2929">
        <v>1</v>
      </c>
      <c r="Z2929">
        <v>0.89999999999999991</v>
      </c>
      <c r="AA2929" s="9">
        <v>0.60000000000000009</v>
      </c>
      <c r="AB2929">
        <v>0.75</v>
      </c>
      <c r="AC2929">
        <v>0.60000000000000009</v>
      </c>
    </row>
    <row r="2930" spans="1:29" x14ac:dyDescent="0.25">
      <c r="A2930" t="s">
        <v>803</v>
      </c>
      <c r="B2930" t="s">
        <v>10</v>
      </c>
      <c r="C2930" t="s">
        <v>56</v>
      </c>
      <c r="D2930" t="s">
        <v>3620</v>
      </c>
      <c r="E2930" t="s">
        <v>3617</v>
      </c>
      <c r="F2930" t="str">
        <f>_xlfn.CONCAT(D2930:D2930,"-",E2930)</f>
        <v>Zanzibar-Lagos</v>
      </c>
      <c r="G2930" s="1">
        <v>44786</v>
      </c>
      <c r="H2930" s="1">
        <v>44792</v>
      </c>
      <c r="I2930" s="8">
        <f>IF(H2930&lt;&gt;"",_xlfn.DAYS(H2930,G2930),"N/A")</f>
        <v>6</v>
      </c>
      <c r="J2930" s="1">
        <f>IF(H2930&lt;&gt;"",H2930,"N/A")</f>
        <v>44792</v>
      </c>
      <c r="K2930">
        <v>8</v>
      </c>
      <c r="L2930" t="s">
        <v>16</v>
      </c>
      <c r="M2930" t="str">
        <f>IF(L2930&lt;&gt;"",L2930,"N/A")</f>
        <v>Paid</v>
      </c>
      <c r="N2930" t="s">
        <v>12</v>
      </c>
      <c r="O2930" t="str">
        <f>IF(N2930&lt;&gt;"",N2930,"N/A")</f>
        <v>Invoiced</v>
      </c>
      <c r="P2930" t="s">
        <v>57</v>
      </c>
      <c r="Q2930" s="9">
        <v>25.231000000000002</v>
      </c>
      <c r="R2930" t="str">
        <f t="shared" si="45"/>
        <v>20-30</v>
      </c>
      <c r="S2930">
        <v>100</v>
      </c>
      <c r="T2930" t="s">
        <v>14</v>
      </c>
      <c r="U2930">
        <f>IF(T2930="USD",S2930,S2930*0.055)</f>
        <v>100</v>
      </c>
      <c r="V2930">
        <v>80</v>
      </c>
      <c r="W2930" t="s">
        <v>14</v>
      </c>
      <c r="X2930">
        <f>IF(W2930="USD",V2930,V2930*0.054)</f>
        <v>80</v>
      </c>
      <c r="Y2930">
        <v>1</v>
      </c>
      <c r="Z2930">
        <v>0.89999999999999991</v>
      </c>
      <c r="AA2930" s="9">
        <v>0.60000000000000009</v>
      </c>
      <c r="AB2930">
        <v>0.75</v>
      </c>
      <c r="AC2930">
        <v>0.60000000000000009</v>
      </c>
    </row>
    <row r="2931" spans="1:29" x14ac:dyDescent="0.25">
      <c r="A2931" t="s">
        <v>819</v>
      </c>
      <c r="B2931" t="s">
        <v>10</v>
      </c>
      <c r="C2931" t="s">
        <v>56</v>
      </c>
      <c r="D2931" t="s">
        <v>3611</v>
      </c>
      <c r="E2931" t="s">
        <v>3617</v>
      </c>
      <c r="F2931" t="str">
        <f>_xlfn.CONCAT(D2931:D2931,"-",E2931)</f>
        <v>Mogadishu-Lagos</v>
      </c>
      <c r="G2931" s="1">
        <v>44789</v>
      </c>
      <c r="H2931" s="1">
        <v>44795</v>
      </c>
      <c r="I2931" s="8">
        <f>IF(H2931&lt;&gt;"",_xlfn.DAYS(H2931,G2931),"N/A")</f>
        <v>6</v>
      </c>
      <c r="J2931" s="1">
        <f>IF(H2931&lt;&gt;"",H2931,"N/A")</f>
        <v>44795</v>
      </c>
      <c r="K2931">
        <v>8</v>
      </c>
      <c r="L2931" t="s">
        <v>12</v>
      </c>
      <c r="M2931" t="str">
        <f>IF(L2931&lt;&gt;"",L2931,"N/A")</f>
        <v>Invoiced</v>
      </c>
      <c r="N2931" t="s">
        <v>12</v>
      </c>
      <c r="O2931" t="str">
        <f>IF(N2931&lt;&gt;"",N2931,"N/A")</f>
        <v>Invoiced</v>
      </c>
      <c r="P2931" t="s">
        <v>57</v>
      </c>
      <c r="Q2931" s="9">
        <v>25.193000000000001</v>
      </c>
      <c r="R2931" t="str">
        <f t="shared" si="45"/>
        <v>20-30</v>
      </c>
      <c r="S2931">
        <v>100</v>
      </c>
      <c r="T2931" t="s">
        <v>14</v>
      </c>
      <c r="U2931">
        <f>IF(T2931="USD",S2931,S2931*0.055)</f>
        <v>100</v>
      </c>
      <c r="V2931">
        <v>80</v>
      </c>
      <c r="W2931" t="s">
        <v>14</v>
      </c>
      <c r="X2931">
        <f>IF(W2931="USD",V2931,V2931*0.054)</f>
        <v>80</v>
      </c>
      <c r="Y2931">
        <v>1</v>
      </c>
      <c r="Z2931">
        <v>0.89999999999999991</v>
      </c>
      <c r="AA2931" s="9">
        <v>0.60000000000000009</v>
      </c>
      <c r="AB2931">
        <v>0.75</v>
      </c>
      <c r="AC2931">
        <v>0.60000000000000009</v>
      </c>
    </row>
    <row r="2932" spans="1:29" x14ac:dyDescent="0.25">
      <c r="A2932" t="s">
        <v>808</v>
      </c>
      <c r="B2932" t="s">
        <v>10</v>
      </c>
      <c r="C2932" t="s">
        <v>56</v>
      </c>
      <c r="D2932" t="s">
        <v>3611</v>
      </c>
      <c r="E2932" t="s">
        <v>3613</v>
      </c>
      <c r="F2932" t="str">
        <f>_xlfn.CONCAT(D2932:D2932,"-",E2932)</f>
        <v>Mogadishu-Sanaa</v>
      </c>
      <c r="G2932" s="1">
        <v>44786</v>
      </c>
      <c r="H2932" s="1">
        <v>44792</v>
      </c>
      <c r="I2932" s="8">
        <f>IF(H2932&lt;&gt;"",_xlfn.DAYS(H2932,G2932),"N/A")</f>
        <v>6</v>
      </c>
      <c r="J2932" s="1">
        <f>IF(H2932&lt;&gt;"",H2932,"N/A")</f>
        <v>44792</v>
      </c>
      <c r="K2932">
        <v>8</v>
      </c>
      <c r="L2932" t="s">
        <v>16</v>
      </c>
      <c r="M2932" t="str">
        <f>IF(L2932&lt;&gt;"",L2932,"N/A")</f>
        <v>Paid</v>
      </c>
      <c r="N2932" t="s">
        <v>12</v>
      </c>
      <c r="O2932" t="str">
        <f>IF(N2932&lt;&gt;"",N2932,"N/A")</f>
        <v>Invoiced</v>
      </c>
      <c r="P2932" t="s">
        <v>57</v>
      </c>
      <c r="Q2932" s="9">
        <v>25.184999999999999</v>
      </c>
      <c r="R2932" t="str">
        <f t="shared" si="45"/>
        <v>20-30</v>
      </c>
      <c r="S2932">
        <v>100</v>
      </c>
      <c r="T2932" t="s">
        <v>14</v>
      </c>
      <c r="U2932">
        <f>IF(T2932="USD",S2932,S2932*0.055)</f>
        <v>100</v>
      </c>
      <c r="V2932">
        <v>80</v>
      </c>
      <c r="W2932" t="s">
        <v>14</v>
      </c>
      <c r="X2932">
        <f>IF(W2932="USD",V2932,V2932*0.054)</f>
        <v>80</v>
      </c>
      <c r="Y2932">
        <v>1</v>
      </c>
      <c r="Z2932">
        <v>0.89999999999999991</v>
      </c>
      <c r="AA2932" s="9">
        <v>0.60000000000000009</v>
      </c>
      <c r="AB2932">
        <v>0.75</v>
      </c>
      <c r="AC2932">
        <v>0.60000000000000009</v>
      </c>
    </row>
    <row r="2933" spans="1:29" x14ac:dyDescent="0.25">
      <c r="A2933" t="s">
        <v>799</v>
      </c>
      <c r="B2933" t="s">
        <v>10</v>
      </c>
      <c r="C2933" t="s">
        <v>56</v>
      </c>
      <c r="D2933" t="s">
        <v>3615</v>
      </c>
      <c r="E2933" t="s">
        <v>3617</v>
      </c>
      <c r="F2933" t="str">
        <f>_xlfn.CONCAT(D2933:D2933,"-",E2933)</f>
        <v>Mombasa-Lagos</v>
      </c>
      <c r="G2933" s="1">
        <v>44786</v>
      </c>
      <c r="H2933" s="1">
        <v>44792</v>
      </c>
      <c r="I2933" s="8">
        <f>IF(H2933&lt;&gt;"",_xlfn.DAYS(H2933,G2933),"N/A")</f>
        <v>6</v>
      </c>
      <c r="J2933" s="1">
        <f>IF(H2933&lt;&gt;"",H2933,"N/A")</f>
        <v>44792</v>
      </c>
      <c r="K2933">
        <v>8</v>
      </c>
      <c r="L2933" t="s">
        <v>16</v>
      </c>
      <c r="M2933" t="str">
        <f>IF(L2933&lt;&gt;"",L2933,"N/A")</f>
        <v>Paid</v>
      </c>
      <c r="N2933" t="s">
        <v>12</v>
      </c>
      <c r="O2933" t="str">
        <f>IF(N2933&lt;&gt;"",N2933,"N/A")</f>
        <v>Invoiced</v>
      </c>
      <c r="P2933" t="s">
        <v>57</v>
      </c>
      <c r="Q2933" s="9">
        <v>25.183</v>
      </c>
      <c r="R2933" t="str">
        <f t="shared" si="45"/>
        <v>20-30</v>
      </c>
      <c r="S2933">
        <v>100</v>
      </c>
      <c r="T2933" t="s">
        <v>14</v>
      </c>
      <c r="U2933">
        <f>IF(T2933="USD",S2933,S2933*0.055)</f>
        <v>100</v>
      </c>
      <c r="V2933">
        <v>80</v>
      </c>
      <c r="W2933" t="s">
        <v>14</v>
      </c>
      <c r="X2933">
        <f>IF(W2933="USD",V2933,V2933*0.054)</f>
        <v>80</v>
      </c>
      <c r="Y2933">
        <v>1</v>
      </c>
      <c r="Z2933">
        <v>0.89999999999999991</v>
      </c>
      <c r="AA2933" s="9">
        <v>0.60000000000000009</v>
      </c>
      <c r="AB2933">
        <v>0.75</v>
      </c>
      <c r="AC2933">
        <v>0.60000000000000009</v>
      </c>
    </row>
    <row r="2934" spans="1:29" x14ac:dyDescent="0.25">
      <c r="A2934" t="s">
        <v>806</v>
      </c>
      <c r="B2934" t="s">
        <v>10</v>
      </c>
      <c r="C2934" t="s">
        <v>56</v>
      </c>
      <c r="D2934" t="s">
        <v>3620</v>
      </c>
      <c r="E2934" t="s">
        <v>3612</v>
      </c>
      <c r="F2934" t="str">
        <f>_xlfn.CONCAT(D2934:D2934,"-",E2934)</f>
        <v>Zanzibar-Victoria</v>
      </c>
      <c r="G2934" s="1">
        <v>44786</v>
      </c>
      <c r="H2934" s="1">
        <v>44792</v>
      </c>
      <c r="I2934" s="8">
        <f>IF(H2934&lt;&gt;"",_xlfn.DAYS(H2934,G2934),"N/A")</f>
        <v>6</v>
      </c>
      <c r="J2934" s="1">
        <f>IF(H2934&lt;&gt;"",H2934,"N/A")</f>
        <v>44792</v>
      </c>
      <c r="K2934">
        <v>8</v>
      </c>
      <c r="L2934" t="s">
        <v>16</v>
      </c>
      <c r="M2934" t="str">
        <f>IF(L2934&lt;&gt;"",L2934,"N/A")</f>
        <v>Paid</v>
      </c>
      <c r="N2934" t="s">
        <v>12</v>
      </c>
      <c r="O2934" t="str">
        <f>IF(N2934&lt;&gt;"",N2934,"N/A")</f>
        <v>Invoiced</v>
      </c>
      <c r="P2934" t="s">
        <v>57</v>
      </c>
      <c r="Q2934" s="9">
        <v>25.183</v>
      </c>
      <c r="R2934" t="str">
        <f t="shared" si="45"/>
        <v>20-30</v>
      </c>
      <c r="S2934">
        <v>100</v>
      </c>
      <c r="T2934" t="s">
        <v>14</v>
      </c>
      <c r="U2934">
        <f>IF(T2934="USD",S2934,S2934*0.055)</f>
        <v>100</v>
      </c>
      <c r="V2934">
        <v>80</v>
      </c>
      <c r="W2934" t="s">
        <v>14</v>
      </c>
      <c r="X2934">
        <f>IF(W2934="USD",V2934,V2934*0.054)</f>
        <v>80</v>
      </c>
      <c r="Y2934">
        <v>1</v>
      </c>
      <c r="Z2934">
        <v>0.89999999999999991</v>
      </c>
      <c r="AA2934" s="9">
        <v>0.60000000000000009</v>
      </c>
      <c r="AB2934">
        <v>0.75</v>
      </c>
      <c r="AC2934">
        <v>0.60000000000000009</v>
      </c>
    </row>
    <row r="2935" spans="1:29" x14ac:dyDescent="0.25">
      <c r="A2935" t="s">
        <v>795</v>
      </c>
      <c r="B2935" t="s">
        <v>10</v>
      </c>
      <c r="C2935" t="s">
        <v>56</v>
      </c>
      <c r="D2935" t="s">
        <v>3616</v>
      </c>
      <c r="E2935" t="s">
        <v>3612</v>
      </c>
      <c r="F2935" t="str">
        <f>_xlfn.CONCAT(D2935:D2935,"-",E2935)</f>
        <v>Marrakech-Victoria</v>
      </c>
      <c r="G2935" s="1">
        <v>44786</v>
      </c>
      <c r="H2935" s="1">
        <v>44792</v>
      </c>
      <c r="I2935" s="8">
        <f>IF(H2935&lt;&gt;"",_xlfn.DAYS(H2935,G2935),"N/A")</f>
        <v>6</v>
      </c>
      <c r="J2935" s="1">
        <f>IF(H2935&lt;&gt;"",H2935,"N/A")</f>
        <v>44792</v>
      </c>
      <c r="K2935">
        <v>8</v>
      </c>
      <c r="L2935" t="s">
        <v>16</v>
      </c>
      <c r="M2935" t="str">
        <f>IF(L2935&lt;&gt;"",L2935,"N/A")</f>
        <v>Paid</v>
      </c>
      <c r="N2935" t="s">
        <v>12</v>
      </c>
      <c r="O2935" t="str">
        <f>IF(N2935&lt;&gt;"",N2935,"N/A")</f>
        <v>Invoiced</v>
      </c>
      <c r="P2935" t="s">
        <v>57</v>
      </c>
      <c r="Q2935" s="9">
        <v>25.16</v>
      </c>
      <c r="R2935" t="str">
        <f t="shared" si="45"/>
        <v>20-30</v>
      </c>
      <c r="S2935">
        <v>100</v>
      </c>
      <c r="T2935" t="s">
        <v>14</v>
      </c>
      <c r="U2935">
        <f>IF(T2935="USD",S2935,S2935*0.055)</f>
        <v>100</v>
      </c>
      <c r="V2935">
        <v>80</v>
      </c>
      <c r="W2935" t="s">
        <v>14</v>
      </c>
      <c r="X2935">
        <f>IF(W2935="USD",V2935,V2935*0.054)</f>
        <v>80</v>
      </c>
      <c r="Y2935">
        <v>1</v>
      </c>
      <c r="Z2935">
        <v>0.89999999999999991</v>
      </c>
      <c r="AA2935" s="9">
        <v>0.60000000000000009</v>
      </c>
      <c r="AB2935">
        <v>0.75</v>
      </c>
      <c r="AC2935">
        <v>0.60000000000000009</v>
      </c>
    </row>
    <row r="2936" spans="1:29" x14ac:dyDescent="0.25">
      <c r="A2936" t="s">
        <v>805</v>
      </c>
      <c r="B2936" t="s">
        <v>10</v>
      </c>
      <c r="C2936" t="s">
        <v>56</v>
      </c>
      <c r="D2936" t="s">
        <v>3620</v>
      </c>
      <c r="E2936" t="s">
        <v>3612</v>
      </c>
      <c r="F2936" t="str">
        <f>_xlfn.CONCAT(D2936:D2936,"-",E2936)</f>
        <v>Zanzibar-Victoria</v>
      </c>
      <c r="G2936" s="1">
        <v>44786</v>
      </c>
      <c r="H2936" s="1">
        <v>44792</v>
      </c>
      <c r="I2936" s="8">
        <f>IF(H2936&lt;&gt;"",_xlfn.DAYS(H2936,G2936),"N/A")</f>
        <v>6</v>
      </c>
      <c r="J2936" s="1">
        <f>IF(H2936&lt;&gt;"",H2936,"N/A")</f>
        <v>44792</v>
      </c>
      <c r="K2936">
        <v>8</v>
      </c>
      <c r="L2936" t="s">
        <v>16</v>
      </c>
      <c r="M2936" t="str">
        <f>IF(L2936&lt;&gt;"",L2936,"N/A")</f>
        <v>Paid</v>
      </c>
      <c r="N2936" t="s">
        <v>12</v>
      </c>
      <c r="O2936" t="str">
        <f>IF(N2936&lt;&gt;"",N2936,"N/A")</f>
        <v>Invoiced</v>
      </c>
      <c r="P2936" t="s">
        <v>57</v>
      </c>
      <c r="Q2936" s="9">
        <v>25.158999999999999</v>
      </c>
      <c r="R2936" t="str">
        <f t="shared" si="45"/>
        <v>20-30</v>
      </c>
      <c r="S2936">
        <v>100</v>
      </c>
      <c r="T2936" t="s">
        <v>14</v>
      </c>
      <c r="U2936">
        <f>IF(T2936="USD",S2936,S2936*0.055)</f>
        <v>100</v>
      </c>
      <c r="V2936">
        <v>80</v>
      </c>
      <c r="W2936" t="s">
        <v>14</v>
      </c>
      <c r="X2936">
        <f>IF(W2936="USD",V2936,V2936*0.054)</f>
        <v>80</v>
      </c>
      <c r="Y2936">
        <v>1</v>
      </c>
      <c r="Z2936">
        <v>0.89999999999999991</v>
      </c>
      <c r="AA2936" s="9">
        <v>0.60000000000000009</v>
      </c>
      <c r="AB2936">
        <v>0.75</v>
      </c>
      <c r="AC2936">
        <v>0.60000000000000009</v>
      </c>
    </row>
    <row r="2937" spans="1:29" x14ac:dyDescent="0.25">
      <c r="A2937" t="s">
        <v>810</v>
      </c>
      <c r="B2937" t="s">
        <v>10</v>
      </c>
      <c r="C2937" t="s">
        <v>56</v>
      </c>
      <c r="D2937" t="s">
        <v>3620</v>
      </c>
      <c r="E2937" t="s">
        <v>3614</v>
      </c>
      <c r="F2937" t="str">
        <f>_xlfn.CONCAT(D2937:D2937,"-",E2937)</f>
        <v>Zanzibar-Alger</v>
      </c>
      <c r="G2937" s="1">
        <v>44786</v>
      </c>
      <c r="H2937" s="1">
        <v>44792</v>
      </c>
      <c r="I2937" s="8">
        <f>IF(H2937&lt;&gt;"",_xlfn.DAYS(H2937,G2937),"N/A")</f>
        <v>6</v>
      </c>
      <c r="J2937" s="1">
        <f>IF(H2937&lt;&gt;"",H2937,"N/A")</f>
        <v>44792</v>
      </c>
      <c r="K2937">
        <v>8</v>
      </c>
      <c r="L2937" t="s">
        <v>16</v>
      </c>
      <c r="M2937" t="str">
        <f>IF(L2937&lt;&gt;"",L2937,"N/A")</f>
        <v>Paid</v>
      </c>
      <c r="N2937" t="s">
        <v>12</v>
      </c>
      <c r="O2937" t="str">
        <f>IF(N2937&lt;&gt;"",N2937,"N/A")</f>
        <v>Invoiced</v>
      </c>
      <c r="P2937" t="s">
        <v>57</v>
      </c>
      <c r="Q2937" s="9">
        <v>25.146000000000001</v>
      </c>
      <c r="R2937" t="str">
        <f t="shared" si="45"/>
        <v>20-30</v>
      </c>
      <c r="S2937">
        <v>100</v>
      </c>
      <c r="T2937" t="s">
        <v>14</v>
      </c>
      <c r="U2937">
        <f>IF(T2937="USD",S2937,S2937*0.055)</f>
        <v>100</v>
      </c>
      <c r="V2937">
        <v>80</v>
      </c>
      <c r="W2937" t="s">
        <v>14</v>
      </c>
      <c r="X2937">
        <f>IF(W2937="USD",V2937,V2937*0.054)</f>
        <v>80</v>
      </c>
      <c r="Y2937">
        <v>1</v>
      </c>
      <c r="Z2937">
        <v>0.89999999999999991</v>
      </c>
      <c r="AA2937" s="9">
        <v>0.60000000000000009</v>
      </c>
      <c r="AB2937">
        <v>0.75</v>
      </c>
      <c r="AC2937">
        <v>0.60000000000000009</v>
      </c>
    </row>
    <row r="2938" spans="1:29" x14ac:dyDescent="0.25">
      <c r="A2938" t="s">
        <v>534</v>
      </c>
      <c r="B2938" t="s">
        <v>10</v>
      </c>
      <c r="C2938" t="s">
        <v>56</v>
      </c>
      <c r="D2938" t="s">
        <v>3615</v>
      </c>
      <c r="E2938" t="s">
        <v>3613</v>
      </c>
      <c r="F2938" t="str">
        <f>_xlfn.CONCAT(D2938:D2938,"-",E2938)</f>
        <v>Mombasa-Sanaa</v>
      </c>
      <c r="G2938" s="1">
        <v>44763</v>
      </c>
      <c r="H2938" s="1">
        <v>44771</v>
      </c>
      <c r="I2938" s="8">
        <f>IF(H2938&lt;&gt;"",_xlfn.DAYS(H2938,G2938),"N/A")</f>
        <v>8</v>
      </c>
      <c r="J2938" s="1">
        <f>IF(H2938&lt;&gt;"",H2938,"N/A")</f>
        <v>44771</v>
      </c>
      <c r="K2938">
        <v>7</v>
      </c>
      <c r="L2938" t="s">
        <v>12</v>
      </c>
      <c r="M2938" t="str">
        <f>IF(L2938&lt;&gt;"",L2938,"N/A")</f>
        <v>Invoiced</v>
      </c>
      <c r="N2938" t="s">
        <v>12</v>
      </c>
      <c r="O2938" t="str">
        <f>IF(N2938&lt;&gt;"",N2938,"N/A")</f>
        <v>Invoiced</v>
      </c>
      <c r="P2938" t="s">
        <v>13</v>
      </c>
      <c r="Q2938" s="9">
        <v>35.603000000000002</v>
      </c>
      <c r="R2938" t="str">
        <f t="shared" si="45"/>
        <v>30+</v>
      </c>
      <c r="S2938">
        <v>600</v>
      </c>
      <c r="T2938" t="s">
        <v>14</v>
      </c>
      <c r="U2938">
        <f>IF(T2938="USD",S2938,S2938*0.055)</f>
        <v>600</v>
      </c>
      <c r="V2938">
        <v>300</v>
      </c>
      <c r="W2938" t="s">
        <v>14</v>
      </c>
      <c r="X2938">
        <f>IF(W2938="USD",V2938,V2938*0.054)</f>
        <v>300</v>
      </c>
      <c r="Y2938">
        <v>1</v>
      </c>
      <c r="Z2938">
        <v>0.8</v>
      </c>
      <c r="AA2938" s="9">
        <v>1.2</v>
      </c>
      <c r="AB2938">
        <v>1</v>
      </c>
    </row>
    <row r="2939" spans="1:29" x14ac:dyDescent="0.25">
      <c r="A2939" t="s">
        <v>527</v>
      </c>
      <c r="B2939" t="s">
        <v>10</v>
      </c>
      <c r="C2939" t="s">
        <v>56</v>
      </c>
      <c r="D2939" t="s">
        <v>3611</v>
      </c>
      <c r="E2939" t="s">
        <v>3617</v>
      </c>
      <c r="F2939" t="str">
        <f>_xlfn.CONCAT(D2939:D2939,"-",E2939)</f>
        <v>Mogadishu-Lagos</v>
      </c>
      <c r="G2939" s="1">
        <v>44763</v>
      </c>
      <c r="H2939" s="1">
        <v>44771</v>
      </c>
      <c r="I2939" s="8">
        <f>IF(H2939&lt;&gt;"",_xlfn.DAYS(H2939,G2939),"N/A")</f>
        <v>8</v>
      </c>
      <c r="J2939" s="1">
        <f>IF(H2939&lt;&gt;"",H2939,"N/A")</f>
        <v>44771</v>
      </c>
      <c r="K2939">
        <v>7</v>
      </c>
      <c r="L2939" t="s">
        <v>12</v>
      </c>
      <c r="M2939" t="str">
        <f>IF(L2939&lt;&gt;"",L2939,"N/A")</f>
        <v>Invoiced</v>
      </c>
      <c r="N2939" t="s">
        <v>12</v>
      </c>
      <c r="O2939" t="str">
        <f>IF(N2939&lt;&gt;"",N2939,"N/A")</f>
        <v>Invoiced</v>
      </c>
      <c r="P2939" t="s">
        <v>13</v>
      </c>
      <c r="Q2939" s="9">
        <v>35.540999999999997</v>
      </c>
      <c r="R2939" t="str">
        <f t="shared" si="45"/>
        <v>30+</v>
      </c>
      <c r="S2939">
        <v>600</v>
      </c>
      <c r="T2939" t="s">
        <v>14</v>
      </c>
      <c r="U2939">
        <f>IF(T2939="USD",S2939,S2939*0.055)</f>
        <v>600</v>
      </c>
      <c r="V2939">
        <v>300</v>
      </c>
      <c r="W2939" t="s">
        <v>14</v>
      </c>
      <c r="X2939">
        <f>IF(W2939="USD",V2939,V2939*0.054)</f>
        <v>300</v>
      </c>
      <c r="Y2939">
        <v>1</v>
      </c>
      <c r="Z2939">
        <v>0.8</v>
      </c>
      <c r="AA2939" s="9">
        <v>1.2</v>
      </c>
      <c r="AB2939">
        <v>1</v>
      </c>
    </row>
    <row r="2940" spans="1:29" x14ac:dyDescent="0.25">
      <c r="A2940" t="s">
        <v>2353</v>
      </c>
      <c r="B2940" t="s">
        <v>10</v>
      </c>
      <c r="C2940" t="s">
        <v>56</v>
      </c>
      <c r="D2940" t="s">
        <v>3615</v>
      </c>
      <c r="E2940" t="s">
        <v>3613</v>
      </c>
      <c r="F2940" t="str">
        <f>_xlfn.CONCAT(D2940:D2940,"-",E2940)</f>
        <v>Mombasa-Sanaa</v>
      </c>
      <c r="G2940" s="1">
        <v>44622</v>
      </c>
      <c r="H2940" s="1">
        <v>44627</v>
      </c>
      <c r="I2940" s="8">
        <f>IF(H2940&lt;&gt;"",_xlfn.DAYS(H2940,G2940),"N/A")</f>
        <v>5</v>
      </c>
      <c r="J2940" s="1">
        <f>IF(H2940&lt;&gt;"",H2940,"N/A")</f>
        <v>44627</v>
      </c>
      <c r="K2940">
        <v>3</v>
      </c>
      <c r="L2940" t="s">
        <v>16</v>
      </c>
      <c r="M2940" t="str">
        <f>IF(L2940&lt;&gt;"",L2940,"N/A")</f>
        <v>Paid</v>
      </c>
      <c r="N2940" t="s">
        <v>12</v>
      </c>
      <c r="O2940" t="str">
        <f>IF(N2940&lt;&gt;"",N2940,"N/A")</f>
        <v>Invoiced</v>
      </c>
      <c r="P2940" t="s">
        <v>13</v>
      </c>
      <c r="Q2940" s="9">
        <v>35</v>
      </c>
      <c r="R2940" t="str">
        <f t="shared" si="45"/>
        <v>30+</v>
      </c>
      <c r="S2940">
        <v>600</v>
      </c>
      <c r="T2940" t="s">
        <v>14</v>
      </c>
      <c r="U2940">
        <f>IF(T2940="USD",S2940,S2940*0.055)</f>
        <v>600</v>
      </c>
      <c r="V2940">
        <v>300</v>
      </c>
      <c r="W2940" t="s">
        <v>14</v>
      </c>
      <c r="X2940">
        <f>IF(W2940="USD",V2940,V2940*0.054)</f>
        <v>300</v>
      </c>
      <c r="Y2940">
        <v>1</v>
      </c>
      <c r="Z2940">
        <v>0.75</v>
      </c>
      <c r="AA2940" s="9">
        <v>0.5</v>
      </c>
      <c r="AB2940">
        <v>0.625</v>
      </c>
      <c r="AC2940">
        <v>0.5</v>
      </c>
    </row>
    <row r="2941" spans="1:29" x14ac:dyDescent="0.25">
      <c r="A2941" t="s">
        <v>2413</v>
      </c>
      <c r="B2941" t="s">
        <v>10</v>
      </c>
      <c r="C2941" t="s">
        <v>56</v>
      </c>
      <c r="D2941" t="s">
        <v>3615</v>
      </c>
      <c r="E2941" t="s">
        <v>3612</v>
      </c>
      <c r="F2941" t="str">
        <f>_xlfn.CONCAT(D2941:D2941,"-",E2941)</f>
        <v>Mombasa-Victoria</v>
      </c>
      <c r="G2941" s="1">
        <v>44644</v>
      </c>
      <c r="H2941" s="1">
        <v>44649</v>
      </c>
      <c r="I2941" s="8">
        <f>IF(H2941&lt;&gt;"",_xlfn.DAYS(H2941,G2941),"N/A")</f>
        <v>5</v>
      </c>
      <c r="J2941" s="1">
        <f>IF(H2941&lt;&gt;"",H2941,"N/A")</f>
        <v>44649</v>
      </c>
      <c r="K2941">
        <v>3</v>
      </c>
      <c r="L2941" t="s">
        <v>16</v>
      </c>
      <c r="M2941" t="str">
        <f>IF(L2941&lt;&gt;"",L2941,"N/A")</f>
        <v>Paid</v>
      </c>
      <c r="N2941" t="s">
        <v>12</v>
      </c>
      <c r="O2941" t="str">
        <f>IF(N2941&lt;&gt;"",N2941,"N/A")</f>
        <v>Invoiced</v>
      </c>
      <c r="P2941" t="s">
        <v>13</v>
      </c>
      <c r="Q2941" s="9">
        <v>35</v>
      </c>
      <c r="R2941" t="str">
        <f t="shared" si="45"/>
        <v>30+</v>
      </c>
      <c r="S2941">
        <v>600</v>
      </c>
      <c r="T2941" t="s">
        <v>14</v>
      </c>
      <c r="U2941">
        <f>IF(T2941="USD",S2941,S2941*0.055)</f>
        <v>600</v>
      </c>
      <c r="V2941">
        <v>300</v>
      </c>
      <c r="W2941" t="s">
        <v>14</v>
      </c>
      <c r="X2941">
        <f>IF(W2941="USD",V2941,V2941*0.054)</f>
        <v>300</v>
      </c>
      <c r="Y2941">
        <v>0</v>
      </c>
      <c r="Z2941">
        <v>0.75</v>
      </c>
      <c r="AA2941" s="9">
        <v>0.5</v>
      </c>
      <c r="AB2941">
        <v>0.625</v>
      </c>
      <c r="AC2941">
        <v>0.5</v>
      </c>
    </row>
    <row r="2942" spans="1:29" x14ac:dyDescent="0.25">
      <c r="A2942" t="s">
        <v>2585</v>
      </c>
      <c r="B2942" t="s">
        <v>10</v>
      </c>
      <c r="C2942" t="s">
        <v>56</v>
      </c>
      <c r="D2942" t="s">
        <v>3615</v>
      </c>
      <c r="E2942" t="s">
        <v>3614</v>
      </c>
      <c r="F2942" t="str">
        <f>_xlfn.CONCAT(D2942:D2942,"-",E2942)</f>
        <v>Mombasa-Alger</v>
      </c>
      <c r="G2942" s="1">
        <v>44803</v>
      </c>
      <c r="H2942" s="1">
        <v>44808</v>
      </c>
      <c r="I2942" s="8">
        <f>IF(H2942&lt;&gt;"",_xlfn.DAYS(H2942,G2942),"N/A")</f>
        <v>5</v>
      </c>
      <c r="J2942" s="1">
        <f>IF(H2942&lt;&gt;"",H2942,"N/A")</f>
        <v>44808</v>
      </c>
      <c r="K2942">
        <v>8</v>
      </c>
      <c r="L2942" t="s">
        <v>12</v>
      </c>
      <c r="M2942" t="str">
        <f>IF(L2942&lt;&gt;"",L2942,"N/A")</f>
        <v>Invoiced</v>
      </c>
      <c r="N2942" t="s">
        <v>12</v>
      </c>
      <c r="O2942" t="str">
        <f>IF(N2942&lt;&gt;"",N2942,"N/A")</f>
        <v>Invoiced</v>
      </c>
      <c r="P2942" t="s">
        <v>13</v>
      </c>
      <c r="Q2942" s="9">
        <v>30</v>
      </c>
      <c r="R2942" t="str">
        <f t="shared" si="45"/>
        <v>20-30</v>
      </c>
      <c r="S2942">
        <v>600</v>
      </c>
      <c r="T2942" t="s">
        <v>14</v>
      </c>
      <c r="U2942">
        <f>IF(T2942="USD",S2942,S2942*0.055)</f>
        <v>600</v>
      </c>
      <c r="V2942">
        <v>300</v>
      </c>
      <c r="W2942" t="s">
        <v>14</v>
      </c>
      <c r="X2942">
        <f>IF(W2942="USD",V2942,V2942*0.054)</f>
        <v>300</v>
      </c>
      <c r="Y2942">
        <v>0</v>
      </c>
      <c r="Z2942">
        <v>0.75</v>
      </c>
      <c r="AA2942" s="9">
        <v>0.5</v>
      </c>
      <c r="AB2942">
        <v>0.625</v>
      </c>
      <c r="AC2942">
        <v>0.5</v>
      </c>
    </row>
    <row r="2943" spans="1:29" x14ac:dyDescent="0.25">
      <c r="A2943" t="s">
        <v>2587</v>
      </c>
      <c r="B2943" t="s">
        <v>10</v>
      </c>
      <c r="C2943" t="s">
        <v>56</v>
      </c>
      <c r="D2943" t="s">
        <v>3619</v>
      </c>
      <c r="E2943" t="s">
        <v>3617</v>
      </c>
      <c r="F2943" t="str">
        <f>_xlfn.CONCAT(D2943:D2943,"-",E2943)</f>
        <v>Addis Ababa-Lagos</v>
      </c>
      <c r="G2943" s="1">
        <v>44803</v>
      </c>
      <c r="H2943" s="1">
        <v>44808</v>
      </c>
      <c r="I2943" s="8">
        <f>IF(H2943&lt;&gt;"",_xlfn.DAYS(H2943,G2943),"N/A")</f>
        <v>5</v>
      </c>
      <c r="J2943" s="1">
        <f>IF(H2943&lt;&gt;"",H2943,"N/A")</f>
        <v>44808</v>
      </c>
      <c r="K2943">
        <v>8</v>
      </c>
      <c r="L2943" t="s">
        <v>12</v>
      </c>
      <c r="M2943" t="str">
        <f>IF(L2943&lt;&gt;"",L2943,"N/A")</f>
        <v>Invoiced</v>
      </c>
      <c r="N2943" t="s">
        <v>12</v>
      </c>
      <c r="O2943" t="str">
        <f>IF(N2943&lt;&gt;"",N2943,"N/A")</f>
        <v>Invoiced</v>
      </c>
      <c r="P2943" t="s">
        <v>13</v>
      </c>
      <c r="Q2943" s="9">
        <v>30</v>
      </c>
      <c r="R2943" t="str">
        <f t="shared" si="45"/>
        <v>20-30</v>
      </c>
      <c r="S2943">
        <v>600</v>
      </c>
      <c r="T2943" t="s">
        <v>14</v>
      </c>
      <c r="U2943">
        <f>IF(T2943="USD",S2943,S2943*0.055)</f>
        <v>600</v>
      </c>
      <c r="V2943">
        <v>300</v>
      </c>
      <c r="W2943" t="s">
        <v>14</v>
      </c>
      <c r="X2943">
        <f>IF(W2943="USD",V2943,V2943*0.054)</f>
        <v>300</v>
      </c>
      <c r="Y2943">
        <v>0</v>
      </c>
      <c r="Z2943">
        <v>0.75</v>
      </c>
      <c r="AA2943" s="9">
        <v>0.5</v>
      </c>
      <c r="AB2943">
        <v>0.625</v>
      </c>
      <c r="AC2943">
        <v>0.5</v>
      </c>
    </row>
    <row r="2944" spans="1:29" x14ac:dyDescent="0.25">
      <c r="A2944" t="s">
        <v>2588</v>
      </c>
      <c r="B2944" t="s">
        <v>10</v>
      </c>
      <c r="C2944" t="s">
        <v>56</v>
      </c>
      <c r="D2944" t="s">
        <v>3615</v>
      </c>
      <c r="E2944" t="s">
        <v>3614</v>
      </c>
      <c r="F2944" t="str">
        <f>_xlfn.CONCAT(D2944:D2944,"-",E2944)</f>
        <v>Mombasa-Alger</v>
      </c>
      <c r="G2944" s="1">
        <v>44803</v>
      </c>
      <c r="H2944" s="1">
        <v>44808</v>
      </c>
      <c r="I2944" s="8">
        <f>IF(H2944&lt;&gt;"",_xlfn.DAYS(H2944,G2944),"N/A")</f>
        <v>5</v>
      </c>
      <c r="J2944" s="1">
        <f>IF(H2944&lt;&gt;"",H2944,"N/A")</f>
        <v>44808</v>
      </c>
      <c r="K2944">
        <v>8</v>
      </c>
      <c r="L2944" t="s">
        <v>12</v>
      </c>
      <c r="M2944" t="str">
        <f>IF(L2944&lt;&gt;"",L2944,"N/A")</f>
        <v>Invoiced</v>
      </c>
      <c r="N2944" t="s">
        <v>12</v>
      </c>
      <c r="O2944" t="str">
        <f>IF(N2944&lt;&gt;"",N2944,"N/A")</f>
        <v>Invoiced</v>
      </c>
      <c r="P2944" t="s">
        <v>13</v>
      </c>
      <c r="Q2944" s="9">
        <v>30</v>
      </c>
      <c r="R2944" t="str">
        <f t="shared" si="45"/>
        <v>20-30</v>
      </c>
      <c r="S2944">
        <v>600</v>
      </c>
      <c r="T2944" t="s">
        <v>14</v>
      </c>
      <c r="U2944">
        <f>IF(T2944="USD",S2944,S2944*0.055)</f>
        <v>600</v>
      </c>
      <c r="V2944">
        <v>300</v>
      </c>
      <c r="W2944" t="s">
        <v>14</v>
      </c>
      <c r="X2944">
        <f>IF(W2944="USD",V2944,V2944*0.054)</f>
        <v>300</v>
      </c>
      <c r="Y2944">
        <v>0</v>
      </c>
      <c r="Z2944">
        <v>0.75</v>
      </c>
      <c r="AA2944" s="9">
        <v>0.5</v>
      </c>
      <c r="AB2944">
        <v>0.625</v>
      </c>
      <c r="AC2944">
        <v>0.5</v>
      </c>
    </row>
    <row r="2945" spans="1:29" x14ac:dyDescent="0.25">
      <c r="A2945" t="s">
        <v>2590</v>
      </c>
      <c r="B2945" t="s">
        <v>10</v>
      </c>
      <c r="C2945" t="s">
        <v>56</v>
      </c>
      <c r="D2945" t="s">
        <v>3616</v>
      </c>
      <c r="E2945" t="s">
        <v>3618</v>
      </c>
      <c r="F2945" t="str">
        <f>_xlfn.CONCAT(D2945:D2945,"-",E2945)</f>
        <v>Marrakech-Tripoli</v>
      </c>
      <c r="G2945" s="1">
        <v>44803</v>
      </c>
      <c r="H2945" s="1">
        <v>44808</v>
      </c>
      <c r="I2945" s="8">
        <f>IF(H2945&lt;&gt;"",_xlfn.DAYS(H2945,G2945),"N/A")</f>
        <v>5</v>
      </c>
      <c r="J2945" s="1">
        <f>IF(H2945&lt;&gt;"",H2945,"N/A")</f>
        <v>44808</v>
      </c>
      <c r="K2945">
        <v>8</v>
      </c>
      <c r="L2945" t="s">
        <v>12</v>
      </c>
      <c r="M2945" t="str">
        <f>IF(L2945&lt;&gt;"",L2945,"N/A")</f>
        <v>Invoiced</v>
      </c>
      <c r="N2945" t="s">
        <v>12</v>
      </c>
      <c r="O2945" t="str">
        <f>IF(N2945&lt;&gt;"",N2945,"N/A")</f>
        <v>Invoiced</v>
      </c>
      <c r="P2945" t="s">
        <v>13</v>
      </c>
      <c r="Q2945" s="9">
        <v>30</v>
      </c>
      <c r="R2945" t="str">
        <f t="shared" si="45"/>
        <v>20-30</v>
      </c>
      <c r="S2945">
        <v>600</v>
      </c>
      <c r="T2945" t="s">
        <v>14</v>
      </c>
      <c r="U2945">
        <f>IF(T2945="USD",S2945,S2945*0.055)</f>
        <v>600</v>
      </c>
      <c r="V2945">
        <v>300</v>
      </c>
      <c r="W2945" t="s">
        <v>14</v>
      </c>
      <c r="X2945">
        <f>IF(W2945="USD",V2945,V2945*0.054)</f>
        <v>300</v>
      </c>
      <c r="Y2945">
        <v>0</v>
      </c>
      <c r="Z2945">
        <v>0.75</v>
      </c>
      <c r="AA2945" s="9">
        <v>0.5</v>
      </c>
      <c r="AB2945">
        <v>0.625</v>
      </c>
      <c r="AC2945">
        <v>0.5</v>
      </c>
    </row>
    <row r="2946" spans="1:29" x14ac:dyDescent="0.25">
      <c r="A2946" t="s">
        <v>2591</v>
      </c>
      <c r="B2946" t="s">
        <v>10</v>
      </c>
      <c r="C2946" t="s">
        <v>56</v>
      </c>
      <c r="D2946" t="s">
        <v>3611</v>
      </c>
      <c r="E2946" t="s">
        <v>3617</v>
      </c>
      <c r="F2946" t="str">
        <f>_xlfn.CONCAT(D2946:D2946,"-",E2946)</f>
        <v>Mogadishu-Lagos</v>
      </c>
      <c r="G2946" s="1">
        <v>44803</v>
      </c>
      <c r="H2946" s="1">
        <v>44808</v>
      </c>
      <c r="I2946" s="8">
        <f>IF(H2946&lt;&gt;"",_xlfn.DAYS(H2946,G2946),"N/A")</f>
        <v>5</v>
      </c>
      <c r="J2946" s="1">
        <f>IF(H2946&lt;&gt;"",H2946,"N/A")</f>
        <v>44808</v>
      </c>
      <c r="K2946">
        <v>8</v>
      </c>
      <c r="L2946" t="s">
        <v>12</v>
      </c>
      <c r="M2946" t="str">
        <f>IF(L2946&lt;&gt;"",L2946,"N/A")</f>
        <v>Invoiced</v>
      </c>
      <c r="N2946" t="s">
        <v>12</v>
      </c>
      <c r="O2946" t="str">
        <f>IF(N2946&lt;&gt;"",N2946,"N/A")</f>
        <v>Invoiced</v>
      </c>
      <c r="P2946" t="s">
        <v>13</v>
      </c>
      <c r="Q2946" s="9">
        <v>30</v>
      </c>
      <c r="R2946" t="str">
        <f t="shared" si="45"/>
        <v>20-30</v>
      </c>
      <c r="S2946">
        <v>600</v>
      </c>
      <c r="T2946" t="s">
        <v>14</v>
      </c>
      <c r="U2946">
        <f>IF(T2946="USD",S2946,S2946*0.055)</f>
        <v>600</v>
      </c>
      <c r="V2946">
        <v>300</v>
      </c>
      <c r="W2946" t="s">
        <v>14</v>
      </c>
      <c r="X2946">
        <f>IF(W2946="USD",V2946,V2946*0.054)</f>
        <v>300</v>
      </c>
      <c r="Y2946">
        <v>0</v>
      </c>
      <c r="Z2946">
        <v>0.75</v>
      </c>
      <c r="AA2946" s="9">
        <v>0.5</v>
      </c>
      <c r="AB2946">
        <v>0.625</v>
      </c>
      <c r="AC2946">
        <v>0.5</v>
      </c>
    </row>
    <row r="2947" spans="1:29" x14ac:dyDescent="0.25">
      <c r="A2947" t="s">
        <v>2592</v>
      </c>
      <c r="B2947" t="s">
        <v>10</v>
      </c>
      <c r="C2947" t="s">
        <v>56</v>
      </c>
      <c r="D2947" t="s">
        <v>3615</v>
      </c>
      <c r="E2947" t="s">
        <v>3618</v>
      </c>
      <c r="F2947" t="str">
        <f>_xlfn.CONCAT(D2947:D2947,"-",E2947)</f>
        <v>Mombasa-Tripoli</v>
      </c>
      <c r="G2947" s="1">
        <v>44803</v>
      </c>
      <c r="H2947" s="1">
        <v>44808</v>
      </c>
      <c r="I2947" s="8">
        <f>IF(H2947&lt;&gt;"",_xlfn.DAYS(H2947,G2947),"N/A")</f>
        <v>5</v>
      </c>
      <c r="J2947" s="1">
        <f>IF(H2947&lt;&gt;"",H2947,"N/A")</f>
        <v>44808</v>
      </c>
      <c r="K2947">
        <v>8</v>
      </c>
      <c r="L2947" t="s">
        <v>12</v>
      </c>
      <c r="M2947" t="str">
        <f>IF(L2947&lt;&gt;"",L2947,"N/A")</f>
        <v>Invoiced</v>
      </c>
      <c r="N2947" t="s">
        <v>12</v>
      </c>
      <c r="O2947" t="str">
        <f>IF(N2947&lt;&gt;"",N2947,"N/A")</f>
        <v>Invoiced</v>
      </c>
      <c r="P2947" t="s">
        <v>13</v>
      </c>
      <c r="Q2947" s="9">
        <v>30</v>
      </c>
      <c r="R2947" t="str">
        <f t="shared" ref="R2947:R3010" si="46">IF(Q2947&lt;=10,"1-10",IF(Q2947&lt;=20,"10-20",IF(Q2947&lt;=30,"20-30",IF(Q2947&lt;=40,"30+"))))</f>
        <v>20-30</v>
      </c>
      <c r="S2947">
        <v>600</v>
      </c>
      <c r="T2947" t="s">
        <v>14</v>
      </c>
      <c r="U2947">
        <f>IF(T2947="USD",S2947,S2947*0.055)</f>
        <v>600</v>
      </c>
      <c r="V2947">
        <v>300</v>
      </c>
      <c r="W2947" t="s">
        <v>14</v>
      </c>
      <c r="X2947">
        <f>IF(W2947="USD",V2947,V2947*0.054)</f>
        <v>300</v>
      </c>
      <c r="Y2947">
        <v>0</v>
      </c>
      <c r="Z2947">
        <v>0.75</v>
      </c>
      <c r="AA2947" s="9">
        <v>0.5</v>
      </c>
      <c r="AB2947">
        <v>0.625</v>
      </c>
      <c r="AC2947">
        <v>0.5</v>
      </c>
    </row>
    <row r="2948" spans="1:29" x14ac:dyDescent="0.25">
      <c r="A2948" t="s">
        <v>2602</v>
      </c>
      <c r="B2948" t="s">
        <v>10</v>
      </c>
      <c r="C2948" t="s">
        <v>56</v>
      </c>
      <c r="D2948" t="s">
        <v>3611</v>
      </c>
      <c r="E2948" t="s">
        <v>3612</v>
      </c>
      <c r="F2948" t="str">
        <f>_xlfn.CONCAT(D2948:D2948,"-",E2948)</f>
        <v>Mogadishu-Victoria</v>
      </c>
      <c r="G2948" s="1">
        <v>44812</v>
      </c>
      <c r="H2948" s="1">
        <v>44817</v>
      </c>
      <c r="I2948" s="8">
        <f>IF(H2948&lt;&gt;"",_xlfn.DAYS(H2948,G2948),"N/A")</f>
        <v>5</v>
      </c>
      <c r="J2948" s="1">
        <f>IF(H2948&lt;&gt;"",H2948,"N/A")</f>
        <v>44817</v>
      </c>
      <c r="K2948">
        <v>9</v>
      </c>
      <c r="L2948" t="s">
        <v>12</v>
      </c>
      <c r="M2948" t="str">
        <f>IF(L2948&lt;&gt;"",L2948,"N/A")</f>
        <v>Invoiced</v>
      </c>
      <c r="O2948" t="str">
        <f>IF(N2948&lt;&gt;"",N2948,"N/A")</f>
        <v>N/A</v>
      </c>
      <c r="P2948" t="s">
        <v>13</v>
      </c>
      <c r="Q2948" s="9">
        <v>30</v>
      </c>
      <c r="R2948" t="str">
        <f t="shared" si="46"/>
        <v>20-30</v>
      </c>
      <c r="S2948">
        <v>600</v>
      </c>
      <c r="T2948" t="s">
        <v>14</v>
      </c>
      <c r="U2948">
        <f>IF(T2948="USD",S2948,S2948*0.055)</f>
        <v>600</v>
      </c>
      <c r="V2948">
        <v>300</v>
      </c>
      <c r="W2948" t="s">
        <v>14</v>
      </c>
      <c r="X2948">
        <f>IF(W2948="USD",V2948,V2948*0.054)</f>
        <v>300</v>
      </c>
      <c r="Y2948">
        <v>0</v>
      </c>
      <c r="Z2948">
        <v>0.75</v>
      </c>
      <c r="AA2948" s="9">
        <v>0.5</v>
      </c>
      <c r="AB2948">
        <v>0.625</v>
      </c>
      <c r="AC2948">
        <v>0.5</v>
      </c>
    </row>
    <row r="2949" spans="1:29" x14ac:dyDescent="0.25">
      <c r="A2949" t="s">
        <v>2604</v>
      </c>
      <c r="B2949" t="s">
        <v>10</v>
      </c>
      <c r="C2949" t="s">
        <v>56</v>
      </c>
      <c r="D2949" t="s">
        <v>3611</v>
      </c>
      <c r="E2949" t="s">
        <v>3614</v>
      </c>
      <c r="F2949" t="str">
        <f>_xlfn.CONCAT(D2949:D2949,"-",E2949)</f>
        <v>Mogadishu-Alger</v>
      </c>
      <c r="G2949" s="1">
        <v>44813</v>
      </c>
      <c r="H2949" s="1">
        <v>44818</v>
      </c>
      <c r="I2949" s="8">
        <f>IF(H2949&lt;&gt;"",_xlfn.DAYS(H2949,G2949),"N/A")</f>
        <v>5</v>
      </c>
      <c r="J2949" s="1">
        <f>IF(H2949&lt;&gt;"",H2949,"N/A")</f>
        <v>44818</v>
      </c>
      <c r="K2949">
        <v>9</v>
      </c>
      <c r="L2949" t="s">
        <v>12</v>
      </c>
      <c r="M2949" t="str">
        <f>IF(L2949&lt;&gt;"",L2949,"N/A")</f>
        <v>Invoiced</v>
      </c>
      <c r="O2949" t="str">
        <f>IF(N2949&lt;&gt;"",N2949,"N/A")</f>
        <v>N/A</v>
      </c>
      <c r="P2949" t="s">
        <v>13</v>
      </c>
      <c r="Q2949" s="9">
        <v>30</v>
      </c>
      <c r="R2949" t="str">
        <f t="shared" si="46"/>
        <v>20-30</v>
      </c>
      <c r="S2949">
        <v>600</v>
      </c>
      <c r="T2949" t="s">
        <v>14</v>
      </c>
      <c r="U2949">
        <f>IF(T2949="USD",S2949,S2949*0.055)</f>
        <v>600</v>
      </c>
      <c r="V2949">
        <v>300</v>
      </c>
      <c r="W2949" t="s">
        <v>14</v>
      </c>
      <c r="X2949">
        <f>IF(W2949="USD",V2949,V2949*0.054)</f>
        <v>300</v>
      </c>
      <c r="Y2949">
        <v>0</v>
      </c>
      <c r="Z2949">
        <v>0.75</v>
      </c>
      <c r="AA2949" s="9">
        <v>0.5</v>
      </c>
      <c r="AB2949">
        <v>0.625</v>
      </c>
      <c r="AC2949">
        <v>0.5</v>
      </c>
    </row>
    <row r="2950" spans="1:29" x14ac:dyDescent="0.25">
      <c r="A2950" t="s">
        <v>2625</v>
      </c>
      <c r="B2950" t="s">
        <v>10</v>
      </c>
      <c r="C2950" t="s">
        <v>56</v>
      </c>
      <c r="D2950" t="s">
        <v>3611</v>
      </c>
      <c r="E2950" t="s">
        <v>3613</v>
      </c>
      <c r="F2950" t="str">
        <f>_xlfn.CONCAT(D2950:D2950,"-",E2950)</f>
        <v>Mogadishu-Sanaa</v>
      </c>
      <c r="G2950" s="1">
        <v>44798</v>
      </c>
      <c r="H2950" s="1">
        <v>44803</v>
      </c>
      <c r="I2950" s="8">
        <f>IF(H2950&lt;&gt;"",_xlfn.DAYS(H2950,G2950),"N/A")</f>
        <v>5</v>
      </c>
      <c r="J2950" s="1">
        <f>IF(H2950&lt;&gt;"",H2950,"N/A")</f>
        <v>44803</v>
      </c>
      <c r="K2950">
        <v>8</v>
      </c>
      <c r="L2950" t="s">
        <v>12</v>
      </c>
      <c r="M2950" t="str">
        <f>IF(L2950&lt;&gt;"",L2950,"N/A")</f>
        <v>Invoiced</v>
      </c>
      <c r="N2950" t="s">
        <v>12</v>
      </c>
      <c r="O2950" t="str">
        <f>IF(N2950&lt;&gt;"",N2950,"N/A")</f>
        <v>Invoiced</v>
      </c>
      <c r="P2950" t="s">
        <v>13</v>
      </c>
      <c r="Q2950" s="9">
        <v>30</v>
      </c>
      <c r="R2950" t="str">
        <f t="shared" si="46"/>
        <v>20-30</v>
      </c>
      <c r="S2950">
        <v>600</v>
      </c>
      <c r="T2950" t="s">
        <v>14</v>
      </c>
      <c r="U2950">
        <f>IF(T2950="USD",S2950,S2950*0.055)</f>
        <v>600</v>
      </c>
      <c r="V2950">
        <v>300</v>
      </c>
      <c r="W2950" t="s">
        <v>14</v>
      </c>
      <c r="X2950">
        <f>IF(W2950="USD",V2950,V2950*0.054)</f>
        <v>300</v>
      </c>
      <c r="Y2950">
        <v>0</v>
      </c>
      <c r="Z2950">
        <v>0.75</v>
      </c>
      <c r="AA2950" s="9">
        <v>0.5</v>
      </c>
      <c r="AB2950">
        <v>0.625</v>
      </c>
      <c r="AC2950">
        <v>0.5</v>
      </c>
    </row>
    <row r="2951" spans="1:29" x14ac:dyDescent="0.25">
      <c r="A2951" t="s">
        <v>2636</v>
      </c>
      <c r="B2951" t="s">
        <v>10</v>
      </c>
      <c r="C2951" t="s">
        <v>56</v>
      </c>
      <c r="D2951" t="s">
        <v>3615</v>
      </c>
      <c r="E2951" t="s">
        <v>3614</v>
      </c>
      <c r="F2951" t="str">
        <f>_xlfn.CONCAT(D2951:D2951,"-",E2951)</f>
        <v>Mombasa-Alger</v>
      </c>
      <c r="G2951" s="1">
        <v>44802</v>
      </c>
      <c r="H2951" s="1">
        <v>44807</v>
      </c>
      <c r="I2951" s="8">
        <f>IF(H2951&lt;&gt;"",_xlfn.DAYS(H2951,G2951),"N/A")</f>
        <v>5</v>
      </c>
      <c r="J2951" s="1">
        <f>IF(H2951&lt;&gt;"",H2951,"N/A")</f>
        <v>44807</v>
      </c>
      <c r="K2951">
        <v>8</v>
      </c>
      <c r="L2951" t="s">
        <v>12</v>
      </c>
      <c r="M2951" t="str">
        <f>IF(L2951&lt;&gt;"",L2951,"N/A")</f>
        <v>Invoiced</v>
      </c>
      <c r="N2951" t="s">
        <v>12</v>
      </c>
      <c r="O2951" t="str">
        <f>IF(N2951&lt;&gt;"",N2951,"N/A")</f>
        <v>Invoiced</v>
      </c>
      <c r="P2951" t="s">
        <v>13</v>
      </c>
      <c r="Q2951" s="9">
        <v>30</v>
      </c>
      <c r="R2951" t="str">
        <f t="shared" si="46"/>
        <v>20-30</v>
      </c>
      <c r="S2951">
        <v>600</v>
      </c>
      <c r="T2951" t="s">
        <v>14</v>
      </c>
      <c r="U2951">
        <f>IF(T2951="USD",S2951,S2951*0.055)</f>
        <v>600</v>
      </c>
      <c r="V2951">
        <v>300</v>
      </c>
      <c r="W2951" t="s">
        <v>14</v>
      </c>
      <c r="X2951">
        <f>IF(W2951="USD",V2951,V2951*0.054)</f>
        <v>300</v>
      </c>
      <c r="Y2951">
        <v>0</v>
      </c>
      <c r="Z2951">
        <v>0.75</v>
      </c>
      <c r="AA2951" s="9">
        <v>0.5</v>
      </c>
      <c r="AB2951">
        <v>0.625</v>
      </c>
      <c r="AC2951">
        <v>0.5</v>
      </c>
    </row>
    <row r="2952" spans="1:29" x14ac:dyDescent="0.25">
      <c r="A2952" t="s">
        <v>2644</v>
      </c>
      <c r="B2952" t="s">
        <v>10</v>
      </c>
      <c r="C2952" t="s">
        <v>56</v>
      </c>
      <c r="D2952" t="s">
        <v>3616</v>
      </c>
      <c r="E2952" t="s">
        <v>3617</v>
      </c>
      <c r="F2952" t="str">
        <f>_xlfn.CONCAT(D2952:D2952,"-",E2952)</f>
        <v>Marrakech-Lagos</v>
      </c>
      <c r="G2952" s="1">
        <v>44802</v>
      </c>
      <c r="H2952" s="1">
        <v>44807</v>
      </c>
      <c r="I2952" s="8">
        <f>IF(H2952&lt;&gt;"",_xlfn.DAYS(H2952,G2952),"N/A")</f>
        <v>5</v>
      </c>
      <c r="J2952" s="1">
        <f>IF(H2952&lt;&gt;"",H2952,"N/A")</f>
        <v>44807</v>
      </c>
      <c r="K2952">
        <v>8</v>
      </c>
      <c r="L2952" t="s">
        <v>12</v>
      </c>
      <c r="M2952" t="str">
        <f>IF(L2952&lt;&gt;"",L2952,"N/A")</f>
        <v>Invoiced</v>
      </c>
      <c r="N2952" t="s">
        <v>12</v>
      </c>
      <c r="O2952" t="str">
        <f>IF(N2952&lt;&gt;"",N2952,"N/A")</f>
        <v>Invoiced</v>
      </c>
      <c r="P2952" t="s">
        <v>13</v>
      </c>
      <c r="Q2952" s="9">
        <v>30</v>
      </c>
      <c r="R2952" t="str">
        <f t="shared" si="46"/>
        <v>20-30</v>
      </c>
      <c r="S2952">
        <v>600</v>
      </c>
      <c r="T2952" t="s">
        <v>14</v>
      </c>
      <c r="U2952">
        <f>IF(T2952="USD",S2952,S2952*0.055)</f>
        <v>600</v>
      </c>
      <c r="V2952">
        <v>300</v>
      </c>
      <c r="W2952" t="s">
        <v>14</v>
      </c>
      <c r="X2952">
        <f>IF(W2952="USD",V2952,V2952*0.054)</f>
        <v>300</v>
      </c>
      <c r="Y2952">
        <v>0</v>
      </c>
      <c r="Z2952">
        <v>0.75</v>
      </c>
      <c r="AA2952" s="9">
        <v>0.5</v>
      </c>
      <c r="AB2952">
        <v>0.625</v>
      </c>
      <c r="AC2952">
        <v>0.5</v>
      </c>
    </row>
    <row r="2953" spans="1:29" x14ac:dyDescent="0.25">
      <c r="A2953" t="s">
        <v>2647</v>
      </c>
      <c r="B2953" t="s">
        <v>10</v>
      </c>
      <c r="C2953" t="s">
        <v>56</v>
      </c>
      <c r="D2953" t="s">
        <v>3620</v>
      </c>
      <c r="E2953" t="s">
        <v>3612</v>
      </c>
      <c r="F2953" t="str">
        <f>_xlfn.CONCAT(D2953:D2953,"-",E2953)</f>
        <v>Zanzibar-Victoria</v>
      </c>
      <c r="G2953" s="1">
        <v>44806</v>
      </c>
      <c r="H2953" s="1">
        <v>44811</v>
      </c>
      <c r="I2953" s="8">
        <f>IF(H2953&lt;&gt;"",_xlfn.DAYS(H2953,G2953),"N/A")</f>
        <v>5</v>
      </c>
      <c r="J2953" s="1">
        <f>IF(H2953&lt;&gt;"",H2953,"N/A")</f>
        <v>44811</v>
      </c>
      <c r="K2953">
        <v>9</v>
      </c>
      <c r="L2953" t="s">
        <v>12</v>
      </c>
      <c r="M2953" t="str">
        <f>IF(L2953&lt;&gt;"",L2953,"N/A")</f>
        <v>Invoiced</v>
      </c>
      <c r="O2953" t="str">
        <f>IF(N2953&lt;&gt;"",N2953,"N/A")</f>
        <v>N/A</v>
      </c>
      <c r="P2953" t="s">
        <v>13</v>
      </c>
      <c r="Q2953" s="9">
        <v>30</v>
      </c>
      <c r="R2953" t="str">
        <f t="shared" si="46"/>
        <v>20-30</v>
      </c>
      <c r="S2953">
        <v>600</v>
      </c>
      <c r="T2953" t="s">
        <v>14</v>
      </c>
      <c r="U2953">
        <f>IF(T2953="USD",S2953,S2953*0.055)</f>
        <v>600</v>
      </c>
      <c r="V2953">
        <v>300</v>
      </c>
      <c r="W2953" t="s">
        <v>14</v>
      </c>
      <c r="X2953">
        <f>IF(W2953="USD",V2953,V2953*0.054)</f>
        <v>300</v>
      </c>
      <c r="Y2953">
        <v>0</v>
      </c>
      <c r="Z2953">
        <v>0.75</v>
      </c>
      <c r="AA2953" s="9">
        <v>0.5</v>
      </c>
      <c r="AB2953">
        <v>0.625</v>
      </c>
      <c r="AC2953">
        <v>0.5</v>
      </c>
    </row>
    <row r="2954" spans="1:29" x14ac:dyDescent="0.25">
      <c r="A2954" t="s">
        <v>2648</v>
      </c>
      <c r="B2954" t="s">
        <v>10</v>
      </c>
      <c r="C2954" t="s">
        <v>56</v>
      </c>
      <c r="D2954" t="s">
        <v>3611</v>
      </c>
      <c r="E2954" t="s">
        <v>3618</v>
      </c>
      <c r="F2954" t="str">
        <f>_xlfn.CONCAT(D2954:D2954,"-",E2954)</f>
        <v>Mogadishu-Tripoli</v>
      </c>
      <c r="G2954" s="1">
        <v>44806</v>
      </c>
      <c r="H2954" s="1">
        <v>44811</v>
      </c>
      <c r="I2954" s="8">
        <f>IF(H2954&lt;&gt;"",_xlfn.DAYS(H2954,G2954),"N/A")</f>
        <v>5</v>
      </c>
      <c r="J2954" s="1">
        <f>IF(H2954&lt;&gt;"",H2954,"N/A")</f>
        <v>44811</v>
      </c>
      <c r="K2954">
        <v>9</v>
      </c>
      <c r="L2954" t="s">
        <v>12</v>
      </c>
      <c r="M2954" t="str">
        <f>IF(L2954&lt;&gt;"",L2954,"N/A")</f>
        <v>Invoiced</v>
      </c>
      <c r="O2954" t="str">
        <f>IF(N2954&lt;&gt;"",N2954,"N/A")</f>
        <v>N/A</v>
      </c>
      <c r="P2954" t="s">
        <v>13</v>
      </c>
      <c r="Q2954" s="9">
        <v>30</v>
      </c>
      <c r="R2954" t="str">
        <f t="shared" si="46"/>
        <v>20-30</v>
      </c>
      <c r="S2954">
        <v>600</v>
      </c>
      <c r="T2954" t="s">
        <v>14</v>
      </c>
      <c r="U2954">
        <f>IF(T2954="USD",S2954,S2954*0.055)</f>
        <v>600</v>
      </c>
      <c r="V2954">
        <v>300</v>
      </c>
      <c r="W2954" t="s">
        <v>14</v>
      </c>
      <c r="X2954">
        <f>IF(W2954="USD",V2954,V2954*0.054)</f>
        <v>300</v>
      </c>
      <c r="Y2954">
        <v>0</v>
      </c>
      <c r="Z2954">
        <v>0.75</v>
      </c>
      <c r="AA2954" s="9">
        <v>0.5</v>
      </c>
      <c r="AB2954">
        <v>0.625</v>
      </c>
      <c r="AC2954">
        <v>0.5</v>
      </c>
    </row>
    <row r="2955" spans="1:29" x14ac:dyDescent="0.25">
      <c r="A2955" t="s">
        <v>2649</v>
      </c>
      <c r="B2955" t="s">
        <v>10</v>
      </c>
      <c r="C2955" t="s">
        <v>56</v>
      </c>
      <c r="D2955" t="s">
        <v>3619</v>
      </c>
      <c r="E2955" t="s">
        <v>3614</v>
      </c>
      <c r="F2955" t="str">
        <f>_xlfn.CONCAT(D2955:D2955,"-",E2955)</f>
        <v>Addis Ababa-Alger</v>
      </c>
      <c r="G2955" s="1">
        <v>44806</v>
      </c>
      <c r="H2955" s="1">
        <v>44811</v>
      </c>
      <c r="I2955" s="8">
        <f>IF(H2955&lt;&gt;"",_xlfn.DAYS(H2955,G2955),"N/A")</f>
        <v>5</v>
      </c>
      <c r="J2955" s="1">
        <f>IF(H2955&lt;&gt;"",H2955,"N/A")</f>
        <v>44811</v>
      </c>
      <c r="K2955">
        <v>9</v>
      </c>
      <c r="L2955" t="s">
        <v>12</v>
      </c>
      <c r="M2955" t="str">
        <f>IF(L2955&lt;&gt;"",L2955,"N/A")</f>
        <v>Invoiced</v>
      </c>
      <c r="O2955" t="str">
        <f>IF(N2955&lt;&gt;"",N2955,"N/A")</f>
        <v>N/A</v>
      </c>
      <c r="P2955" t="s">
        <v>13</v>
      </c>
      <c r="Q2955" s="9">
        <v>30</v>
      </c>
      <c r="R2955" t="str">
        <f t="shared" si="46"/>
        <v>20-30</v>
      </c>
      <c r="S2955">
        <v>600</v>
      </c>
      <c r="T2955" t="s">
        <v>14</v>
      </c>
      <c r="U2955">
        <f>IF(T2955="USD",S2955,S2955*0.055)</f>
        <v>600</v>
      </c>
      <c r="V2955">
        <v>300</v>
      </c>
      <c r="W2955" t="s">
        <v>14</v>
      </c>
      <c r="X2955">
        <f>IF(W2955="USD",V2955,V2955*0.054)</f>
        <v>300</v>
      </c>
      <c r="Y2955">
        <v>0</v>
      </c>
      <c r="Z2955">
        <v>0.75</v>
      </c>
      <c r="AA2955" s="9">
        <v>0.5</v>
      </c>
      <c r="AB2955">
        <v>0.625</v>
      </c>
      <c r="AC2955">
        <v>0.5</v>
      </c>
    </row>
    <row r="2956" spans="1:29" x14ac:dyDescent="0.25">
      <c r="A2956" t="s">
        <v>2651</v>
      </c>
      <c r="B2956" t="s">
        <v>10</v>
      </c>
      <c r="C2956" t="s">
        <v>56</v>
      </c>
      <c r="D2956" t="s">
        <v>3611</v>
      </c>
      <c r="E2956" t="s">
        <v>3614</v>
      </c>
      <c r="F2956" t="str">
        <f>_xlfn.CONCAT(D2956:D2956,"-",E2956)</f>
        <v>Mogadishu-Alger</v>
      </c>
      <c r="G2956" s="1">
        <v>44807</v>
      </c>
      <c r="H2956" s="1">
        <v>44812</v>
      </c>
      <c r="I2956" s="8">
        <f>IF(H2956&lt;&gt;"",_xlfn.DAYS(H2956,G2956),"N/A")</f>
        <v>5</v>
      </c>
      <c r="J2956" s="1">
        <f>IF(H2956&lt;&gt;"",H2956,"N/A")</f>
        <v>44812</v>
      </c>
      <c r="K2956">
        <v>9</v>
      </c>
      <c r="L2956" t="s">
        <v>12</v>
      </c>
      <c r="M2956" t="str">
        <f>IF(L2956&lt;&gt;"",L2956,"N/A")</f>
        <v>Invoiced</v>
      </c>
      <c r="O2956" t="str">
        <f>IF(N2956&lt;&gt;"",N2956,"N/A")</f>
        <v>N/A</v>
      </c>
      <c r="P2956" t="s">
        <v>13</v>
      </c>
      <c r="Q2956" s="9">
        <v>30</v>
      </c>
      <c r="R2956" t="str">
        <f t="shared" si="46"/>
        <v>20-30</v>
      </c>
      <c r="S2956">
        <v>600</v>
      </c>
      <c r="T2956" t="s">
        <v>14</v>
      </c>
      <c r="U2956">
        <f>IF(T2956="USD",S2956,S2956*0.055)</f>
        <v>600</v>
      </c>
      <c r="V2956">
        <v>300</v>
      </c>
      <c r="W2956" t="s">
        <v>14</v>
      </c>
      <c r="X2956">
        <f>IF(W2956="USD",V2956,V2956*0.054)</f>
        <v>300</v>
      </c>
      <c r="Y2956">
        <v>0</v>
      </c>
      <c r="Z2956">
        <v>0.75</v>
      </c>
      <c r="AA2956" s="9">
        <v>0.5</v>
      </c>
      <c r="AB2956">
        <v>0.625</v>
      </c>
      <c r="AC2956">
        <v>0.5</v>
      </c>
    </row>
    <row r="2957" spans="1:29" x14ac:dyDescent="0.25">
      <c r="A2957" t="s">
        <v>2653</v>
      </c>
      <c r="B2957" t="s">
        <v>10</v>
      </c>
      <c r="C2957" t="s">
        <v>56</v>
      </c>
      <c r="D2957" t="s">
        <v>3615</v>
      </c>
      <c r="E2957" t="s">
        <v>3617</v>
      </c>
      <c r="F2957" t="str">
        <f>_xlfn.CONCAT(D2957:D2957,"-",E2957)</f>
        <v>Mombasa-Lagos</v>
      </c>
      <c r="G2957" s="1">
        <v>44807</v>
      </c>
      <c r="H2957" s="1">
        <v>44812</v>
      </c>
      <c r="I2957" s="8">
        <f>IF(H2957&lt;&gt;"",_xlfn.DAYS(H2957,G2957),"N/A")</f>
        <v>5</v>
      </c>
      <c r="J2957" s="1">
        <f>IF(H2957&lt;&gt;"",H2957,"N/A")</f>
        <v>44812</v>
      </c>
      <c r="K2957">
        <v>9</v>
      </c>
      <c r="L2957" t="s">
        <v>12</v>
      </c>
      <c r="M2957" t="str">
        <f>IF(L2957&lt;&gt;"",L2957,"N/A")</f>
        <v>Invoiced</v>
      </c>
      <c r="O2957" t="str">
        <f>IF(N2957&lt;&gt;"",N2957,"N/A")</f>
        <v>N/A</v>
      </c>
      <c r="P2957" t="s">
        <v>13</v>
      </c>
      <c r="Q2957" s="9">
        <v>30</v>
      </c>
      <c r="R2957" t="str">
        <f t="shared" si="46"/>
        <v>20-30</v>
      </c>
      <c r="S2957">
        <v>600</v>
      </c>
      <c r="T2957" t="s">
        <v>14</v>
      </c>
      <c r="U2957">
        <f>IF(T2957="USD",S2957,S2957*0.055)</f>
        <v>600</v>
      </c>
      <c r="V2957">
        <v>300</v>
      </c>
      <c r="W2957" t="s">
        <v>14</v>
      </c>
      <c r="X2957">
        <f>IF(W2957="USD",V2957,V2957*0.054)</f>
        <v>300</v>
      </c>
      <c r="Y2957">
        <v>0</v>
      </c>
      <c r="Z2957">
        <v>0.75</v>
      </c>
      <c r="AA2957" s="9">
        <v>0.5</v>
      </c>
      <c r="AB2957">
        <v>0.625</v>
      </c>
      <c r="AC2957">
        <v>0.5</v>
      </c>
    </row>
    <row r="2958" spans="1:29" x14ac:dyDescent="0.25">
      <c r="A2958" t="s">
        <v>1802</v>
      </c>
      <c r="B2958" t="s">
        <v>10</v>
      </c>
      <c r="C2958" t="s">
        <v>68</v>
      </c>
      <c r="D2958" t="s">
        <v>3616</v>
      </c>
      <c r="E2958" t="s">
        <v>3612</v>
      </c>
      <c r="F2958" t="str">
        <f>_xlfn.CONCAT(D2958:D2958,"-",E2958)</f>
        <v>Marrakech-Victoria</v>
      </c>
      <c r="G2958" s="1">
        <v>44763</v>
      </c>
      <c r="H2958" s="1">
        <v>44768</v>
      </c>
      <c r="I2958" s="8">
        <f>IF(H2958&lt;&gt;"",_xlfn.DAYS(H2958,G2958),"N/A")</f>
        <v>5</v>
      </c>
      <c r="J2958" s="1">
        <f>IF(H2958&lt;&gt;"",H2958,"N/A")</f>
        <v>44768</v>
      </c>
      <c r="K2958">
        <v>7</v>
      </c>
      <c r="L2958" t="s">
        <v>12</v>
      </c>
      <c r="M2958" t="str">
        <f>IF(L2958&lt;&gt;"",L2958,"N/A")</f>
        <v>Invoiced</v>
      </c>
      <c r="N2958" t="s">
        <v>12</v>
      </c>
      <c r="O2958" t="str">
        <f>IF(N2958&lt;&gt;"",N2958,"N/A")</f>
        <v>Invoiced</v>
      </c>
      <c r="P2958" t="s">
        <v>13</v>
      </c>
      <c r="Q2958" s="9">
        <v>28.609000000000002</v>
      </c>
      <c r="R2958" t="str">
        <f t="shared" si="46"/>
        <v>20-30</v>
      </c>
      <c r="S2958">
        <v>600</v>
      </c>
      <c r="T2958" t="s">
        <v>14</v>
      </c>
      <c r="U2958">
        <f>IF(T2958="USD",S2958,S2958*0.055)</f>
        <v>600</v>
      </c>
      <c r="V2958">
        <v>300</v>
      </c>
      <c r="W2958" t="s">
        <v>14</v>
      </c>
      <c r="X2958">
        <f>IF(W2958="USD",V2958,V2958*0.054)</f>
        <v>300</v>
      </c>
      <c r="Y2958">
        <v>1</v>
      </c>
      <c r="Z2958">
        <v>0.75</v>
      </c>
      <c r="AA2958" s="9">
        <v>0.5</v>
      </c>
      <c r="AB2958">
        <v>0.625</v>
      </c>
      <c r="AC2958">
        <v>0.5</v>
      </c>
    </row>
    <row r="2959" spans="1:29" x14ac:dyDescent="0.25">
      <c r="A2959" t="s">
        <v>790</v>
      </c>
      <c r="B2959" t="s">
        <v>10</v>
      </c>
      <c r="C2959" t="s">
        <v>56</v>
      </c>
      <c r="D2959" t="s">
        <v>3611</v>
      </c>
      <c r="E2959" t="s">
        <v>3618</v>
      </c>
      <c r="F2959" t="str">
        <f>_xlfn.CONCAT(D2959:D2959,"-",E2959)</f>
        <v>Mogadishu-Tripoli</v>
      </c>
      <c r="G2959" s="1">
        <v>44779</v>
      </c>
      <c r="H2959" s="1">
        <v>44784</v>
      </c>
      <c r="I2959" s="8">
        <f>IF(H2959&lt;&gt;"",_xlfn.DAYS(H2959,G2959),"N/A")</f>
        <v>5</v>
      </c>
      <c r="J2959" s="1">
        <f>IF(H2959&lt;&gt;"",H2959,"N/A")</f>
        <v>44784</v>
      </c>
      <c r="K2959">
        <v>8</v>
      </c>
      <c r="L2959" t="s">
        <v>16</v>
      </c>
      <c r="M2959" t="str">
        <f>IF(L2959&lt;&gt;"",L2959,"N/A")</f>
        <v>Paid</v>
      </c>
      <c r="N2959" t="s">
        <v>12</v>
      </c>
      <c r="O2959" t="str">
        <f>IF(N2959&lt;&gt;"",N2959,"N/A")</f>
        <v>Invoiced</v>
      </c>
      <c r="P2959" t="s">
        <v>57</v>
      </c>
      <c r="Q2959" s="9">
        <v>25.39</v>
      </c>
      <c r="R2959" t="str">
        <f t="shared" si="46"/>
        <v>20-30</v>
      </c>
      <c r="S2959">
        <v>100</v>
      </c>
      <c r="T2959" t="s">
        <v>14</v>
      </c>
      <c r="U2959">
        <f>IF(T2959="USD",S2959,S2959*0.055)</f>
        <v>100</v>
      </c>
      <c r="V2959">
        <v>80</v>
      </c>
      <c r="W2959" t="s">
        <v>14</v>
      </c>
      <c r="X2959">
        <f>IF(W2959="USD",V2959,V2959*0.054)</f>
        <v>80</v>
      </c>
      <c r="Y2959">
        <v>1</v>
      </c>
      <c r="Z2959">
        <v>0.75</v>
      </c>
      <c r="AA2959" s="9">
        <v>0.5</v>
      </c>
      <c r="AB2959">
        <v>0.625</v>
      </c>
      <c r="AC2959">
        <v>0.5</v>
      </c>
    </row>
    <row r="2960" spans="1:29" x14ac:dyDescent="0.25">
      <c r="A2960" t="s">
        <v>778</v>
      </c>
      <c r="B2960" t="s">
        <v>10</v>
      </c>
      <c r="C2960" t="s">
        <v>56</v>
      </c>
      <c r="D2960" t="s">
        <v>3616</v>
      </c>
      <c r="E2960" t="s">
        <v>3617</v>
      </c>
      <c r="F2960" t="str">
        <f>_xlfn.CONCAT(D2960:D2960,"-",E2960)</f>
        <v>Marrakech-Lagos</v>
      </c>
      <c r="G2960" s="1">
        <v>44779</v>
      </c>
      <c r="H2960" s="1">
        <v>44784</v>
      </c>
      <c r="I2960" s="8">
        <f>IF(H2960&lt;&gt;"",_xlfn.DAYS(H2960,G2960),"N/A")</f>
        <v>5</v>
      </c>
      <c r="J2960" s="1">
        <f>IF(H2960&lt;&gt;"",H2960,"N/A")</f>
        <v>44784</v>
      </c>
      <c r="K2960">
        <v>8</v>
      </c>
      <c r="L2960" t="s">
        <v>16</v>
      </c>
      <c r="M2960" t="str">
        <f>IF(L2960&lt;&gt;"",L2960,"N/A")</f>
        <v>Paid</v>
      </c>
      <c r="N2960" t="s">
        <v>12</v>
      </c>
      <c r="O2960" t="str">
        <f>IF(N2960&lt;&gt;"",N2960,"N/A")</f>
        <v>Invoiced</v>
      </c>
      <c r="P2960" t="s">
        <v>57</v>
      </c>
      <c r="Q2960" s="9">
        <v>25.344999999999999</v>
      </c>
      <c r="R2960" t="str">
        <f t="shared" si="46"/>
        <v>20-30</v>
      </c>
      <c r="S2960">
        <v>100</v>
      </c>
      <c r="T2960" t="s">
        <v>14</v>
      </c>
      <c r="U2960">
        <f>IF(T2960="USD",S2960,S2960*0.055)</f>
        <v>100</v>
      </c>
      <c r="V2960">
        <v>80</v>
      </c>
      <c r="W2960" t="s">
        <v>14</v>
      </c>
      <c r="X2960">
        <f>IF(W2960="USD",V2960,V2960*0.054)</f>
        <v>80</v>
      </c>
      <c r="Y2960">
        <v>1</v>
      </c>
      <c r="Z2960">
        <v>0.75</v>
      </c>
      <c r="AA2960" s="9">
        <v>0.5</v>
      </c>
      <c r="AB2960">
        <v>0.625</v>
      </c>
      <c r="AC2960">
        <v>0.5</v>
      </c>
    </row>
    <row r="2961" spans="1:29" x14ac:dyDescent="0.25">
      <c r="A2961" t="s">
        <v>782</v>
      </c>
      <c r="B2961" t="s">
        <v>10</v>
      </c>
      <c r="C2961" t="s">
        <v>56</v>
      </c>
      <c r="D2961" t="s">
        <v>3620</v>
      </c>
      <c r="E2961" t="s">
        <v>3612</v>
      </c>
      <c r="F2961" t="str">
        <f>_xlfn.CONCAT(D2961:D2961,"-",E2961)</f>
        <v>Zanzibar-Victoria</v>
      </c>
      <c r="G2961" s="1">
        <v>44779</v>
      </c>
      <c r="H2961" s="1">
        <v>44784</v>
      </c>
      <c r="I2961" s="8">
        <f>IF(H2961&lt;&gt;"",_xlfn.DAYS(H2961,G2961),"N/A")</f>
        <v>5</v>
      </c>
      <c r="J2961" s="1">
        <f>IF(H2961&lt;&gt;"",H2961,"N/A")</f>
        <v>44784</v>
      </c>
      <c r="K2961">
        <v>8</v>
      </c>
      <c r="L2961" t="s">
        <v>16</v>
      </c>
      <c r="M2961" t="str">
        <f>IF(L2961&lt;&gt;"",L2961,"N/A")</f>
        <v>Paid</v>
      </c>
      <c r="N2961" t="s">
        <v>12</v>
      </c>
      <c r="O2961" t="str">
        <f>IF(N2961&lt;&gt;"",N2961,"N/A")</f>
        <v>Invoiced</v>
      </c>
      <c r="P2961" t="s">
        <v>57</v>
      </c>
      <c r="Q2961" s="9">
        <v>25.341000000000001</v>
      </c>
      <c r="R2961" t="str">
        <f t="shared" si="46"/>
        <v>20-30</v>
      </c>
      <c r="S2961">
        <v>100</v>
      </c>
      <c r="T2961" t="s">
        <v>14</v>
      </c>
      <c r="U2961">
        <f>IF(T2961="USD",S2961,S2961*0.055)</f>
        <v>100</v>
      </c>
      <c r="V2961">
        <v>80</v>
      </c>
      <c r="W2961" t="s">
        <v>14</v>
      </c>
      <c r="X2961">
        <f>IF(W2961="USD",V2961,V2961*0.054)</f>
        <v>80</v>
      </c>
      <c r="Y2961">
        <v>1</v>
      </c>
      <c r="Z2961">
        <v>0.75</v>
      </c>
      <c r="AA2961" s="9">
        <v>0.5</v>
      </c>
      <c r="AB2961">
        <v>0.625</v>
      </c>
      <c r="AC2961">
        <v>0.5</v>
      </c>
    </row>
    <row r="2962" spans="1:29" x14ac:dyDescent="0.25">
      <c r="A2962" t="s">
        <v>793</v>
      </c>
      <c r="B2962" t="s">
        <v>10</v>
      </c>
      <c r="C2962" t="s">
        <v>56</v>
      </c>
      <c r="D2962" t="s">
        <v>3615</v>
      </c>
      <c r="E2962" t="s">
        <v>3613</v>
      </c>
      <c r="F2962" t="str">
        <f>_xlfn.CONCAT(D2962:D2962,"-",E2962)</f>
        <v>Mombasa-Sanaa</v>
      </c>
      <c r="G2962" s="1">
        <v>44779</v>
      </c>
      <c r="H2962" s="1">
        <v>44784</v>
      </c>
      <c r="I2962" s="8">
        <f>IF(H2962&lt;&gt;"",_xlfn.DAYS(H2962,G2962),"N/A")</f>
        <v>5</v>
      </c>
      <c r="J2962" s="1">
        <f>IF(H2962&lt;&gt;"",H2962,"N/A")</f>
        <v>44784</v>
      </c>
      <c r="K2962">
        <v>8</v>
      </c>
      <c r="L2962" t="s">
        <v>16</v>
      </c>
      <c r="M2962" t="str">
        <f>IF(L2962&lt;&gt;"",L2962,"N/A")</f>
        <v>Paid</v>
      </c>
      <c r="N2962" t="s">
        <v>12</v>
      </c>
      <c r="O2962" t="str">
        <f>IF(N2962&lt;&gt;"",N2962,"N/A")</f>
        <v>Invoiced</v>
      </c>
      <c r="P2962" t="s">
        <v>57</v>
      </c>
      <c r="Q2962" s="9">
        <v>25.317</v>
      </c>
      <c r="R2962" t="str">
        <f t="shared" si="46"/>
        <v>20-30</v>
      </c>
      <c r="S2962">
        <v>100</v>
      </c>
      <c r="T2962" t="s">
        <v>14</v>
      </c>
      <c r="U2962">
        <f>IF(T2962="USD",S2962,S2962*0.055)</f>
        <v>100</v>
      </c>
      <c r="V2962">
        <v>80</v>
      </c>
      <c r="W2962" t="s">
        <v>14</v>
      </c>
      <c r="X2962">
        <f>IF(W2962="USD",V2962,V2962*0.054)</f>
        <v>80</v>
      </c>
      <c r="Y2962">
        <v>1</v>
      </c>
      <c r="Z2962">
        <v>0.75</v>
      </c>
      <c r="AA2962" s="9">
        <v>0.5</v>
      </c>
      <c r="AB2962">
        <v>0.625</v>
      </c>
      <c r="AC2962">
        <v>0.5</v>
      </c>
    </row>
    <row r="2963" spans="1:29" x14ac:dyDescent="0.25">
      <c r="A2963" t="s">
        <v>786</v>
      </c>
      <c r="B2963" t="s">
        <v>10</v>
      </c>
      <c r="C2963" t="s">
        <v>56</v>
      </c>
      <c r="D2963" t="s">
        <v>3611</v>
      </c>
      <c r="E2963" t="s">
        <v>3614</v>
      </c>
      <c r="F2963" t="str">
        <f>_xlfn.CONCAT(D2963:D2963,"-",E2963)</f>
        <v>Mogadishu-Alger</v>
      </c>
      <c r="G2963" s="1">
        <v>44779</v>
      </c>
      <c r="H2963" s="1">
        <v>44784</v>
      </c>
      <c r="I2963" s="8">
        <f>IF(H2963&lt;&gt;"",_xlfn.DAYS(H2963,G2963),"N/A")</f>
        <v>5</v>
      </c>
      <c r="J2963" s="1">
        <f>IF(H2963&lt;&gt;"",H2963,"N/A")</f>
        <v>44784</v>
      </c>
      <c r="K2963">
        <v>8</v>
      </c>
      <c r="L2963" t="s">
        <v>16</v>
      </c>
      <c r="M2963" t="str">
        <f>IF(L2963&lt;&gt;"",L2963,"N/A")</f>
        <v>Paid</v>
      </c>
      <c r="N2963" t="s">
        <v>12</v>
      </c>
      <c r="O2963" t="str">
        <f>IF(N2963&lt;&gt;"",N2963,"N/A")</f>
        <v>Invoiced</v>
      </c>
      <c r="P2963" t="s">
        <v>57</v>
      </c>
      <c r="Q2963" s="9">
        <v>25.29</v>
      </c>
      <c r="R2963" t="str">
        <f t="shared" si="46"/>
        <v>20-30</v>
      </c>
      <c r="S2963">
        <v>100</v>
      </c>
      <c r="T2963" t="s">
        <v>14</v>
      </c>
      <c r="U2963">
        <f>IF(T2963="USD",S2963,S2963*0.055)</f>
        <v>100</v>
      </c>
      <c r="V2963">
        <v>80</v>
      </c>
      <c r="W2963" t="s">
        <v>14</v>
      </c>
      <c r="X2963">
        <f>IF(W2963="USD",V2963,V2963*0.054)</f>
        <v>80</v>
      </c>
      <c r="Y2963">
        <v>1</v>
      </c>
      <c r="Z2963">
        <v>0.75</v>
      </c>
      <c r="AA2963" s="9">
        <v>0.5</v>
      </c>
      <c r="AB2963">
        <v>0.625</v>
      </c>
      <c r="AC2963">
        <v>0.5</v>
      </c>
    </row>
    <row r="2964" spans="1:29" x14ac:dyDescent="0.25">
      <c r="A2964" t="s">
        <v>791</v>
      </c>
      <c r="B2964" t="s">
        <v>10</v>
      </c>
      <c r="C2964" t="s">
        <v>56</v>
      </c>
      <c r="D2964" t="s">
        <v>3615</v>
      </c>
      <c r="E2964" t="s">
        <v>3617</v>
      </c>
      <c r="F2964" t="str">
        <f>_xlfn.CONCAT(D2964:D2964,"-",E2964)</f>
        <v>Mombasa-Lagos</v>
      </c>
      <c r="G2964" s="1">
        <v>44779</v>
      </c>
      <c r="H2964" s="1">
        <v>44784</v>
      </c>
      <c r="I2964" s="8">
        <f>IF(H2964&lt;&gt;"",_xlfn.DAYS(H2964,G2964),"N/A")</f>
        <v>5</v>
      </c>
      <c r="J2964" s="1">
        <f>IF(H2964&lt;&gt;"",H2964,"N/A")</f>
        <v>44784</v>
      </c>
      <c r="K2964">
        <v>8</v>
      </c>
      <c r="L2964" t="s">
        <v>16</v>
      </c>
      <c r="M2964" t="str">
        <f>IF(L2964&lt;&gt;"",L2964,"N/A")</f>
        <v>Paid</v>
      </c>
      <c r="N2964" t="s">
        <v>12</v>
      </c>
      <c r="O2964" t="str">
        <f>IF(N2964&lt;&gt;"",N2964,"N/A")</f>
        <v>Invoiced</v>
      </c>
      <c r="P2964" t="s">
        <v>57</v>
      </c>
      <c r="Q2964" s="9">
        <v>25.29</v>
      </c>
      <c r="R2964" t="str">
        <f t="shared" si="46"/>
        <v>20-30</v>
      </c>
      <c r="S2964">
        <v>100</v>
      </c>
      <c r="T2964" t="s">
        <v>14</v>
      </c>
      <c r="U2964">
        <f>IF(T2964="USD",S2964,S2964*0.055)</f>
        <v>100</v>
      </c>
      <c r="V2964">
        <v>80</v>
      </c>
      <c r="W2964" t="s">
        <v>14</v>
      </c>
      <c r="X2964">
        <f>IF(W2964="USD",V2964,V2964*0.054)</f>
        <v>80</v>
      </c>
      <c r="Y2964">
        <v>1</v>
      </c>
      <c r="Z2964">
        <v>0.75</v>
      </c>
      <c r="AA2964" s="9">
        <v>0.5</v>
      </c>
      <c r="AB2964">
        <v>0.625</v>
      </c>
      <c r="AC2964">
        <v>0.5</v>
      </c>
    </row>
    <row r="2965" spans="1:29" x14ac:dyDescent="0.25">
      <c r="A2965" t="s">
        <v>794</v>
      </c>
      <c r="B2965" t="s">
        <v>10</v>
      </c>
      <c r="C2965" t="s">
        <v>56</v>
      </c>
      <c r="D2965" t="s">
        <v>3615</v>
      </c>
      <c r="E2965" t="s">
        <v>3617</v>
      </c>
      <c r="F2965" t="str">
        <f>_xlfn.CONCAT(D2965:D2965,"-",E2965)</f>
        <v>Mombasa-Lagos</v>
      </c>
      <c r="G2965" s="1">
        <v>44779</v>
      </c>
      <c r="H2965" s="1">
        <v>44784</v>
      </c>
      <c r="I2965" s="8">
        <f>IF(H2965&lt;&gt;"",_xlfn.DAYS(H2965,G2965),"N/A")</f>
        <v>5</v>
      </c>
      <c r="J2965" s="1">
        <f>IF(H2965&lt;&gt;"",H2965,"N/A")</f>
        <v>44784</v>
      </c>
      <c r="K2965">
        <v>8</v>
      </c>
      <c r="L2965" t="s">
        <v>16</v>
      </c>
      <c r="M2965" t="str">
        <f>IF(L2965&lt;&gt;"",L2965,"N/A")</f>
        <v>Paid</v>
      </c>
      <c r="N2965" t="s">
        <v>12</v>
      </c>
      <c r="O2965" t="str">
        <f>IF(N2965&lt;&gt;"",N2965,"N/A")</f>
        <v>Invoiced</v>
      </c>
      <c r="P2965" t="s">
        <v>57</v>
      </c>
      <c r="Q2965" s="9">
        <v>25.285</v>
      </c>
      <c r="R2965" t="str">
        <f t="shared" si="46"/>
        <v>20-30</v>
      </c>
      <c r="S2965">
        <v>100</v>
      </c>
      <c r="T2965" t="s">
        <v>14</v>
      </c>
      <c r="U2965">
        <f>IF(T2965="USD",S2965,S2965*0.055)</f>
        <v>100</v>
      </c>
      <c r="V2965">
        <v>80</v>
      </c>
      <c r="W2965" t="s">
        <v>14</v>
      </c>
      <c r="X2965">
        <f>IF(W2965="USD",V2965,V2965*0.054)</f>
        <v>80</v>
      </c>
      <c r="Y2965">
        <v>1</v>
      </c>
      <c r="Z2965">
        <v>0.75</v>
      </c>
      <c r="AA2965" s="9">
        <v>0.5</v>
      </c>
      <c r="AB2965">
        <v>0.625</v>
      </c>
      <c r="AC2965">
        <v>0.5</v>
      </c>
    </row>
    <row r="2966" spans="1:29" x14ac:dyDescent="0.25">
      <c r="A2966" t="s">
        <v>784</v>
      </c>
      <c r="B2966" t="s">
        <v>10</v>
      </c>
      <c r="C2966" t="s">
        <v>56</v>
      </c>
      <c r="D2966" t="s">
        <v>3620</v>
      </c>
      <c r="E2966" t="s">
        <v>3617</v>
      </c>
      <c r="F2966" t="str">
        <f>_xlfn.CONCAT(D2966:D2966,"-",E2966)</f>
        <v>Zanzibar-Lagos</v>
      </c>
      <c r="G2966" s="1">
        <v>44779</v>
      </c>
      <c r="H2966" s="1">
        <v>44784</v>
      </c>
      <c r="I2966" s="8">
        <f>IF(H2966&lt;&gt;"",_xlfn.DAYS(H2966,G2966),"N/A")</f>
        <v>5</v>
      </c>
      <c r="J2966" s="1">
        <f>IF(H2966&lt;&gt;"",H2966,"N/A")</f>
        <v>44784</v>
      </c>
      <c r="K2966">
        <v>8</v>
      </c>
      <c r="L2966" t="s">
        <v>16</v>
      </c>
      <c r="M2966" t="str">
        <f>IF(L2966&lt;&gt;"",L2966,"N/A")</f>
        <v>Paid</v>
      </c>
      <c r="N2966" t="s">
        <v>12</v>
      </c>
      <c r="O2966" t="str">
        <f>IF(N2966&lt;&gt;"",N2966,"N/A")</f>
        <v>Invoiced</v>
      </c>
      <c r="P2966" t="s">
        <v>57</v>
      </c>
      <c r="Q2966" s="9">
        <v>25.276</v>
      </c>
      <c r="R2966" t="str">
        <f t="shared" si="46"/>
        <v>20-30</v>
      </c>
      <c r="S2966">
        <v>100</v>
      </c>
      <c r="T2966" t="s">
        <v>14</v>
      </c>
      <c r="U2966">
        <f>IF(T2966="USD",S2966,S2966*0.055)</f>
        <v>100</v>
      </c>
      <c r="V2966">
        <v>80</v>
      </c>
      <c r="W2966" t="s">
        <v>14</v>
      </c>
      <c r="X2966">
        <f>IF(W2966="USD",V2966,V2966*0.054)</f>
        <v>80</v>
      </c>
      <c r="Y2966">
        <v>1</v>
      </c>
      <c r="Z2966">
        <v>0.75</v>
      </c>
      <c r="AA2966" s="9">
        <v>0.5</v>
      </c>
      <c r="AB2966">
        <v>0.625</v>
      </c>
      <c r="AC2966">
        <v>0.5</v>
      </c>
    </row>
    <row r="2967" spans="1:29" x14ac:dyDescent="0.25">
      <c r="A2967" t="s">
        <v>781</v>
      </c>
      <c r="B2967" t="s">
        <v>10</v>
      </c>
      <c r="C2967" t="s">
        <v>56</v>
      </c>
      <c r="D2967" t="s">
        <v>3615</v>
      </c>
      <c r="E2967" t="s">
        <v>3618</v>
      </c>
      <c r="F2967" t="str">
        <f>_xlfn.CONCAT(D2967:D2967,"-",E2967)</f>
        <v>Mombasa-Tripoli</v>
      </c>
      <c r="G2967" s="1">
        <v>44779</v>
      </c>
      <c r="H2967" s="1">
        <v>44784</v>
      </c>
      <c r="I2967" s="8">
        <f>IF(H2967&lt;&gt;"",_xlfn.DAYS(H2967,G2967),"N/A")</f>
        <v>5</v>
      </c>
      <c r="J2967" s="1">
        <f>IF(H2967&lt;&gt;"",H2967,"N/A")</f>
        <v>44784</v>
      </c>
      <c r="K2967">
        <v>8</v>
      </c>
      <c r="L2967" t="s">
        <v>16</v>
      </c>
      <c r="M2967" t="str">
        <f>IF(L2967&lt;&gt;"",L2967,"N/A")</f>
        <v>Paid</v>
      </c>
      <c r="N2967" t="s">
        <v>12</v>
      </c>
      <c r="O2967" t="str">
        <f>IF(N2967&lt;&gt;"",N2967,"N/A")</f>
        <v>Invoiced</v>
      </c>
      <c r="P2967" t="s">
        <v>57</v>
      </c>
      <c r="Q2967" s="9">
        <v>25.273</v>
      </c>
      <c r="R2967" t="str">
        <f t="shared" si="46"/>
        <v>20-30</v>
      </c>
      <c r="S2967">
        <v>100</v>
      </c>
      <c r="T2967" t="s">
        <v>14</v>
      </c>
      <c r="U2967">
        <f>IF(T2967="USD",S2967,S2967*0.055)</f>
        <v>100</v>
      </c>
      <c r="V2967">
        <v>80</v>
      </c>
      <c r="W2967" t="s">
        <v>14</v>
      </c>
      <c r="X2967">
        <f>IF(W2967="USD",V2967,V2967*0.054)</f>
        <v>80</v>
      </c>
      <c r="Y2967">
        <v>1</v>
      </c>
      <c r="Z2967">
        <v>0.75</v>
      </c>
      <c r="AA2967" s="9">
        <v>0.5</v>
      </c>
      <c r="AB2967">
        <v>0.625</v>
      </c>
      <c r="AC2967">
        <v>0.5</v>
      </c>
    </row>
    <row r="2968" spans="1:29" x14ac:dyDescent="0.25">
      <c r="A2968" t="s">
        <v>792</v>
      </c>
      <c r="B2968" t="s">
        <v>10</v>
      </c>
      <c r="C2968" t="s">
        <v>56</v>
      </c>
      <c r="D2968" t="s">
        <v>3620</v>
      </c>
      <c r="E2968" t="s">
        <v>3612</v>
      </c>
      <c r="F2968" t="str">
        <f>_xlfn.CONCAT(D2968:D2968,"-",E2968)</f>
        <v>Zanzibar-Victoria</v>
      </c>
      <c r="G2968" s="1">
        <v>44779</v>
      </c>
      <c r="H2968" s="1">
        <v>44784</v>
      </c>
      <c r="I2968" s="8">
        <f>IF(H2968&lt;&gt;"",_xlfn.DAYS(H2968,G2968),"N/A")</f>
        <v>5</v>
      </c>
      <c r="J2968" s="1">
        <f>IF(H2968&lt;&gt;"",H2968,"N/A")</f>
        <v>44784</v>
      </c>
      <c r="K2968">
        <v>8</v>
      </c>
      <c r="L2968" t="s">
        <v>16</v>
      </c>
      <c r="M2968" t="str">
        <f>IF(L2968&lt;&gt;"",L2968,"N/A")</f>
        <v>Paid</v>
      </c>
      <c r="N2968" t="s">
        <v>12</v>
      </c>
      <c r="O2968" t="str">
        <f>IF(N2968&lt;&gt;"",N2968,"N/A")</f>
        <v>Invoiced</v>
      </c>
      <c r="P2968" t="s">
        <v>57</v>
      </c>
      <c r="Q2968" s="9">
        <v>25.273</v>
      </c>
      <c r="R2968" t="str">
        <f t="shared" si="46"/>
        <v>20-30</v>
      </c>
      <c r="S2968">
        <v>100</v>
      </c>
      <c r="T2968" t="s">
        <v>14</v>
      </c>
      <c r="U2968">
        <f>IF(T2968="USD",S2968,S2968*0.055)</f>
        <v>100</v>
      </c>
      <c r="V2968">
        <v>80</v>
      </c>
      <c r="W2968" t="s">
        <v>14</v>
      </c>
      <c r="X2968">
        <f>IF(W2968="USD",V2968,V2968*0.054)</f>
        <v>80</v>
      </c>
      <c r="Y2968">
        <v>1</v>
      </c>
      <c r="Z2968">
        <v>0.75</v>
      </c>
      <c r="AA2968" s="9">
        <v>0.5</v>
      </c>
      <c r="AB2968">
        <v>0.625</v>
      </c>
      <c r="AC2968">
        <v>0.5</v>
      </c>
    </row>
    <row r="2969" spans="1:29" x14ac:dyDescent="0.25">
      <c r="A2969" t="s">
        <v>783</v>
      </c>
      <c r="B2969" t="s">
        <v>10</v>
      </c>
      <c r="C2969" t="s">
        <v>56</v>
      </c>
      <c r="D2969" t="s">
        <v>3616</v>
      </c>
      <c r="E2969" t="s">
        <v>3618</v>
      </c>
      <c r="F2969" t="str">
        <f>_xlfn.CONCAT(D2969:D2969,"-",E2969)</f>
        <v>Marrakech-Tripoli</v>
      </c>
      <c r="G2969" s="1">
        <v>44779</v>
      </c>
      <c r="H2969" s="1">
        <v>44784</v>
      </c>
      <c r="I2969" s="8">
        <f>IF(H2969&lt;&gt;"",_xlfn.DAYS(H2969,G2969),"N/A")</f>
        <v>5</v>
      </c>
      <c r="J2969" s="1">
        <f>IF(H2969&lt;&gt;"",H2969,"N/A")</f>
        <v>44784</v>
      </c>
      <c r="K2969">
        <v>8</v>
      </c>
      <c r="L2969" t="s">
        <v>16</v>
      </c>
      <c r="M2969" t="str">
        <f>IF(L2969&lt;&gt;"",L2969,"N/A")</f>
        <v>Paid</v>
      </c>
      <c r="N2969" t="s">
        <v>12</v>
      </c>
      <c r="O2969" t="str">
        <f>IF(N2969&lt;&gt;"",N2969,"N/A")</f>
        <v>Invoiced</v>
      </c>
      <c r="P2969" t="s">
        <v>57</v>
      </c>
      <c r="Q2969" s="9">
        <v>25.27</v>
      </c>
      <c r="R2969" t="str">
        <f t="shared" si="46"/>
        <v>20-30</v>
      </c>
      <c r="S2969">
        <v>100</v>
      </c>
      <c r="T2969" t="s">
        <v>14</v>
      </c>
      <c r="U2969">
        <f>IF(T2969="USD",S2969,S2969*0.055)</f>
        <v>100</v>
      </c>
      <c r="V2969">
        <v>80</v>
      </c>
      <c r="W2969" t="s">
        <v>14</v>
      </c>
      <c r="X2969">
        <f>IF(W2969="USD",V2969,V2969*0.054)</f>
        <v>80</v>
      </c>
      <c r="Y2969">
        <v>1</v>
      </c>
      <c r="Z2969">
        <v>0.75</v>
      </c>
      <c r="AA2969" s="9">
        <v>0.5</v>
      </c>
      <c r="AB2969">
        <v>0.625</v>
      </c>
      <c r="AC2969">
        <v>0.5</v>
      </c>
    </row>
    <row r="2970" spans="1:29" x14ac:dyDescent="0.25">
      <c r="A2970" t="s">
        <v>789</v>
      </c>
      <c r="B2970" t="s">
        <v>10</v>
      </c>
      <c r="C2970" t="s">
        <v>56</v>
      </c>
      <c r="D2970" t="s">
        <v>3619</v>
      </c>
      <c r="E2970" t="s">
        <v>3612</v>
      </c>
      <c r="F2970" t="str">
        <f>_xlfn.CONCAT(D2970:D2970,"-",E2970)</f>
        <v>Addis Ababa-Victoria</v>
      </c>
      <c r="G2970" s="1">
        <v>44779</v>
      </c>
      <c r="H2970" s="1">
        <v>44784</v>
      </c>
      <c r="I2970" s="8">
        <f>IF(H2970&lt;&gt;"",_xlfn.DAYS(H2970,G2970),"N/A")</f>
        <v>5</v>
      </c>
      <c r="J2970" s="1">
        <f>IF(H2970&lt;&gt;"",H2970,"N/A")</f>
        <v>44784</v>
      </c>
      <c r="K2970">
        <v>8</v>
      </c>
      <c r="L2970" t="s">
        <v>16</v>
      </c>
      <c r="M2970" t="str">
        <f>IF(L2970&lt;&gt;"",L2970,"N/A")</f>
        <v>Paid</v>
      </c>
      <c r="N2970" t="s">
        <v>12</v>
      </c>
      <c r="O2970" t="str">
        <f>IF(N2970&lt;&gt;"",N2970,"N/A")</f>
        <v>Invoiced</v>
      </c>
      <c r="P2970" t="s">
        <v>57</v>
      </c>
      <c r="Q2970" s="9">
        <v>25.266999999999999</v>
      </c>
      <c r="R2970" t="str">
        <f t="shared" si="46"/>
        <v>20-30</v>
      </c>
      <c r="S2970">
        <v>100</v>
      </c>
      <c r="T2970" t="s">
        <v>14</v>
      </c>
      <c r="U2970">
        <f>IF(T2970="USD",S2970,S2970*0.055)</f>
        <v>100</v>
      </c>
      <c r="V2970">
        <v>80</v>
      </c>
      <c r="W2970" t="s">
        <v>14</v>
      </c>
      <c r="X2970">
        <f>IF(W2970="USD",V2970,V2970*0.054)</f>
        <v>80</v>
      </c>
      <c r="Y2970">
        <v>1</v>
      </c>
      <c r="Z2970">
        <v>0.75</v>
      </c>
      <c r="AA2970" s="9">
        <v>0.5</v>
      </c>
      <c r="AB2970">
        <v>0.625</v>
      </c>
      <c r="AC2970">
        <v>0.5</v>
      </c>
    </row>
    <row r="2971" spans="1:29" x14ac:dyDescent="0.25">
      <c r="A2971" t="s">
        <v>780</v>
      </c>
      <c r="B2971" t="s">
        <v>10</v>
      </c>
      <c r="C2971" t="s">
        <v>56</v>
      </c>
      <c r="D2971" t="s">
        <v>3611</v>
      </c>
      <c r="E2971" t="s">
        <v>3612</v>
      </c>
      <c r="F2971" t="str">
        <f>_xlfn.CONCAT(D2971:D2971,"-",E2971)</f>
        <v>Mogadishu-Victoria</v>
      </c>
      <c r="G2971" s="1">
        <v>44779</v>
      </c>
      <c r="H2971" s="1">
        <v>44784</v>
      </c>
      <c r="I2971" s="8">
        <f>IF(H2971&lt;&gt;"",_xlfn.DAYS(H2971,G2971),"N/A")</f>
        <v>5</v>
      </c>
      <c r="J2971" s="1">
        <f>IF(H2971&lt;&gt;"",H2971,"N/A")</f>
        <v>44784</v>
      </c>
      <c r="K2971">
        <v>8</v>
      </c>
      <c r="L2971" t="s">
        <v>16</v>
      </c>
      <c r="M2971" t="str">
        <f>IF(L2971&lt;&gt;"",L2971,"N/A")</f>
        <v>Paid</v>
      </c>
      <c r="N2971" t="s">
        <v>12</v>
      </c>
      <c r="O2971" t="str">
        <f>IF(N2971&lt;&gt;"",N2971,"N/A")</f>
        <v>Invoiced</v>
      </c>
      <c r="P2971" t="s">
        <v>57</v>
      </c>
      <c r="Q2971" s="9">
        <v>25.260999999999999</v>
      </c>
      <c r="R2971" t="str">
        <f t="shared" si="46"/>
        <v>20-30</v>
      </c>
      <c r="S2971">
        <v>100</v>
      </c>
      <c r="T2971" t="s">
        <v>14</v>
      </c>
      <c r="U2971">
        <f>IF(T2971="USD",S2971,S2971*0.055)</f>
        <v>100</v>
      </c>
      <c r="V2971">
        <v>80</v>
      </c>
      <c r="W2971" t="s">
        <v>14</v>
      </c>
      <c r="X2971">
        <f>IF(W2971="USD",V2971,V2971*0.054)</f>
        <v>80</v>
      </c>
      <c r="Y2971">
        <v>1</v>
      </c>
      <c r="Z2971">
        <v>0.75</v>
      </c>
      <c r="AA2971" s="9">
        <v>0.5</v>
      </c>
      <c r="AB2971">
        <v>0.625</v>
      </c>
      <c r="AC2971">
        <v>0.5</v>
      </c>
    </row>
    <row r="2972" spans="1:29" x14ac:dyDescent="0.25">
      <c r="A2972" t="s">
        <v>788</v>
      </c>
      <c r="B2972" t="s">
        <v>10</v>
      </c>
      <c r="C2972" t="s">
        <v>56</v>
      </c>
      <c r="D2972" t="s">
        <v>3619</v>
      </c>
      <c r="E2972" t="s">
        <v>3618</v>
      </c>
      <c r="F2972" t="str">
        <f>_xlfn.CONCAT(D2972:D2972,"-",E2972)</f>
        <v>Addis Ababa-Tripoli</v>
      </c>
      <c r="G2972" s="1">
        <v>44779</v>
      </c>
      <c r="H2972" s="1">
        <v>44784</v>
      </c>
      <c r="I2972" s="8">
        <f>IF(H2972&lt;&gt;"",_xlfn.DAYS(H2972,G2972),"N/A")</f>
        <v>5</v>
      </c>
      <c r="J2972" s="1">
        <f>IF(H2972&lt;&gt;"",H2972,"N/A")</f>
        <v>44784</v>
      </c>
      <c r="K2972">
        <v>8</v>
      </c>
      <c r="L2972" t="s">
        <v>16</v>
      </c>
      <c r="M2972" t="str">
        <f>IF(L2972&lt;&gt;"",L2972,"N/A")</f>
        <v>Paid</v>
      </c>
      <c r="N2972" t="s">
        <v>12</v>
      </c>
      <c r="O2972" t="str">
        <f>IF(N2972&lt;&gt;"",N2972,"N/A")</f>
        <v>Invoiced</v>
      </c>
      <c r="P2972" t="s">
        <v>57</v>
      </c>
      <c r="Q2972" s="9">
        <v>25.257999999999999</v>
      </c>
      <c r="R2972" t="str">
        <f t="shared" si="46"/>
        <v>20-30</v>
      </c>
      <c r="S2972">
        <v>100</v>
      </c>
      <c r="T2972" t="s">
        <v>14</v>
      </c>
      <c r="U2972">
        <f>IF(T2972="USD",S2972,S2972*0.055)</f>
        <v>100</v>
      </c>
      <c r="V2972">
        <v>80</v>
      </c>
      <c r="W2972" t="s">
        <v>14</v>
      </c>
      <c r="X2972">
        <f>IF(W2972="USD",V2972,V2972*0.054)</f>
        <v>80</v>
      </c>
      <c r="Y2972">
        <v>1</v>
      </c>
      <c r="Z2972">
        <v>0.75</v>
      </c>
      <c r="AA2972" s="9">
        <v>0.5</v>
      </c>
      <c r="AB2972">
        <v>0.625</v>
      </c>
      <c r="AC2972">
        <v>0.5</v>
      </c>
    </row>
    <row r="2973" spans="1:29" x14ac:dyDescent="0.25">
      <c r="A2973" t="s">
        <v>777</v>
      </c>
      <c r="B2973" t="s">
        <v>10</v>
      </c>
      <c r="C2973" t="s">
        <v>56</v>
      </c>
      <c r="D2973" t="s">
        <v>3611</v>
      </c>
      <c r="E2973" t="s">
        <v>3613</v>
      </c>
      <c r="F2973" t="str">
        <f>_xlfn.CONCAT(D2973:D2973,"-",E2973)</f>
        <v>Mogadishu-Sanaa</v>
      </c>
      <c r="G2973" s="1">
        <v>44779</v>
      </c>
      <c r="H2973" s="1">
        <v>44784</v>
      </c>
      <c r="I2973" s="8">
        <f>IF(H2973&lt;&gt;"",_xlfn.DAYS(H2973,G2973),"N/A")</f>
        <v>5</v>
      </c>
      <c r="J2973" s="1">
        <f>IF(H2973&lt;&gt;"",H2973,"N/A")</f>
        <v>44784</v>
      </c>
      <c r="K2973">
        <v>8</v>
      </c>
      <c r="L2973" t="s">
        <v>16</v>
      </c>
      <c r="M2973" t="str">
        <f>IF(L2973&lt;&gt;"",L2973,"N/A")</f>
        <v>Paid</v>
      </c>
      <c r="N2973" t="s">
        <v>12</v>
      </c>
      <c r="O2973" t="str">
        <f>IF(N2973&lt;&gt;"",N2973,"N/A")</f>
        <v>Invoiced</v>
      </c>
      <c r="P2973" t="s">
        <v>57</v>
      </c>
      <c r="Q2973" s="9">
        <v>25.236000000000001</v>
      </c>
      <c r="R2973" t="str">
        <f t="shared" si="46"/>
        <v>20-30</v>
      </c>
      <c r="S2973">
        <v>100</v>
      </c>
      <c r="T2973" t="s">
        <v>14</v>
      </c>
      <c r="U2973">
        <f>IF(T2973="USD",S2973,S2973*0.055)</f>
        <v>100</v>
      </c>
      <c r="V2973">
        <v>80</v>
      </c>
      <c r="W2973" t="s">
        <v>14</v>
      </c>
      <c r="X2973">
        <f>IF(W2973="USD",V2973,V2973*0.054)</f>
        <v>80</v>
      </c>
      <c r="Y2973">
        <v>1</v>
      </c>
      <c r="Z2973">
        <v>0.75</v>
      </c>
      <c r="AA2973" s="9">
        <v>0.5</v>
      </c>
      <c r="AB2973">
        <v>0.625</v>
      </c>
      <c r="AC2973">
        <v>0.5</v>
      </c>
    </row>
    <row r="2974" spans="1:29" x14ac:dyDescent="0.25">
      <c r="A2974" t="s">
        <v>787</v>
      </c>
      <c r="B2974" t="s">
        <v>10</v>
      </c>
      <c r="C2974" t="s">
        <v>56</v>
      </c>
      <c r="D2974" t="s">
        <v>3611</v>
      </c>
      <c r="E2974" t="s">
        <v>3612</v>
      </c>
      <c r="F2974" t="str">
        <f>_xlfn.CONCAT(D2974:D2974,"-",E2974)</f>
        <v>Mogadishu-Victoria</v>
      </c>
      <c r="G2974" s="1">
        <v>44779</v>
      </c>
      <c r="H2974" s="1">
        <v>44784</v>
      </c>
      <c r="I2974" s="8">
        <f>IF(H2974&lt;&gt;"",_xlfn.DAYS(H2974,G2974),"N/A")</f>
        <v>5</v>
      </c>
      <c r="J2974" s="1">
        <f>IF(H2974&lt;&gt;"",H2974,"N/A")</f>
        <v>44784</v>
      </c>
      <c r="K2974">
        <v>8</v>
      </c>
      <c r="L2974" t="s">
        <v>16</v>
      </c>
      <c r="M2974" t="str">
        <f>IF(L2974&lt;&gt;"",L2974,"N/A")</f>
        <v>Paid</v>
      </c>
      <c r="N2974" t="s">
        <v>12</v>
      </c>
      <c r="O2974" t="str">
        <f>IF(N2974&lt;&gt;"",N2974,"N/A")</f>
        <v>Invoiced</v>
      </c>
      <c r="P2974" t="s">
        <v>57</v>
      </c>
      <c r="Q2974" s="9">
        <v>25.228000000000002</v>
      </c>
      <c r="R2974" t="str">
        <f t="shared" si="46"/>
        <v>20-30</v>
      </c>
      <c r="S2974">
        <v>100</v>
      </c>
      <c r="T2974" t="s">
        <v>14</v>
      </c>
      <c r="U2974">
        <f>IF(T2974="USD",S2974,S2974*0.055)</f>
        <v>100</v>
      </c>
      <c r="V2974">
        <v>80</v>
      </c>
      <c r="W2974" t="s">
        <v>14</v>
      </c>
      <c r="X2974">
        <f>IF(W2974="USD",V2974,V2974*0.054)</f>
        <v>80</v>
      </c>
      <c r="Y2974">
        <v>1</v>
      </c>
      <c r="Z2974">
        <v>0.75</v>
      </c>
      <c r="AA2974" s="9">
        <v>0.5</v>
      </c>
      <c r="AB2974">
        <v>0.625</v>
      </c>
      <c r="AC2974">
        <v>0.5</v>
      </c>
    </row>
    <row r="2975" spans="1:29" x14ac:dyDescent="0.25">
      <c r="A2975" t="s">
        <v>785</v>
      </c>
      <c r="B2975" t="s">
        <v>10</v>
      </c>
      <c r="C2975" t="s">
        <v>56</v>
      </c>
      <c r="D2975" t="s">
        <v>3611</v>
      </c>
      <c r="E2975" t="s">
        <v>3612</v>
      </c>
      <c r="F2975" t="str">
        <f>_xlfn.CONCAT(D2975:D2975,"-",E2975)</f>
        <v>Mogadishu-Victoria</v>
      </c>
      <c r="G2975" s="1">
        <v>44779</v>
      </c>
      <c r="H2975" s="1">
        <v>44784</v>
      </c>
      <c r="I2975" s="8">
        <f>IF(H2975&lt;&gt;"",_xlfn.DAYS(H2975,G2975),"N/A")</f>
        <v>5</v>
      </c>
      <c r="J2975" s="1">
        <f>IF(H2975&lt;&gt;"",H2975,"N/A")</f>
        <v>44784</v>
      </c>
      <c r="K2975">
        <v>8</v>
      </c>
      <c r="L2975" t="s">
        <v>16</v>
      </c>
      <c r="M2975" t="str">
        <f>IF(L2975&lt;&gt;"",L2975,"N/A")</f>
        <v>Paid</v>
      </c>
      <c r="N2975" t="s">
        <v>12</v>
      </c>
      <c r="O2975" t="str">
        <f>IF(N2975&lt;&gt;"",N2975,"N/A")</f>
        <v>Invoiced</v>
      </c>
      <c r="P2975" t="s">
        <v>57</v>
      </c>
      <c r="Q2975" s="9">
        <v>25.221</v>
      </c>
      <c r="R2975" t="str">
        <f t="shared" si="46"/>
        <v>20-30</v>
      </c>
      <c r="S2975">
        <v>100</v>
      </c>
      <c r="T2975" t="s">
        <v>14</v>
      </c>
      <c r="U2975">
        <f>IF(T2975="USD",S2975,S2975*0.055)</f>
        <v>100</v>
      </c>
      <c r="V2975">
        <v>80</v>
      </c>
      <c r="W2975" t="s">
        <v>14</v>
      </c>
      <c r="X2975">
        <f>IF(W2975="USD",V2975,V2975*0.054)</f>
        <v>80</v>
      </c>
      <c r="Y2975">
        <v>1</v>
      </c>
      <c r="Z2975">
        <v>0.75</v>
      </c>
      <c r="AA2975" s="9">
        <v>0.5</v>
      </c>
      <c r="AB2975">
        <v>0.625</v>
      </c>
      <c r="AC2975">
        <v>0.5</v>
      </c>
    </row>
    <row r="2976" spans="1:29" x14ac:dyDescent="0.25">
      <c r="A2976" t="s">
        <v>2191</v>
      </c>
      <c r="B2976" t="s">
        <v>10</v>
      </c>
      <c r="C2976" t="s">
        <v>56</v>
      </c>
      <c r="D2976" t="s">
        <v>3620</v>
      </c>
      <c r="E2976" t="s">
        <v>3617</v>
      </c>
      <c r="F2976" t="str">
        <f>_xlfn.CONCAT(D2976:D2976,"-",E2976)</f>
        <v>Zanzibar-Lagos</v>
      </c>
      <c r="G2976" s="1">
        <v>44695</v>
      </c>
      <c r="H2976" s="1">
        <v>44700</v>
      </c>
      <c r="I2976" s="8">
        <f>IF(H2976&lt;&gt;"",_xlfn.DAYS(H2976,G2976),"N/A")</f>
        <v>5</v>
      </c>
      <c r="J2976" s="1">
        <f>IF(H2976&lt;&gt;"",H2976,"N/A")</f>
        <v>44700</v>
      </c>
      <c r="K2976">
        <v>5</v>
      </c>
      <c r="L2976" t="s">
        <v>16</v>
      </c>
      <c r="M2976" t="str">
        <f>IF(L2976&lt;&gt;"",L2976,"N/A")</f>
        <v>Paid</v>
      </c>
      <c r="N2976" t="s">
        <v>12</v>
      </c>
      <c r="O2976" t="str">
        <f>IF(N2976&lt;&gt;"",N2976,"N/A")</f>
        <v>Invoiced</v>
      </c>
      <c r="P2976" t="s">
        <v>57</v>
      </c>
      <c r="Q2976" s="9">
        <v>20.053000000000001</v>
      </c>
      <c r="R2976" t="str">
        <f t="shared" si="46"/>
        <v>20-30</v>
      </c>
      <c r="S2976">
        <v>100</v>
      </c>
      <c r="T2976" t="s">
        <v>14</v>
      </c>
      <c r="U2976">
        <f>IF(T2976="USD",S2976,S2976*0.055)</f>
        <v>100</v>
      </c>
      <c r="V2976">
        <v>80</v>
      </c>
      <c r="W2976" t="s">
        <v>14</v>
      </c>
      <c r="X2976">
        <f>IF(W2976="USD",V2976,V2976*0.054)</f>
        <v>80</v>
      </c>
      <c r="Y2976">
        <v>1</v>
      </c>
      <c r="Z2976">
        <v>0.75</v>
      </c>
      <c r="AA2976" s="9">
        <v>0.5</v>
      </c>
      <c r="AB2976">
        <v>0.625</v>
      </c>
      <c r="AC2976">
        <v>0.5</v>
      </c>
    </row>
    <row r="2977" spans="1:29" x14ac:dyDescent="0.25">
      <c r="A2977" t="s">
        <v>536</v>
      </c>
      <c r="B2977" t="s">
        <v>10</v>
      </c>
      <c r="C2977" t="s">
        <v>56</v>
      </c>
      <c r="D2977" t="s">
        <v>3616</v>
      </c>
      <c r="E2977" t="s">
        <v>3613</v>
      </c>
      <c r="F2977" t="str">
        <f>_xlfn.CONCAT(D2977:D2977,"-",E2977)</f>
        <v>Marrakech-Sanaa</v>
      </c>
      <c r="G2977" s="1">
        <v>44769</v>
      </c>
      <c r="H2977" s="1">
        <v>44776</v>
      </c>
      <c r="I2977" s="8">
        <f>IF(H2977&lt;&gt;"",_xlfn.DAYS(H2977,G2977),"N/A")</f>
        <v>7</v>
      </c>
      <c r="J2977" s="1">
        <f>IF(H2977&lt;&gt;"",H2977,"N/A")</f>
        <v>44776</v>
      </c>
      <c r="K2977">
        <v>7</v>
      </c>
      <c r="L2977" t="s">
        <v>12</v>
      </c>
      <c r="M2977" t="str">
        <f>IF(L2977&lt;&gt;"",L2977,"N/A")</f>
        <v>Invoiced</v>
      </c>
      <c r="N2977" t="s">
        <v>12</v>
      </c>
      <c r="O2977" t="str">
        <f>IF(N2977&lt;&gt;"",N2977,"N/A")</f>
        <v>Invoiced</v>
      </c>
      <c r="P2977" t="s">
        <v>13</v>
      </c>
      <c r="Q2977" s="9">
        <v>35.630000000000003</v>
      </c>
      <c r="R2977" t="str">
        <f t="shared" si="46"/>
        <v>30+</v>
      </c>
      <c r="S2977">
        <v>600</v>
      </c>
      <c r="T2977" t="s">
        <v>14</v>
      </c>
      <c r="U2977">
        <f>IF(T2977="USD",S2977,S2977*0.055)</f>
        <v>600</v>
      </c>
      <c r="V2977">
        <v>300</v>
      </c>
      <c r="W2977" t="s">
        <v>14</v>
      </c>
      <c r="X2977">
        <f>IF(W2977="USD",V2977,V2977*0.054)</f>
        <v>300</v>
      </c>
      <c r="Y2977">
        <v>1</v>
      </c>
      <c r="Z2977">
        <v>0.70000000000000007</v>
      </c>
      <c r="AA2977" s="9">
        <v>1.05</v>
      </c>
      <c r="AB2977">
        <v>0.875</v>
      </c>
    </row>
    <row r="2978" spans="1:29" x14ac:dyDescent="0.25">
      <c r="A2978" t="s">
        <v>2606</v>
      </c>
      <c r="B2978" t="s">
        <v>10</v>
      </c>
      <c r="C2978" t="s">
        <v>56</v>
      </c>
      <c r="D2978" t="s">
        <v>3619</v>
      </c>
      <c r="E2978" t="s">
        <v>3618</v>
      </c>
      <c r="F2978" t="str">
        <f>_xlfn.CONCAT(D2978:D2978,"-",E2978)</f>
        <v>Addis Ababa-Tripoli</v>
      </c>
      <c r="G2978" s="1">
        <v>44814</v>
      </c>
      <c r="H2978" s="1">
        <v>44818</v>
      </c>
      <c r="I2978" s="8">
        <f>IF(H2978&lt;&gt;"",_xlfn.DAYS(H2978,G2978),"N/A")</f>
        <v>4</v>
      </c>
      <c r="J2978" s="1">
        <f>IF(H2978&lt;&gt;"",H2978,"N/A")</f>
        <v>44818</v>
      </c>
      <c r="K2978">
        <v>9</v>
      </c>
      <c r="L2978" t="s">
        <v>12</v>
      </c>
      <c r="M2978" t="str">
        <f>IF(L2978&lt;&gt;"",L2978,"N/A")</f>
        <v>Invoiced</v>
      </c>
      <c r="O2978" t="str">
        <f>IF(N2978&lt;&gt;"",N2978,"N/A")</f>
        <v>N/A</v>
      </c>
      <c r="P2978" t="s">
        <v>13</v>
      </c>
      <c r="Q2978" s="9">
        <v>30</v>
      </c>
      <c r="R2978" t="str">
        <f t="shared" si="46"/>
        <v>20-30</v>
      </c>
      <c r="S2978">
        <v>600</v>
      </c>
      <c r="T2978" t="s">
        <v>14</v>
      </c>
      <c r="U2978">
        <f>IF(T2978="USD",S2978,S2978*0.055)</f>
        <v>600</v>
      </c>
      <c r="V2978">
        <v>300</v>
      </c>
      <c r="W2978" t="s">
        <v>14</v>
      </c>
      <c r="X2978">
        <f>IF(W2978="USD",V2978,V2978*0.054)</f>
        <v>300</v>
      </c>
      <c r="Y2978">
        <v>0</v>
      </c>
      <c r="Z2978">
        <v>0.6</v>
      </c>
      <c r="AA2978" s="9">
        <v>0.4</v>
      </c>
      <c r="AB2978">
        <v>0.5</v>
      </c>
      <c r="AC2978">
        <v>0.4</v>
      </c>
    </row>
    <row r="2979" spans="1:29" x14ac:dyDescent="0.25">
      <c r="A2979" t="s">
        <v>2607</v>
      </c>
      <c r="B2979" t="s">
        <v>10</v>
      </c>
      <c r="C2979" t="s">
        <v>56</v>
      </c>
      <c r="D2979" t="s">
        <v>3615</v>
      </c>
      <c r="E2979" t="s">
        <v>3614</v>
      </c>
      <c r="F2979" t="str">
        <f>_xlfn.CONCAT(D2979:D2979,"-",E2979)</f>
        <v>Mombasa-Alger</v>
      </c>
      <c r="G2979" s="1">
        <v>44813</v>
      </c>
      <c r="H2979" s="1">
        <v>44817</v>
      </c>
      <c r="I2979" s="8">
        <f>IF(H2979&lt;&gt;"",_xlfn.DAYS(H2979,G2979),"N/A")</f>
        <v>4</v>
      </c>
      <c r="J2979" s="1">
        <f>IF(H2979&lt;&gt;"",H2979,"N/A")</f>
        <v>44817</v>
      </c>
      <c r="K2979">
        <v>9</v>
      </c>
      <c r="L2979" t="s">
        <v>12</v>
      </c>
      <c r="M2979" t="str">
        <f>IF(L2979&lt;&gt;"",L2979,"N/A")</f>
        <v>Invoiced</v>
      </c>
      <c r="O2979" t="str">
        <f>IF(N2979&lt;&gt;"",N2979,"N/A")</f>
        <v>N/A</v>
      </c>
      <c r="P2979" t="s">
        <v>13</v>
      </c>
      <c r="Q2979" s="9">
        <v>30</v>
      </c>
      <c r="R2979" t="str">
        <f t="shared" si="46"/>
        <v>20-30</v>
      </c>
      <c r="S2979">
        <v>600</v>
      </c>
      <c r="T2979" t="s">
        <v>14</v>
      </c>
      <c r="U2979">
        <f>IF(T2979="USD",S2979,S2979*0.055)</f>
        <v>600</v>
      </c>
      <c r="V2979">
        <v>300</v>
      </c>
      <c r="W2979" t="s">
        <v>14</v>
      </c>
      <c r="X2979">
        <f>IF(W2979="USD",V2979,V2979*0.054)</f>
        <v>300</v>
      </c>
      <c r="Y2979">
        <v>0</v>
      </c>
      <c r="Z2979">
        <v>0.6</v>
      </c>
      <c r="AA2979" s="9">
        <v>0.4</v>
      </c>
      <c r="AB2979">
        <v>0.5</v>
      </c>
      <c r="AC2979">
        <v>0.4</v>
      </c>
    </row>
    <row r="2980" spans="1:29" x14ac:dyDescent="0.25">
      <c r="A2980" t="s">
        <v>2608</v>
      </c>
      <c r="B2980" t="s">
        <v>10</v>
      </c>
      <c r="C2980" t="s">
        <v>56</v>
      </c>
      <c r="D2980" t="s">
        <v>3620</v>
      </c>
      <c r="E2980" t="s">
        <v>3614</v>
      </c>
      <c r="F2980" t="str">
        <f>_xlfn.CONCAT(D2980:D2980,"-",E2980)</f>
        <v>Zanzibar-Alger</v>
      </c>
      <c r="G2980" s="1">
        <v>44814</v>
      </c>
      <c r="H2980" s="1">
        <v>44818</v>
      </c>
      <c r="I2980" s="8">
        <f>IF(H2980&lt;&gt;"",_xlfn.DAYS(H2980,G2980),"N/A")</f>
        <v>4</v>
      </c>
      <c r="J2980" s="1">
        <f>IF(H2980&lt;&gt;"",H2980,"N/A")</f>
        <v>44818</v>
      </c>
      <c r="K2980">
        <v>9</v>
      </c>
      <c r="L2980" t="s">
        <v>12</v>
      </c>
      <c r="M2980" t="str">
        <f>IF(L2980&lt;&gt;"",L2980,"N/A")</f>
        <v>Invoiced</v>
      </c>
      <c r="O2980" t="str">
        <f>IF(N2980&lt;&gt;"",N2980,"N/A")</f>
        <v>N/A</v>
      </c>
      <c r="P2980" t="s">
        <v>13</v>
      </c>
      <c r="Q2980" s="9">
        <v>30</v>
      </c>
      <c r="R2980" t="str">
        <f t="shared" si="46"/>
        <v>20-30</v>
      </c>
      <c r="S2980">
        <v>600</v>
      </c>
      <c r="T2980" t="s">
        <v>14</v>
      </c>
      <c r="U2980">
        <f>IF(T2980="USD",S2980,S2980*0.055)</f>
        <v>600</v>
      </c>
      <c r="V2980">
        <v>300</v>
      </c>
      <c r="W2980" t="s">
        <v>14</v>
      </c>
      <c r="X2980">
        <f>IF(W2980="USD",V2980,V2980*0.054)</f>
        <v>300</v>
      </c>
      <c r="Y2980">
        <v>0</v>
      </c>
      <c r="Z2980">
        <v>0.6</v>
      </c>
      <c r="AA2980" s="9">
        <v>0.4</v>
      </c>
      <c r="AB2980">
        <v>0.5</v>
      </c>
      <c r="AC2980">
        <v>0.4</v>
      </c>
    </row>
    <row r="2981" spans="1:29" x14ac:dyDescent="0.25">
      <c r="A2981" t="s">
        <v>2611</v>
      </c>
      <c r="B2981" t="s">
        <v>10</v>
      </c>
      <c r="C2981" t="s">
        <v>56</v>
      </c>
      <c r="D2981" t="s">
        <v>3615</v>
      </c>
      <c r="E2981" t="s">
        <v>3618</v>
      </c>
      <c r="F2981" t="str">
        <f>_xlfn.CONCAT(D2981:D2981,"-",E2981)</f>
        <v>Mombasa-Tripoli</v>
      </c>
      <c r="G2981" s="1">
        <v>44814</v>
      </c>
      <c r="H2981" s="1">
        <v>44818</v>
      </c>
      <c r="I2981" s="8">
        <f>IF(H2981&lt;&gt;"",_xlfn.DAYS(H2981,G2981),"N/A")</f>
        <v>4</v>
      </c>
      <c r="J2981" s="1">
        <f>IF(H2981&lt;&gt;"",H2981,"N/A")</f>
        <v>44818</v>
      </c>
      <c r="K2981">
        <v>9</v>
      </c>
      <c r="L2981" t="s">
        <v>12</v>
      </c>
      <c r="M2981" t="str">
        <f>IF(L2981&lt;&gt;"",L2981,"N/A")</f>
        <v>Invoiced</v>
      </c>
      <c r="O2981" t="str">
        <f>IF(N2981&lt;&gt;"",N2981,"N/A")</f>
        <v>N/A</v>
      </c>
      <c r="P2981" t="s">
        <v>13</v>
      </c>
      <c r="Q2981" s="9">
        <v>30</v>
      </c>
      <c r="R2981" t="str">
        <f t="shared" si="46"/>
        <v>20-30</v>
      </c>
      <c r="S2981">
        <v>600</v>
      </c>
      <c r="T2981" t="s">
        <v>14</v>
      </c>
      <c r="U2981">
        <f>IF(T2981="USD",S2981,S2981*0.055)</f>
        <v>600</v>
      </c>
      <c r="V2981">
        <v>300</v>
      </c>
      <c r="W2981" t="s">
        <v>14</v>
      </c>
      <c r="X2981">
        <f>IF(W2981="USD",V2981,V2981*0.054)</f>
        <v>300</v>
      </c>
      <c r="Y2981">
        <v>0</v>
      </c>
      <c r="Z2981">
        <v>0.6</v>
      </c>
      <c r="AA2981" s="9">
        <v>0.4</v>
      </c>
      <c r="AB2981">
        <v>0.5</v>
      </c>
      <c r="AC2981">
        <v>0.4</v>
      </c>
    </row>
    <row r="2982" spans="1:29" x14ac:dyDescent="0.25">
      <c r="A2982" t="s">
        <v>2614</v>
      </c>
      <c r="B2982" t="s">
        <v>10</v>
      </c>
      <c r="C2982" t="s">
        <v>56</v>
      </c>
      <c r="D2982" t="s">
        <v>3616</v>
      </c>
      <c r="E2982" t="s">
        <v>3614</v>
      </c>
      <c r="F2982" t="str">
        <f>_xlfn.CONCAT(D2982:D2982,"-",E2982)</f>
        <v>Marrakech-Alger</v>
      </c>
      <c r="G2982" s="1">
        <v>44814</v>
      </c>
      <c r="H2982" s="1">
        <v>44818</v>
      </c>
      <c r="I2982" s="8">
        <f>IF(H2982&lt;&gt;"",_xlfn.DAYS(H2982,G2982),"N/A")</f>
        <v>4</v>
      </c>
      <c r="J2982" s="1">
        <f>IF(H2982&lt;&gt;"",H2982,"N/A")</f>
        <v>44818</v>
      </c>
      <c r="K2982">
        <v>9</v>
      </c>
      <c r="L2982" t="s">
        <v>12</v>
      </c>
      <c r="M2982" t="str">
        <f>IF(L2982&lt;&gt;"",L2982,"N/A")</f>
        <v>Invoiced</v>
      </c>
      <c r="O2982" t="str">
        <f>IF(N2982&lt;&gt;"",N2982,"N/A")</f>
        <v>N/A</v>
      </c>
      <c r="P2982" t="s">
        <v>13</v>
      </c>
      <c r="Q2982" s="9">
        <v>30</v>
      </c>
      <c r="R2982" t="str">
        <f t="shared" si="46"/>
        <v>20-30</v>
      </c>
      <c r="S2982">
        <v>600</v>
      </c>
      <c r="T2982" t="s">
        <v>14</v>
      </c>
      <c r="U2982">
        <f>IF(T2982="USD",S2982,S2982*0.055)</f>
        <v>600</v>
      </c>
      <c r="V2982">
        <v>300</v>
      </c>
      <c r="W2982" t="s">
        <v>14</v>
      </c>
      <c r="X2982">
        <f>IF(W2982="USD",V2982,V2982*0.054)</f>
        <v>300</v>
      </c>
      <c r="Y2982">
        <v>0</v>
      </c>
      <c r="Z2982">
        <v>0.6</v>
      </c>
      <c r="AA2982" s="9">
        <v>0.4</v>
      </c>
      <c r="AB2982">
        <v>0.5</v>
      </c>
      <c r="AC2982">
        <v>0.4</v>
      </c>
    </row>
    <row r="2983" spans="1:29" x14ac:dyDescent="0.25">
      <c r="A2983" t="s">
        <v>2621</v>
      </c>
      <c r="B2983" t="s">
        <v>10</v>
      </c>
      <c r="C2983" t="s">
        <v>56</v>
      </c>
      <c r="D2983" t="s">
        <v>3611</v>
      </c>
      <c r="E2983" t="s">
        <v>3614</v>
      </c>
      <c r="F2983" t="str">
        <f>_xlfn.CONCAT(D2983:D2983,"-",E2983)</f>
        <v>Mogadishu-Alger</v>
      </c>
      <c r="G2983" s="1">
        <v>44798</v>
      </c>
      <c r="H2983" s="1">
        <v>44802</v>
      </c>
      <c r="I2983" s="8">
        <f>IF(H2983&lt;&gt;"",_xlfn.DAYS(H2983,G2983),"N/A")</f>
        <v>4</v>
      </c>
      <c r="J2983" s="1">
        <f>IF(H2983&lt;&gt;"",H2983,"N/A")</f>
        <v>44802</v>
      </c>
      <c r="K2983">
        <v>8</v>
      </c>
      <c r="L2983" t="s">
        <v>12</v>
      </c>
      <c r="M2983" t="str">
        <f>IF(L2983&lt;&gt;"",L2983,"N/A")</f>
        <v>Invoiced</v>
      </c>
      <c r="N2983" t="s">
        <v>12</v>
      </c>
      <c r="O2983" t="str">
        <f>IF(N2983&lt;&gt;"",N2983,"N/A")</f>
        <v>Invoiced</v>
      </c>
      <c r="P2983" t="s">
        <v>13</v>
      </c>
      <c r="Q2983" s="9">
        <v>30</v>
      </c>
      <c r="R2983" t="str">
        <f t="shared" si="46"/>
        <v>20-30</v>
      </c>
      <c r="S2983">
        <v>600</v>
      </c>
      <c r="T2983" t="s">
        <v>14</v>
      </c>
      <c r="U2983">
        <f>IF(T2983="USD",S2983,S2983*0.055)</f>
        <v>600</v>
      </c>
      <c r="V2983">
        <v>300</v>
      </c>
      <c r="W2983" t="s">
        <v>14</v>
      </c>
      <c r="X2983">
        <f>IF(W2983="USD",V2983,V2983*0.054)</f>
        <v>300</v>
      </c>
      <c r="Y2983">
        <v>0</v>
      </c>
      <c r="Z2983">
        <v>0.6</v>
      </c>
      <c r="AA2983" s="9">
        <v>0.4</v>
      </c>
      <c r="AB2983">
        <v>0.5</v>
      </c>
      <c r="AC2983">
        <v>0.4</v>
      </c>
    </row>
    <row r="2984" spans="1:29" x14ac:dyDescent="0.25">
      <c r="A2984" t="s">
        <v>2623</v>
      </c>
      <c r="B2984" t="s">
        <v>10</v>
      </c>
      <c r="C2984" t="s">
        <v>56</v>
      </c>
      <c r="D2984" t="s">
        <v>3615</v>
      </c>
      <c r="E2984" t="s">
        <v>3613</v>
      </c>
      <c r="F2984" t="str">
        <f>_xlfn.CONCAT(D2984:D2984,"-",E2984)</f>
        <v>Mombasa-Sanaa</v>
      </c>
      <c r="G2984" s="1">
        <v>44798</v>
      </c>
      <c r="H2984" s="1">
        <v>44802</v>
      </c>
      <c r="I2984" s="8">
        <f>IF(H2984&lt;&gt;"",_xlfn.DAYS(H2984,G2984),"N/A")</f>
        <v>4</v>
      </c>
      <c r="J2984" s="1">
        <f>IF(H2984&lt;&gt;"",H2984,"N/A")</f>
        <v>44802</v>
      </c>
      <c r="K2984">
        <v>8</v>
      </c>
      <c r="L2984" t="s">
        <v>12</v>
      </c>
      <c r="M2984" t="str">
        <f>IF(L2984&lt;&gt;"",L2984,"N/A")</f>
        <v>Invoiced</v>
      </c>
      <c r="N2984" t="s">
        <v>12</v>
      </c>
      <c r="O2984" t="str">
        <f>IF(N2984&lt;&gt;"",N2984,"N/A")</f>
        <v>Invoiced</v>
      </c>
      <c r="P2984" t="s">
        <v>13</v>
      </c>
      <c r="Q2984" s="9">
        <v>30</v>
      </c>
      <c r="R2984" t="str">
        <f t="shared" si="46"/>
        <v>20-30</v>
      </c>
      <c r="S2984">
        <v>600</v>
      </c>
      <c r="T2984" t="s">
        <v>14</v>
      </c>
      <c r="U2984">
        <f>IF(T2984="USD",S2984,S2984*0.055)</f>
        <v>600</v>
      </c>
      <c r="V2984">
        <v>300</v>
      </c>
      <c r="W2984" t="s">
        <v>14</v>
      </c>
      <c r="X2984">
        <f>IF(W2984="USD",V2984,V2984*0.054)</f>
        <v>300</v>
      </c>
      <c r="Y2984">
        <v>0</v>
      </c>
      <c r="Z2984">
        <v>0.6</v>
      </c>
      <c r="AA2984" s="9">
        <v>0.4</v>
      </c>
      <c r="AB2984">
        <v>0.5</v>
      </c>
      <c r="AC2984">
        <v>0.4</v>
      </c>
    </row>
    <row r="2985" spans="1:29" x14ac:dyDescent="0.25">
      <c r="A2985" t="s">
        <v>2627</v>
      </c>
      <c r="B2985" t="s">
        <v>10</v>
      </c>
      <c r="C2985" t="s">
        <v>56</v>
      </c>
      <c r="D2985" t="s">
        <v>3615</v>
      </c>
      <c r="E2985" t="s">
        <v>3617</v>
      </c>
      <c r="F2985" t="str">
        <f>_xlfn.CONCAT(D2985:D2985,"-",E2985)</f>
        <v>Mombasa-Lagos</v>
      </c>
      <c r="G2985" s="1">
        <v>44798</v>
      </c>
      <c r="H2985" s="1">
        <v>44802</v>
      </c>
      <c r="I2985" s="8">
        <f>IF(H2985&lt;&gt;"",_xlfn.DAYS(H2985,G2985),"N/A")</f>
        <v>4</v>
      </c>
      <c r="J2985" s="1">
        <f>IF(H2985&lt;&gt;"",H2985,"N/A")</f>
        <v>44802</v>
      </c>
      <c r="K2985">
        <v>8</v>
      </c>
      <c r="L2985" t="s">
        <v>12</v>
      </c>
      <c r="M2985" t="str">
        <f>IF(L2985&lt;&gt;"",L2985,"N/A")</f>
        <v>Invoiced</v>
      </c>
      <c r="N2985" t="s">
        <v>12</v>
      </c>
      <c r="O2985" t="str">
        <f>IF(N2985&lt;&gt;"",N2985,"N/A")</f>
        <v>Invoiced</v>
      </c>
      <c r="P2985" t="s">
        <v>13</v>
      </c>
      <c r="Q2985" s="9">
        <v>30</v>
      </c>
      <c r="R2985" t="str">
        <f t="shared" si="46"/>
        <v>20-30</v>
      </c>
      <c r="S2985">
        <v>600</v>
      </c>
      <c r="T2985" t="s">
        <v>14</v>
      </c>
      <c r="U2985">
        <f>IF(T2985="USD",S2985,S2985*0.055)</f>
        <v>600</v>
      </c>
      <c r="V2985">
        <v>300</v>
      </c>
      <c r="W2985" t="s">
        <v>14</v>
      </c>
      <c r="X2985">
        <f>IF(W2985="USD",V2985,V2985*0.054)</f>
        <v>300</v>
      </c>
      <c r="Y2985">
        <v>0</v>
      </c>
      <c r="Z2985">
        <v>0.6</v>
      </c>
      <c r="AA2985" s="9">
        <v>0.4</v>
      </c>
      <c r="AB2985">
        <v>0.5</v>
      </c>
      <c r="AC2985">
        <v>0.4</v>
      </c>
    </row>
    <row r="2986" spans="1:29" x14ac:dyDescent="0.25">
      <c r="A2986" t="s">
        <v>2628</v>
      </c>
      <c r="B2986" t="s">
        <v>10</v>
      </c>
      <c r="C2986" t="s">
        <v>56</v>
      </c>
      <c r="D2986" t="s">
        <v>3615</v>
      </c>
      <c r="E2986" t="s">
        <v>3618</v>
      </c>
      <c r="F2986" t="str">
        <f>_xlfn.CONCAT(D2986:D2986,"-",E2986)</f>
        <v>Mombasa-Tripoli</v>
      </c>
      <c r="G2986" s="1">
        <v>44798</v>
      </c>
      <c r="H2986" s="1">
        <v>44802</v>
      </c>
      <c r="I2986" s="8">
        <f>IF(H2986&lt;&gt;"",_xlfn.DAYS(H2986,G2986),"N/A")</f>
        <v>4</v>
      </c>
      <c r="J2986" s="1">
        <f>IF(H2986&lt;&gt;"",H2986,"N/A")</f>
        <v>44802</v>
      </c>
      <c r="K2986">
        <v>8</v>
      </c>
      <c r="L2986" t="s">
        <v>12</v>
      </c>
      <c r="M2986" t="str">
        <f>IF(L2986&lt;&gt;"",L2986,"N/A")</f>
        <v>Invoiced</v>
      </c>
      <c r="N2986" t="s">
        <v>12</v>
      </c>
      <c r="O2986" t="str">
        <f>IF(N2986&lt;&gt;"",N2986,"N/A")</f>
        <v>Invoiced</v>
      </c>
      <c r="P2986" t="s">
        <v>13</v>
      </c>
      <c r="Q2986" s="9">
        <v>30</v>
      </c>
      <c r="R2986" t="str">
        <f t="shared" si="46"/>
        <v>20-30</v>
      </c>
      <c r="S2986">
        <v>600</v>
      </c>
      <c r="T2986" t="s">
        <v>14</v>
      </c>
      <c r="U2986">
        <f>IF(T2986="USD",S2986,S2986*0.055)</f>
        <v>600</v>
      </c>
      <c r="V2986">
        <v>300</v>
      </c>
      <c r="W2986" t="s">
        <v>14</v>
      </c>
      <c r="X2986">
        <f>IF(W2986="USD",V2986,V2986*0.054)</f>
        <v>300</v>
      </c>
      <c r="Y2986">
        <v>0</v>
      </c>
      <c r="Z2986">
        <v>0.6</v>
      </c>
      <c r="AA2986" s="9">
        <v>0.4</v>
      </c>
      <c r="AB2986">
        <v>0.5</v>
      </c>
      <c r="AC2986">
        <v>0.4</v>
      </c>
    </row>
    <row r="2987" spans="1:29" x14ac:dyDescent="0.25">
      <c r="A2987" t="s">
        <v>2629</v>
      </c>
      <c r="B2987" t="s">
        <v>10</v>
      </c>
      <c r="C2987" t="s">
        <v>56</v>
      </c>
      <c r="D2987" t="s">
        <v>3620</v>
      </c>
      <c r="E2987" t="s">
        <v>3612</v>
      </c>
      <c r="F2987" t="str">
        <f>_xlfn.CONCAT(D2987:D2987,"-",E2987)</f>
        <v>Zanzibar-Victoria</v>
      </c>
      <c r="G2987" s="1">
        <v>44798</v>
      </c>
      <c r="H2987" s="1">
        <v>44802</v>
      </c>
      <c r="I2987" s="8">
        <f>IF(H2987&lt;&gt;"",_xlfn.DAYS(H2987,G2987),"N/A")</f>
        <v>4</v>
      </c>
      <c r="J2987" s="1">
        <f>IF(H2987&lt;&gt;"",H2987,"N/A")</f>
        <v>44802</v>
      </c>
      <c r="K2987">
        <v>8</v>
      </c>
      <c r="L2987" t="s">
        <v>12</v>
      </c>
      <c r="M2987" t="str">
        <f>IF(L2987&lt;&gt;"",L2987,"N/A")</f>
        <v>Invoiced</v>
      </c>
      <c r="N2987" t="s">
        <v>12</v>
      </c>
      <c r="O2987" t="str">
        <f>IF(N2987&lt;&gt;"",N2987,"N/A")</f>
        <v>Invoiced</v>
      </c>
      <c r="P2987" t="s">
        <v>13</v>
      </c>
      <c r="Q2987" s="9">
        <v>30</v>
      </c>
      <c r="R2987" t="str">
        <f t="shared" si="46"/>
        <v>20-30</v>
      </c>
      <c r="S2987">
        <v>600</v>
      </c>
      <c r="T2987" t="s">
        <v>14</v>
      </c>
      <c r="U2987">
        <f>IF(T2987="USD",S2987,S2987*0.055)</f>
        <v>600</v>
      </c>
      <c r="V2987">
        <v>300</v>
      </c>
      <c r="W2987" t="s">
        <v>14</v>
      </c>
      <c r="X2987">
        <f>IF(W2987="USD",V2987,V2987*0.054)</f>
        <v>300</v>
      </c>
      <c r="Y2987">
        <v>0</v>
      </c>
      <c r="Z2987">
        <v>0.6</v>
      </c>
      <c r="AA2987" s="9">
        <v>0.4</v>
      </c>
      <c r="AB2987">
        <v>0.5</v>
      </c>
      <c r="AC2987">
        <v>0.4</v>
      </c>
    </row>
    <row r="2988" spans="1:29" x14ac:dyDescent="0.25">
      <c r="A2988" t="s">
        <v>2630</v>
      </c>
      <c r="B2988" t="s">
        <v>10</v>
      </c>
      <c r="C2988" t="s">
        <v>56</v>
      </c>
      <c r="D2988" t="s">
        <v>3615</v>
      </c>
      <c r="E2988" t="s">
        <v>3618</v>
      </c>
      <c r="F2988" t="str">
        <f>_xlfn.CONCAT(D2988:D2988,"-",E2988)</f>
        <v>Mombasa-Tripoli</v>
      </c>
      <c r="G2988" s="1">
        <v>44798</v>
      </c>
      <c r="H2988" s="1">
        <v>44802</v>
      </c>
      <c r="I2988" s="8">
        <f>IF(H2988&lt;&gt;"",_xlfn.DAYS(H2988,G2988),"N/A")</f>
        <v>4</v>
      </c>
      <c r="J2988" s="1">
        <f>IF(H2988&lt;&gt;"",H2988,"N/A")</f>
        <v>44802</v>
      </c>
      <c r="K2988">
        <v>8</v>
      </c>
      <c r="L2988" t="s">
        <v>12</v>
      </c>
      <c r="M2988" t="str">
        <f>IF(L2988&lt;&gt;"",L2988,"N/A")</f>
        <v>Invoiced</v>
      </c>
      <c r="N2988" t="s">
        <v>12</v>
      </c>
      <c r="O2988" t="str">
        <f>IF(N2988&lt;&gt;"",N2988,"N/A")</f>
        <v>Invoiced</v>
      </c>
      <c r="P2988" t="s">
        <v>13</v>
      </c>
      <c r="Q2988" s="9">
        <v>30</v>
      </c>
      <c r="R2988" t="str">
        <f t="shared" si="46"/>
        <v>20-30</v>
      </c>
      <c r="S2988">
        <v>600</v>
      </c>
      <c r="T2988" t="s">
        <v>14</v>
      </c>
      <c r="U2988">
        <f>IF(T2988="USD",S2988,S2988*0.055)</f>
        <v>600</v>
      </c>
      <c r="V2988">
        <v>300</v>
      </c>
      <c r="W2988" t="s">
        <v>14</v>
      </c>
      <c r="X2988">
        <f>IF(W2988="USD",V2988,V2988*0.054)</f>
        <v>300</v>
      </c>
      <c r="Y2988">
        <v>0</v>
      </c>
      <c r="Z2988">
        <v>0.6</v>
      </c>
      <c r="AA2988" s="9">
        <v>0.4</v>
      </c>
      <c r="AB2988">
        <v>0.5</v>
      </c>
      <c r="AC2988">
        <v>0.4</v>
      </c>
    </row>
    <row r="2989" spans="1:29" x14ac:dyDescent="0.25">
      <c r="A2989" t="s">
        <v>2631</v>
      </c>
      <c r="B2989" t="s">
        <v>10</v>
      </c>
      <c r="C2989" t="s">
        <v>56</v>
      </c>
      <c r="D2989" t="s">
        <v>3619</v>
      </c>
      <c r="E2989" t="s">
        <v>3612</v>
      </c>
      <c r="F2989" t="str">
        <f>_xlfn.CONCAT(D2989:D2989,"-",E2989)</f>
        <v>Addis Ababa-Victoria</v>
      </c>
      <c r="G2989" s="1">
        <v>44798</v>
      </c>
      <c r="H2989" s="1">
        <v>44802</v>
      </c>
      <c r="I2989" s="8">
        <f>IF(H2989&lt;&gt;"",_xlfn.DAYS(H2989,G2989),"N/A")</f>
        <v>4</v>
      </c>
      <c r="J2989" s="1">
        <f>IF(H2989&lt;&gt;"",H2989,"N/A")</f>
        <v>44802</v>
      </c>
      <c r="K2989">
        <v>8</v>
      </c>
      <c r="L2989" t="s">
        <v>12</v>
      </c>
      <c r="M2989" t="str">
        <f>IF(L2989&lt;&gt;"",L2989,"N/A")</f>
        <v>Invoiced</v>
      </c>
      <c r="N2989" t="s">
        <v>12</v>
      </c>
      <c r="O2989" t="str">
        <f>IF(N2989&lt;&gt;"",N2989,"N/A")</f>
        <v>Invoiced</v>
      </c>
      <c r="P2989" t="s">
        <v>13</v>
      </c>
      <c r="Q2989" s="9">
        <v>30</v>
      </c>
      <c r="R2989" t="str">
        <f t="shared" si="46"/>
        <v>20-30</v>
      </c>
      <c r="S2989">
        <v>600</v>
      </c>
      <c r="T2989" t="s">
        <v>14</v>
      </c>
      <c r="U2989">
        <f>IF(T2989="USD",S2989,S2989*0.055)</f>
        <v>600</v>
      </c>
      <c r="V2989">
        <v>300</v>
      </c>
      <c r="W2989" t="s">
        <v>14</v>
      </c>
      <c r="X2989">
        <f>IF(W2989="USD",V2989,V2989*0.054)</f>
        <v>300</v>
      </c>
      <c r="Y2989">
        <v>0</v>
      </c>
      <c r="Z2989">
        <v>0.6</v>
      </c>
      <c r="AA2989" s="9">
        <v>0.4</v>
      </c>
      <c r="AB2989">
        <v>0.5</v>
      </c>
      <c r="AC2989">
        <v>0.4</v>
      </c>
    </row>
    <row r="2990" spans="1:29" x14ac:dyDescent="0.25">
      <c r="A2990" t="s">
        <v>2646</v>
      </c>
      <c r="B2990" t="s">
        <v>10</v>
      </c>
      <c r="C2990" t="s">
        <v>56</v>
      </c>
      <c r="D2990" t="s">
        <v>3615</v>
      </c>
      <c r="E2990" t="s">
        <v>3617</v>
      </c>
      <c r="F2990" t="str">
        <f>_xlfn.CONCAT(D2990:D2990,"-",E2990)</f>
        <v>Mombasa-Lagos</v>
      </c>
      <c r="G2990" s="1">
        <v>44806</v>
      </c>
      <c r="H2990" s="1">
        <v>44810</v>
      </c>
      <c r="I2990" s="8">
        <f>IF(H2990&lt;&gt;"",_xlfn.DAYS(H2990,G2990),"N/A")</f>
        <v>4</v>
      </c>
      <c r="J2990" s="1">
        <f>IF(H2990&lt;&gt;"",H2990,"N/A")</f>
        <v>44810</v>
      </c>
      <c r="K2990">
        <v>9</v>
      </c>
      <c r="L2990" t="s">
        <v>12</v>
      </c>
      <c r="M2990" t="str">
        <f>IF(L2990&lt;&gt;"",L2990,"N/A")</f>
        <v>Invoiced</v>
      </c>
      <c r="O2990" t="str">
        <f>IF(N2990&lt;&gt;"",N2990,"N/A")</f>
        <v>N/A</v>
      </c>
      <c r="P2990" t="s">
        <v>13</v>
      </c>
      <c r="Q2990" s="9">
        <v>30</v>
      </c>
      <c r="R2990" t="str">
        <f t="shared" si="46"/>
        <v>20-30</v>
      </c>
      <c r="S2990">
        <v>600</v>
      </c>
      <c r="T2990" t="s">
        <v>14</v>
      </c>
      <c r="U2990">
        <f>IF(T2990="USD",S2990,S2990*0.055)</f>
        <v>600</v>
      </c>
      <c r="V2990">
        <v>300</v>
      </c>
      <c r="W2990" t="s">
        <v>14</v>
      </c>
      <c r="X2990">
        <f>IF(W2990="USD",V2990,V2990*0.054)</f>
        <v>300</v>
      </c>
      <c r="Y2990">
        <v>0</v>
      </c>
      <c r="Z2990">
        <v>0.6</v>
      </c>
      <c r="AA2990" s="9">
        <v>0.4</v>
      </c>
      <c r="AB2990">
        <v>0.5</v>
      </c>
      <c r="AC2990">
        <v>0.4</v>
      </c>
    </row>
    <row r="2991" spans="1:29" x14ac:dyDescent="0.25">
      <c r="A2991" t="s">
        <v>2655</v>
      </c>
      <c r="B2991" t="s">
        <v>10</v>
      </c>
      <c r="C2991" t="s">
        <v>56</v>
      </c>
      <c r="D2991" t="s">
        <v>3620</v>
      </c>
      <c r="E2991" t="s">
        <v>3613</v>
      </c>
      <c r="F2991" t="str">
        <f>_xlfn.CONCAT(D2991:D2991,"-",E2991)</f>
        <v>Zanzibar-Sanaa</v>
      </c>
      <c r="G2991" s="1">
        <v>44812</v>
      </c>
      <c r="H2991" s="1">
        <v>44816</v>
      </c>
      <c r="I2991" s="8">
        <f>IF(H2991&lt;&gt;"",_xlfn.DAYS(H2991,G2991),"N/A")</f>
        <v>4</v>
      </c>
      <c r="J2991" s="1">
        <f>IF(H2991&lt;&gt;"",H2991,"N/A")</f>
        <v>44816</v>
      </c>
      <c r="K2991">
        <v>9</v>
      </c>
      <c r="L2991" t="s">
        <v>12</v>
      </c>
      <c r="M2991" t="str">
        <f>IF(L2991&lt;&gt;"",L2991,"N/A")</f>
        <v>Invoiced</v>
      </c>
      <c r="O2991" t="str">
        <f>IF(N2991&lt;&gt;"",N2991,"N/A")</f>
        <v>N/A</v>
      </c>
      <c r="P2991" t="s">
        <v>13</v>
      </c>
      <c r="Q2991" s="9">
        <v>30</v>
      </c>
      <c r="R2991" t="str">
        <f t="shared" si="46"/>
        <v>20-30</v>
      </c>
      <c r="S2991">
        <v>600</v>
      </c>
      <c r="T2991" t="s">
        <v>14</v>
      </c>
      <c r="U2991">
        <f>IF(T2991="USD",S2991,S2991*0.055)</f>
        <v>600</v>
      </c>
      <c r="V2991">
        <v>300</v>
      </c>
      <c r="W2991" t="s">
        <v>14</v>
      </c>
      <c r="X2991">
        <f>IF(W2991="USD",V2991,V2991*0.054)</f>
        <v>300</v>
      </c>
      <c r="Y2991">
        <v>0</v>
      </c>
      <c r="Z2991">
        <v>0.6</v>
      </c>
      <c r="AA2991" s="9">
        <v>0.4</v>
      </c>
      <c r="AB2991">
        <v>0.5</v>
      </c>
      <c r="AC2991">
        <v>0.4</v>
      </c>
    </row>
    <row r="2992" spans="1:29" x14ac:dyDescent="0.25">
      <c r="A2992" t="s">
        <v>2656</v>
      </c>
      <c r="B2992" t="s">
        <v>10</v>
      </c>
      <c r="C2992" t="s">
        <v>56</v>
      </c>
      <c r="D2992" t="s">
        <v>3619</v>
      </c>
      <c r="E2992" t="s">
        <v>3618</v>
      </c>
      <c r="F2992" t="str">
        <f>_xlfn.CONCAT(D2992:D2992,"-",E2992)</f>
        <v>Addis Ababa-Tripoli</v>
      </c>
      <c r="G2992" s="1">
        <v>44812</v>
      </c>
      <c r="H2992" s="1">
        <v>44816</v>
      </c>
      <c r="I2992" s="8">
        <f>IF(H2992&lt;&gt;"",_xlfn.DAYS(H2992,G2992),"N/A")</f>
        <v>4</v>
      </c>
      <c r="J2992" s="1">
        <f>IF(H2992&lt;&gt;"",H2992,"N/A")</f>
        <v>44816</v>
      </c>
      <c r="K2992">
        <v>9</v>
      </c>
      <c r="L2992" t="s">
        <v>12</v>
      </c>
      <c r="M2992" t="str">
        <f>IF(L2992&lt;&gt;"",L2992,"N/A")</f>
        <v>Invoiced</v>
      </c>
      <c r="O2992" t="str">
        <f>IF(N2992&lt;&gt;"",N2992,"N/A")</f>
        <v>N/A</v>
      </c>
      <c r="P2992" t="s">
        <v>13</v>
      </c>
      <c r="Q2992" s="9">
        <v>30</v>
      </c>
      <c r="R2992" t="str">
        <f t="shared" si="46"/>
        <v>20-30</v>
      </c>
      <c r="S2992">
        <v>600</v>
      </c>
      <c r="T2992" t="s">
        <v>14</v>
      </c>
      <c r="U2992">
        <f>IF(T2992="USD",S2992,S2992*0.055)</f>
        <v>600</v>
      </c>
      <c r="V2992">
        <v>300</v>
      </c>
      <c r="W2992" t="s">
        <v>14</v>
      </c>
      <c r="X2992">
        <f>IF(W2992="USD",V2992,V2992*0.054)</f>
        <v>300</v>
      </c>
      <c r="Y2992">
        <v>0</v>
      </c>
      <c r="Z2992">
        <v>0.6</v>
      </c>
      <c r="AA2992" s="9">
        <v>0.4</v>
      </c>
      <c r="AB2992">
        <v>0.5</v>
      </c>
      <c r="AC2992">
        <v>0.4</v>
      </c>
    </row>
    <row r="2993" spans="1:29" x14ac:dyDescent="0.25">
      <c r="A2993" t="s">
        <v>2657</v>
      </c>
      <c r="B2993" t="s">
        <v>10</v>
      </c>
      <c r="C2993" t="s">
        <v>56</v>
      </c>
      <c r="D2993" t="s">
        <v>3616</v>
      </c>
      <c r="E2993" t="s">
        <v>3612</v>
      </c>
      <c r="F2993" t="str">
        <f>_xlfn.CONCAT(D2993:D2993,"-",E2993)</f>
        <v>Marrakech-Victoria</v>
      </c>
      <c r="G2993" s="1">
        <v>44812</v>
      </c>
      <c r="H2993" s="1">
        <v>44816</v>
      </c>
      <c r="I2993" s="8">
        <f>IF(H2993&lt;&gt;"",_xlfn.DAYS(H2993,G2993),"N/A")</f>
        <v>4</v>
      </c>
      <c r="J2993" s="1">
        <f>IF(H2993&lt;&gt;"",H2993,"N/A")</f>
        <v>44816</v>
      </c>
      <c r="K2993">
        <v>9</v>
      </c>
      <c r="L2993" t="s">
        <v>12</v>
      </c>
      <c r="M2993" t="str">
        <f>IF(L2993&lt;&gt;"",L2993,"N/A")</f>
        <v>Invoiced</v>
      </c>
      <c r="O2993" t="str">
        <f>IF(N2993&lt;&gt;"",N2993,"N/A")</f>
        <v>N/A</v>
      </c>
      <c r="P2993" t="s">
        <v>13</v>
      </c>
      <c r="Q2993" s="9">
        <v>30</v>
      </c>
      <c r="R2993" t="str">
        <f t="shared" si="46"/>
        <v>20-30</v>
      </c>
      <c r="S2993">
        <v>600</v>
      </c>
      <c r="T2993" t="s">
        <v>14</v>
      </c>
      <c r="U2993">
        <f>IF(T2993="USD",S2993,S2993*0.055)</f>
        <v>600</v>
      </c>
      <c r="V2993">
        <v>300</v>
      </c>
      <c r="W2993" t="s">
        <v>14</v>
      </c>
      <c r="X2993">
        <f>IF(W2993="USD",V2993,V2993*0.054)</f>
        <v>300</v>
      </c>
      <c r="Y2993">
        <v>0</v>
      </c>
      <c r="Z2993">
        <v>0.6</v>
      </c>
      <c r="AA2993" s="9">
        <v>0.4</v>
      </c>
      <c r="AB2993">
        <v>0.5</v>
      </c>
      <c r="AC2993">
        <v>0.4</v>
      </c>
    </row>
    <row r="2994" spans="1:29" x14ac:dyDescent="0.25">
      <c r="A2994" t="s">
        <v>813</v>
      </c>
      <c r="B2994" t="s">
        <v>10</v>
      </c>
      <c r="C2994" t="s">
        <v>56</v>
      </c>
      <c r="D2994" t="s">
        <v>3616</v>
      </c>
      <c r="E2994" t="s">
        <v>3617</v>
      </c>
      <c r="F2994" t="str">
        <f>_xlfn.CONCAT(D2994:D2994,"-",E2994)</f>
        <v>Marrakech-Lagos</v>
      </c>
      <c r="G2994" s="1">
        <v>44788</v>
      </c>
      <c r="H2994" s="1">
        <v>44792</v>
      </c>
      <c r="I2994" s="8">
        <f>IF(H2994&lt;&gt;"",_xlfn.DAYS(H2994,G2994),"N/A")</f>
        <v>4</v>
      </c>
      <c r="J2994" s="1">
        <f>IF(H2994&lt;&gt;"",H2994,"N/A")</f>
        <v>44792</v>
      </c>
      <c r="K2994">
        <v>8</v>
      </c>
      <c r="L2994" t="s">
        <v>16</v>
      </c>
      <c r="M2994" t="str">
        <f>IF(L2994&lt;&gt;"",L2994,"N/A")</f>
        <v>Paid</v>
      </c>
      <c r="N2994" t="s">
        <v>12</v>
      </c>
      <c r="O2994" t="str">
        <f>IF(N2994&lt;&gt;"",N2994,"N/A")</f>
        <v>Invoiced</v>
      </c>
      <c r="P2994" t="s">
        <v>57</v>
      </c>
      <c r="Q2994" s="9">
        <v>25.687000000000001</v>
      </c>
      <c r="R2994" t="str">
        <f t="shared" si="46"/>
        <v>20-30</v>
      </c>
      <c r="S2994">
        <v>100</v>
      </c>
      <c r="T2994" t="s">
        <v>14</v>
      </c>
      <c r="U2994">
        <f>IF(T2994="USD",S2994,S2994*0.055)</f>
        <v>100</v>
      </c>
      <c r="V2994">
        <v>80</v>
      </c>
      <c r="W2994" t="s">
        <v>14</v>
      </c>
      <c r="X2994">
        <f>IF(W2994="USD",V2994,V2994*0.054)</f>
        <v>80</v>
      </c>
      <c r="Y2994">
        <v>0</v>
      </c>
      <c r="Z2994">
        <v>0.6</v>
      </c>
      <c r="AA2994" s="9">
        <v>0.4</v>
      </c>
      <c r="AB2994">
        <v>0.5</v>
      </c>
      <c r="AC2994">
        <v>0.4</v>
      </c>
    </row>
    <row r="2995" spans="1:29" x14ac:dyDescent="0.25">
      <c r="A2995" t="s">
        <v>3251</v>
      </c>
      <c r="B2995" t="s">
        <v>10</v>
      </c>
      <c r="C2995" t="s">
        <v>56</v>
      </c>
      <c r="D2995" t="s">
        <v>3619</v>
      </c>
      <c r="E2995" t="s">
        <v>3613</v>
      </c>
      <c r="F2995" t="str">
        <f>_xlfn.CONCAT(D2995:D2995,"-",E2995)</f>
        <v>Addis Ababa-Sanaa</v>
      </c>
      <c r="G2995" s="1">
        <v>44601</v>
      </c>
      <c r="H2995" s="1">
        <v>44604</v>
      </c>
      <c r="I2995" s="8">
        <f>IF(H2995&lt;&gt;"",_xlfn.DAYS(H2995,G2995),"N/A")</f>
        <v>3</v>
      </c>
      <c r="J2995" s="1">
        <f>IF(H2995&lt;&gt;"",H2995,"N/A")</f>
        <v>44604</v>
      </c>
      <c r="K2995">
        <v>2</v>
      </c>
      <c r="L2995" t="s">
        <v>16</v>
      </c>
      <c r="M2995" t="str">
        <f>IF(L2995&lt;&gt;"",L2995,"N/A")</f>
        <v>Paid</v>
      </c>
      <c r="N2995" t="s">
        <v>12</v>
      </c>
      <c r="O2995" t="str">
        <f>IF(N2995&lt;&gt;"",N2995,"N/A")</f>
        <v>Invoiced</v>
      </c>
      <c r="P2995" t="s">
        <v>13</v>
      </c>
      <c r="Q2995" s="9">
        <v>34.249000000000002</v>
      </c>
      <c r="R2995" t="str">
        <f t="shared" si="46"/>
        <v>30+</v>
      </c>
      <c r="S2995">
        <v>600</v>
      </c>
      <c r="T2995" t="s">
        <v>14</v>
      </c>
      <c r="U2995">
        <f>IF(T2995="USD",S2995,S2995*0.055)</f>
        <v>600</v>
      </c>
      <c r="V2995">
        <v>300</v>
      </c>
      <c r="W2995" t="s">
        <v>14</v>
      </c>
      <c r="X2995">
        <f>IF(W2995="USD",V2995,V2995*0.054)</f>
        <v>300</v>
      </c>
      <c r="Y2995">
        <v>0</v>
      </c>
      <c r="Z2995">
        <v>0.44999999999999996</v>
      </c>
      <c r="AA2995" s="9">
        <v>0.30000000000000004</v>
      </c>
      <c r="AB2995">
        <v>0.375</v>
      </c>
      <c r="AC2995">
        <v>0.30000000000000004</v>
      </c>
    </row>
    <row r="2996" spans="1:29" x14ac:dyDescent="0.25">
      <c r="A2996" t="s">
        <v>3252</v>
      </c>
      <c r="B2996" t="s">
        <v>10</v>
      </c>
      <c r="C2996" t="s">
        <v>56</v>
      </c>
      <c r="D2996" t="s">
        <v>3611</v>
      </c>
      <c r="E2996" t="s">
        <v>3617</v>
      </c>
      <c r="F2996" t="str">
        <f>_xlfn.CONCAT(D2996:D2996,"-",E2996)</f>
        <v>Mogadishu-Lagos</v>
      </c>
      <c r="G2996" s="1">
        <v>44601</v>
      </c>
      <c r="H2996" s="1">
        <v>44604</v>
      </c>
      <c r="I2996" s="8">
        <f>IF(H2996&lt;&gt;"",_xlfn.DAYS(H2996,G2996),"N/A")</f>
        <v>3</v>
      </c>
      <c r="J2996" s="1">
        <f>IF(H2996&lt;&gt;"",H2996,"N/A")</f>
        <v>44604</v>
      </c>
      <c r="K2996">
        <v>2</v>
      </c>
      <c r="L2996" t="s">
        <v>16</v>
      </c>
      <c r="M2996" t="str">
        <f>IF(L2996&lt;&gt;"",L2996,"N/A")</f>
        <v>Paid</v>
      </c>
      <c r="N2996" t="s">
        <v>12</v>
      </c>
      <c r="O2996" t="str">
        <f>IF(N2996&lt;&gt;"",N2996,"N/A")</f>
        <v>Invoiced</v>
      </c>
      <c r="P2996" t="s">
        <v>13</v>
      </c>
      <c r="Q2996" s="9">
        <v>34.213999999999999</v>
      </c>
      <c r="R2996" t="str">
        <f t="shared" si="46"/>
        <v>30+</v>
      </c>
      <c r="S2996">
        <v>600</v>
      </c>
      <c r="T2996" t="s">
        <v>14</v>
      </c>
      <c r="U2996">
        <f>IF(T2996="USD",S2996,S2996*0.055)</f>
        <v>600</v>
      </c>
      <c r="V2996">
        <v>300</v>
      </c>
      <c r="W2996" t="s">
        <v>14</v>
      </c>
      <c r="X2996">
        <f>IF(W2996="USD",V2996,V2996*0.054)</f>
        <v>300</v>
      </c>
      <c r="Y2996">
        <v>0</v>
      </c>
      <c r="Z2996">
        <v>0.44999999999999996</v>
      </c>
      <c r="AA2996" s="9">
        <v>0.30000000000000004</v>
      </c>
      <c r="AB2996">
        <v>0.375</v>
      </c>
      <c r="AC2996">
        <v>0.30000000000000004</v>
      </c>
    </row>
    <row r="2997" spans="1:29" x14ac:dyDescent="0.25">
      <c r="A2997" t="s">
        <v>3253</v>
      </c>
      <c r="B2997" t="s">
        <v>10</v>
      </c>
      <c r="C2997" t="s">
        <v>56</v>
      </c>
      <c r="D2997" t="s">
        <v>3615</v>
      </c>
      <c r="E2997" t="s">
        <v>3613</v>
      </c>
      <c r="F2997" t="str">
        <f>_xlfn.CONCAT(D2997:D2997,"-",E2997)</f>
        <v>Mombasa-Sanaa</v>
      </c>
      <c r="G2997" s="1">
        <v>44601</v>
      </c>
      <c r="H2997" s="1">
        <v>44604</v>
      </c>
      <c r="I2997" s="8">
        <f>IF(H2997&lt;&gt;"",_xlfn.DAYS(H2997,G2997),"N/A")</f>
        <v>3</v>
      </c>
      <c r="J2997" s="1">
        <f>IF(H2997&lt;&gt;"",H2997,"N/A")</f>
        <v>44604</v>
      </c>
      <c r="K2997">
        <v>2</v>
      </c>
      <c r="L2997" t="s">
        <v>16</v>
      </c>
      <c r="M2997" t="str">
        <f>IF(L2997&lt;&gt;"",L2997,"N/A")</f>
        <v>Paid</v>
      </c>
      <c r="N2997" t="s">
        <v>12</v>
      </c>
      <c r="O2997" t="str">
        <f>IF(N2997&lt;&gt;"",N2997,"N/A")</f>
        <v>Invoiced</v>
      </c>
      <c r="P2997" t="s">
        <v>13</v>
      </c>
      <c r="Q2997" s="9">
        <v>34.174999999999997</v>
      </c>
      <c r="R2997" t="str">
        <f t="shared" si="46"/>
        <v>30+</v>
      </c>
      <c r="S2997">
        <v>600</v>
      </c>
      <c r="T2997" t="s">
        <v>14</v>
      </c>
      <c r="U2997">
        <f>IF(T2997="USD",S2997,S2997*0.055)</f>
        <v>600</v>
      </c>
      <c r="V2997">
        <v>300</v>
      </c>
      <c r="W2997" t="s">
        <v>14</v>
      </c>
      <c r="X2997">
        <f>IF(W2997="USD",V2997,V2997*0.054)</f>
        <v>300</v>
      </c>
      <c r="Y2997">
        <v>0</v>
      </c>
      <c r="Z2997">
        <v>0.44999999999999996</v>
      </c>
      <c r="AA2997" s="9">
        <v>0.30000000000000004</v>
      </c>
      <c r="AB2997">
        <v>0.375</v>
      </c>
      <c r="AC2997">
        <v>0.30000000000000004</v>
      </c>
    </row>
    <row r="2998" spans="1:29" x14ac:dyDescent="0.25">
      <c r="A2998" t="s">
        <v>3361</v>
      </c>
      <c r="B2998" t="s">
        <v>10</v>
      </c>
      <c r="C2998" t="s">
        <v>56</v>
      </c>
      <c r="D2998" t="s">
        <v>3620</v>
      </c>
      <c r="E2998" t="s">
        <v>3612</v>
      </c>
      <c r="F2998" t="str">
        <f>_xlfn.CONCAT(D2998:D2998,"-",E2998)</f>
        <v>Zanzibar-Victoria</v>
      </c>
      <c r="G2998" s="1">
        <v>44810</v>
      </c>
      <c r="H2998" s="1">
        <v>44813</v>
      </c>
      <c r="I2998" s="8">
        <f>IF(H2998&lt;&gt;"",_xlfn.DAYS(H2998,G2998),"N/A")</f>
        <v>3</v>
      </c>
      <c r="J2998" s="1">
        <f>IF(H2998&lt;&gt;"",H2998,"N/A")</f>
        <v>44813</v>
      </c>
      <c r="K2998">
        <v>9</v>
      </c>
      <c r="L2998" t="s">
        <v>583</v>
      </c>
      <c r="M2998" t="str">
        <f>IF(L2998&lt;&gt;"",L2998,"N/A")</f>
        <v>Approval Pending</v>
      </c>
      <c r="O2998" t="str">
        <f>IF(N2998&lt;&gt;"",N2998,"N/A")</f>
        <v>N/A</v>
      </c>
      <c r="P2998" t="s">
        <v>13</v>
      </c>
      <c r="Q2998" s="9">
        <v>34</v>
      </c>
      <c r="R2998" t="str">
        <f t="shared" si="46"/>
        <v>30+</v>
      </c>
      <c r="S2998">
        <v>600</v>
      </c>
      <c r="T2998" t="s">
        <v>14</v>
      </c>
      <c r="U2998">
        <f>IF(T2998="USD",S2998,S2998*0.055)</f>
        <v>600</v>
      </c>
      <c r="V2998">
        <v>300</v>
      </c>
      <c r="W2998" t="s">
        <v>14</v>
      </c>
      <c r="X2998">
        <f>IF(W2998="USD",V2998,V2998*0.054)</f>
        <v>300</v>
      </c>
      <c r="Y2998">
        <v>0</v>
      </c>
      <c r="Z2998">
        <v>0.44999999999999996</v>
      </c>
      <c r="AA2998" s="9">
        <v>0.30000000000000004</v>
      </c>
      <c r="AB2998">
        <v>0.375</v>
      </c>
      <c r="AC2998">
        <v>0.30000000000000004</v>
      </c>
    </row>
    <row r="2999" spans="1:29" x14ac:dyDescent="0.25">
      <c r="A2999" t="s">
        <v>3362</v>
      </c>
      <c r="B2999" t="s">
        <v>10</v>
      </c>
      <c r="C2999" t="s">
        <v>56</v>
      </c>
      <c r="D2999" t="s">
        <v>3615</v>
      </c>
      <c r="E2999" t="s">
        <v>3614</v>
      </c>
      <c r="F2999" t="str">
        <f>_xlfn.CONCAT(D2999:D2999,"-",E2999)</f>
        <v>Mombasa-Alger</v>
      </c>
      <c r="G2999" s="1">
        <v>44810</v>
      </c>
      <c r="H2999" s="1">
        <v>44813</v>
      </c>
      <c r="I2999" s="8">
        <f>IF(H2999&lt;&gt;"",_xlfn.DAYS(H2999,G2999),"N/A")</f>
        <v>3</v>
      </c>
      <c r="J2999" s="1">
        <f>IF(H2999&lt;&gt;"",H2999,"N/A")</f>
        <v>44813</v>
      </c>
      <c r="K2999">
        <v>9</v>
      </c>
      <c r="L2999" t="s">
        <v>583</v>
      </c>
      <c r="M2999" t="str">
        <f>IF(L2999&lt;&gt;"",L2999,"N/A")</f>
        <v>Approval Pending</v>
      </c>
      <c r="O2999" t="str">
        <f>IF(N2999&lt;&gt;"",N2999,"N/A")</f>
        <v>N/A</v>
      </c>
      <c r="P2999" t="s">
        <v>13</v>
      </c>
      <c r="Q2999" s="9">
        <v>34</v>
      </c>
      <c r="R2999" t="str">
        <f t="shared" si="46"/>
        <v>30+</v>
      </c>
      <c r="S2999">
        <v>600</v>
      </c>
      <c r="T2999" t="s">
        <v>14</v>
      </c>
      <c r="U2999">
        <f>IF(T2999="USD",S2999,S2999*0.055)</f>
        <v>600</v>
      </c>
      <c r="V2999">
        <v>300</v>
      </c>
      <c r="W2999" t="s">
        <v>14</v>
      </c>
      <c r="X2999">
        <f>IF(W2999="USD",V2999,V2999*0.054)</f>
        <v>300</v>
      </c>
      <c r="Y2999">
        <v>0</v>
      </c>
      <c r="Z2999">
        <v>0.44999999999999996</v>
      </c>
      <c r="AA2999" s="9">
        <v>0.30000000000000004</v>
      </c>
      <c r="AB2999">
        <v>0.375</v>
      </c>
      <c r="AC2999">
        <v>0.30000000000000004</v>
      </c>
    </row>
    <row r="3000" spans="1:29" x14ac:dyDescent="0.25">
      <c r="A3000" t="s">
        <v>3363</v>
      </c>
      <c r="B3000" t="s">
        <v>10</v>
      </c>
      <c r="C3000" t="s">
        <v>56</v>
      </c>
      <c r="D3000" t="s">
        <v>3620</v>
      </c>
      <c r="E3000" t="s">
        <v>3618</v>
      </c>
      <c r="F3000" t="str">
        <f>_xlfn.CONCAT(D3000:D3000,"-",E3000)</f>
        <v>Zanzibar-Tripoli</v>
      </c>
      <c r="G3000" s="1">
        <v>44810</v>
      </c>
      <c r="H3000" s="1">
        <v>44813</v>
      </c>
      <c r="I3000" s="8">
        <f>IF(H3000&lt;&gt;"",_xlfn.DAYS(H3000,G3000),"N/A")</f>
        <v>3</v>
      </c>
      <c r="J3000" s="1">
        <f>IF(H3000&lt;&gt;"",H3000,"N/A")</f>
        <v>44813</v>
      </c>
      <c r="K3000">
        <v>9</v>
      </c>
      <c r="L3000" t="s">
        <v>583</v>
      </c>
      <c r="M3000" t="str">
        <f>IF(L3000&lt;&gt;"",L3000,"N/A")</f>
        <v>Approval Pending</v>
      </c>
      <c r="O3000" t="str">
        <f>IF(N3000&lt;&gt;"",N3000,"N/A")</f>
        <v>N/A</v>
      </c>
      <c r="P3000" t="s">
        <v>13</v>
      </c>
      <c r="Q3000" s="9">
        <v>34</v>
      </c>
      <c r="R3000" t="str">
        <f t="shared" si="46"/>
        <v>30+</v>
      </c>
      <c r="S3000">
        <v>600</v>
      </c>
      <c r="T3000" t="s">
        <v>14</v>
      </c>
      <c r="U3000">
        <f>IF(T3000="USD",S3000,S3000*0.055)</f>
        <v>600</v>
      </c>
      <c r="V3000">
        <v>300</v>
      </c>
      <c r="W3000" t="s">
        <v>14</v>
      </c>
      <c r="X3000">
        <f>IF(W3000="USD",V3000,V3000*0.054)</f>
        <v>300</v>
      </c>
      <c r="Y3000">
        <v>0</v>
      </c>
      <c r="Z3000">
        <v>0.44999999999999996</v>
      </c>
      <c r="AA3000" s="9">
        <v>0.30000000000000004</v>
      </c>
      <c r="AB3000">
        <v>0.375</v>
      </c>
      <c r="AC3000">
        <v>0.30000000000000004</v>
      </c>
    </row>
    <row r="3001" spans="1:29" x14ac:dyDescent="0.25">
      <c r="A3001" t="s">
        <v>3364</v>
      </c>
      <c r="B3001" t="s">
        <v>10</v>
      </c>
      <c r="C3001" t="s">
        <v>56</v>
      </c>
      <c r="D3001" t="s">
        <v>3619</v>
      </c>
      <c r="E3001" t="s">
        <v>3613</v>
      </c>
      <c r="F3001" t="str">
        <f>_xlfn.CONCAT(D3001:D3001,"-",E3001)</f>
        <v>Addis Ababa-Sanaa</v>
      </c>
      <c r="G3001" s="1">
        <v>44812</v>
      </c>
      <c r="H3001" s="1">
        <v>44815</v>
      </c>
      <c r="I3001" s="8">
        <f>IF(H3001&lt;&gt;"",_xlfn.DAYS(H3001,G3001),"N/A")</f>
        <v>3</v>
      </c>
      <c r="J3001" s="1">
        <f>IF(H3001&lt;&gt;"",H3001,"N/A")</f>
        <v>44815</v>
      </c>
      <c r="K3001">
        <v>9</v>
      </c>
      <c r="L3001" t="s">
        <v>583</v>
      </c>
      <c r="M3001" t="str">
        <f>IF(L3001&lt;&gt;"",L3001,"N/A")</f>
        <v>Approval Pending</v>
      </c>
      <c r="O3001" t="str">
        <f>IF(N3001&lt;&gt;"",N3001,"N/A")</f>
        <v>N/A</v>
      </c>
      <c r="P3001" t="s">
        <v>13</v>
      </c>
      <c r="Q3001" s="9">
        <v>34</v>
      </c>
      <c r="R3001" t="str">
        <f t="shared" si="46"/>
        <v>30+</v>
      </c>
      <c r="S3001">
        <v>600</v>
      </c>
      <c r="T3001" t="s">
        <v>14</v>
      </c>
      <c r="U3001">
        <f>IF(T3001="USD",S3001,S3001*0.055)</f>
        <v>600</v>
      </c>
      <c r="V3001">
        <v>300</v>
      </c>
      <c r="W3001" t="s">
        <v>14</v>
      </c>
      <c r="X3001">
        <f>IF(W3001="USD",V3001,V3001*0.054)</f>
        <v>300</v>
      </c>
      <c r="Y3001">
        <v>0</v>
      </c>
      <c r="Z3001">
        <v>0.44999999999999996</v>
      </c>
      <c r="AA3001" s="9">
        <v>0.30000000000000004</v>
      </c>
      <c r="AB3001">
        <v>0.375</v>
      </c>
      <c r="AC3001">
        <v>0.30000000000000004</v>
      </c>
    </row>
    <row r="3002" spans="1:29" x14ac:dyDescent="0.25">
      <c r="A3002" t="s">
        <v>829</v>
      </c>
      <c r="B3002" t="s">
        <v>10</v>
      </c>
      <c r="C3002" t="s">
        <v>56</v>
      </c>
      <c r="D3002" t="s">
        <v>3616</v>
      </c>
      <c r="E3002" t="s">
        <v>3612</v>
      </c>
      <c r="F3002" t="str">
        <f>_xlfn.CONCAT(D3002:D3002,"-",E3002)</f>
        <v>Marrakech-Victoria</v>
      </c>
      <c r="G3002" s="1">
        <v>44789</v>
      </c>
      <c r="H3002" s="1">
        <v>44792</v>
      </c>
      <c r="I3002" s="8">
        <f>IF(H3002&lt;&gt;"",_xlfn.DAYS(H3002,G3002),"N/A")</f>
        <v>3</v>
      </c>
      <c r="J3002" s="1">
        <f>IF(H3002&lt;&gt;"",H3002,"N/A")</f>
        <v>44792</v>
      </c>
      <c r="K3002">
        <v>8</v>
      </c>
      <c r="L3002" t="s">
        <v>12</v>
      </c>
      <c r="M3002" t="str">
        <f>IF(L3002&lt;&gt;"",L3002,"N/A")</f>
        <v>Invoiced</v>
      </c>
      <c r="N3002" t="s">
        <v>12</v>
      </c>
      <c r="O3002" t="str">
        <f>IF(N3002&lt;&gt;"",N3002,"N/A")</f>
        <v>Invoiced</v>
      </c>
      <c r="P3002" t="s">
        <v>57</v>
      </c>
      <c r="Q3002" s="9">
        <v>25.317</v>
      </c>
      <c r="R3002" t="str">
        <f t="shared" si="46"/>
        <v>20-30</v>
      </c>
      <c r="S3002">
        <v>100</v>
      </c>
      <c r="T3002" t="s">
        <v>14</v>
      </c>
      <c r="U3002">
        <f>IF(T3002="USD",S3002,S3002*0.055)</f>
        <v>100</v>
      </c>
      <c r="V3002">
        <v>80</v>
      </c>
      <c r="W3002" t="s">
        <v>14</v>
      </c>
      <c r="X3002">
        <f>IF(W3002="USD",V3002,V3002*0.054)</f>
        <v>80</v>
      </c>
      <c r="Y3002">
        <v>1</v>
      </c>
      <c r="Z3002">
        <v>0.44999999999999996</v>
      </c>
      <c r="AA3002" s="9">
        <v>0.30000000000000004</v>
      </c>
      <c r="AB3002">
        <v>0.375</v>
      </c>
      <c r="AC3002">
        <v>0.30000000000000004</v>
      </c>
    </row>
    <row r="3003" spans="1:29" x14ac:dyDescent="0.25">
      <c r="A3003" t="s">
        <v>830</v>
      </c>
      <c r="B3003" t="s">
        <v>10</v>
      </c>
      <c r="C3003" t="s">
        <v>56</v>
      </c>
      <c r="D3003" t="s">
        <v>3615</v>
      </c>
      <c r="E3003" t="s">
        <v>3617</v>
      </c>
      <c r="F3003" t="str">
        <f>_xlfn.CONCAT(D3003:D3003,"-",E3003)</f>
        <v>Mombasa-Lagos</v>
      </c>
      <c r="G3003" s="1">
        <v>44789</v>
      </c>
      <c r="H3003" s="1">
        <v>44792</v>
      </c>
      <c r="I3003" s="8">
        <f>IF(H3003&lt;&gt;"",_xlfn.DAYS(H3003,G3003),"N/A")</f>
        <v>3</v>
      </c>
      <c r="J3003" s="1">
        <f>IF(H3003&lt;&gt;"",H3003,"N/A")</f>
        <v>44792</v>
      </c>
      <c r="K3003">
        <v>8</v>
      </c>
      <c r="L3003" t="s">
        <v>12</v>
      </c>
      <c r="M3003" t="str">
        <f>IF(L3003&lt;&gt;"",L3003,"N/A")</f>
        <v>Invoiced</v>
      </c>
      <c r="N3003" t="s">
        <v>12</v>
      </c>
      <c r="O3003" t="str">
        <f>IF(N3003&lt;&gt;"",N3003,"N/A")</f>
        <v>Invoiced</v>
      </c>
      <c r="P3003" t="s">
        <v>57</v>
      </c>
      <c r="Q3003" s="9">
        <v>25.157</v>
      </c>
      <c r="R3003" t="str">
        <f t="shared" si="46"/>
        <v>20-30</v>
      </c>
      <c r="S3003">
        <v>100</v>
      </c>
      <c r="T3003" t="s">
        <v>14</v>
      </c>
      <c r="U3003">
        <f>IF(T3003="USD",S3003,S3003*0.055)</f>
        <v>100</v>
      </c>
      <c r="V3003">
        <v>80</v>
      </c>
      <c r="W3003" t="s">
        <v>14</v>
      </c>
      <c r="X3003">
        <f>IF(W3003="USD",V3003,V3003*0.054)</f>
        <v>80</v>
      </c>
      <c r="Y3003">
        <v>1</v>
      </c>
      <c r="Z3003">
        <v>0.44999999999999996</v>
      </c>
      <c r="AA3003" s="9">
        <v>0.30000000000000004</v>
      </c>
      <c r="AB3003">
        <v>0.375</v>
      </c>
      <c r="AC3003">
        <v>0.30000000000000004</v>
      </c>
    </row>
    <row r="3004" spans="1:29" x14ac:dyDescent="0.25">
      <c r="A3004" t="s">
        <v>1189</v>
      </c>
      <c r="B3004" t="s">
        <v>10</v>
      </c>
      <c r="C3004" t="s">
        <v>56</v>
      </c>
      <c r="D3004" t="s">
        <v>3611</v>
      </c>
      <c r="E3004" t="s">
        <v>3617</v>
      </c>
      <c r="F3004" t="str">
        <f>_xlfn.CONCAT(D3004:D3004,"-",E3004)</f>
        <v>Mogadishu-Lagos</v>
      </c>
      <c r="G3004" s="1">
        <v>44662</v>
      </c>
      <c r="H3004" s="1">
        <v>44665</v>
      </c>
      <c r="I3004" s="8">
        <f>IF(H3004&lt;&gt;"",_xlfn.DAYS(H3004,G3004),"N/A")</f>
        <v>3</v>
      </c>
      <c r="J3004" s="1">
        <f>IF(H3004&lt;&gt;"",H3004,"N/A")</f>
        <v>44665</v>
      </c>
      <c r="K3004">
        <v>4</v>
      </c>
      <c r="L3004" t="s">
        <v>16</v>
      </c>
      <c r="M3004" t="str">
        <f>IF(L3004&lt;&gt;"",L3004,"N/A")</f>
        <v>Paid</v>
      </c>
      <c r="N3004" t="s">
        <v>12</v>
      </c>
      <c r="O3004" t="str">
        <f>IF(N3004&lt;&gt;"",N3004,"N/A")</f>
        <v>Invoiced</v>
      </c>
      <c r="P3004" t="s">
        <v>57</v>
      </c>
      <c r="Q3004" s="9">
        <v>25.143000000000001</v>
      </c>
      <c r="R3004" t="str">
        <f t="shared" si="46"/>
        <v>20-30</v>
      </c>
      <c r="S3004">
        <v>100</v>
      </c>
      <c r="T3004" t="s">
        <v>14</v>
      </c>
      <c r="U3004">
        <f>IF(T3004="USD",S3004,S3004*0.055)</f>
        <v>100</v>
      </c>
      <c r="V3004">
        <v>80</v>
      </c>
      <c r="W3004" t="s">
        <v>14</v>
      </c>
      <c r="X3004">
        <f>IF(W3004="USD",V3004,V3004*0.054)</f>
        <v>80</v>
      </c>
      <c r="Y3004">
        <v>1</v>
      </c>
      <c r="Z3004">
        <v>0.44999999999999996</v>
      </c>
      <c r="AA3004" s="9">
        <v>0.30000000000000004</v>
      </c>
      <c r="AB3004">
        <v>0.375</v>
      </c>
      <c r="AC3004">
        <v>0.30000000000000004</v>
      </c>
    </row>
    <row r="3005" spans="1:29" x14ac:dyDescent="0.25">
      <c r="A3005" t="s">
        <v>1209</v>
      </c>
      <c r="B3005" t="s">
        <v>10</v>
      </c>
      <c r="C3005" t="s">
        <v>56</v>
      </c>
      <c r="D3005" t="s">
        <v>3616</v>
      </c>
      <c r="E3005" t="s">
        <v>3613</v>
      </c>
      <c r="F3005" t="str">
        <f>_xlfn.CONCAT(D3005:D3005,"-",E3005)</f>
        <v>Marrakech-Sanaa</v>
      </c>
      <c r="G3005" s="1">
        <v>44662</v>
      </c>
      <c r="H3005" s="1">
        <v>44665</v>
      </c>
      <c r="I3005" s="8">
        <f>IF(H3005&lt;&gt;"",_xlfn.DAYS(H3005,G3005),"N/A")</f>
        <v>3</v>
      </c>
      <c r="J3005" s="1">
        <f>IF(H3005&lt;&gt;"",H3005,"N/A")</f>
        <v>44665</v>
      </c>
      <c r="K3005">
        <v>4</v>
      </c>
      <c r="L3005" t="s">
        <v>16</v>
      </c>
      <c r="M3005" t="str">
        <f>IF(L3005&lt;&gt;"",L3005,"N/A")</f>
        <v>Paid</v>
      </c>
      <c r="O3005" t="str">
        <f>IF(N3005&lt;&gt;"",N3005,"N/A")</f>
        <v>N/A</v>
      </c>
      <c r="P3005" t="s">
        <v>57</v>
      </c>
      <c r="Q3005" s="9">
        <v>25.143000000000001</v>
      </c>
      <c r="R3005" t="str">
        <f t="shared" si="46"/>
        <v>20-30</v>
      </c>
      <c r="S3005">
        <v>100</v>
      </c>
      <c r="T3005" t="s">
        <v>14</v>
      </c>
      <c r="U3005">
        <f>IF(T3005="USD",S3005,S3005*0.055)</f>
        <v>100</v>
      </c>
      <c r="V3005">
        <v>80</v>
      </c>
      <c r="W3005" t="s">
        <v>14</v>
      </c>
      <c r="X3005">
        <f>IF(W3005="USD",V3005,V3005*0.054)</f>
        <v>80</v>
      </c>
      <c r="Y3005">
        <v>1</v>
      </c>
      <c r="Z3005">
        <v>0.44999999999999996</v>
      </c>
      <c r="AA3005" s="9">
        <v>0.30000000000000004</v>
      </c>
      <c r="AB3005">
        <v>0.375</v>
      </c>
      <c r="AC3005">
        <v>0.30000000000000004</v>
      </c>
    </row>
    <row r="3006" spans="1:29" x14ac:dyDescent="0.25">
      <c r="A3006" t="s">
        <v>1188</v>
      </c>
      <c r="B3006" t="s">
        <v>10</v>
      </c>
      <c r="C3006" t="s">
        <v>56</v>
      </c>
      <c r="D3006" t="s">
        <v>3615</v>
      </c>
      <c r="E3006" t="s">
        <v>3618</v>
      </c>
      <c r="F3006" t="str">
        <f>_xlfn.CONCAT(D3006:D3006,"-",E3006)</f>
        <v>Mombasa-Tripoli</v>
      </c>
      <c r="G3006" s="1">
        <v>44662</v>
      </c>
      <c r="H3006" s="1">
        <v>44665</v>
      </c>
      <c r="I3006" s="8">
        <f>IF(H3006&lt;&gt;"",_xlfn.DAYS(H3006,G3006),"N/A")</f>
        <v>3</v>
      </c>
      <c r="J3006" s="1">
        <f>IF(H3006&lt;&gt;"",H3006,"N/A")</f>
        <v>44665</v>
      </c>
      <c r="K3006">
        <v>4</v>
      </c>
      <c r="L3006" t="s">
        <v>16</v>
      </c>
      <c r="M3006" t="str">
        <f>IF(L3006&lt;&gt;"",L3006,"N/A")</f>
        <v>Paid</v>
      </c>
      <c r="N3006" t="s">
        <v>12</v>
      </c>
      <c r="O3006" t="str">
        <f>IF(N3006&lt;&gt;"",N3006,"N/A")</f>
        <v>Invoiced</v>
      </c>
      <c r="P3006" t="s">
        <v>57</v>
      </c>
      <c r="Q3006" s="9">
        <v>25.123000000000001</v>
      </c>
      <c r="R3006" t="str">
        <f t="shared" si="46"/>
        <v>20-30</v>
      </c>
      <c r="S3006">
        <v>100</v>
      </c>
      <c r="T3006" t="s">
        <v>14</v>
      </c>
      <c r="U3006">
        <f>IF(T3006="USD",S3006,S3006*0.055)</f>
        <v>100</v>
      </c>
      <c r="V3006">
        <v>80</v>
      </c>
      <c r="W3006" t="s">
        <v>14</v>
      </c>
      <c r="X3006">
        <f>IF(W3006="USD",V3006,V3006*0.054)</f>
        <v>80</v>
      </c>
      <c r="Y3006">
        <v>1</v>
      </c>
      <c r="Z3006">
        <v>0.44999999999999996</v>
      </c>
      <c r="AA3006" s="9">
        <v>0.30000000000000004</v>
      </c>
      <c r="AB3006">
        <v>0.375</v>
      </c>
      <c r="AC3006">
        <v>0.30000000000000004</v>
      </c>
    </row>
    <row r="3007" spans="1:29" x14ac:dyDescent="0.25">
      <c r="A3007" t="s">
        <v>1208</v>
      </c>
      <c r="B3007" t="s">
        <v>10</v>
      </c>
      <c r="C3007" t="s">
        <v>56</v>
      </c>
      <c r="D3007" t="s">
        <v>3619</v>
      </c>
      <c r="E3007" t="s">
        <v>3613</v>
      </c>
      <c r="F3007" t="str">
        <f>_xlfn.CONCAT(D3007:D3007,"-",E3007)</f>
        <v>Addis Ababa-Sanaa</v>
      </c>
      <c r="G3007" s="1">
        <v>44662</v>
      </c>
      <c r="H3007" s="1">
        <v>44665</v>
      </c>
      <c r="I3007" s="8">
        <f>IF(H3007&lt;&gt;"",_xlfn.DAYS(H3007,G3007),"N/A")</f>
        <v>3</v>
      </c>
      <c r="J3007" s="1">
        <f>IF(H3007&lt;&gt;"",H3007,"N/A")</f>
        <v>44665</v>
      </c>
      <c r="K3007">
        <v>4</v>
      </c>
      <c r="L3007" t="s">
        <v>16</v>
      </c>
      <c r="M3007" t="str">
        <f>IF(L3007&lt;&gt;"",L3007,"N/A")</f>
        <v>Paid</v>
      </c>
      <c r="O3007" t="str">
        <f>IF(N3007&lt;&gt;"",N3007,"N/A")</f>
        <v>N/A</v>
      </c>
      <c r="P3007" t="s">
        <v>57</v>
      </c>
      <c r="Q3007" s="9">
        <v>25.123000000000001</v>
      </c>
      <c r="R3007" t="str">
        <f t="shared" si="46"/>
        <v>20-30</v>
      </c>
      <c r="S3007">
        <v>100</v>
      </c>
      <c r="T3007" t="s">
        <v>14</v>
      </c>
      <c r="U3007">
        <f>IF(T3007="USD",S3007,S3007*0.055)</f>
        <v>100</v>
      </c>
      <c r="V3007">
        <v>80</v>
      </c>
      <c r="W3007" t="s">
        <v>14</v>
      </c>
      <c r="X3007">
        <f>IF(W3007="USD",V3007,V3007*0.054)</f>
        <v>80</v>
      </c>
      <c r="Y3007">
        <v>1</v>
      </c>
      <c r="Z3007">
        <v>0.44999999999999996</v>
      </c>
      <c r="AA3007" s="9">
        <v>0.30000000000000004</v>
      </c>
      <c r="AB3007">
        <v>0.375</v>
      </c>
      <c r="AC3007">
        <v>0.30000000000000004</v>
      </c>
    </row>
    <row r="3008" spans="1:29" x14ac:dyDescent="0.25">
      <c r="A3008" t="s">
        <v>1184</v>
      </c>
      <c r="B3008" t="s">
        <v>10</v>
      </c>
      <c r="C3008" t="s">
        <v>56</v>
      </c>
      <c r="D3008" t="s">
        <v>3616</v>
      </c>
      <c r="E3008" t="s">
        <v>3618</v>
      </c>
      <c r="F3008" t="str">
        <f>_xlfn.CONCAT(D3008:D3008,"-",E3008)</f>
        <v>Marrakech-Tripoli</v>
      </c>
      <c r="G3008" s="1">
        <v>44662</v>
      </c>
      <c r="H3008" s="1">
        <v>44665</v>
      </c>
      <c r="I3008" s="8">
        <f>IF(H3008&lt;&gt;"",_xlfn.DAYS(H3008,G3008),"N/A")</f>
        <v>3</v>
      </c>
      <c r="J3008" s="1">
        <f>IF(H3008&lt;&gt;"",H3008,"N/A")</f>
        <v>44665</v>
      </c>
      <c r="K3008">
        <v>4</v>
      </c>
      <c r="L3008" t="s">
        <v>16</v>
      </c>
      <c r="M3008" t="str">
        <f>IF(L3008&lt;&gt;"",L3008,"N/A")</f>
        <v>Paid</v>
      </c>
      <c r="N3008" t="s">
        <v>12</v>
      </c>
      <c r="O3008" t="str">
        <f>IF(N3008&lt;&gt;"",N3008,"N/A")</f>
        <v>Invoiced</v>
      </c>
      <c r="P3008" t="s">
        <v>57</v>
      </c>
      <c r="Q3008" s="9">
        <v>25.100999999999999</v>
      </c>
      <c r="R3008" t="str">
        <f t="shared" si="46"/>
        <v>20-30</v>
      </c>
      <c r="S3008">
        <v>100</v>
      </c>
      <c r="T3008" t="s">
        <v>14</v>
      </c>
      <c r="U3008">
        <f>IF(T3008="USD",S3008,S3008*0.055)</f>
        <v>100</v>
      </c>
      <c r="V3008">
        <v>80</v>
      </c>
      <c r="W3008" t="s">
        <v>14</v>
      </c>
      <c r="X3008">
        <f>IF(W3008="USD",V3008,V3008*0.054)</f>
        <v>80</v>
      </c>
      <c r="Y3008">
        <v>1</v>
      </c>
      <c r="Z3008">
        <v>0.44999999999999996</v>
      </c>
      <c r="AA3008" s="9">
        <v>0.30000000000000004</v>
      </c>
      <c r="AB3008">
        <v>0.375</v>
      </c>
      <c r="AC3008">
        <v>0.30000000000000004</v>
      </c>
    </row>
    <row r="3009" spans="1:29" x14ac:dyDescent="0.25">
      <c r="A3009" t="s">
        <v>1204</v>
      </c>
      <c r="B3009" t="s">
        <v>10</v>
      </c>
      <c r="C3009" t="s">
        <v>56</v>
      </c>
      <c r="D3009" t="s">
        <v>3620</v>
      </c>
      <c r="E3009" t="s">
        <v>3612</v>
      </c>
      <c r="F3009" t="str">
        <f>_xlfn.CONCAT(D3009:D3009,"-",E3009)</f>
        <v>Zanzibar-Victoria</v>
      </c>
      <c r="G3009" s="1">
        <v>44662</v>
      </c>
      <c r="H3009" s="1">
        <v>44665</v>
      </c>
      <c r="I3009" s="8">
        <f>IF(H3009&lt;&gt;"",_xlfn.DAYS(H3009,G3009),"N/A")</f>
        <v>3</v>
      </c>
      <c r="J3009" s="1">
        <f>IF(H3009&lt;&gt;"",H3009,"N/A")</f>
        <v>44665</v>
      </c>
      <c r="K3009">
        <v>4</v>
      </c>
      <c r="L3009" t="s">
        <v>16</v>
      </c>
      <c r="M3009" t="str">
        <f>IF(L3009&lt;&gt;"",L3009,"N/A")</f>
        <v>Paid</v>
      </c>
      <c r="O3009" t="str">
        <f>IF(N3009&lt;&gt;"",N3009,"N/A")</f>
        <v>N/A</v>
      </c>
      <c r="P3009" t="s">
        <v>57</v>
      </c>
      <c r="Q3009" s="9">
        <v>25.100999999999999</v>
      </c>
      <c r="R3009" t="str">
        <f t="shared" si="46"/>
        <v>20-30</v>
      </c>
      <c r="S3009">
        <v>100</v>
      </c>
      <c r="T3009" t="s">
        <v>14</v>
      </c>
      <c r="U3009">
        <f>IF(T3009="USD",S3009,S3009*0.055)</f>
        <v>100</v>
      </c>
      <c r="V3009">
        <v>80</v>
      </c>
      <c r="W3009" t="s">
        <v>14</v>
      </c>
      <c r="X3009">
        <f>IF(W3009="USD",V3009,V3009*0.054)</f>
        <v>80</v>
      </c>
      <c r="Y3009">
        <v>1</v>
      </c>
      <c r="Z3009">
        <v>0.44999999999999996</v>
      </c>
      <c r="AA3009" s="9">
        <v>0.30000000000000004</v>
      </c>
      <c r="AB3009">
        <v>0.375</v>
      </c>
      <c r="AC3009">
        <v>0.30000000000000004</v>
      </c>
    </row>
    <row r="3010" spans="1:29" x14ac:dyDescent="0.25">
      <c r="A3010" t="s">
        <v>1182</v>
      </c>
      <c r="B3010" t="s">
        <v>10</v>
      </c>
      <c r="C3010" t="s">
        <v>56</v>
      </c>
      <c r="D3010" t="s">
        <v>3619</v>
      </c>
      <c r="E3010" t="s">
        <v>3612</v>
      </c>
      <c r="F3010" t="str">
        <f>_xlfn.CONCAT(D3010:D3010,"-",E3010)</f>
        <v>Addis Ababa-Victoria</v>
      </c>
      <c r="G3010" s="1">
        <v>44662</v>
      </c>
      <c r="H3010" s="1">
        <v>44665</v>
      </c>
      <c r="I3010" s="8">
        <f>IF(H3010&lt;&gt;"",_xlfn.DAYS(H3010,G3010),"N/A")</f>
        <v>3</v>
      </c>
      <c r="J3010" s="1">
        <f>IF(H3010&lt;&gt;"",H3010,"N/A")</f>
        <v>44665</v>
      </c>
      <c r="K3010">
        <v>4</v>
      </c>
      <c r="L3010" t="s">
        <v>16</v>
      </c>
      <c r="M3010" t="str">
        <f>IF(L3010&lt;&gt;"",L3010,"N/A")</f>
        <v>Paid</v>
      </c>
      <c r="N3010" t="s">
        <v>12</v>
      </c>
      <c r="O3010" t="str">
        <f>IF(N3010&lt;&gt;"",N3010,"N/A")</f>
        <v>Invoiced</v>
      </c>
      <c r="P3010" t="s">
        <v>57</v>
      </c>
      <c r="Q3010" s="9">
        <v>25.085999999999999</v>
      </c>
      <c r="R3010" t="str">
        <f t="shared" si="46"/>
        <v>20-30</v>
      </c>
      <c r="S3010">
        <v>100</v>
      </c>
      <c r="T3010" t="s">
        <v>14</v>
      </c>
      <c r="U3010">
        <f>IF(T3010="USD",S3010,S3010*0.055)</f>
        <v>100</v>
      </c>
      <c r="V3010">
        <v>80</v>
      </c>
      <c r="W3010" t="s">
        <v>14</v>
      </c>
      <c r="X3010">
        <f>IF(W3010="USD",V3010,V3010*0.054)</f>
        <v>80</v>
      </c>
      <c r="Y3010">
        <v>1</v>
      </c>
      <c r="Z3010">
        <v>0.44999999999999996</v>
      </c>
      <c r="AA3010" s="9">
        <v>0.30000000000000004</v>
      </c>
      <c r="AB3010">
        <v>0.375</v>
      </c>
      <c r="AC3010">
        <v>0.30000000000000004</v>
      </c>
    </row>
    <row r="3011" spans="1:29" x14ac:dyDescent="0.25">
      <c r="A3011" t="s">
        <v>1202</v>
      </c>
      <c r="B3011" t="s">
        <v>10</v>
      </c>
      <c r="C3011" t="s">
        <v>56</v>
      </c>
      <c r="D3011" t="s">
        <v>3615</v>
      </c>
      <c r="E3011" t="s">
        <v>3618</v>
      </c>
      <c r="F3011" t="str">
        <f>_xlfn.CONCAT(D3011:D3011,"-",E3011)</f>
        <v>Mombasa-Tripoli</v>
      </c>
      <c r="G3011" s="1">
        <v>44662</v>
      </c>
      <c r="H3011" s="1">
        <v>44665</v>
      </c>
      <c r="I3011" s="8">
        <f>IF(H3011&lt;&gt;"",_xlfn.DAYS(H3011,G3011),"N/A")</f>
        <v>3</v>
      </c>
      <c r="J3011" s="1">
        <f>IF(H3011&lt;&gt;"",H3011,"N/A")</f>
        <v>44665</v>
      </c>
      <c r="K3011">
        <v>4</v>
      </c>
      <c r="L3011" t="s">
        <v>16</v>
      </c>
      <c r="M3011" t="str">
        <f>IF(L3011&lt;&gt;"",L3011,"N/A")</f>
        <v>Paid</v>
      </c>
      <c r="O3011" t="str">
        <f>IF(N3011&lt;&gt;"",N3011,"N/A")</f>
        <v>N/A</v>
      </c>
      <c r="P3011" t="s">
        <v>57</v>
      </c>
      <c r="Q3011" s="9">
        <v>25.085999999999999</v>
      </c>
      <c r="R3011" t="str">
        <f t="shared" ref="R3011:R3074" si="47">IF(Q3011&lt;=10,"1-10",IF(Q3011&lt;=20,"10-20",IF(Q3011&lt;=30,"20-30",IF(Q3011&lt;=40,"30+"))))</f>
        <v>20-30</v>
      </c>
      <c r="S3011">
        <v>100</v>
      </c>
      <c r="T3011" t="s">
        <v>14</v>
      </c>
      <c r="U3011">
        <f>IF(T3011="USD",S3011,S3011*0.055)</f>
        <v>100</v>
      </c>
      <c r="V3011">
        <v>80</v>
      </c>
      <c r="W3011" t="s">
        <v>14</v>
      </c>
      <c r="X3011">
        <f>IF(W3011="USD",V3011,V3011*0.054)</f>
        <v>80</v>
      </c>
      <c r="Y3011">
        <v>1</v>
      </c>
      <c r="Z3011">
        <v>0.44999999999999996</v>
      </c>
      <c r="AA3011" s="9">
        <v>0.30000000000000004</v>
      </c>
      <c r="AB3011">
        <v>0.375</v>
      </c>
      <c r="AC3011">
        <v>0.30000000000000004</v>
      </c>
    </row>
    <row r="3012" spans="1:29" x14ac:dyDescent="0.25">
      <c r="A3012" t="s">
        <v>1187</v>
      </c>
      <c r="B3012" t="s">
        <v>10</v>
      </c>
      <c r="C3012" t="s">
        <v>56</v>
      </c>
      <c r="D3012" t="s">
        <v>3611</v>
      </c>
      <c r="E3012" t="s">
        <v>3617</v>
      </c>
      <c r="F3012" t="str">
        <f>_xlfn.CONCAT(D3012:D3012,"-",E3012)</f>
        <v>Mogadishu-Lagos</v>
      </c>
      <c r="G3012" s="1">
        <v>44662</v>
      </c>
      <c r="H3012" s="1">
        <v>44665</v>
      </c>
      <c r="I3012" s="8">
        <f>IF(H3012&lt;&gt;"",_xlfn.DAYS(H3012,G3012),"N/A")</f>
        <v>3</v>
      </c>
      <c r="J3012" s="1">
        <f>IF(H3012&lt;&gt;"",H3012,"N/A")</f>
        <v>44665</v>
      </c>
      <c r="K3012">
        <v>4</v>
      </c>
      <c r="L3012" t="s">
        <v>16</v>
      </c>
      <c r="M3012" t="str">
        <f>IF(L3012&lt;&gt;"",L3012,"N/A")</f>
        <v>Paid</v>
      </c>
      <c r="N3012" t="s">
        <v>12</v>
      </c>
      <c r="O3012" t="str">
        <f>IF(N3012&lt;&gt;"",N3012,"N/A")</f>
        <v>Invoiced</v>
      </c>
      <c r="P3012" t="s">
        <v>57</v>
      </c>
      <c r="Q3012" s="9">
        <v>25.076000000000001</v>
      </c>
      <c r="R3012" t="str">
        <f t="shared" si="47"/>
        <v>20-30</v>
      </c>
      <c r="S3012">
        <v>100</v>
      </c>
      <c r="T3012" t="s">
        <v>14</v>
      </c>
      <c r="U3012">
        <f>IF(T3012="USD",S3012,S3012*0.055)</f>
        <v>100</v>
      </c>
      <c r="V3012">
        <v>80</v>
      </c>
      <c r="W3012" t="s">
        <v>14</v>
      </c>
      <c r="X3012">
        <f>IF(W3012="USD",V3012,V3012*0.054)</f>
        <v>80</v>
      </c>
      <c r="Y3012">
        <v>1</v>
      </c>
      <c r="Z3012">
        <v>0.44999999999999996</v>
      </c>
      <c r="AA3012" s="9">
        <v>0.30000000000000004</v>
      </c>
      <c r="AB3012">
        <v>0.375</v>
      </c>
      <c r="AC3012">
        <v>0.30000000000000004</v>
      </c>
    </row>
    <row r="3013" spans="1:29" x14ac:dyDescent="0.25">
      <c r="A3013" t="s">
        <v>1207</v>
      </c>
      <c r="B3013" t="s">
        <v>10</v>
      </c>
      <c r="C3013" t="s">
        <v>56</v>
      </c>
      <c r="D3013" t="s">
        <v>3619</v>
      </c>
      <c r="E3013" t="s">
        <v>3617</v>
      </c>
      <c r="F3013" t="str">
        <f>_xlfn.CONCAT(D3013:D3013,"-",E3013)</f>
        <v>Addis Ababa-Lagos</v>
      </c>
      <c r="G3013" s="1">
        <v>44662</v>
      </c>
      <c r="H3013" s="1">
        <v>44665</v>
      </c>
      <c r="I3013" s="8">
        <f>IF(H3013&lt;&gt;"",_xlfn.DAYS(H3013,G3013),"N/A")</f>
        <v>3</v>
      </c>
      <c r="J3013" s="1">
        <f>IF(H3013&lt;&gt;"",H3013,"N/A")</f>
        <v>44665</v>
      </c>
      <c r="K3013">
        <v>4</v>
      </c>
      <c r="L3013" t="s">
        <v>16</v>
      </c>
      <c r="M3013" t="str">
        <f>IF(L3013&lt;&gt;"",L3013,"N/A")</f>
        <v>Paid</v>
      </c>
      <c r="O3013" t="str">
        <f>IF(N3013&lt;&gt;"",N3013,"N/A")</f>
        <v>N/A</v>
      </c>
      <c r="P3013" t="s">
        <v>57</v>
      </c>
      <c r="Q3013" s="9">
        <v>25.076000000000001</v>
      </c>
      <c r="R3013" t="str">
        <f t="shared" si="47"/>
        <v>20-30</v>
      </c>
      <c r="S3013">
        <v>100</v>
      </c>
      <c r="T3013" t="s">
        <v>14</v>
      </c>
      <c r="U3013">
        <f>IF(T3013="USD",S3013,S3013*0.055)</f>
        <v>100</v>
      </c>
      <c r="V3013">
        <v>80</v>
      </c>
      <c r="W3013" t="s">
        <v>14</v>
      </c>
      <c r="X3013">
        <f>IF(W3013="USD",V3013,V3013*0.054)</f>
        <v>80</v>
      </c>
      <c r="Y3013">
        <v>1</v>
      </c>
      <c r="Z3013">
        <v>0.44999999999999996</v>
      </c>
      <c r="AA3013" s="9">
        <v>0.30000000000000004</v>
      </c>
      <c r="AB3013">
        <v>0.375</v>
      </c>
      <c r="AC3013">
        <v>0.30000000000000004</v>
      </c>
    </row>
    <row r="3014" spans="1:29" x14ac:dyDescent="0.25">
      <c r="A3014" t="s">
        <v>1183</v>
      </c>
      <c r="B3014" t="s">
        <v>10</v>
      </c>
      <c r="C3014" t="s">
        <v>56</v>
      </c>
      <c r="D3014" t="s">
        <v>3616</v>
      </c>
      <c r="E3014" t="s">
        <v>3612</v>
      </c>
      <c r="F3014" t="str">
        <f>_xlfn.CONCAT(D3014:D3014,"-",E3014)</f>
        <v>Marrakech-Victoria</v>
      </c>
      <c r="G3014" s="1">
        <v>44662</v>
      </c>
      <c r="H3014" s="1">
        <v>44665</v>
      </c>
      <c r="I3014" s="8">
        <f>IF(H3014&lt;&gt;"",_xlfn.DAYS(H3014,G3014),"N/A")</f>
        <v>3</v>
      </c>
      <c r="J3014" s="1">
        <f>IF(H3014&lt;&gt;"",H3014,"N/A")</f>
        <v>44665</v>
      </c>
      <c r="K3014">
        <v>4</v>
      </c>
      <c r="L3014" t="s">
        <v>16</v>
      </c>
      <c r="M3014" t="str">
        <f>IF(L3014&lt;&gt;"",L3014,"N/A")</f>
        <v>Paid</v>
      </c>
      <c r="N3014" t="s">
        <v>12</v>
      </c>
      <c r="O3014" t="str">
        <f>IF(N3014&lt;&gt;"",N3014,"N/A")</f>
        <v>Invoiced</v>
      </c>
      <c r="P3014" t="s">
        <v>57</v>
      </c>
      <c r="Q3014" s="9">
        <v>25.044</v>
      </c>
      <c r="R3014" t="str">
        <f t="shared" si="47"/>
        <v>20-30</v>
      </c>
      <c r="S3014">
        <v>100</v>
      </c>
      <c r="T3014" t="s">
        <v>14</v>
      </c>
      <c r="U3014">
        <f>IF(T3014="USD",S3014,S3014*0.055)</f>
        <v>100</v>
      </c>
      <c r="V3014">
        <v>80</v>
      </c>
      <c r="W3014" t="s">
        <v>14</v>
      </c>
      <c r="X3014">
        <f>IF(W3014="USD",V3014,V3014*0.054)</f>
        <v>80</v>
      </c>
      <c r="Y3014">
        <v>1</v>
      </c>
      <c r="Z3014">
        <v>0.44999999999999996</v>
      </c>
      <c r="AA3014" s="9">
        <v>0.30000000000000004</v>
      </c>
      <c r="AB3014">
        <v>0.375</v>
      </c>
      <c r="AC3014">
        <v>0.30000000000000004</v>
      </c>
    </row>
    <row r="3015" spans="1:29" x14ac:dyDescent="0.25">
      <c r="A3015" t="s">
        <v>1203</v>
      </c>
      <c r="B3015" t="s">
        <v>10</v>
      </c>
      <c r="C3015" t="s">
        <v>56</v>
      </c>
      <c r="D3015" t="s">
        <v>3615</v>
      </c>
      <c r="E3015" t="s">
        <v>3614</v>
      </c>
      <c r="F3015" t="str">
        <f>_xlfn.CONCAT(D3015:D3015,"-",E3015)</f>
        <v>Mombasa-Alger</v>
      </c>
      <c r="G3015" s="1">
        <v>44662</v>
      </c>
      <c r="H3015" s="1">
        <v>44665</v>
      </c>
      <c r="I3015" s="8">
        <f>IF(H3015&lt;&gt;"",_xlfn.DAYS(H3015,G3015),"N/A")</f>
        <v>3</v>
      </c>
      <c r="J3015" s="1">
        <f>IF(H3015&lt;&gt;"",H3015,"N/A")</f>
        <v>44665</v>
      </c>
      <c r="K3015">
        <v>4</v>
      </c>
      <c r="L3015" t="s">
        <v>16</v>
      </c>
      <c r="M3015" t="str">
        <f>IF(L3015&lt;&gt;"",L3015,"N/A")</f>
        <v>Paid</v>
      </c>
      <c r="O3015" t="str">
        <f>IF(N3015&lt;&gt;"",N3015,"N/A")</f>
        <v>N/A</v>
      </c>
      <c r="P3015" t="s">
        <v>57</v>
      </c>
      <c r="Q3015" s="9">
        <v>25.044</v>
      </c>
      <c r="R3015" t="str">
        <f t="shared" si="47"/>
        <v>20-30</v>
      </c>
      <c r="S3015">
        <v>100</v>
      </c>
      <c r="T3015" t="s">
        <v>14</v>
      </c>
      <c r="U3015">
        <f>IF(T3015="USD",S3015,S3015*0.055)</f>
        <v>100</v>
      </c>
      <c r="V3015">
        <v>80</v>
      </c>
      <c r="W3015" t="s">
        <v>14</v>
      </c>
      <c r="X3015">
        <f>IF(W3015="USD",V3015,V3015*0.054)</f>
        <v>80</v>
      </c>
      <c r="Y3015">
        <v>1</v>
      </c>
      <c r="Z3015">
        <v>0.44999999999999996</v>
      </c>
      <c r="AA3015" s="9">
        <v>0.30000000000000004</v>
      </c>
      <c r="AB3015">
        <v>0.375</v>
      </c>
      <c r="AC3015">
        <v>0.30000000000000004</v>
      </c>
    </row>
    <row r="3016" spans="1:29" x14ac:dyDescent="0.25">
      <c r="A3016" t="s">
        <v>1191</v>
      </c>
      <c r="B3016" t="s">
        <v>10</v>
      </c>
      <c r="C3016" t="s">
        <v>56</v>
      </c>
      <c r="D3016" t="s">
        <v>3620</v>
      </c>
      <c r="E3016" t="s">
        <v>3614</v>
      </c>
      <c r="F3016" t="str">
        <f>_xlfn.CONCAT(D3016:D3016,"-",E3016)</f>
        <v>Zanzibar-Alger</v>
      </c>
      <c r="G3016" s="1">
        <v>44662</v>
      </c>
      <c r="H3016" s="1">
        <v>44665</v>
      </c>
      <c r="I3016" s="8">
        <f>IF(H3016&lt;&gt;"",_xlfn.DAYS(H3016,G3016),"N/A")</f>
        <v>3</v>
      </c>
      <c r="J3016" s="1">
        <f>IF(H3016&lt;&gt;"",H3016,"N/A")</f>
        <v>44665</v>
      </c>
      <c r="K3016">
        <v>4</v>
      </c>
      <c r="L3016" t="s">
        <v>16</v>
      </c>
      <c r="M3016" t="str">
        <f>IF(L3016&lt;&gt;"",L3016,"N/A")</f>
        <v>Paid</v>
      </c>
      <c r="N3016" t="s">
        <v>12</v>
      </c>
      <c r="O3016" t="str">
        <f>IF(N3016&lt;&gt;"",N3016,"N/A")</f>
        <v>Invoiced</v>
      </c>
      <c r="P3016" t="s">
        <v>57</v>
      </c>
      <c r="Q3016" s="9">
        <v>25.033999999999999</v>
      </c>
      <c r="R3016" t="str">
        <f t="shared" si="47"/>
        <v>20-30</v>
      </c>
      <c r="S3016">
        <v>100</v>
      </c>
      <c r="T3016" t="s">
        <v>14</v>
      </c>
      <c r="U3016">
        <f>IF(T3016="USD",S3016,S3016*0.055)</f>
        <v>100</v>
      </c>
      <c r="V3016">
        <v>80</v>
      </c>
      <c r="W3016" t="s">
        <v>14</v>
      </c>
      <c r="X3016">
        <f>IF(W3016="USD",V3016,V3016*0.054)</f>
        <v>80</v>
      </c>
      <c r="Y3016">
        <v>1</v>
      </c>
      <c r="Z3016">
        <v>0.44999999999999996</v>
      </c>
      <c r="AA3016" s="9">
        <v>0.30000000000000004</v>
      </c>
      <c r="AB3016">
        <v>0.375</v>
      </c>
      <c r="AC3016">
        <v>0.30000000000000004</v>
      </c>
    </row>
    <row r="3017" spans="1:29" x14ac:dyDescent="0.25">
      <c r="A3017" t="s">
        <v>1211</v>
      </c>
      <c r="B3017" t="s">
        <v>10</v>
      </c>
      <c r="C3017" t="s">
        <v>56</v>
      </c>
      <c r="D3017" t="s">
        <v>3616</v>
      </c>
      <c r="E3017" t="s">
        <v>3614</v>
      </c>
      <c r="F3017" t="str">
        <f>_xlfn.CONCAT(D3017:D3017,"-",E3017)</f>
        <v>Marrakech-Alger</v>
      </c>
      <c r="G3017" s="1">
        <v>44662</v>
      </c>
      <c r="H3017" s="1">
        <v>44665</v>
      </c>
      <c r="I3017" s="8">
        <f>IF(H3017&lt;&gt;"",_xlfn.DAYS(H3017,G3017),"N/A")</f>
        <v>3</v>
      </c>
      <c r="J3017" s="1">
        <f>IF(H3017&lt;&gt;"",H3017,"N/A")</f>
        <v>44665</v>
      </c>
      <c r="K3017">
        <v>4</v>
      </c>
      <c r="L3017" t="s">
        <v>16</v>
      </c>
      <c r="M3017" t="str">
        <f>IF(L3017&lt;&gt;"",L3017,"N/A")</f>
        <v>Paid</v>
      </c>
      <c r="O3017" t="str">
        <f>IF(N3017&lt;&gt;"",N3017,"N/A")</f>
        <v>N/A</v>
      </c>
      <c r="P3017" t="s">
        <v>57</v>
      </c>
      <c r="Q3017" s="9">
        <v>25.033999999999999</v>
      </c>
      <c r="R3017" t="str">
        <f t="shared" si="47"/>
        <v>20-30</v>
      </c>
      <c r="S3017">
        <v>100</v>
      </c>
      <c r="T3017" t="s">
        <v>14</v>
      </c>
      <c r="U3017">
        <f>IF(T3017="USD",S3017,S3017*0.055)</f>
        <v>100</v>
      </c>
      <c r="V3017">
        <v>80</v>
      </c>
      <c r="W3017" t="s">
        <v>14</v>
      </c>
      <c r="X3017">
        <f>IF(W3017="USD",V3017,V3017*0.054)</f>
        <v>80</v>
      </c>
      <c r="Y3017">
        <v>1</v>
      </c>
      <c r="Z3017">
        <v>0.44999999999999996</v>
      </c>
      <c r="AA3017" s="9">
        <v>0.30000000000000004</v>
      </c>
      <c r="AB3017">
        <v>0.375</v>
      </c>
      <c r="AC3017">
        <v>0.30000000000000004</v>
      </c>
    </row>
    <row r="3018" spans="1:29" x14ac:dyDescent="0.25">
      <c r="A3018" t="s">
        <v>1181</v>
      </c>
      <c r="B3018" t="s">
        <v>10</v>
      </c>
      <c r="C3018" t="s">
        <v>56</v>
      </c>
      <c r="D3018" t="s">
        <v>3611</v>
      </c>
      <c r="E3018" t="s">
        <v>3617</v>
      </c>
      <c r="F3018" t="str">
        <f>_xlfn.CONCAT(D3018:D3018,"-",E3018)</f>
        <v>Mogadishu-Lagos</v>
      </c>
      <c r="G3018" s="1">
        <v>44662</v>
      </c>
      <c r="H3018" s="1">
        <v>44665</v>
      </c>
      <c r="I3018" s="8">
        <f>IF(H3018&lt;&gt;"",_xlfn.DAYS(H3018,G3018),"N/A")</f>
        <v>3</v>
      </c>
      <c r="J3018" s="1">
        <f>IF(H3018&lt;&gt;"",H3018,"N/A")</f>
        <v>44665</v>
      </c>
      <c r="K3018">
        <v>4</v>
      </c>
      <c r="L3018" t="s">
        <v>16</v>
      </c>
      <c r="M3018" t="str">
        <f>IF(L3018&lt;&gt;"",L3018,"N/A")</f>
        <v>Paid</v>
      </c>
      <c r="N3018" t="s">
        <v>12</v>
      </c>
      <c r="O3018" t="str">
        <f>IF(N3018&lt;&gt;"",N3018,"N/A")</f>
        <v>Invoiced</v>
      </c>
      <c r="P3018" t="s">
        <v>57</v>
      </c>
      <c r="Q3018" s="9">
        <v>25.033000000000001</v>
      </c>
      <c r="R3018" t="str">
        <f t="shared" si="47"/>
        <v>20-30</v>
      </c>
      <c r="S3018">
        <v>100</v>
      </c>
      <c r="T3018" t="s">
        <v>14</v>
      </c>
      <c r="U3018">
        <f>IF(T3018="USD",S3018,S3018*0.055)</f>
        <v>100</v>
      </c>
      <c r="V3018">
        <v>80</v>
      </c>
      <c r="W3018" t="s">
        <v>14</v>
      </c>
      <c r="X3018">
        <f>IF(W3018="USD",V3018,V3018*0.054)</f>
        <v>80</v>
      </c>
      <c r="Y3018">
        <v>1</v>
      </c>
      <c r="Z3018">
        <v>0.44999999999999996</v>
      </c>
      <c r="AA3018" s="9">
        <v>0.30000000000000004</v>
      </c>
      <c r="AB3018">
        <v>0.375</v>
      </c>
      <c r="AC3018">
        <v>0.30000000000000004</v>
      </c>
    </row>
    <row r="3019" spans="1:29" x14ac:dyDescent="0.25">
      <c r="A3019" t="s">
        <v>1201</v>
      </c>
      <c r="B3019" t="s">
        <v>10</v>
      </c>
      <c r="C3019" t="s">
        <v>56</v>
      </c>
      <c r="D3019" t="s">
        <v>3611</v>
      </c>
      <c r="E3019" t="s">
        <v>3614</v>
      </c>
      <c r="F3019" t="str">
        <f>_xlfn.CONCAT(D3019:D3019,"-",E3019)</f>
        <v>Mogadishu-Alger</v>
      </c>
      <c r="G3019" s="1">
        <v>44662</v>
      </c>
      <c r="H3019" s="1">
        <v>44665</v>
      </c>
      <c r="I3019" s="8">
        <f>IF(H3019&lt;&gt;"",_xlfn.DAYS(H3019,G3019),"N/A")</f>
        <v>3</v>
      </c>
      <c r="J3019" s="1">
        <f>IF(H3019&lt;&gt;"",H3019,"N/A")</f>
        <v>44665</v>
      </c>
      <c r="K3019">
        <v>4</v>
      </c>
      <c r="L3019" t="s">
        <v>16</v>
      </c>
      <c r="M3019" t="str">
        <f>IF(L3019&lt;&gt;"",L3019,"N/A")</f>
        <v>Paid</v>
      </c>
      <c r="O3019" t="str">
        <f>IF(N3019&lt;&gt;"",N3019,"N/A")</f>
        <v>N/A</v>
      </c>
      <c r="P3019" t="s">
        <v>57</v>
      </c>
      <c r="Q3019" s="9">
        <v>25.033000000000001</v>
      </c>
      <c r="R3019" t="str">
        <f t="shared" si="47"/>
        <v>20-30</v>
      </c>
      <c r="S3019">
        <v>100</v>
      </c>
      <c r="T3019" t="s">
        <v>14</v>
      </c>
      <c r="U3019">
        <f>IF(T3019="USD",S3019,S3019*0.055)</f>
        <v>100</v>
      </c>
      <c r="V3019">
        <v>80</v>
      </c>
      <c r="W3019" t="s">
        <v>14</v>
      </c>
      <c r="X3019">
        <f>IF(W3019="USD",V3019,V3019*0.054)</f>
        <v>80</v>
      </c>
      <c r="Y3019">
        <v>1</v>
      </c>
      <c r="Z3019">
        <v>0.44999999999999996</v>
      </c>
      <c r="AA3019" s="9">
        <v>0.30000000000000004</v>
      </c>
      <c r="AB3019">
        <v>0.375</v>
      </c>
      <c r="AC3019">
        <v>0.30000000000000004</v>
      </c>
    </row>
    <row r="3020" spans="1:29" x14ac:dyDescent="0.25">
      <c r="A3020" t="s">
        <v>1186</v>
      </c>
      <c r="B3020" t="s">
        <v>10</v>
      </c>
      <c r="C3020" t="s">
        <v>56</v>
      </c>
      <c r="D3020" t="s">
        <v>3615</v>
      </c>
      <c r="E3020" t="s">
        <v>3612</v>
      </c>
      <c r="F3020" t="str">
        <f>_xlfn.CONCAT(D3020:D3020,"-",E3020)</f>
        <v>Mombasa-Victoria</v>
      </c>
      <c r="G3020" s="1">
        <v>44662</v>
      </c>
      <c r="H3020" s="1">
        <v>44665</v>
      </c>
      <c r="I3020" s="8">
        <f>IF(H3020&lt;&gt;"",_xlfn.DAYS(H3020,G3020),"N/A")</f>
        <v>3</v>
      </c>
      <c r="J3020" s="1">
        <f>IF(H3020&lt;&gt;"",H3020,"N/A")</f>
        <v>44665</v>
      </c>
      <c r="K3020">
        <v>4</v>
      </c>
      <c r="L3020" t="s">
        <v>16</v>
      </c>
      <c r="M3020" t="str">
        <f>IF(L3020&lt;&gt;"",L3020,"N/A")</f>
        <v>Paid</v>
      </c>
      <c r="N3020" t="s">
        <v>12</v>
      </c>
      <c r="O3020" t="str">
        <f>IF(N3020&lt;&gt;"",N3020,"N/A")</f>
        <v>Invoiced</v>
      </c>
      <c r="P3020" t="s">
        <v>57</v>
      </c>
      <c r="Q3020" s="9">
        <v>25.027000000000001</v>
      </c>
      <c r="R3020" t="str">
        <f t="shared" si="47"/>
        <v>20-30</v>
      </c>
      <c r="S3020">
        <v>100</v>
      </c>
      <c r="T3020" t="s">
        <v>14</v>
      </c>
      <c r="U3020">
        <f>IF(T3020="USD",S3020,S3020*0.055)</f>
        <v>100</v>
      </c>
      <c r="V3020">
        <v>80</v>
      </c>
      <c r="W3020" t="s">
        <v>14</v>
      </c>
      <c r="X3020">
        <f>IF(W3020="USD",V3020,V3020*0.054)</f>
        <v>80</v>
      </c>
      <c r="Y3020">
        <v>1</v>
      </c>
      <c r="Z3020">
        <v>0.44999999999999996</v>
      </c>
      <c r="AA3020" s="9">
        <v>0.30000000000000004</v>
      </c>
      <c r="AB3020">
        <v>0.375</v>
      </c>
      <c r="AC3020">
        <v>0.30000000000000004</v>
      </c>
    </row>
    <row r="3021" spans="1:29" x14ac:dyDescent="0.25">
      <c r="A3021" t="s">
        <v>1206</v>
      </c>
      <c r="B3021" t="s">
        <v>10</v>
      </c>
      <c r="C3021" t="s">
        <v>56</v>
      </c>
      <c r="D3021" t="s">
        <v>3619</v>
      </c>
      <c r="E3021" t="s">
        <v>3613</v>
      </c>
      <c r="F3021" t="str">
        <f>_xlfn.CONCAT(D3021:D3021,"-",E3021)</f>
        <v>Addis Ababa-Sanaa</v>
      </c>
      <c r="G3021" s="1">
        <v>44662</v>
      </c>
      <c r="H3021" s="1">
        <v>44665</v>
      </c>
      <c r="I3021" s="8">
        <f>IF(H3021&lt;&gt;"",_xlfn.DAYS(H3021,G3021),"N/A")</f>
        <v>3</v>
      </c>
      <c r="J3021" s="1">
        <f>IF(H3021&lt;&gt;"",H3021,"N/A")</f>
        <v>44665</v>
      </c>
      <c r="K3021">
        <v>4</v>
      </c>
      <c r="L3021" t="s">
        <v>16</v>
      </c>
      <c r="M3021" t="str">
        <f>IF(L3021&lt;&gt;"",L3021,"N/A")</f>
        <v>Paid</v>
      </c>
      <c r="O3021" t="str">
        <f>IF(N3021&lt;&gt;"",N3021,"N/A")</f>
        <v>N/A</v>
      </c>
      <c r="P3021" t="s">
        <v>57</v>
      </c>
      <c r="Q3021" s="9">
        <v>25.027000000000001</v>
      </c>
      <c r="R3021" t="str">
        <f t="shared" si="47"/>
        <v>20-30</v>
      </c>
      <c r="S3021">
        <v>100</v>
      </c>
      <c r="T3021" t="s">
        <v>14</v>
      </c>
      <c r="U3021">
        <f>IF(T3021="USD",S3021,S3021*0.055)</f>
        <v>100</v>
      </c>
      <c r="V3021">
        <v>80</v>
      </c>
      <c r="W3021" t="s">
        <v>14</v>
      </c>
      <c r="X3021">
        <f>IF(W3021="USD",V3021,V3021*0.054)</f>
        <v>80</v>
      </c>
      <c r="Y3021">
        <v>1</v>
      </c>
      <c r="Z3021">
        <v>0.44999999999999996</v>
      </c>
      <c r="AA3021" s="9">
        <v>0.30000000000000004</v>
      </c>
      <c r="AB3021">
        <v>0.375</v>
      </c>
      <c r="AC3021">
        <v>0.30000000000000004</v>
      </c>
    </row>
    <row r="3022" spans="1:29" x14ac:dyDescent="0.25">
      <c r="A3022" t="s">
        <v>1193</v>
      </c>
      <c r="B3022" t="s">
        <v>10</v>
      </c>
      <c r="C3022" t="s">
        <v>56</v>
      </c>
      <c r="D3022" t="s">
        <v>3615</v>
      </c>
      <c r="E3022" t="s">
        <v>3612</v>
      </c>
      <c r="F3022" t="str">
        <f>_xlfn.CONCAT(D3022:D3022,"-",E3022)</f>
        <v>Mombasa-Victoria</v>
      </c>
      <c r="G3022" s="1">
        <v>44662</v>
      </c>
      <c r="H3022" s="1">
        <v>44665</v>
      </c>
      <c r="I3022" s="8">
        <f>IF(H3022&lt;&gt;"",_xlfn.DAYS(H3022,G3022),"N/A")</f>
        <v>3</v>
      </c>
      <c r="J3022" s="1">
        <f>IF(H3022&lt;&gt;"",H3022,"N/A")</f>
        <v>44665</v>
      </c>
      <c r="K3022">
        <v>4</v>
      </c>
      <c r="L3022" t="s">
        <v>16</v>
      </c>
      <c r="M3022" t="str">
        <f>IF(L3022&lt;&gt;"",L3022,"N/A")</f>
        <v>Paid</v>
      </c>
      <c r="N3022" t="s">
        <v>12</v>
      </c>
      <c r="O3022" t="str">
        <f>IF(N3022&lt;&gt;"",N3022,"N/A")</f>
        <v>Invoiced</v>
      </c>
      <c r="P3022" t="s">
        <v>57</v>
      </c>
      <c r="Q3022" s="9">
        <v>24.974</v>
      </c>
      <c r="R3022" t="str">
        <f t="shared" si="47"/>
        <v>20-30</v>
      </c>
      <c r="S3022">
        <v>100</v>
      </c>
      <c r="T3022" t="s">
        <v>14</v>
      </c>
      <c r="U3022">
        <f>IF(T3022="USD",S3022,S3022*0.055)</f>
        <v>100</v>
      </c>
      <c r="V3022">
        <v>80</v>
      </c>
      <c r="W3022" t="s">
        <v>14</v>
      </c>
      <c r="X3022">
        <f>IF(W3022="USD",V3022,V3022*0.054)</f>
        <v>80</v>
      </c>
      <c r="Y3022">
        <v>1</v>
      </c>
      <c r="Z3022">
        <v>0.44999999999999996</v>
      </c>
      <c r="AA3022" s="9">
        <v>0.30000000000000004</v>
      </c>
      <c r="AB3022">
        <v>0.375</v>
      </c>
      <c r="AC3022">
        <v>0.30000000000000004</v>
      </c>
    </row>
    <row r="3023" spans="1:29" x14ac:dyDescent="0.25">
      <c r="A3023" t="s">
        <v>1213</v>
      </c>
      <c r="B3023" t="s">
        <v>10</v>
      </c>
      <c r="C3023" t="s">
        <v>56</v>
      </c>
      <c r="D3023" t="s">
        <v>3620</v>
      </c>
      <c r="E3023" t="s">
        <v>3617</v>
      </c>
      <c r="F3023" t="str">
        <f>_xlfn.CONCAT(D3023:D3023,"-",E3023)</f>
        <v>Zanzibar-Lagos</v>
      </c>
      <c r="G3023" s="1">
        <v>44662</v>
      </c>
      <c r="H3023" s="1">
        <v>44665</v>
      </c>
      <c r="I3023" s="8">
        <f>IF(H3023&lt;&gt;"",_xlfn.DAYS(H3023,G3023),"N/A")</f>
        <v>3</v>
      </c>
      <c r="J3023" s="1">
        <f>IF(H3023&lt;&gt;"",H3023,"N/A")</f>
        <v>44665</v>
      </c>
      <c r="K3023">
        <v>4</v>
      </c>
      <c r="L3023" t="s">
        <v>16</v>
      </c>
      <c r="M3023" t="str">
        <f>IF(L3023&lt;&gt;"",L3023,"N/A")</f>
        <v>Paid</v>
      </c>
      <c r="O3023" t="str">
        <f>IF(N3023&lt;&gt;"",N3023,"N/A")</f>
        <v>N/A</v>
      </c>
      <c r="P3023" t="s">
        <v>57</v>
      </c>
      <c r="Q3023" s="9">
        <v>24.974</v>
      </c>
      <c r="R3023" t="str">
        <f t="shared" si="47"/>
        <v>20-30</v>
      </c>
      <c r="S3023">
        <v>100</v>
      </c>
      <c r="T3023" t="s">
        <v>14</v>
      </c>
      <c r="U3023">
        <f>IF(T3023="USD",S3023,S3023*0.055)</f>
        <v>100</v>
      </c>
      <c r="V3023">
        <v>80</v>
      </c>
      <c r="W3023" t="s">
        <v>14</v>
      </c>
      <c r="X3023">
        <f>IF(W3023="USD",V3023,V3023*0.054)</f>
        <v>80</v>
      </c>
      <c r="Y3023">
        <v>1</v>
      </c>
      <c r="Z3023">
        <v>0.44999999999999996</v>
      </c>
      <c r="AA3023" s="9">
        <v>0.30000000000000004</v>
      </c>
      <c r="AB3023">
        <v>0.375</v>
      </c>
      <c r="AC3023">
        <v>0.30000000000000004</v>
      </c>
    </row>
    <row r="3024" spans="1:29" x14ac:dyDescent="0.25">
      <c r="A3024" t="s">
        <v>1185</v>
      </c>
      <c r="B3024" t="s">
        <v>10</v>
      </c>
      <c r="C3024" t="s">
        <v>56</v>
      </c>
      <c r="D3024" t="s">
        <v>3620</v>
      </c>
      <c r="E3024" t="s">
        <v>3612</v>
      </c>
      <c r="F3024" t="str">
        <f>_xlfn.CONCAT(D3024:D3024,"-",E3024)</f>
        <v>Zanzibar-Victoria</v>
      </c>
      <c r="G3024" s="1">
        <v>44662</v>
      </c>
      <c r="H3024" s="1">
        <v>44665</v>
      </c>
      <c r="I3024" s="8">
        <f>IF(H3024&lt;&gt;"",_xlfn.DAYS(H3024,G3024),"N/A")</f>
        <v>3</v>
      </c>
      <c r="J3024" s="1">
        <f>IF(H3024&lt;&gt;"",H3024,"N/A")</f>
        <v>44665</v>
      </c>
      <c r="K3024">
        <v>4</v>
      </c>
      <c r="L3024" t="s">
        <v>16</v>
      </c>
      <c r="M3024" t="str">
        <f>IF(L3024&lt;&gt;"",L3024,"N/A")</f>
        <v>Paid</v>
      </c>
      <c r="N3024" t="s">
        <v>12</v>
      </c>
      <c r="O3024" t="str">
        <f>IF(N3024&lt;&gt;"",N3024,"N/A")</f>
        <v>Invoiced</v>
      </c>
      <c r="P3024" t="s">
        <v>57</v>
      </c>
      <c r="Q3024" s="9">
        <v>24.812000000000001</v>
      </c>
      <c r="R3024" t="str">
        <f t="shared" si="47"/>
        <v>20-30</v>
      </c>
      <c r="S3024">
        <v>100</v>
      </c>
      <c r="T3024" t="s">
        <v>14</v>
      </c>
      <c r="U3024">
        <f>IF(T3024="USD",S3024,S3024*0.055)</f>
        <v>100</v>
      </c>
      <c r="V3024">
        <v>80</v>
      </c>
      <c r="W3024" t="s">
        <v>14</v>
      </c>
      <c r="X3024">
        <f>IF(W3024="USD",V3024,V3024*0.054)</f>
        <v>80</v>
      </c>
      <c r="Y3024">
        <v>1</v>
      </c>
      <c r="Z3024">
        <v>0.44999999999999996</v>
      </c>
      <c r="AA3024" s="9">
        <v>0.30000000000000004</v>
      </c>
      <c r="AB3024">
        <v>0.375</v>
      </c>
      <c r="AC3024">
        <v>0.30000000000000004</v>
      </c>
    </row>
    <row r="3025" spans="1:29" x14ac:dyDescent="0.25">
      <c r="A3025" t="s">
        <v>1205</v>
      </c>
      <c r="B3025" t="s">
        <v>10</v>
      </c>
      <c r="C3025" t="s">
        <v>56</v>
      </c>
      <c r="D3025" t="s">
        <v>3615</v>
      </c>
      <c r="E3025" t="s">
        <v>3617</v>
      </c>
      <c r="F3025" t="str">
        <f>_xlfn.CONCAT(D3025:D3025,"-",E3025)</f>
        <v>Mombasa-Lagos</v>
      </c>
      <c r="G3025" s="1">
        <v>44662</v>
      </c>
      <c r="H3025" s="1">
        <v>44665</v>
      </c>
      <c r="I3025" s="8">
        <f>IF(H3025&lt;&gt;"",_xlfn.DAYS(H3025,G3025),"N/A")</f>
        <v>3</v>
      </c>
      <c r="J3025" s="1">
        <f>IF(H3025&lt;&gt;"",H3025,"N/A")</f>
        <v>44665</v>
      </c>
      <c r="K3025">
        <v>4</v>
      </c>
      <c r="L3025" t="s">
        <v>16</v>
      </c>
      <c r="M3025" t="str">
        <f>IF(L3025&lt;&gt;"",L3025,"N/A")</f>
        <v>Paid</v>
      </c>
      <c r="O3025" t="str">
        <f>IF(N3025&lt;&gt;"",N3025,"N/A")</f>
        <v>N/A</v>
      </c>
      <c r="P3025" t="s">
        <v>57</v>
      </c>
      <c r="Q3025" s="9">
        <v>24.812000000000001</v>
      </c>
      <c r="R3025" t="str">
        <f t="shared" si="47"/>
        <v>20-30</v>
      </c>
      <c r="S3025">
        <v>100</v>
      </c>
      <c r="T3025" t="s">
        <v>14</v>
      </c>
      <c r="U3025">
        <f>IF(T3025="USD",S3025,S3025*0.055)</f>
        <v>100</v>
      </c>
      <c r="V3025">
        <v>80</v>
      </c>
      <c r="W3025" t="s">
        <v>14</v>
      </c>
      <c r="X3025">
        <f>IF(W3025="USD",V3025,V3025*0.054)</f>
        <v>80</v>
      </c>
      <c r="Y3025">
        <v>1</v>
      </c>
      <c r="Z3025">
        <v>0.44999999999999996</v>
      </c>
      <c r="AA3025" s="9">
        <v>0.30000000000000004</v>
      </c>
      <c r="AB3025">
        <v>0.375</v>
      </c>
      <c r="AC3025">
        <v>0.30000000000000004</v>
      </c>
    </row>
    <row r="3026" spans="1:29" x14ac:dyDescent="0.25">
      <c r="A3026" t="s">
        <v>1197</v>
      </c>
      <c r="B3026" t="s">
        <v>10</v>
      </c>
      <c r="C3026" t="s">
        <v>56</v>
      </c>
      <c r="D3026" t="s">
        <v>3611</v>
      </c>
      <c r="E3026" t="s">
        <v>3618</v>
      </c>
      <c r="F3026" t="str">
        <f>_xlfn.CONCAT(D3026:D3026,"-",E3026)</f>
        <v>Mogadishu-Tripoli</v>
      </c>
      <c r="G3026" s="1">
        <v>44662</v>
      </c>
      <c r="H3026" s="1">
        <v>44665</v>
      </c>
      <c r="I3026" s="8">
        <f>IF(H3026&lt;&gt;"",_xlfn.DAYS(H3026,G3026),"N/A")</f>
        <v>3</v>
      </c>
      <c r="J3026" s="1">
        <f>IF(H3026&lt;&gt;"",H3026,"N/A")</f>
        <v>44665</v>
      </c>
      <c r="K3026">
        <v>4</v>
      </c>
      <c r="L3026" t="s">
        <v>16</v>
      </c>
      <c r="M3026" t="str">
        <f>IF(L3026&lt;&gt;"",L3026,"N/A")</f>
        <v>Paid</v>
      </c>
      <c r="N3026" t="s">
        <v>12</v>
      </c>
      <c r="O3026" t="str">
        <f>IF(N3026&lt;&gt;"",N3026,"N/A")</f>
        <v>Invoiced</v>
      </c>
      <c r="P3026" t="s">
        <v>57</v>
      </c>
      <c r="Q3026" s="9">
        <v>22.559000000000001</v>
      </c>
      <c r="R3026" t="str">
        <f t="shared" si="47"/>
        <v>20-30</v>
      </c>
      <c r="S3026">
        <v>100</v>
      </c>
      <c r="T3026" t="s">
        <v>14</v>
      </c>
      <c r="U3026">
        <f>IF(T3026="USD",S3026,S3026*0.055)</f>
        <v>100</v>
      </c>
      <c r="V3026">
        <v>80</v>
      </c>
      <c r="W3026" t="s">
        <v>14</v>
      </c>
      <c r="X3026">
        <f>IF(W3026="USD",V3026,V3026*0.054)</f>
        <v>80</v>
      </c>
      <c r="Y3026">
        <v>1</v>
      </c>
      <c r="Z3026">
        <v>0.44999999999999996</v>
      </c>
      <c r="AA3026" s="9">
        <v>0.30000000000000004</v>
      </c>
      <c r="AB3026">
        <v>0.375</v>
      </c>
      <c r="AC3026">
        <v>0.30000000000000004</v>
      </c>
    </row>
    <row r="3027" spans="1:29" x14ac:dyDescent="0.25">
      <c r="A3027" t="s">
        <v>1217</v>
      </c>
      <c r="B3027" t="s">
        <v>10</v>
      </c>
      <c r="C3027" t="s">
        <v>56</v>
      </c>
      <c r="D3027" t="s">
        <v>3620</v>
      </c>
      <c r="E3027" t="s">
        <v>3612</v>
      </c>
      <c r="F3027" t="str">
        <f>_xlfn.CONCAT(D3027:D3027,"-",E3027)</f>
        <v>Zanzibar-Victoria</v>
      </c>
      <c r="G3027" s="1">
        <v>44662</v>
      </c>
      <c r="H3027" s="1">
        <v>44665</v>
      </c>
      <c r="I3027" s="8">
        <f>IF(H3027&lt;&gt;"",_xlfn.DAYS(H3027,G3027),"N/A")</f>
        <v>3</v>
      </c>
      <c r="J3027" s="1">
        <f>IF(H3027&lt;&gt;"",H3027,"N/A")</f>
        <v>44665</v>
      </c>
      <c r="K3027">
        <v>4</v>
      </c>
      <c r="L3027" t="s">
        <v>16</v>
      </c>
      <c r="M3027" t="str">
        <f>IF(L3027&lt;&gt;"",L3027,"N/A")</f>
        <v>Paid</v>
      </c>
      <c r="O3027" t="str">
        <f>IF(N3027&lt;&gt;"",N3027,"N/A")</f>
        <v>N/A</v>
      </c>
      <c r="P3027" t="s">
        <v>57</v>
      </c>
      <c r="Q3027" s="9">
        <v>22.559000000000001</v>
      </c>
      <c r="R3027" t="str">
        <f t="shared" si="47"/>
        <v>20-30</v>
      </c>
      <c r="S3027">
        <v>100</v>
      </c>
      <c r="T3027" t="s">
        <v>14</v>
      </c>
      <c r="U3027">
        <f>IF(T3027="USD",S3027,S3027*0.055)</f>
        <v>100</v>
      </c>
      <c r="V3027">
        <v>80</v>
      </c>
      <c r="W3027" t="s">
        <v>14</v>
      </c>
      <c r="X3027">
        <f>IF(W3027="USD",V3027,V3027*0.054)</f>
        <v>80</v>
      </c>
      <c r="Y3027">
        <v>1</v>
      </c>
      <c r="Z3027">
        <v>0.44999999999999996</v>
      </c>
      <c r="AA3027" s="9">
        <v>0.30000000000000004</v>
      </c>
      <c r="AB3027">
        <v>0.375</v>
      </c>
      <c r="AC3027">
        <v>0.30000000000000004</v>
      </c>
    </row>
    <row r="3028" spans="1:29" x14ac:dyDescent="0.25">
      <c r="A3028" t="s">
        <v>1195</v>
      </c>
      <c r="B3028" t="s">
        <v>10</v>
      </c>
      <c r="C3028" t="s">
        <v>56</v>
      </c>
      <c r="D3028" t="s">
        <v>3611</v>
      </c>
      <c r="E3028" t="s">
        <v>3617</v>
      </c>
      <c r="F3028" t="str">
        <f>_xlfn.CONCAT(D3028:D3028,"-",E3028)</f>
        <v>Mogadishu-Lagos</v>
      </c>
      <c r="G3028" s="1">
        <v>44662</v>
      </c>
      <c r="H3028" s="1">
        <v>44665</v>
      </c>
      <c r="I3028" s="8">
        <f>IF(H3028&lt;&gt;"",_xlfn.DAYS(H3028,G3028),"N/A")</f>
        <v>3</v>
      </c>
      <c r="J3028" s="1">
        <f>IF(H3028&lt;&gt;"",H3028,"N/A")</f>
        <v>44665</v>
      </c>
      <c r="K3028">
        <v>4</v>
      </c>
      <c r="L3028" t="s">
        <v>16</v>
      </c>
      <c r="M3028" t="str">
        <f>IF(L3028&lt;&gt;"",L3028,"N/A")</f>
        <v>Paid</v>
      </c>
      <c r="N3028" t="s">
        <v>12</v>
      </c>
      <c r="O3028" t="str">
        <f>IF(N3028&lt;&gt;"",N3028,"N/A")</f>
        <v>Invoiced</v>
      </c>
      <c r="P3028" t="s">
        <v>57</v>
      </c>
      <c r="Q3028" s="9">
        <v>22.343</v>
      </c>
      <c r="R3028" t="str">
        <f t="shared" si="47"/>
        <v>20-30</v>
      </c>
      <c r="S3028">
        <v>100</v>
      </c>
      <c r="T3028" t="s">
        <v>14</v>
      </c>
      <c r="U3028">
        <f>IF(T3028="USD",S3028,S3028*0.055)</f>
        <v>100</v>
      </c>
      <c r="V3028">
        <v>80</v>
      </c>
      <c r="W3028" t="s">
        <v>14</v>
      </c>
      <c r="X3028">
        <f>IF(W3028="USD",V3028,V3028*0.054)</f>
        <v>80</v>
      </c>
      <c r="Y3028">
        <v>1</v>
      </c>
      <c r="Z3028">
        <v>0.44999999999999996</v>
      </c>
      <c r="AA3028" s="9">
        <v>0.30000000000000004</v>
      </c>
      <c r="AB3028">
        <v>0.375</v>
      </c>
      <c r="AC3028">
        <v>0.30000000000000004</v>
      </c>
    </row>
    <row r="3029" spans="1:29" x14ac:dyDescent="0.25">
      <c r="A3029" t="s">
        <v>1215</v>
      </c>
      <c r="B3029" t="s">
        <v>10</v>
      </c>
      <c r="C3029" t="s">
        <v>56</v>
      </c>
      <c r="D3029" t="s">
        <v>3615</v>
      </c>
      <c r="E3029" t="s">
        <v>3613</v>
      </c>
      <c r="F3029" t="str">
        <f>_xlfn.CONCAT(D3029:D3029,"-",E3029)</f>
        <v>Mombasa-Sanaa</v>
      </c>
      <c r="G3029" s="1">
        <v>44662</v>
      </c>
      <c r="H3029" s="1">
        <v>44665</v>
      </c>
      <c r="I3029" s="8">
        <f>IF(H3029&lt;&gt;"",_xlfn.DAYS(H3029,G3029),"N/A")</f>
        <v>3</v>
      </c>
      <c r="J3029" s="1">
        <f>IF(H3029&lt;&gt;"",H3029,"N/A")</f>
        <v>44665</v>
      </c>
      <c r="K3029">
        <v>4</v>
      </c>
      <c r="L3029" t="s">
        <v>16</v>
      </c>
      <c r="M3029" t="str">
        <f>IF(L3029&lt;&gt;"",L3029,"N/A")</f>
        <v>Paid</v>
      </c>
      <c r="O3029" t="str">
        <f>IF(N3029&lt;&gt;"",N3029,"N/A")</f>
        <v>N/A</v>
      </c>
      <c r="P3029" t="s">
        <v>57</v>
      </c>
      <c r="Q3029" s="9">
        <v>22.343</v>
      </c>
      <c r="R3029" t="str">
        <f t="shared" si="47"/>
        <v>20-30</v>
      </c>
      <c r="S3029">
        <v>100</v>
      </c>
      <c r="T3029" t="s">
        <v>14</v>
      </c>
      <c r="U3029">
        <f>IF(T3029="USD",S3029,S3029*0.055)</f>
        <v>100</v>
      </c>
      <c r="V3029">
        <v>80</v>
      </c>
      <c r="W3029" t="s">
        <v>14</v>
      </c>
      <c r="X3029">
        <f>IF(W3029="USD",V3029,V3029*0.054)</f>
        <v>80</v>
      </c>
      <c r="Y3029">
        <v>1</v>
      </c>
      <c r="Z3029">
        <v>0.44999999999999996</v>
      </c>
      <c r="AA3029" s="9">
        <v>0.30000000000000004</v>
      </c>
      <c r="AB3029">
        <v>0.375</v>
      </c>
      <c r="AC3029">
        <v>0.30000000000000004</v>
      </c>
    </row>
    <row r="3030" spans="1:29" x14ac:dyDescent="0.25">
      <c r="A3030" t="s">
        <v>1194</v>
      </c>
      <c r="B3030" t="s">
        <v>10</v>
      </c>
      <c r="C3030" t="s">
        <v>56</v>
      </c>
      <c r="D3030" t="s">
        <v>3619</v>
      </c>
      <c r="E3030" t="s">
        <v>3612</v>
      </c>
      <c r="F3030" t="str">
        <f>_xlfn.CONCAT(D3030:D3030,"-",E3030)</f>
        <v>Addis Ababa-Victoria</v>
      </c>
      <c r="G3030" s="1">
        <v>44662</v>
      </c>
      <c r="H3030" s="1">
        <v>44665</v>
      </c>
      <c r="I3030" s="8">
        <f>IF(H3030&lt;&gt;"",_xlfn.DAYS(H3030,G3030),"N/A")</f>
        <v>3</v>
      </c>
      <c r="J3030" s="1">
        <f>IF(H3030&lt;&gt;"",H3030,"N/A")</f>
        <v>44665</v>
      </c>
      <c r="K3030">
        <v>4</v>
      </c>
      <c r="L3030" t="s">
        <v>16</v>
      </c>
      <c r="M3030" t="str">
        <f>IF(L3030&lt;&gt;"",L3030,"N/A")</f>
        <v>Paid</v>
      </c>
      <c r="N3030" t="s">
        <v>12</v>
      </c>
      <c r="O3030" t="str">
        <f>IF(N3030&lt;&gt;"",N3030,"N/A")</f>
        <v>Invoiced</v>
      </c>
      <c r="P3030" t="s">
        <v>57</v>
      </c>
      <c r="Q3030" s="9">
        <v>22.314</v>
      </c>
      <c r="R3030" t="str">
        <f t="shared" si="47"/>
        <v>20-30</v>
      </c>
      <c r="S3030">
        <v>100</v>
      </c>
      <c r="T3030" t="s">
        <v>14</v>
      </c>
      <c r="U3030">
        <f>IF(T3030="USD",S3030,S3030*0.055)</f>
        <v>100</v>
      </c>
      <c r="V3030">
        <v>80</v>
      </c>
      <c r="W3030" t="s">
        <v>14</v>
      </c>
      <c r="X3030">
        <f>IF(W3030="USD",V3030,V3030*0.054)</f>
        <v>80</v>
      </c>
      <c r="Y3030">
        <v>1</v>
      </c>
      <c r="Z3030">
        <v>0.44999999999999996</v>
      </c>
      <c r="AA3030" s="9">
        <v>0.30000000000000004</v>
      </c>
      <c r="AB3030">
        <v>0.375</v>
      </c>
      <c r="AC3030">
        <v>0.30000000000000004</v>
      </c>
    </row>
    <row r="3031" spans="1:29" x14ac:dyDescent="0.25">
      <c r="A3031" t="s">
        <v>1214</v>
      </c>
      <c r="B3031" t="s">
        <v>10</v>
      </c>
      <c r="C3031" t="s">
        <v>56</v>
      </c>
      <c r="D3031" t="s">
        <v>3616</v>
      </c>
      <c r="E3031" t="s">
        <v>3614</v>
      </c>
      <c r="F3031" t="str">
        <f>_xlfn.CONCAT(D3031:D3031,"-",E3031)</f>
        <v>Marrakech-Alger</v>
      </c>
      <c r="G3031" s="1">
        <v>44662</v>
      </c>
      <c r="H3031" s="1">
        <v>44665</v>
      </c>
      <c r="I3031" s="8">
        <f>IF(H3031&lt;&gt;"",_xlfn.DAYS(H3031,G3031),"N/A")</f>
        <v>3</v>
      </c>
      <c r="J3031" s="1">
        <f>IF(H3031&lt;&gt;"",H3031,"N/A")</f>
        <v>44665</v>
      </c>
      <c r="K3031">
        <v>4</v>
      </c>
      <c r="L3031" t="s">
        <v>16</v>
      </c>
      <c r="M3031" t="str">
        <f>IF(L3031&lt;&gt;"",L3031,"N/A")</f>
        <v>Paid</v>
      </c>
      <c r="O3031" t="str">
        <f>IF(N3031&lt;&gt;"",N3031,"N/A")</f>
        <v>N/A</v>
      </c>
      <c r="P3031" t="s">
        <v>57</v>
      </c>
      <c r="Q3031" s="9">
        <v>22.314</v>
      </c>
      <c r="R3031" t="str">
        <f t="shared" si="47"/>
        <v>20-30</v>
      </c>
      <c r="S3031">
        <v>100</v>
      </c>
      <c r="T3031" t="s">
        <v>14</v>
      </c>
      <c r="U3031">
        <f>IF(T3031="USD",S3031,S3031*0.055)</f>
        <v>100</v>
      </c>
      <c r="V3031">
        <v>80</v>
      </c>
      <c r="W3031" t="s">
        <v>14</v>
      </c>
      <c r="X3031">
        <f>IF(W3031="USD",V3031,V3031*0.054)</f>
        <v>80</v>
      </c>
      <c r="Y3031">
        <v>1</v>
      </c>
      <c r="Z3031">
        <v>0.44999999999999996</v>
      </c>
      <c r="AA3031" s="9">
        <v>0.30000000000000004</v>
      </c>
      <c r="AB3031">
        <v>0.375</v>
      </c>
      <c r="AC3031">
        <v>0.30000000000000004</v>
      </c>
    </row>
    <row r="3032" spans="1:29" x14ac:dyDescent="0.25">
      <c r="A3032" t="s">
        <v>1196</v>
      </c>
      <c r="B3032" t="s">
        <v>10</v>
      </c>
      <c r="C3032" t="s">
        <v>56</v>
      </c>
      <c r="D3032" t="s">
        <v>3611</v>
      </c>
      <c r="E3032" t="s">
        <v>3618</v>
      </c>
      <c r="F3032" t="str">
        <f>_xlfn.CONCAT(D3032:D3032,"-",E3032)</f>
        <v>Mogadishu-Tripoli</v>
      </c>
      <c r="G3032" s="1">
        <v>44662</v>
      </c>
      <c r="H3032" s="1">
        <v>44665</v>
      </c>
      <c r="I3032" s="8">
        <f>IF(H3032&lt;&gt;"",_xlfn.DAYS(H3032,G3032),"N/A")</f>
        <v>3</v>
      </c>
      <c r="J3032" s="1">
        <f>IF(H3032&lt;&gt;"",H3032,"N/A")</f>
        <v>44665</v>
      </c>
      <c r="K3032">
        <v>4</v>
      </c>
      <c r="L3032" t="s">
        <v>16</v>
      </c>
      <c r="M3032" t="str">
        <f>IF(L3032&lt;&gt;"",L3032,"N/A")</f>
        <v>Paid</v>
      </c>
      <c r="N3032" t="s">
        <v>12</v>
      </c>
      <c r="O3032" t="str">
        <f>IF(N3032&lt;&gt;"",N3032,"N/A")</f>
        <v>Invoiced</v>
      </c>
      <c r="P3032" t="s">
        <v>57</v>
      </c>
      <c r="Q3032" s="9">
        <v>22.21</v>
      </c>
      <c r="R3032" t="str">
        <f t="shared" si="47"/>
        <v>20-30</v>
      </c>
      <c r="S3032">
        <v>100</v>
      </c>
      <c r="T3032" t="s">
        <v>14</v>
      </c>
      <c r="U3032">
        <f>IF(T3032="USD",S3032,S3032*0.055)</f>
        <v>100</v>
      </c>
      <c r="V3032">
        <v>80</v>
      </c>
      <c r="W3032" t="s">
        <v>14</v>
      </c>
      <c r="X3032">
        <f>IF(W3032="USD",V3032,V3032*0.054)</f>
        <v>80</v>
      </c>
      <c r="Y3032">
        <v>1</v>
      </c>
      <c r="Z3032">
        <v>0.44999999999999996</v>
      </c>
      <c r="AA3032" s="9">
        <v>0.30000000000000004</v>
      </c>
      <c r="AB3032">
        <v>0.375</v>
      </c>
      <c r="AC3032">
        <v>0.30000000000000004</v>
      </c>
    </row>
    <row r="3033" spans="1:29" x14ac:dyDescent="0.25">
      <c r="A3033" t="s">
        <v>1216</v>
      </c>
      <c r="B3033" t="s">
        <v>10</v>
      </c>
      <c r="C3033" t="s">
        <v>56</v>
      </c>
      <c r="D3033" t="s">
        <v>3616</v>
      </c>
      <c r="E3033" t="s">
        <v>3612</v>
      </c>
      <c r="F3033" t="str">
        <f>_xlfn.CONCAT(D3033:D3033,"-",E3033)</f>
        <v>Marrakech-Victoria</v>
      </c>
      <c r="G3033" s="1">
        <v>44662</v>
      </c>
      <c r="H3033" s="1">
        <v>44665</v>
      </c>
      <c r="I3033" s="8">
        <f>IF(H3033&lt;&gt;"",_xlfn.DAYS(H3033,G3033),"N/A")</f>
        <v>3</v>
      </c>
      <c r="J3033" s="1">
        <f>IF(H3033&lt;&gt;"",H3033,"N/A")</f>
        <v>44665</v>
      </c>
      <c r="K3033">
        <v>4</v>
      </c>
      <c r="L3033" t="s">
        <v>16</v>
      </c>
      <c r="M3033" t="str">
        <f>IF(L3033&lt;&gt;"",L3033,"N/A")</f>
        <v>Paid</v>
      </c>
      <c r="O3033" t="str">
        <f>IF(N3033&lt;&gt;"",N3033,"N/A")</f>
        <v>N/A</v>
      </c>
      <c r="P3033" t="s">
        <v>57</v>
      </c>
      <c r="Q3033" s="9">
        <v>22.21</v>
      </c>
      <c r="R3033" t="str">
        <f t="shared" si="47"/>
        <v>20-30</v>
      </c>
      <c r="S3033">
        <v>100</v>
      </c>
      <c r="T3033" t="s">
        <v>14</v>
      </c>
      <c r="U3033">
        <f>IF(T3033="USD",S3033,S3033*0.055)</f>
        <v>100</v>
      </c>
      <c r="V3033">
        <v>80</v>
      </c>
      <c r="W3033" t="s">
        <v>14</v>
      </c>
      <c r="X3033">
        <f>IF(W3033="USD",V3033,V3033*0.054)</f>
        <v>80</v>
      </c>
      <c r="Y3033">
        <v>1</v>
      </c>
      <c r="Z3033">
        <v>0.44999999999999996</v>
      </c>
      <c r="AA3033" s="9">
        <v>0.30000000000000004</v>
      </c>
      <c r="AB3033">
        <v>0.375</v>
      </c>
      <c r="AC3033">
        <v>0.30000000000000004</v>
      </c>
    </row>
    <row r="3034" spans="1:29" x14ac:dyDescent="0.25">
      <c r="A3034" t="s">
        <v>345</v>
      </c>
      <c r="B3034" t="s">
        <v>10</v>
      </c>
      <c r="C3034" t="s">
        <v>68</v>
      </c>
      <c r="D3034" t="s">
        <v>3615</v>
      </c>
      <c r="E3034" t="s">
        <v>3613</v>
      </c>
      <c r="F3034" t="str">
        <f>_xlfn.CONCAT(D3034:D3034,"-",E3034)</f>
        <v>Mombasa-Sanaa</v>
      </c>
      <c r="G3034" s="1">
        <v>44649</v>
      </c>
      <c r="H3034" s="1">
        <v>44653</v>
      </c>
      <c r="I3034" s="8">
        <f>IF(H3034&lt;&gt;"",_xlfn.DAYS(H3034,G3034),"N/A")</f>
        <v>4</v>
      </c>
      <c r="J3034" s="1">
        <f>IF(H3034&lt;&gt;"",H3034,"N/A")</f>
        <v>44653</v>
      </c>
      <c r="K3034">
        <v>3</v>
      </c>
      <c r="L3034" t="s">
        <v>16</v>
      </c>
      <c r="M3034" t="str">
        <f>IF(L3034&lt;&gt;"",L3034,"N/A")</f>
        <v>Paid</v>
      </c>
      <c r="N3034" t="s">
        <v>12</v>
      </c>
      <c r="O3034" t="str">
        <f>IF(N3034&lt;&gt;"",N3034,"N/A")</f>
        <v>Invoiced</v>
      </c>
      <c r="P3034" t="s">
        <v>13</v>
      </c>
      <c r="Q3034" s="9">
        <v>30.225999999999999</v>
      </c>
      <c r="R3034" t="str">
        <f t="shared" si="47"/>
        <v>30+</v>
      </c>
      <c r="S3034">
        <v>600</v>
      </c>
      <c r="T3034" t="s">
        <v>14</v>
      </c>
      <c r="U3034">
        <f>IF(T3034="USD",S3034,S3034*0.055)</f>
        <v>600</v>
      </c>
      <c r="V3034">
        <v>300</v>
      </c>
      <c r="W3034" t="s">
        <v>14</v>
      </c>
      <c r="X3034">
        <f>IF(W3034="USD",V3034,V3034*0.054)</f>
        <v>300</v>
      </c>
      <c r="Y3034">
        <v>1</v>
      </c>
      <c r="Z3034">
        <v>0.4</v>
      </c>
      <c r="AA3034" s="9">
        <v>0.6</v>
      </c>
      <c r="AB3034">
        <v>0.5</v>
      </c>
    </row>
    <row r="3035" spans="1:29" x14ac:dyDescent="0.25">
      <c r="A3035" t="s">
        <v>1365</v>
      </c>
      <c r="B3035" t="s">
        <v>10</v>
      </c>
      <c r="C3035" t="s">
        <v>68</v>
      </c>
      <c r="D3035" t="s">
        <v>3620</v>
      </c>
      <c r="E3035" t="s">
        <v>3618</v>
      </c>
      <c r="F3035" t="str">
        <f>_xlfn.CONCAT(D3035:D3035,"-",E3035)</f>
        <v>Zanzibar-Tripoli</v>
      </c>
      <c r="G3035" s="1">
        <v>44746</v>
      </c>
      <c r="H3035" s="1">
        <v>44748</v>
      </c>
      <c r="I3035" s="8">
        <f>IF(H3035&lt;&gt;"",_xlfn.DAYS(H3035,G3035),"N/A")</f>
        <v>2</v>
      </c>
      <c r="J3035" s="1">
        <f>IF(H3035&lt;&gt;"",H3035,"N/A")</f>
        <v>44748</v>
      </c>
      <c r="K3035">
        <v>7</v>
      </c>
      <c r="L3035" t="s">
        <v>12</v>
      </c>
      <c r="M3035" t="str">
        <f>IF(L3035&lt;&gt;"",L3035,"N/A")</f>
        <v>Invoiced</v>
      </c>
      <c r="O3035" t="str">
        <f>IF(N3035&lt;&gt;"",N3035,"N/A")</f>
        <v>N/A</v>
      </c>
      <c r="P3035" t="s">
        <v>69</v>
      </c>
      <c r="Q3035" s="9">
        <v>34.023000000000003</v>
      </c>
      <c r="R3035" t="str">
        <f t="shared" si="47"/>
        <v>30+</v>
      </c>
      <c r="S3035">
        <v>20</v>
      </c>
      <c r="T3035" t="s">
        <v>14</v>
      </c>
      <c r="U3035">
        <f>IF(T3035="USD",S3035,S3035*0.055)</f>
        <v>20</v>
      </c>
      <c r="V3035">
        <v>10</v>
      </c>
      <c r="W3035" t="s">
        <v>14</v>
      </c>
      <c r="X3035">
        <f>IF(W3035="USD",V3035,V3035*0.054)</f>
        <v>10</v>
      </c>
      <c r="Y3035">
        <v>1</v>
      </c>
      <c r="Z3035">
        <v>0.3</v>
      </c>
      <c r="AA3035" s="9">
        <v>0.2</v>
      </c>
      <c r="AB3035">
        <v>0.25</v>
      </c>
      <c r="AC3035">
        <v>0.2</v>
      </c>
    </row>
    <row r="3036" spans="1:29" x14ac:dyDescent="0.25">
      <c r="A3036" t="s">
        <v>1374</v>
      </c>
      <c r="B3036" t="s">
        <v>10</v>
      </c>
      <c r="C3036" t="s">
        <v>68</v>
      </c>
      <c r="D3036" t="s">
        <v>3619</v>
      </c>
      <c r="E3036" t="s">
        <v>3614</v>
      </c>
      <c r="F3036" t="str">
        <f>_xlfn.CONCAT(D3036:D3036,"-",E3036)</f>
        <v>Addis Ababa-Alger</v>
      </c>
      <c r="G3036" s="1">
        <v>44746</v>
      </c>
      <c r="H3036" s="1">
        <v>44748</v>
      </c>
      <c r="I3036" s="8">
        <f>IF(H3036&lt;&gt;"",_xlfn.DAYS(H3036,G3036),"N/A")</f>
        <v>2</v>
      </c>
      <c r="J3036" s="1">
        <f>IF(H3036&lt;&gt;"",H3036,"N/A")</f>
        <v>44748</v>
      </c>
      <c r="K3036">
        <v>7</v>
      </c>
      <c r="L3036" t="s">
        <v>12</v>
      </c>
      <c r="M3036" t="str">
        <f>IF(L3036&lt;&gt;"",L3036,"N/A")</f>
        <v>Invoiced</v>
      </c>
      <c r="N3036" t="s">
        <v>12</v>
      </c>
      <c r="O3036" t="str">
        <f>IF(N3036&lt;&gt;"",N3036,"N/A")</f>
        <v>Invoiced</v>
      </c>
      <c r="P3036" t="s">
        <v>13</v>
      </c>
      <c r="Q3036" s="9">
        <v>34.023000000000003</v>
      </c>
      <c r="R3036" t="str">
        <f t="shared" si="47"/>
        <v>30+</v>
      </c>
      <c r="S3036">
        <v>600</v>
      </c>
      <c r="T3036" t="s">
        <v>14</v>
      </c>
      <c r="U3036">
        <f>IF(T3036="USD",S3036,S3036*0.055)</f>
        <v>600</v>
      </c>
      <c r="V3036">
        <v>300</v>
      </c>
      <c r="W3036" t="s">
        <v>14</v>
      </c>
      <c r="X3036">
        <f>IF(W3036="USD",V3036,V3036*0.054)</f>
        <v>300</v>
      </c>
      <c r="Y3036">
        <v>1</v>
      </c>
      <c r="Z3036">
        <v>0.3</v>
      </c>
      <c r="AA3036" s="9">
        <v>0.2</v>
      </c>
      <c r="AB3036">
        <v>0.25</v>
      </c>
      <c r="AC3036">
        <v>0.2</v>
      </c>
    </row>
    <row r="3037" spans="1:29" x14ac:dyDescent="0.25">
      <c r="A3037" t="s">
        <v>3360</v>
      </c>
      <c r="B3037" t="s">
        <v>10</v>
      </c>
      <c r="C3037" t="s">
        <v>56</v>
      </c>
      <c r="D3037" t="s">
        <v>3611</v>
      </c>
      <c r="E3037" t="s">
        <v>3614</v>
      </c>
      <c r="F3037" t="str">
        <f>_xlfn.CONCAT(D3037:D3037,"-",E3037)</f>
        <v>Mogadishu-Alger</v>
      </c>
      <c r="G3037" s="1">
        <v>44810</v>
      </c>
      <c r="H3037" s="1">
        <v>44812</v>
      </c>
      <c r="I3037" s="8">
        <f>IF(H3037&lt;&gt;"",_xlfn.DAYS(H3037,G3037),"N/A")</f>
        <v>2</v>
      </c>
      <c r="J3037" s="1">
        <f>IF(H3037&lt;&gt;"",H3037,"N/A")</f>
        <v>44812</v>
      </c>
      <c r="K3037">
        <v>9</v>
      </c>
      <c r="L3037" t="s">
        <v>583</v>
      </c>
      <c r="M3037" t="str">
        <f>IF(L3037&lt;&gt;"",L3037,"N/A")</f>
        <v>Approval Pending</v>
      </c>
      <c r="O3037" t="str">
        <f>IF(N3037&lt;&gt;"",N3037,"N/A")</f>
        <v>N/A</v>
      </c>
      <c r="P3037" t="s">
        <v>13</v>
      </c>
      <c r="Q3037" s="9">
        <v>34</v>
      </c>
      <c r="R3037" t="str">
        <f t="shared" si="47"/>
        <v>30+</v>
      </c>
      <c r="S3037">
        <v>600</v>
      </c>
      <c r="T3037" t="s">
        <v>14</v>
      </c>
      <c r="U3037">
        <f>IF(T3037="USD",S3037,S3037*0.055)</f>
        <v>600</v>
      </c>
      <c r="V3037">
        <v>300</v>
      </c>
      <c r="W3037" t="s">
        <v>14</v>
      </c>
      <c r="X3037">
        <f>IF(W3037="USD",V3037,V3037*0.054)</f>
        <v>300</v>
      </c>
      <c r="Y3037">
        <v>0</v>
      </c>
      <c r="Z3037">
        <v>0.3</v>
      </c>
      <c r="AA3037" s="9">
        <v>0.2</v>
      </c>
      <c r="AB3037">
        <v>0.25</v>
      </c>
      <c r="AC3037">
        <v>0.2</v>
      </c>
    </row>
    <row r="3038" spans="1:29" x14ac:dyDescent="0.25">
      <c r="A3038" t="s">
        <v>1059</v>
      </c>
      <c r="B3038" t="s">
        <v>10</v>
      </c>
      <c r="C3038" t="s">
        <v>68</v>
      </c>
      <c r="D3038" t="s">
        <v>3615</v>
      </c>
      <c r="E3038" t="s">
        <v>3618</v>
      </c>
      <c r="F3038" t="str">
        <f>_xlfn.CONCAT(D3038:D3038,"-",E3038)</f>
        <v>Mombasa-Tripoli</v>
      </c>
      <c r="G3038" s="1">
        <v>44648</v>
      </c>
      <c r="H3038" s="1">
        <v>44650</v>
      </c>
      <c r="I3038" s="8">
        <f>IF(H3038&lt;&gt;"",_xlfn.DAYS(H3038,G3038),"N/A")</f>
        <v>2</v>
      </c>
      <c r="J3038" s="1">
        <f>IF(H3038&lt;&gt;"",H3038,"N/A")</f>
        <v>44650</v>
      </c>
      <c r="K3038">
        <v>3</v>
      </c>
      <c r="L3038" t="s">
        <v>16</v>
      </c>
      <c r="M3038" t="str">
        <f>IF(L3038&lt;&gt;"",L3038,"N/A")</f>
        <v>Paid</v>
      </c>
      <c r="N3038" t="s">
        <v>12</v>
      </c>
      <c r="O3038" t="str">
        <f>IF(N3038&lt;&gt;"",N3038,"N/A")</f>
        <v>Invoiced</v>
      </c>
      <c r="P3038" t="s">
        <v>13</v>
      </c>
      <c r="Q3038" s="9">
        <v>29.6462</v>
      </c>
      <c r="R3038" t="str">
        <f t="shared" si="47"/>
        <v>20-30</v>
      </c>
      <c r="S3038">
        <v>600</v>
      </c>
      <c r="T3038" t="s">
        <v>14</v>
      </c>
      <c r="U3038">
        <f>IF(T3038="USD",S3038,S3038*0.055)</f>
        <v>600</v>
      </c>
      <c r="V3038">
        <v>300</v>
      </c>
      <c r="W3038" t="s">
        <v>14</v>
      </c>
      <c r="X3038">
        <f>IF(W3038="USD",V3038,V3038*0.054)</f>
        <v>300</v>
      </c>
      <c r="Y3038">
        <v>1</v>
      </c>
      <c r="Z3038">
        <v>0.3</v>
      </c>
      <c r="AA3038" s="9">
        <v>0.2</v>
      </c>
      <c r="AB3038">
        <v>0.25</v>
      </c>
      <c r="AC3038">
        <v>0.2</v>
      </c>
    </row>
    <row r="3039" spans="1:29" x14ac:dyDescent="0.25">
      <c r="A3039" t="s">
        <v>1190</v>
      </c>
      <c r="B3039" t="s">
        <v>10</v>
      </c>
      <c r="C3039" t="s">
        <v>56</v>
      </c>
      <c r="D3039" t="s">
        <v>3615</v>
      </c>
      <c r="E3039" t="s">
        <v>3613</v>
      </c>
      <c r="F3039" t="str">
        <f>_xlfn.CONCAT(D3039:D3039,"-",E3039)</f>
        <v>Mombasa-Sanaa</v>
      </c>
      <c r="G3039" s="1">
        <v>44663</v>
      </c>
      <c r="H3039" s="1">
        <v>44665</v>
      </c>
      <c r="I3039" s="8">
        <f>IF(H3039&lt;&gt;"",_xlfn.DAYS(H3039,G3039),"N/A")</f>
        <v>2</v>
      </c>
      <c r="J3039" s="1">
        <f>IF(H3039&lt;&gt;"",H3039,"N/A")</f>
        <v>44665</v>
      </c>
      <c r="K3039">
        <v>4</v>
      </c>
      <c r="L3039" t="s">
        <v>16</v>
      </c>
      <c r="M3039" t="str">
        <f>IF(L3039&lt;&gt;"",L3039,"N/A")</f>
        <v>Paid</v>
      </c>
      <c r="N3039" t="s">
        <v>12</v>
      </c>
      <c r="O3039" t="str">
        <f>IF(N3039&lt;&gt;"",N3039,"N/A")</f>
        <v>Invoiced</v>
      </c>
      <c r="P3039" t="s">
        <v>57</v>
      </c>
      <c r="Q3039" s="9">
        <v>25.131</v>
      </c>
      <c r="R3039" t="str">
        <f t="shared" si="47"/>
        <v>20-30</v>
      </c>
      <c r="S3039">
        <v>100</v>
      </c>
      <c r="T3039" t="s">
        <v>14</v>
      </c>
      <c r="U3039">
        <f>IF(T3039="USD",S3039,S3039*0.055)</f>
        <v>100</v>
      </c>
      <c r="V3039">
        <v>80</v>
      </c>
      <c r="W3039" t="s">
        <v>14</v>
      </c>
      <c r="X3039">
        <f>IF(W3039="USD",V3039,V3039*0.054)</f>
        <v>80</v>
      </c>
      <c r="Y3039">
        <v>1</v>
      </c>
      <c r="Z3039">
        <v>0.3</v>
      </c>
      <c r="AA3039" s="9">
        <v>0.2</v>
      </c>
      <c r="AB3039">
        <v>0.25</v>
      </c>
      <c r="AC3039">
        <v>0.2</v>
      </c>
    </row>
    <row r="3040" spans="1:29" x14ac:dyDescent="0.25">
      <c r="A3040" t="s">
        <v>1210</v>
      </c>
      <c r="B3040" t="s">
        <v>10</v>
      </c>
      <c r="C3040" t="s">
        <v>56</v>
      </c>
      <c r="D3040" t="s">
        <v>3615</v>
      </c>
      <c r="E3040" t="s">
        <v>3614</v>
      </c>
      <c r="F3040" t="str">
        <f>_xlfn.CONCAT(D3040:D3040,"-",E3040)</f>
        <v>Mombasa-Alger</v>
      </c>
      <c r="G3040" s="1">
        <v>44663</v>
      </c>
      <c r="H3040" s="1">
        <v>44665</v>
      </c>
      <c r="I3040" s="8">
        <f>IF(H3040&lt;&gt;"",_xlfn.DAYS(H3040,G3040),"N/A")</f>
        <v>2</v>
      </c>
      <c r="J3040" s="1">
        <f>IF(H3040&lt;&gt;"",H3040,"N/A")</f>
        <v>44665</v>
      </c>
      <c r="K3040">
        <v>4</v>
      </c>
      <c r="L3040" t="s">
        <v>16</v>
      </c>
      <c r="M3040" t="str">
        <f>IF(L3040&lt;&gt;"",L3040,"N/A")</f>
        <v>Paid</v>
      </c>
      <c r="O3040" t="str">
        <f>IF(N3040&lt;&gt;"",N3040,"N/A")</f>
        <v>N/A</v>
      </c>
      <c r="P3040" t="s">
        <v>57</v>
      </c>
      <c r="Q3040" s="9">
        <v>25.131</v>
      </c>
      <c r="R3040" t="str">
        <f t="shared" si="47"/>
        <v>20-30</v>
      </c>
      <c r="S3040">
        <v>100</v>
      </c>
      <c r="T3040" t="s">
        <v>14</v>
      </c>
      <c r="U3040">
        <f>IF(T3040="USD",S3040,S3040*0.055)</f>
        <v>100</v>
      </c>
      <c r="V3040">
        <v>80</v>
      </c>
      <c r="W3040" t="s">
        <v>14</v>
      </c>
      <c r="X3040">
        <f>IF(W3040="USD",V3040,V3040*0.054)</f>
        <v>80</v>
      </c>
      <c r="Y3040">
        <v>1</v>
      </c>
      <c r="Z3040">
        <v>0.3</v>
      </c>
      <c r="AA3040" s="9">
        <v>0.2</v>
      </c>
      <c r="AB3040">
        <v>0.25</v>
      </c>
      <c r="AC3040">
        <v>0.2</v>
      </c>
    </row>
    <row r="3041" spans="1:29" x14ac:dyDescent="0.25">
      <c r="A3041" t="s">
        <v>1179</v>
      </c>
      <c r="B3041" t="s">
        <v>10</v>
      </c>
      <c r="C3041" t="s">
        <v>56</v>
      </c>
      <c r="D3041" t="s">
        <v>3616</v>
      </c>
      <c r="E3041" t="s">
        <v>3618</v>
      </c>
      <c r="F3041" t="str">
        <f>_xlfn.CONCAT(D3041:D3041,"-",E3041)</f>
        <v>Marrakech-Tripoli</v>
      </c>
      <c r="G3041" s="1">
        <v>44663</v>
      </c>
      <c r="H3041" s="1">
        <v>44665</v>
      </c>
      <c r="I3041" s="8">
        <f>IF(H3041&lt;&gt;"",_xlfn.DAYS(H3041,G3041),"N/A")</f>
        <v>2</v>
      </c>
      <c r="J3041" s="1">
        <f>IF(H3041&lt;&gt;"",H3041,"N/A")</f>
        <v>44665</v>
      </c>
      <c r="K3041">
        <v>4</v>
      </c>
      <c r="L3041" t="s">
        <v>16</v>
      </c>
      <c r="M3041" t="str">
        <f>IF(L3041&lt;&gt;"",L3041,"N/A")</f>
        <v>Paid</v>
      </c>
      <c r="N3041" t="s">
        <v>12</v>
      </c>
      <c r="O3041" t="str">
        <f>IF(N3041&lt;&gt;"",N3041,"N/A")</f>
        <v>Invoiced</v>
      </c>
      <c r="P3041" t="s">
        <v>57</v>
      </c>
      <c r="Q3041" s="9">
        <v>25.074000000000002</v>
      </c>
      <c r="R3041" t="str">
        <f t="shared" si="47"/>
        <v>20-30</v>
      </c>
      <c r="S3041">
        <v>100</v>
      </c>
      <c r="T3041" t="s">
        <v>14</v>
      </c>
      <c r="U3041">
        <f>IF(T3041="USD",S3041,S3041*0.055)</f>
        <v>100</v>
      </c>
      <c r="V3041">
        <v>80</v>
      </c>
      <c r="W3041" t="s">
        <v>14</v>
      </c>
      <c r="X3041">
        <f>IF(W3041="USD",V3041,V3041*0.054)</f>
        <v>80</v>
      </c>
      <c r="Y3041">
        <v>1</v>
      </c>
      <c r="Z3041">
        <v>0.3</v>
      </c>
      <c r="AA3041" s="9">
        <v>0.2</v>
      </c>
      <c r="AB3041">
        <v>0.25</v>
      </c>
      <c r="AC3041">
        <v>0.2</v>
      </c>
    </row>
    <row r="3042" spans="1:29" x14ac:dyDescent="0.25">
      <c r="A3042" t="s">
        <v>1199</v>
      </c>
      <c r="B3042" t="s">
        <v>10</v>
      </c>
      <c r="C3042" t="s">
        <v>56</v>
      </c>
      <c r="D3042" t="s">
        <v>3616</v>
      </c>
      <c r="E3042" t="s">
        <v>3617</v>
      </c>
      <c r="F3042" t="str">
        <f>_xlfn.CONCAT(D3042:D3042,"-",E3042)</f>
        <v>Marrakech-Lagos</v>
      </c>
      <c r="G3042" s="1">
        <v>44663</v>
      </c>
      <c r="H3042" s="1">
        <v>44665</v>
      </c>
      <c r="I3042" s="8">
        <f>IF(H3042&lt;&gt;"",_xlfn.DAYS(H3042,G3042),"N/A")</f>
        <v>2</v>
      </c>
      <c r="J3042" s="1">
        <f>IF(H3042&lt;&gt;"",H3042,"N/A")</f>
        <v>44665</v>
      </c>
      <c r="K3042">
        <v>4</v>
      </c>
      <c r="L3042" t="s">
        <v>16</v>
      </c>
      <c r="M3042" t="str">
        <f>IF(L3042&lt;&gt;"",L3042,"N/A")</f>
        <v>Paid</v>
      </c>
      <c r="O3042" t="str">
        <f>IF(N3042&lt;&gt;"",N3042,"N/A")</f>
        <v>N/A</v>
      </c>
      <c r="P3042" t="s">
        <v>57</v>
      </c>
      <c r="Q3042" s="9">
        <v>25.074000000000002</v>
      </c>
      <c r="R3042" t="str">
        <f t="shared" si="47"/>
        <v>20-30</v>
      </c>
      <c r="S3042">
        <v>100</v>
      </c>
      <c r="T3042" t="s">
        <v>14</v>
      </c>
      <c r="U3042">
        <f>IF(T3042="USD",S3042,S3042*0.055)</f>
        <v>100</v>
      </c>
      <c r="V3042">
        <v>80</v>
      </c>
      <c r="W3042" t="s">
        <v>14</v>
      </c>
      <c r="X3042">
        <f>IF(W3042="USD",V3042,V3042*0.054)</f>
        <v>80</v>
      </c>
      <c r="Y3042">
        <v>1</v>
      </c>
      <c r="Z3042">
        <v>0.3</v>
      </c>
      <c r="AA3042" s="9">
        <v>0.2</v>
      </c>
      <c r="AB3042">
        <v>0.25</v>
      </c>
      <c r="AC3042">
        <v>0.2</v>
      </c>
    </row>
    <row r="3043" spans="1:29" x14ac:dyDescent="0.25">
      <c r="A3043" t="s">
        <v>1178</v>
      </c>
      <c r="B3043" t="s">
        <v>10</v>
      </c>
      <c r="C3043" t="s">
        <v>56</v>
      </c>
      <c r="D3043" t="s">
        <v>3616</v>
      </c>
      <c r="E3043" t="s">
        <v>3614</v>
      </c>
      <c r="F3043" t="str">
        <f>_xlfn.CONCAT(D3043:D3043,"-",E3043)</f>
        <v>Marrakech-Alger</v>
      </c>
      <c r="G3043" s="1">
        <v>44663</v>
      </c>
      <c r="H3043" s="1">
        <v>44665</v>
      </c>
      <c r="I3043" s="8">
        <f>IF(H3043&lt;&gt;"",_xlfn.DAYS(H3043,G3043),"N/A")</f>
        <v>2</v>
      </c>
      <c r="J3043" s="1">
        <f>IF(H3043&lt;&gt;"",H3043,"N/A")</f>
        <v>44665</v>
      </c>
      <c r="K3043">
        <v>4</v>
      </c>
      <c r="L3043" t="s">
        <v>16</v>
      </c>
      <c r="M3043" t="str">
        <f>IF(L3043&lt;&gt;"",L3043,"N/A")</f>
        <v>Paid</v>
      </c>
      <c r="N3043" t="s">
        <v>12</v>
      </c>
      <c r="O3043" t="str">
        <f>IF(N3043&lt;&gt;"",N3043,"N/A")</f>
        <v>Invoiced</v>
      </c>
      <c r="P3043" t="s">
        <v>57</v>
      </c>
      <c r="Q3043" s="9">
        <v>25.053999999999998</v>
      </c>
      <c r="R3043" t="str">
        <f t="shared" si="47"/>
        <v>20-30</v>
      </c>
      <c r="S3043">
        <v>100</v>
      </c>
      <c r="T3043" t="s">
        <v>14</v>
      </c>
      <c r="U3043">
        <f>IF(T3043="USD",S3043,S3043*0.055)</f>
        <v>100</v>
      </c>
      <c r="V3043">
        <v>80</v>
      </c>
      <c r="W3043" t="s">
        <v>14</v>
      </c>
      <c r="X3043">
        <f>IF(W3043="USD",V3043,V3043*0.054)</f>
        <v>80</v>
      </c>
      <c r="Y3043">
        <v>1</v>
      </c>
      <c r="Z3043">
        <v>0.3</v>
      </c>
      <c r="AA3043" s="9">
        <v>0.2</v>
      </c>
      <c r="AB3043">
        <v>0.25</v>
      </c>
      <c r="AC3043">
        <v>0.2</v>
      </c>
    </row>
    <row r="3044" spans="1:29" x14ac:dyDescent="0.25">
      <c r="A3044" t="s">
        <v>1198</v>
      </c>
      <c r="B3044" t="s">
        <v>10</v>
      </c>
      <c r="C3044" t="s">
        <v>56</v>
      </c>
      <c r="D3044" t="s">
        <v>3615</v>
      </c>
      <c r="E3044" t="s">
        <v>3612</v>
      </c>
      <c r="F3044" t="str">
        <f>_xlfn.CONCAT(D3044:D3044,"-",E3044)</f>
        <v>Mombasa-Victoria</v>
      </c>
      <c r="G3044" s="1">
        <v>44663</v>
      </c>
      <c r="H3044" s="1">
        <v>44665</v>
      </c>
      <c r="I3044" s="8">
        <f>IF(H3044&lt;&gt;"",_xlfn.DAYS(H3044,G3044),"N/A")</f>
        <v>2</v>
      </c>
      <c r="J3044" s="1">
        <f>IF(H3044&lt;&gt;"",H3044,"N/A")</f>
        <v>44665</v>
      </c>
      <c r="K3044">
        <v>4</v>
      </c>
      <c r="L3044" t="s">
        <v>16</v>
      </c>
      <c r="M3044" t="str">
        <f>IF(L3044&lt;&gt;"",L3044,"N/A")</f>
        <v>Paid</v>
      </c>
      <c r="O3044" t="str">
        <f>IF(N3044&lt;&gt;"",N3044,"N/A")</f>
        <v>N/A</v>
      </c>
      <c r="P3044" t="s">
        <v>57</v>
      </c>
      <c r="Q3044" s="9">
        <v>25.053999999999998</v>
      </c>
      <c r="R3044" t="str">
        <f t="shared" si="47"/>
        <v>20-30</v>
      </c>
      <c r="S3044">
        <v>100</v>
      </c>
      <c r="T3044" t="s">
        <v>14</v>
      </c>
      <c r="U3044">
        <f>IF(T3044="USD",S3044,S3044*0.055)</f>
        <v>100</v>
      </c>
      <c r="V3044">
        <v>80</v>
      </c>
      <c r="W3044" t="s">
        <v>14</v>
      </c>
      <c r="X3044">
        <f>IF(W3044="USD",V3044,V3044*0.054)</f>
        <v>80</v>
      </c>
      <c r="Y3044">
        <v>1</v>
      </c>
      <c r="Z3044">
        <v>0.3</v>
      </c>
      <c r="AA3044" s="9">
        <v>0.2</v>
      </c>
      <c r="AB3044">
        <v>0.25</v>
      </c>
      <c r="AC3044">
        <v>0.2</v>
      </c>
    </row>
    <row r="3045" spans="1:29" x14ac:dyDescent="0.25">
      <c r="A3045" t="s">
        <v>1180</v>
      </c>
      <c r="B3045" t="s">
        <v>10</v>
      </c>
      <c r="C3045" t="s">
        <v>56</v>
      </c>
      <c r="D3045" t="s">
        <v>3616</v>
      </c>
      <c r="E3045" t="s">
        <v>3617</v>
      </c>
      <c r="F3045" t="str">
        <f>_xlfn.CONCAT(D3045:D3045,"-",E3045)</f>
        <v>Marrakech-Lagos</v>
      </c>
      <c r="G3045" s="1">
        <v>44663</v>
      </c>
      <c r="H3045" s="1">
        <v>44665</v>
      </c>
      <c r="I3045" s="8">
        <f>IF(H3045&lt;&gt;"",_xlfn.DAYS(H3045,G3045),"N/A")</f>
        <v>2</v>
      </c>
      <c r="J3045" s="1">
        <f>IF(H3045&lt;&gt;"",H3045,"N/A")</f>
        <v>44665</v>
      </c>
      <c r="K3045">
        <v>4</v>
      </c>
      <c r="L3045" t="s">
        <v>16</v>
      </c>
      <c r="M3045" t="str">
        <f>IF(L3045&lt;&gt;"",L3045,"N/A")</f>
        <v>Paid</v>
      </c>
      <c r="N3045" t="s">
        <v>12</v>
      </c>
      <c r="O3045" t="str">
        <f>IF(N3045&lt;&gt;"",N3045,"N/A")</f>
        <v>Invoiced</v>
      </c>
      <c r="P3045" t="s">
        <v>57</v>
      </c>
      <c r="Q3045" s="9">
        <v>24.960999999999999</v>
      </c>
      <c r="R3045" t="str">
        <f t="shared" si="47"/>
        <v>20-30</v>
      </c>
      <c r="S3045">
        <v>100</v>
      </c>
      <c r="T3045" t="s">
        <v>14</v>
      </c>
      <c r="U3045">
        <f>IF(T3045="USD",S3045,S3045*0.055)</f>
        <v>100</v>
      </c>
      <c r="V3045">
        <v>80</v>
      </c>
      <c r="W3045" t="s">
        <v>14</v>
      </c>
      <c r="X3045">
        <f>IF(W3045="USD",V3045,V3045*0.054)</f>
        <v>80</v>
      </c>
      <c r="Y3045">
        <v>1</v>
      </c>
      <c r="Z3045">
        <v>0.3</v>
      </c>
      <c r="AA3045" s="9">
        <v>0.2</v>
      </c>
      <c r="AB3045">
        <v>0.25</v>
      </c>
      <c r="AC3045">
        <v>0.2</v>
      </c>
    </row>
    <row r="3046" spans="1:29" x14ac:dyDescent="0.25">
      <c r="A3046" t="s">
        <v>1200</v>
      </c>
      <c r="B3046" t="s">
        <v>10</v>
      </c>
      <c r="C3046" t="s">
        <v>56</v>
      </c>
      <c r="D3046" t="s">
        <v>3620</v>
      </c>
      <c r="E3046" t="s">
        <v>3618</v>
      </c>
      <c r="F3046" t="str">
        <f>_xlfn.CONCAT(D3046:D3046,"-",E3046)</f>
        <v>Zanzibar-Tripoli</v>
      </c>
      <c r="G3046" s="1">
        <v>44663</v>
      </c>
      <c r="H3046" s="1">
        <v>44665</v>
      </c>
      <c r="I3046" s="8">
        <f>IF(H3046&lt;&gt;"",_xlfn.DAYS(H3046,G3046),"N/A")</f>
        <v>2</v>
      </c>
      <c r="J3046" s="1">
        <f>IF(H3046&lt;&gt;"",H3046,"N/A")</f>
        <v>44665</v>
      </c>
      <c r="K3046">
        <v>4</v>
      </c>
      <c r="L3046" t="s">
        <v>16</v>
      </c>
      <c r="M3046" t="str">
        <f>IF(L3046&lt;&gt;"",L3046,"N/A")</f>
        <v>Paid</v>
      </c>
      <c r="O3046" t="str">
        <f>IF(N3046&lt;&gt;"",N3046,"N/A")</f>
        <v>N/A</v>
      </c>
      <c r="P3046" t="s">
        <v>57</v>
      </c>
      <c r="Q3046" s="9">
        <v>24.960999999999999</v>
      </c>
      <c r="R3046" t="str">
        <f t="shared" si="47"/>
        <v>20-30</v>
      </c>
      <c r="S3046">
        <v>100</v>
      </c>
      <c r="T3046" t="s">
        <v>14</v>
      </c>
      <c r="U3046">
        <f>IF(T3046="USD",S3046,S3046*0.055)</f>
        <v>100</v>
      </c>
      <c r="V3046">
        <v>80</v>
      </c>
      <c r="W3046" t="s">
        <v>14</v>
      </c>
      <c r="X3046">
        <f>IF(W3046="USD",V3046,V3046*0.054)</f>
        <v>80</v>
      </c>
      <c r="Y3046">
        <v>1</v>
      </c>
      <c r="Z3046">
        <v>0.3</v>
      </c>
      <c r="AA3046" s="9">
        <v>0.2</v>
      </c>
      <c r="AB3046">
        <v>0.25</v>
      </c>
      <c r="AC3046">
        <v>0.2</v>
      </c>
    </row>
    <row r="3047" spans="1:29" x14ac:dyDescent="0.25">
      <c r="A3047" t="s">
        <v>1192</v>
      </c>
      <c r="B3047" t="s">
        <v>10</v>
      </c>
      <c r="C3047" t="s">
        <v>56</v>
      </c>
      <c r="D3047" t="s">
        <v>3620</v>
      </c>
      <c r="E3047" t="s">
        <v>3613</v>
      </c>
      <c r="F3047" t="str">
        <f>_xlfn.CONCAT(D3047:D3047,"-",E3047)</f>
        <v>Zanzibar-Sanaa</v>
      </c>
      <c r="G3047" s="1">
        <v>44663</v>
      </c>
      <c r="H3047" s="1">
        <v>44665</v>
      </c>
      <c r="I3047" s="8">
        <f>IF(H3047&lt;&gt;"",_xlfn.DAYS(H3047,G3047),"N/A")</f>
        <v>2</v>
      </c>
      <c r="J3047" s="1">
        <f>IF(H3047&lt;&gt;"",H3047,"N/A")</f>
        <v>44665</v>
      </c>
      <c r="K3047">
        <v>4</v>
      </c>
      <c r="L3047" t="s">
        <v>16</v>
      </c>
      <c r="M3047" t="str">
        <f>IF(L3047&lt;&gt;"",L3047,"N/A")</f>
        <v>Paid</v>
      </c>
      <c r="N3047" t="s">
        <v>12</v>
      </c>
      <c r="O3047" t="str">
        <f>IF(N3047&lt;&gt;"",N3047,"N/A")</f>
        <v>Invoiced</v>
      </c>
      <c r="P3047" t="s">
        <v>57</v>
      </c>
      <c r="Q3047" s="9">
        <v>24.725000000000001</v>
      </c>
      <c r="R3047" t="str">
        <f t="shared" si="47"/>
        <v>20-30</v>
      </c>
      <c r="S3047">
        <v>100</v>
      </c>
      <c r="T3047" t="s">
        <v>14</v>
      </c>
      <c r="U3047">
        <f>IF(T3047="USD",S3047,S3047*0.055)</f>
        <v>100</v>
      </c>
      <c r="V3047">
        <v>80</v>
      </c>
      <c r="W3047" t="s">
        <v>14</v>
      </c>
      <c r="X3047">
        <f>IF(W3047="USD",V3047,V3047*0.054)</f>
        <v>80</v>
      </c>
      <c r="Y3047">
        <v>1</v>
      </c>
      <c r="Z3047">
        <v>0.3</v>
      </c>
      <c r="AA3047" s="9">
        <v>0.2</v>
      </c>
      <c r="AB3047">
        <v>0.25</v>
      </c>
      <c r="AC3047">
        <v>0.2</v>
      </c>
    </row>
    <row r="3048" spans="1:29" x14ac:dyDescent="0.25">
      <c r="A3048" t="s">
        <v>1212</v>
      </c>
      <c r="B3048" t="s">
        <v>10</v>
      </c>
      <c r="C3048" t="s">
        <v>56</v>
      </c>
      <c r="D3048" t="s">
        <v>3619</v>
      </c>
      <c r="E3048" t="s">
        <v>3617</v>
      </c>
      <c r="F3048" t="str">
        <f>_xlfn.CONCAT(D3048:D3048,"-",E3048)</f>
        <v>Addis Ababa-Lagos</v>
      </c>
      <c r="G3048" s="1">
        <v>44663</v>
      </c>
      <c r="H3048" s="1">
        <v>44665</v>
      </c>
      <c r="I3048" s="8">
        <f>IF(H3048&lt;&gt;"",_xlfn.DAYS(H3048,G3048),"N/A")</f>
        <v>2</v>
      </c>
      <c r="J3048" s="1">
        <f>IF(H3048&lt;&gt;"",H3048,"N/A")</f>
        <v>44665</v>
      </c>
      <c r="K3048">
        <v>4</v>
      </c>
      <c r="L3048" t="s">
        <v>16</v>
      </c>
      <c r="M3048" t="str">
        <f>IF(L3048&lt;&gt;"",L3048,"N/A")</f>
        <v>Paid</v>
      </c>
      <c r="O3048" t="str">
        <f>IF(N3048&lt;&gt;"",N3048,"N/A")</f>
        <v>N/A</v>
      </c>
      <c r="P3048" t="s">
        <v>57</v>
      </c>
      <c r="Q3048" s="9">
        <v>24.725000000000001</v>
      </c>
      <c r="R3048" t="str">
        <f t="shared" si="47"/>
        <v>20-30</v>
      </c>
      <c r="S3048">
        <v>100</v>
      </c>
      <c r="T3048" t="s">
        <v>14</v>
      </c>
      <c r="U3048">
        <f>IF(T3048="USD",S3048,S3048*0.055)</f>
        <v>100</v>
      </c>
      <c r="V3048">
        <v>80</v>
      </c>
      <c r="W3048" t="s">
        <v>14</v>
      </c>
      <c r="X3048">
        <f>IF(W3048="USD",V3048,V3048*0.054)</f>
        <v>80</v>
      </c>
      <c r="Y3048">
        <v>1</v>
      </c>
      <c r="Z3048">
        <v>0.3</v>
      </c>
      <c r="AA3048" s="9">
        <v>0.2</v>
      </c>
      <c r="AB3048">
        <v>0.25</v>
      </c>
      <c r="AC3048">
        <v>0.2</v>
      </c>
    </row>
    <row r="3049" spans="1:29" x14ac:dyDescent="0.25">
      <c r="A3049" t="s">
        <v>214</v>
      </c>
      <c r="B3049" t="s">
        <v>10</v>
      </c>
      <c r="C3049" t="s">
        <v>68</v>
      </c>
      <c r="D3049" t="s">
        <v>3616</v>
      </c>
      <c r="E3049" t="s">
        <v>3618</v>
      </c>
      <c r="F3049" t="str">
        <f>_xlfn.CONCAT(D3049:D3049,"-",E3049)</f>
        <v>Marrakech-Tripoli</v>
      </c>
      <c r="G3049" s="1">
        <v>44629</v>
      </c>
      <c r="H3049" s="1">
        <v>44631</v>
      </c>
      <c r="I3049" s="8">
        <f>IF(H3049&lt;&gt;"",_xlfn.DAYS(H3049,G3049),"N/A")</f>
        <v>2</v>
      </c>
      <c r="J3049" s="1">
        <f>IF(H3049&lt;&gt;"",H3049,"N/A")</f>
        <v>44631</v>
      </c>
      <c r="K3049">
        <v>3</v>
      </c>
      <c r="L3049" t="s">
        <v>16</v>
      </c>
      <c r="M3049" t="str">
        <f>IF(L3049&lt;&gt;"",L3049,"N/A")</f>
        <v>Paid</v>
      </c>
      <c r="N3049" t="s">
        <v>16</v>
      </c>
      <c r="O3049" t="str">
        <f>IF(N3049&lt;&gt;"",N3049,"N/A")</f>
        <v>Paid</v>
      </c>
      <c r="P3049" t="s">
        <v>69</v>
      </c>
      <c r="Q3049" s="9">
        <v>34.14</v>
      </c>
      <c r="R3049" t="str">
        <f t="shared" si="47"/>
        <v>30+</v>
      </c>
      <c r="S3049">
        <v>20</v>
      </c>
      <c r="T3049" t="s">
        <v>14</v>
      </c>
      <c r="U3049">
        <f>IF(T3049="USD",S3049,S3049*0.055)</f>
        <v>20</v>
      </c>
      <c r="V3049">
        <v>10</v>
      </c>
      <c r="W3049" t="s">
        <v>14</v>
      </c>
      <c r="X3049">
        <f>IF(W3049="USD",V3049,V3049*0.054)</f>
        <v>10</v>
      </c>
      <c r="Y3049">
        <v>1</v>
      </c>
      <c r="Z3049">
        <v>0.2</v>
      </c>
      <c r="AA3049" s="9">
        <v>0.3</v>
      </c>
      <c r="AB3049">
        <v>0.25</v>
      </c>
    </row>
    <row r="3050" spans="1:29" x14ac:dyDescent="0.25">
      <c r="A3050" t="s">
        <v>157</v>
      </c>
      <c r="B3050" t="s">
        <v>10</v>
      </c>
      <c r="C3050" t="s">
        <v>68</v>
      </c>
      <c r="D3050" t="s">
        <v>3620</v>
      </c>
      <c r="E3050" t="s">
        <v>3613</v>
      </c>
      <c r="F3050" t="str">
        <f>_xlfn.CONCAT(D3050:D3050,"-",E3050)</f>
        <v>Zanzibar-Sanaa</v>
      </c>
      <c r="G3050" s="1">
        <v>44629</v>
      </c>
      <c r="H3050" s="1">
        <v>44631</v>
      </c>
      <c r="I3050" s="8">
        <f>IF(H3050&lt;&gt;"",_xlfn.DAYS(H3050,G3050),"N/A")</f>
        <v>2</v>
      </c>
      <c r="J3050" s="1">
        <f>IF(H3050&lt;&gt;"",H3050,"N/A")</f>
        <v>44631</v>
      </c>
      <c r="K3050">
        <v>3</v>
      </c>
      <c r="L3050" t="s">
        <v>16</v>
      </c>
      <c r="M3050" t="str">
        <f>IF(L3050&lt;&gt;"",L3050,"N/A")</f>
        <v>Paid</v>
      </c>
      <c r="N3050" t="s">
        <v>12</v>
      </c>
      <c r="O3050" t="str">
        <f>IF(N3050&lt;&gt;"",N3050,"N/A")</f>
        <v>Invoiced</v>
      </c>
      <c r="P3050" t="s">
        <v>13</v>
      </c>
      <c r="Q3050" s="9">
        <v>34.14</v>
      </c>
      <c r="R3050" t="str">
        <f t="shared" si="47"/>
        <v>30+</v>
      </c>
      <c r="S3050">
        <v>600</v>
      </c>
      <c r="T3050" t="s">
        <v>14</v>
      </c>
      <c r="U3050">
        <f>IF(T3050="USD",S3050,S3050*0.055)</f>
        <v>600</v>
      </c>
      <c r="V3050">
        <v>300</v>
      </c>
      <c r="W3050" t="s">
        <v>14</v>
      </c>
      <c r="X3050">
        <f>IF(W3050="USD",V3050,V3050*0.054)</f>
        <v>300</v>
      </c>
      <c r="Y3050">
        <v>1</v>
      </c>
      <c r="Z3050">
        <v>0.2</v>
      </c>
      <c r="AA3050" s="9">
        <v>0.3</v>
      </c>
      <c r="AB3050">
        <v>0.25</v>
      </c>
    </row>
    <row r="3051" spans="1:29" x14ac:dyDescent="0.25">
      <c r="A3051" t="s">
        <v>450</v>
      </c>
      <c r="B3051" t="s">
        <v>10</v>
      </c>
      <c r="C3051" t="s">
        <v>68</v>
      </c>
      <c r="D3051" t="s">
        <v>3619</v>
      </c>
      <c r="E3051" t="s">
        <v>3617</v>
      </c>
      <c r="F3051" t="str">
        <f>_xlfn.CONCAT(D3051:D3051,"-",E3051)</f>
        <v>Addis Ababa-Lagos</v>
      </c>
      <c r="G3051" s="1">
        <v>44648</v>
      </c>
      <c r="H3051" s="1">
        <v>44650</v>
      </c>
      <c r="I3051" s="8">
        <f>IF(H3051&lt;&gt;"",_xlfn.DAYS(H3051,G3051),"N/A")</f>
        <v>2</v>
      </c>
      <c r="J3051" s="1">
        <f>IF(H3051&lt;&gt;"",H3051,"N/A")</f>
        <v>44650</v>
      </c>
      <c r="K3051">
        <v>3</v>
      </c>
      <c r="L3051" t="s">
        <v>16</v>
      </c>
      <c r="M3051" t="str">
        <f>IF(L3051&lt;&gt;"",L3051,"N/A")</f>
        <v>Paid</v>
      </c>
      <c r="N3051" t="s">
        <v>16</v>
      </c>
      <c r="O3051" t="str">
        <f>IF(N3051&lt;&gt;"",N3051,"N/A")</f>
        <v>Paid</v>
      </c>
      <c r="P3051" t="s">
        <v>13</v>
      </c>
      <c r="Q3051" s="9">
        <v>30.132999999999999</v>
      </c>
      <c r="R3051" t="str">
        <f t="shared" si="47"/>
        <v>30+</v>
      </c>
      <c r="S3051">
        <v>600</v>
      </c>
      <c r="T3051" t="s">
        <v>14</v>
      </c>
      <c r="U3051">
        <f>IF(T3051="USD",S3051,S3051*0.055)</f>
        <v>600</v>
      </c>
      <c r="V3051">
        <v>300</v>
      </c>
      <c r="W3051" t="s">
        <v>14</v>
      </c>
      <c r="X3051">
        <f>IF(W3051="USD",V3051,V3051*0.054)</f>
        <v>300</v>
      </c>
      <c r="Y3051">
        <v>1</v>
      </c>
      <c r="Z3051">
        <v>0.2</v>
      </c>
      <c r="AA3051" s="9">
        <v>0.3</v>
      </c>
      <c r="AB3051">
        <v>0.25</v>
      </c>
    </row>
    <row r="3052" spans="1:29" x14ac:dyDescent="0.25">
      <c r="A3052" t="s">
        <v>2200</v>
      </c>
      <c r="B3052" t="s">
        <v>10</v>
      </c>
      <c r="C3052" t="s">
        <v>56</v>
      </c>
      <c r="D3052" t="s">
        <v>3615</v>
      </c>
      <c r="E3052" t="s">
        <v>3612</v>
      </c>
      <c r="F3052" t="str">
        <f>_xlfn.CONCAT(D3052:D3052,"-",E3052)</f>
        <v>Mombasa-Victoria</v>
      </c>
      <c r="G3052" s="1">
        <v>44571</v>
      </c>
      <c r="H3052" s="1">
        <v>44571</v>
      </c>
      <c r="I3052" s="8">
        <f>IF(H3052&lt;&gt;"",_xlfn.DAYS(H3052,G3052),"N/A")</f>
        <v>0</v>
      </c>
      <c r="J3052" s="1">
        <f>IF(H3052&lt;&gt;"",H3052,"N/A")</f>
        <v>44571</v>
      </c>
      <c r="K3052">
        <v>1</v>
      </c>
      <c r="L3052" t="s">
        <v>16</v>
      </c>
      <c r="M3052" t="str">
        <f>IF(L3052&lt;&gt;"",L3052,"N/A")</f>
        <v>Paid</v>
      </c>
      <c r="N3052" t="s">
        <v>12</v>
      </c>
      <c r="O3052" t="str">
        <f>IF(N3052&lt;&gt;"",N3052,"N/A")</f>
        <v>Invoiced</v>
      </c>
      <c r="P3052" t="s">
        <v>13</v>
      </c>
      <c r="Q3052" s="9">
        <v>35</v>
      </c>
      <c r="R3052" t="str">
        <f t="shared" si="47"/>
        <v>30+</v>
      </c>
      <c r="S3052">
        <v>4000</v>
      </c>
      <c r="T3052" t="s">
        <v>2201</v>
      </c>
      <c r="U3052">
        <f>IF(T3052="USD",S3052,S3052*0.055)</f>
        <v>220</v>
      </c>
      <c r="V3052">
        <v>2500</v>
      </c>
      <c r="W3052" t="s">
        <v>58</v>
      </c>
      <c r="X3052">
        <f>IF(W3052="USD",V3052,V3052*0.054)</f>
        <v>135</v>
      </c>
      <c r="Y3052">
        <v>0</v>
      </c>
      <c r="Z3052">
        <v>0</v>
      </c>
      <c r="AA3052" s="9">
        <v>0</v>
      </c>
      <c r="AB3052">
        <v>0</v>
      </c>
      <c r="AC3052">
        <v>0</v>
      </c>
    </row>
    <row r="3053" spans="1:29" x14ac:dyDescent="0.25">
      <c r="A3053" t="s">
        <v>2202</v>
      </c>
      <c r="B3053" t="s">
        <v>10</v>
      </c>
      <c r="C3053" t="s">
        <v>56</v>
      </c>
      <c r="D3053" t="s">
        <v>3620</v>
      </c>
      <c r="E3053" t="s">
        <v>3617</v>
      </c>
      <c r="F3053" t="str">
        <f>_xlfn.CONCAT(D3053:D3053,"-",E3053)</f>
        <v>Zanzibar-Lagos</v>
      </c>
      <c r="G3053" s="1">
        <v>44571</v>
      </c>
      <c r="H3053" s="1">
        <v>44571</v>
      </c>
      <c r="I3053" s="8">
        <f>IF(H3053&lt;&gt;"",_xlfn.DAYS(H3053,G3053),"N/A")</f>
        <v>0</v>
      </c>
      <c r="J3053" s="1">
        <f>IF(H3053&lt;&gt;"",H3053,"N/A")</f>
        <v>44571</v>
      </c>
      <c r="K3053">
        <v>1</v>
      </c>
      <c r="L3053" t="s">
        <v>16</v>
      </c>
      <c r="M3053" t="str">
        <f>IF(L3053&lt;&gt;"",L3053,"N/A")</f>
        <v>Paid</v>
      </c>
      <c r="N3053" t="s">
        <v>12</v>
      </c>
      <c r="O3053" t="str">
        <f>IF(N3053&lt;&gt;"",N3053,"N/A")</f>
        <v>Invoiced</v>
      </c>
      <c r="P3053" t="s">
        <v>13</v>
      </c>
      <c r="Q3053" s="9">
        <v>35</v>
      </c>
      <c r="R3053" t="str">
        <f t="shared" si="47"/>
        <v>30+</v>
      </c>
      <c r="S3053">
        <v>4000</v>
      </c>
      <c r="T3053" t="s">
        <v>2201</v>
      </c>
      <c r="U3053">
        <f>IF(T3053="USD",S3053,S3053*0.055)</f>
        <v>220</v>
      </c>
      <c r="V3053">
        <v>2500</v>
      </c>
      <c r="W3053" t="s">
        <v>58</v>
      </c>
      <c r="X3053">
        <f>IF(W3053="USD",V3053,V3053*0.054)</f>
        <v>135</v>
      </c>
      <c r="Y3053">
        <v>0</v>
      </c>
      <c r="Z3053">
        <v>0</v>
      </c>
      <c r="AA3053" s="9">
        <v>0</v>
      </c>
      <c r="AB3053">
        <v>0</v>
      </c>
      <c r="AC3053">
        <v>0</v>
      </c>
    </row>
    <row r="3054" spans="1:29" x14ac:dyDescent="0.25">
      <c r="A3054" t="s">
        <v>2203</v>
      </c>
      <c r="B3054" t="s">
        <v>10</v>
      </c>
      <c r="C3054" t="s">
        <v>56</v>
      </c>
      <c r="D3054" t="s">
        <v>3619</v>
      </c>
      <c r="E3054" t="s">
        <v>3613</v>
      </c>
      <c r="F3054" t="str">
        <f>_xlfn.CONCAT(D3054:D3054,"-",E3054)</f>
        <v>Addis Ababa-Sanaa</v>
      </c>
      <c r="G3054" s="1">
        <v>44571</v>
      </c>
      <c r="H3054" s="1">
        <v>44571</v>
      </c>
      <c r="I3054" s="8">
        <f>IF(H3054&lt;&gt;"",_xlfn.DAYS(H3054,G3054),"N/A")</f>
        <v>0</v>
      </c>
      <c r="J3054" s="1">
        <f>IF(H3054&lt;&gt;"",H3054,"N/A")</f>
        <v>44571</v>
      </c>
      <c r="K3054">
        <v>1</v>
      </c>
      <c r="L3054" t="s">
        <v>16</v>
      </c>
      <c r="M3054" t="str">
        <f>IF(L3054&lt;&gt;"",L3054,"N/A")</f>
        <v>Paid</v>
      </c>
      <c r="N3054" t="s">
        <v>12</v>
      </c>
      <c r="O3054" t="str">
        <f>IF(N3054&lt;&gt;"",N3054,"N/A")</f>
        <v>Invoiced</v>
      </c>
      <c r="P3054" t="s">
        <v>13</v>
      </c>
      <c r="Q3054" s="9">
        <v>35</v>
      </c>
      <c r="R3054" t="str">
        <f t="shared" si="47"/>
        <v>30+</v>
      </c>
      <c r="S3054">
        <v>4000</v>
      </c>
      <c r="T3054" t="s">
        <v>2201</v>
      </c>
      <c r="U3054">
        <f>IF(T3054="USD",S3054,S3054*0.055)</f>
        <v>220</v>
      </c>
      <c r="V3054">
        <v>2500</v>
      </c>
      <c r="W3054" t="s">
        <v>58</v>
      </c>
      <c r="X3054">
        <f>IF(W3054="USD",V3054,V3054*0.054)</f>
        <v>135</v>
      </c>
      <c r="Y3054">
        <v>0</v>
      </c>
      <c r="Z3054">
        <v>0</v>
      </c>
      <c r="AA3054" s="9">
        <v>0</v>
      </c>
      <c r="AB3054">
        <v>0</v>
      </c>
      <c r="AC3054">
        <v>0</v>
      </c>
    </row>
    <row r="3055" spans="1:29" x14ac:dyDescent="0.25">
      <c r="A3055" t="s">
        <v>2204</v>
      </c>
      <c r="B3055" t="s">
        <v>10</v>
      </c>
      <c r="C3055" t="s">
        <v>56</v>
      </c>
      <c r="D3055" t="s">
        <v>3619</v>
      </c>
      <c r="E3055" t="s">
        <v>3613</v>
      </c>
      <c r="F3055" t="str">
        <f>_xlfn.CONCAT(D3055:D3055,"-",E3055)</f>
        <v>Addis Ababa-Sanaa</v>
      </c>
      <c r="G3055" s="1">
        <v>44571</v>
      </c>
      <c r="H3055" s="1">
        <v>44571</v>
      </c>
      <c r="I3055" s="8">
        <f>IF(H3055&lt;&gt;"",_xlfn.DAYS(H3055,G3055),"N/A")</f>
        <v>0</v>
      </c>
      <c r="J3055" s="1">
        <f>IF(H3055&lt;&gt;"",H3055,"N/A")</f>
        <v>44571</v>
      </c>
      <c r="K3055">
        <v>1</v>
      </c>
      <c r="L3055" t="s">
        <v>16</v>
      </c>
      <c r="M3055" t="str">
        <f>IF(L3055&lt;&gt;"",L3055,"N/A")</f>
        <v>Paid</v>
      </c>
      <c r="N3055" t="s">
        <v>12</v>
      </c>
      <c r="O3055" t="str">
        <f>IF(N3055&lt;&gt;"",N3055,"N/A")</f>
        <v>Invoiced</v>
      </c>
      <c r="P3055" t="s">
        <v>13</v>
      </c>
      <c r="Q3055" s="9">
        <v>35</v>
      </c>
      <c r="R3055" t="str">
        <f t="shared" si="47"/>
        <v>30+</v>
      </c>
      <c r="S3055">
        <v>4000</v>
      </c>
      <c r="T3055" t="s">
        <v>2201</v>
      </c>
      <c r="U3055">
        <f>IF(T3055="USD",S3055,S3055*0.055)</f>
        <v>220</v>
      </c>
      <c r="V3055">
        <v>2500</v>
      </c>
      <c r="W3055" t="s">
        <v>58</v>
      </c>
      <c r="X3055">
        <f>IF(W3055="USD",V3055,V3055*0.054)</f>
        <v>135</v>
      </c>
      <c r="Y3055">
        <v>0</v>
      </c>
      <c r="Z3055">
        <v>0</v>
      </c>
      <c r="AA3055" s="9">
        <v>0</v>
      </c>
      <c r="AB3055">
        <v>0</v>
      </c>
      <c r="AC3055">
        <v>0</v>
      </c>
    </row>
    <row r="3056" spans="1:29" x14ac:dyDescent="0.25">
      <c r="A3056" t="s">
        <v>2205</v>
      </c>
      <c r="B3056" t="s">
        <v>10</v>
      </c>
      <c r="C3056" t="s">
        <v>56</v>
      </c>
      <c r="D3056" t="s">
        <v>3619</v>
      </c>
      <c r="E3056" t="s">
        <v>3612</v>
      </c>
      <c r="F3056" t="str">
        <f>_xlfn.CONCAT(D3056:D3056,"-",E3056)</f>
        <v>Addis Ababa-Victoria</v>
      </c>
      <c r="G3056" s="1">
        <v>44571</v>
      </c>
      <c r="H3056" s="1">
        <v>44571</v>
      </c>
      <c r="I3056" s="8">
        <f>IF(H3056&lt;&gt;"",_xlfn.DAYS(H3056,G3056),"N/A")</f>
        <v>0</v>
      </c>
      <c r="J3056" s="1">
        <f>IF(H3056&lt;&gt;"",H3056,"N/A")</f>
        <v>44571</v>
      </c>
      <c r="K3056">
        <v>1</v>
      </c>
      <c r="L3056" t="s">
        <v>16</v>
      </c>
      <c r="M3056" t="str">
        <f>IF(L3056&lt;&gt;"",L3056,"N/A")</f>
        <v>Paid</v>
      </c>
      <c r="N3056" t="s">
        <v>12</v>
      </c>
      <c r="O3056" t="str">
        <f>IF(N3056&lt;&gt;"",N3056,"N/A")</f>
        <v>Invoiced</v>
      </c>
      <c r="P3056" t="s">
        <v>13</v>
      </c>
      <c r="Q3056" s="9">
        <v>35</v>
      </c>
      <c r="R3056" t="str">
        <f t="shared" si="47"/>
        <v>30+</v>
      </c>
      <c r="S3056">
        <v>4000</v>
      </c>
      <c r="T3056" t="s">
        <v>2201</v>
      </c>
      <c r="U3056">
        <f>IF(T3056="USD",S3056,S3056*0.055)</f>
        <v>220</v>
      </c>
      <c r="V3056">
        <v>2500</v>
      </c>
      <c r="W3056" t="s">
        <v>58</v>
      </c>
      <c r="X3056">
        <f>IF(W3056="USD",V3056,V3056*0.054)</f>
        <v>135</v>
      </c>
      <c r="Y3056">
        <v>0</v>
      </c>
      <c r="Z3056">
        <v>0</v>
      </c>
      <c r="AA3056" s="9">
        <v>0</v>
      </c>
      <c r="AB3056">
        <v>0</v>
      </c>
      <c r="AC3056">
        <v>0</v>
      </c>
    </row>
    <row r="3057" spans="1:29" x14ac:dyDescent="0.25">
      <c r="A3057" t="s">
        <v>2206</v>
      </c>
      <c r="B3057" t="s">
        <v>10</v>
      </c>
      <c r="C3057" t="s">
        <v>56</v>
      </c>
      <c r="D3057" t="s">
        <v>3620</v>
      </c>
      <c r="E3057" t="s">
        <v>3614</v>
      </c>
      <c r="F3057" t="str">
        <f>_xlfn.CONCAT(D3057:D3057,"-",E3057)</f>
        <v>Zanzibar-Alger</v>
      </c>
      <c r="G3057" s="1">
        <v>44571</v>
      </c>
      <c r="H3057" s="1">
        <v>44571</v>
      </c>
      <c r="I3057" s="8">
        <f>IF(H3057&lt;&gt;"",_xlfn.DAYS(H3057,G3057),"N/A")</f>
        <v>0</v>
      </c>
      <c r="J3057" s="1">
        <f>IF(H3057&lt;&gt;"",H3057,"N/A")</f>
        <v>44571</v>
      </c>
      <c r="K3057">
        <v>1</v>
      </c>
      <c r="L3057" t="s">
        <v>16</v>
      </c>
      <c r="M3057" t="str">
        <f>IF(L3057&lt;&gt;"",L3057,"N/A")</f>
        <v>Paid</v>
      </c>
      <c r="N3057" t="s">
        <v>12</v>
      </c>
      <c r="O3057" t="str">
        <f>IF(N3057&lt;&gt;"",N3057,"N/A")</f>
        <v>Invoiced</v>
      </c>
      <c r="P3057" t="s">
        <v>13</v>
      </c>
      <c r="Q3057" s="9">
        <v>35</v>
      </c>
      <c r="R3057" t="str">
        <f t="shared" si="47"/>
        <v>30+</v>
      </c>
      <c r="S3057">
        <v>4000</v>
      </c>
      <c r="T3057" t="s">
        <v>2201</v>
      </c>
      <c r="U3057">
        <f>IF(T3057="USD",S3057,S3057*0.055)</f>
        <v>220</v>
      </c>
      <c r="V3057">
        <v>2500</v>
      </c>
      <c r="W3057" t="s">
        <v>58</v>
      </c>
      <c r="X3057">
        <f>IF(W3057="USD",V3057,V3057*0.054)</f>
        <v>135</v>
      </c>
      <c r="Y3057">
        <v>0</v>
      </c>
      <c r="Z3057">
        <v>0</v>
      </c>
      <c r="AA3057" s="9">
        <v>0</v>
      </c>
      <c r="AB3057">
        <v>0</v>
      </c>
      <c r="AC3057">
        <v>0</v>
      </c>
    </row>
    <row r="3058" spans="1:29" x14ac:dyDescent="0.25">
      <c r="A3058" t="s">
        <v>2207</v>
      </c>
      <c r="B3058" t="s">
        <v>10</v>
      </c>
      <c r="C3058" t="s">
        <v>56</v>
      </c>
      <c r="D3058" t="s">
        <v>3611</v>
      </c>
      <c r="E3058" t="s">
        <v>3614</v>
      </c>
      <c r="F3058" t="str">
        <f>_xlfn.CONCAT(D3058:D3058,"-",E3058)</f>
        <v>Mogadishu-Alger</v>
      </c>
      <c r="G3058" s="1">
        <v>44571</v>
      </c>
      <c r="H3058" s="1">
        <v>44571</v>
      </c>
      <c r="I3058" s="8">
        <f>IF(H3058&lt;&gt;"",_xlfn.DAYS(H3058,G3058),"N/A")</f>
        <v>0</v>
      </c>
      <c r="J3058" s="1">
        <f>IF(H3058&lt;&gt;"",H3058,"N/A")</f>
        <v>44571</v>
      </c>
      <c r="K3058">
        <v>1</v>
      </c>
      <c r="L3058" t="s">
        <v>16</v>
      </c>
      <c r="M3058" t="str">
        <f>IF(L3058&lt;&gt;"",L3058,"N/A")</f>
        <v>Paid</v>
      </c>
      <c r="N3058" t="s">
        <v>12</v>
      </c>
      <c r="O3058" t="str">
        <f>IF(N3058&lt;&gt;"",N3058,"N/A")</f>
        <v>Invoiced</v>
      </c>
      <c r="P3058" t="s">
        <v>13</v>
      </c>
      <c r="Q3058" s="9">
        <v>35</v>
      </c>
      <c r="R3058" t="str">
        <f t="shared" si="47"/>
        <v>30+</v>
      </c>
      <c r="S3058">
        <v>4000</v>
      </c>
      <c r="T3058" t="s">
        <v>2201</v>
      </c>
      <c r="U3058">
        <f>IF(T3058="USD",S3058,S3058*0.055)</f>
        <v>220</v>
      </c>
      <c r="V3058">
        <v>2500</v>
      </c>
      <c r="W3058" t="s">
        <v>58</v>
      </c>
      <c r="X3058">
        <f>IF(W3058="USD",V3058,V3058*0.054)</f>
        <v>135</v>
      </c>
      <c r="Y3058">
        <v>0</v>
      </c>
      <c r="Z3058">
        <v>0</v>
      </c>
      <c r="AA3058" s="9">
        <v>0</v>
      </c>
      <c r="AB3058">
        <v>0</v>
      </c>
      <c r="AC3058">
        <v>0</v>
      </c>
    </row>
    <row r="3059" spans="1:29" x14ac:dyDescent="0.25">
      <c r="A3059" t="s">
        <v>2210</v>
      </c>
      <c r="B3059" t="s">
        <v>10</v>
      </c>
      <c r="C3059" t="s">
        <v>56</v>
      </c>
      <c r="D3059" t="s">
        <v>3619</v>
      </c>
      <c r="E3059" t="s">
        <v>3618</v>
      </c>
      <c r="F3059" t="str">
        <f>_xlfn.CONCAT(D3059:D3059,"-",E3059)</f>
        <v>Addis Ababa-Tripoli</v>
      </c>
      <c r="G3059" s="1">
        <v>44571</v>
      </c>
      <c r="H3059" s="1">
        <v>44571</v>
      </c>
      <c r="I3059" s="8">
        <f>IF(H3059&lt;&gt;"",_xlfn.DAYS(H3059,G3059),"N/A")</f>
        <v>0</v>
      </c>
      <c r="J3059" s="1">
        <f>IF(H3059&lt;&gt;"",H3059,"N/A")</f>
        <v>44571</v>
      </c>
      <c r="K3059">
        <v>1</v>
      </c>
      <c r="L3059" t="s">
        <v>16</v>
      </c>
      <c r="M3059" t="str">
        <f>IF(L3059&lt;&gt;"",L3059,"N/A")</f>
        <v>Paid</v>
      </c>
      <c r="N3059" t="s">
        <v>12</v>
      </c>
      <c r="O3059" t="str">
        <f>IF(N3059&lt;&gt;"",N3059,"N/A")</f>
        <v>Invoiced</v>
      </c>
      <c r="P3059" t="s">
        <v>13</v>
      </c>
      <c r="Q3059" s="9">
        <v>35</v>
      </c>
      <c r="R3059" t="str">
        <f t="shared" si="47"/>
        <v>30+</v>
      </c>
      <c r="S3059">
        <v>4000</v>
      </c>
      <c r="T3059" t="s">
        <v>2201</v>
      </c>
      <c r="U3059">
        <f>IF(T3059="USD",S3059,S3059*0.055)</f>
        <v>220</v>
      </c>
      <c r="V3059">
        <v>2500</v>
      </c>
      <c r="W3059" t="s">
        <v>58</v>
      </c>
      <c r="X3059">
        <f>IF(W3059="USD",V3059,V3059*0.054)</f>
        <v>135</v>
      </c>
      <c r="Y3059">
        <v>0</v>
      </c>
      <c r="Z3059">
        <v>0</v>
      </c>
      <c r="AA3059" s="9">
        <v>0</v>
      </c>
      <c r="AB3059">
        <v>0</v>
      </c>
      <c r="AC3059">
        <v>0</v>
      </c>
    </row>
    <row r="3060" spans="1:29" x14ac:dyDescent="0.25">
      <c r="A3060" t="s">
        <v>2212</v>
      </c>
      <c r="B3060" t="s">
        <v>10</v>
      </c>
      <c r="C3060" t="s">
        <v>56</v>
      </c>
      <c r="D3060" t="s">
        <v>3616</v>
      </c>
      <c r="E3060" t="s">
        <v>3613</v>
      </c>
      <c r="F3060" t="str">
        <f>_xlfn.CONCAT(D3060:D3060,"-",E3060)</f>
        <v>Marrakech-Sanaa</v>
      </c>
      <c r="G3060" s="1">
        <v>44572</v>
      </c>
      <c r="H3060" s="1">
        <v>44572</v>
      </c>
      <c r="I3060" s="8">
        <f>IF(H3060&lt;&gt;"",_xlfn.DAYS(H3060,G3060),"N/A")</f>
        <v>0</v>
      </c>
      <c r="J3060" s="1">
        <f>IF(H3060&lt;&gt;"",H3060,"N/A")</f>
        <v>44572</v>
      </c>
      <c r="K3060">
        <v>1</v>
      </c>
      <c r="L3060" t="s">
        <v>16</v>
      </c>
      <c r="M3060" t="str">
        <f>IF(L3060&lt;&gt;"",L3060,"N/A")</f>
        <v>Paid</v>
      </c>
      <c r="N3060" t="s">
        <v>12</v>
      </c>
      <c r="O3060" t="str">
        <f>IF(N3060&lt;&gt;"",N3060,"N/A")</f>
        <v>Invoiced</v>
      </c>
      <c r="P3060" t="s">
        <v>13</v>
      </c>
      <c r="Q3060" s="9">
        <v>35</v>
      </c>
      <c r="R3060" t="str">
        <f t="shared" si="47"/>
        <v>30+</v>
      </c>
      <c r="S3060">
        <v>4000</v>
      </c>
      <c r="T3060" t="s">
        <v>2201</v>
      </c>
      <c r="U3060">
        <f>IF(T3060="USD",S3060,S3060*0.055)</f>
        <v>220</v>
      </c>
      <c r="V3060">
        <v>2500</v>
      </c>
      <c r="W3060" t="s">
        <v>58</v>
      </c>
      <c r="X3060">
        <f>IF(W3060="USD",V3060,V3060*0.054)</f>
        <v>135</v>
      </c>
      <c r="Y3060">
        <v>0</v>
      </c>
      <c r="Z3060">
        <v>0</v>
      </c>
      <c r="AA3060" s="9">
        <v>0</v>
      </c>
      <c r="AB3060">
        <v>0</v>
      </c>
      <c r="AC3060">
        <v>0</v>
      </c>
    </row>
    <row r="3061" spans="1:29" x14ac:dyDescent="0.25">
      <c r="A3061" t="s">
        <v>2213</v>
      </c>
      <c r="B3061" t="s">
        <v>10</v>
      </c>
      <c r="C3061" t="s">
        <v>56</v>
      </c>
      <c r="D3061" t="s">
        <v>3620</v>
      </c>
      <c r="E3061" t="s">
        <v>3612</v>
      </c>
      <c r="F3061" t="str">
        <f>_xlfn.CONCAT(D3061:D3061,"-",E3061)</f>
        <v>Zanzibar-Victoria</v>
      </c>
      <c r="G3061" s="1">
        <v>44572</v>
      </c>
      <c r="H3061" s="1">
        <v>44572</v>
      </c>
      <c r="I3061" s="8">
        <f>IF(H3061&lt;&gt;"",_xlfn.DAYS(H3061,G3061),"N/A")</f>
        <v>0</v>
      </c>
      <c r="J3061" s="1">
        <f>IF(H3061&lt;&gt;"",H3061,"N/A")</f>
        <v>44572</v>
      </c>
      <c r="K3061">
        <v>1</v>
      </c>
      <c r="L3061" t="s">
        <v>16</v>
      </c>
      <c r="M3061" t="str">
        <f>IF(L3061&lt;&gt;"",L3061,"N/A")</f>
        <v>Paid</v>
      </c>
      <c r="N3061" t="s">
        <v>12</v>
      </c>
      <c r="O3061" t="str">
        <f>IF(N3061&lt;&gt;"",N3061,"N/A")</f>
        <v>Invoiced</v>
      </c>
      <c r="P3061" t="s">
        <v>13</v>
      </c>
      <c r="Q3061" s="9">
        <v>35</v>
      </c>
      <c r="R3061" t="str">
        <f t="shared" si="47"/>
        <v>30+</v>
      </c>
      <c r="S3061">
        <v>4000</v>
      </c>
      <c r="T3061" t="s">
        <v>2201</v>
      </c>
      <c r="U3061">
        <f>IF(T3061="USD",S3061,S3061*0.055)</f>
        <v>220</v>
      </c>
      <c r="V3061">
        <v>2500</v>
      </c>
      <c r="W3061" t="s">
        <v>58</v>
      </c>
      <c r="X3061">
        <f>IF(W3061="USD",V3061,V3061*0.054)</f>
        <v>135</v>
      </c>
      <c r="Y3061">
        <v>0</v>
      </c>
      <c r="Z3061">
        <v>0</v>
      </c>
      <c r="AA3061" s="9">
        <v>0</v>
      </c>
      <c r="AB3061">
        <v>0</v>
      </c>
      <c r="AC3061">
        <v>0</v>
      </c>
    </row>
    <row r="3062" spans="1:29" x14ac:dyDescent="0.25">
      <c r="A3062" t="s">
        <v>2214</v>
      </c>
      <c r="B3062" t="s">
        <v>10</v>
      </c>
      <c r="C3062" t="s">
        <v>56</v>
      </c>
      <c r="D3062" t="s">
        <v>3619</v>
      </c>
      <c r="E3062" t="s">
        <v>3618</v>
      </c>
      <c r="F3062" t="str">
        <f>_xlfn.CONCAT(D3062:D3062,"-",E3062)</f>
        <v>Addis Ababa-Tripoli</v>
      </c>
      <c r="G3062" s="1">
        <v>44572</v>
      </c>
      <c r="H3062" s="1">
        <v>44572</v>
      </c>
      <c r="I3062" s="8">
        <f>IF(H3062&lt;&gt;"",_xlfn.DAYS(H3062,G3062),"N/A")</f>
        <v>0</v>
      </c>
      <c r="J3062" s="1">
        <f>IF(H3062&lt;&gt;"",H3062,"N/A")</f>
        <v>44572</v>
      </c>
      <c r="K3062">
        <v>1</v>
      </c>
      <c r="L3062" t="s">
        <v>16</v>
      </c>
      <c r="M3062" t="str">
        <f>IF(L3062&lt;&gt;"",L3062,"N/A")</f>
        <v>Paid</v>
      </c>
      <c r="N3062" t="s">
        <v>12</v>
      </c>
      <c r="O3062" t="str">
        <f>IF(N3062&lt;&gt;"",N3062,"N/A")</f>
        <v>Invoiced</v>
      </c>
      <c r="P3062" t="s">
        <v>13</v>
      </c>
      <c r="Q3062" s="9">
        <v>35</v>
      </c>
      <c r="R3062" t="str">
        <f t="shared" si="47"/>
        <v>30+</v>
      </c>
      <c r="S3062">
        <v>4000</v>
      </c>
      <c r="T3062" t="s">
        <v>2201</v>
      </c>
      <c r="U3062">
        <f>IF(T3062="USD",S3062,S3062*0.055)</f>
        <v>220</v>
      </c>
      <c r="V3062">
        <v>2500</v>
      </c>
      <c r="W3062" t="s">
        <v>58</v>
      </c>
      <c r="X3062">
        <f>IF(W3062="USD",V3062,V3062*0.054)</f>
        <v>135</v>
      </c>
      <c r="Y3062">
        <v>0</v>
      </c>
      <c r="Z3062">
        <v>0</v>
      </c>
      <c r="AA3062" s="9">
        <v>0</v>
      </c>
      <c r="AB3062">
        <v>0</v>
      </c>
      <c r="AC3062">
        <v>0</v>
      </c>
    </row>
    <row r="3063" spans="1:29" x14ac:dyDescent="0.25">
      <c r="A3063" t="s">
        <v>2215</v>
      </c>
      <c r="B3063" t="s">
        <v>10</v>
      </c>
      <c r="C3063" t="s">
        <v>56</v>
      </c>
      <c r="D3063" t="s">
        <v>3615</v>
      </c>
      <c r="E3063" t="s">
        <v>3614</v>
      </c>
      <c r="F3063" t="str">
        <f>_xlfn.CONCAT(D3063:D3063,"-",E3063)</f>
        <v>Mombasa-Alger</v>
      </c>
      <c r="G3063" s="1">
        <v>44572</v>
      </c>
      <c r="H3063" s="1">
        <v>44572</v>
      </c>
      <c r="I3063" s="8">
        <f>IF(H3063&lt;&gt;"",_xlfn.DAYS(H3063,G3063),"N/A")</f>
        <v>0</v>
      </c>
      <c r="J3063" s="1">
        <f>IF(H3063&lt;&gt;"",H3063,"N/A")</f>
        <v>44572</v>
      </c>
      <c r="K3063">
        <v>1</v>
      </c>
      <c r="L3063" t="s">
        <v>16</v>
      </c>
      <c r="M3063" t="str">
        <f>IF(L3063&lt;&gt;"",L3063,"N/A")</f>
        <v>Paid</v>
      </c>
      <c r="N3063" t="s">
        <v>12</v>
      </c>
      <c r="O3063" t="str">
        <f>IF(N3063&lt;&gt;"",N3063,"N/A")</f>
        <v>Invoiced</v>
      </c>
      <c r="P3063" t="s">
        <v>13</v>
      </c>
      <c r="Q3063" s="9">
        <v>35</v>
      </c>
      <c r="R3063" t="str">
        <f t="shared" si="47"/>
        <v>30+</v>
      </c>
      <c r="S3063">
        <v>4000</v>
      </c>
      <c r="T3063" t="s">
        <v>2201</v>
      </c>
      <c r="U3063">
        <f>IF(T3063="USD",S3063,S3063*0.055)</f>
        <v>220</v>
      </c>
      <c r="V3063">
        <v>2500</v>
      </c>
      <c r="W3063" t="s">
        <v>58</v>
      </c>
      <c r="X3063">
        <f>IF(W3063="USD",V3063,V3063*0.054)</f>
        <v>135</v>
      </c>
      <c r="Y3063">
        <v>0</v>
      </c>
      <c r="Z3063">
        <v>0</v>
      </c>
      <c r="AA3063" s="9">
        <v>0</v>
      </c>
      <c r="AB3063">
        <v>0</v>
      </c>
      <c r="AC3063">
        <v>0</v>
      </c>
    </row>
    <row r="3064" spans="1:29" x14ac:dyDescent="0.25">
      <c r="A3064" t="s">
        <v>2216</v>
      </c>
      <c r="B3064" t="s">
        <v>10</v>
      </c>
      <c r="C3064" t="s">
        <v>56</v>
      </c>
      <c r="D3064" t="s">
        <v>3620</v>
      </c>
      <c r="E3064" t="s">
        <v>3612</v>
      </c>
      <c r="F3064" t="str">
        <f>_xlfn.CONCAT(D3064:D3064,"-",E3064)</f>
        <v>Zanzibar-Victoria</v>
      </c>
      <c r="G3064" s="1">
        <v>44572</v>
      </c>
      <c r="H3064" s="1">
        <v>44572</v>
      </c>
      <c r="I3064" s="8">
        <f>IF(H3064&lt;&gt;"",_xlfn.DAYS(H3064,G3064),"N/A")</f>
        <v>0</v>
      </c>
      <c r="J3064" s="1">
        <f>IF(H3064&lt;&gt;"",H3064,"N/A")</f>
        <v>44572</v>
      </c>
      <c r="K3064">
        <v>1</v>
      </c>
      <c r="L3064" t="s">
        <v>16</v>
      </c>
      <c r="M3064" t="str">
        <f>IF(L3064&lt;&gt;"",L3064,"N/A")</f>
        <v>Paid</v>
      </c>
      <c r="N3064" t="s">
        <v>12</v>
      </c>
      <c r="O3064" t="str">
        <f>IF(N3064&lt;&gt;"",N3064,"N/A")</f>
        <v>Invoiced</v>
      </c>
      <c r="P3064" t="s">
        <v>13</v>
      </c>
      <c r="Q3064" s="9">
        <v>35</v>
      </c>
      <c r="R3064" t="str">
        <f t="shared" si="47"/>
        <v>30+</v>
      </c>
      <c r="S3064">
        <v>4000</v>
      </c>
      <c r="T3064" t="s">
        <v>2201</v>
      </c>
      <c r="U3064">
        <f>IF(T3064="USD",S3064,S3064*0.055)</f>
        <v>220</v>
      </c>
      <c r="V3064">
        <v>2500</v>
      </c>
      <c r="W3064" t="s">
        <v>58</v>
      </c>
      <c r="X3064">
        <f>IF(W3064="USD",V3064,V3064*0.054)</f>
        <v>135</v>
      </c>
      <c r="Y3064">
        <v>0</v>
      </c>
      <c r="Z3064">
        <v>0</v>
      </c>
      <c r="AA3064" s="9">
        <v>0</v>
      </c>
      <c r="AB3064">
        <v>0</v>
      </c>
      <c r="AC3064">
        <v>0</v>
      </c>
    </row>
    <row r="3065" spans="1:29" x14ac:dyDescent="0.25">
      <c r="A3065" t="s">
        <v>2217</v>
      </c>
      <c r="B3065" t="s">
        <v>10</v>
      </c>
      <c r="C3065" t="s">
        <v>56</v>
      </c>
      <c r="D3065" t="s">
        <v>3611</v>
      </c>
      <c r="E3065" t="s">
        <v>3612</v>
      </c>
      <c r="F3065" t="str">
        <f>_xlfn.CONCAT(D3065:D3065,"-",E3065)</f>
        <v>Mogadishu-Victoria</v>
      </c>
      <c r="G3065" s="1">
        <v>44572</v>
      </c>
      <c r="H3065" s="1">
        <v>44572</v>
      </c>
      <c r="I3065" s="8">
        <f>IF(H3065&lt;&gt;"",_xlfn.DAYS(H3065,G3065),"N/A")</f>
        <v>0</v>
      </c>
      <c r="J3065" s="1">
        <f>IF(H3065&lt;&gt;"",H3065,"N/A")</f>
        <v>44572</v>
      </c>
      <c r="K3065">
        <v>1</v>
      </c>
      <c r="L3065" t="s">
        <v>16</v>
      </c>
      <c r="M3065" t="str">
        <f>IF(L3065&lt;&gt;"",L3065,"N/A")</f>
        <v>Paid</v>
      </c>
      <c r="N3065" t="s">
        <v>12</v>
      </c>
      <c r="O3065" t="str">
        <f>IF(N3065&lt;&gt;"",N3065,"N/A")</f>
        <v>Invoiced</v>
      </c>
      <c r="P3065" t="s">
        <v>13</v>
      </c>
      <c r="Q3065" s="9">
        <v>35</v>
      </c>
      <c r="R3065" t="str">
        <f t="shared" si="47"/>
        <v>30+</v>
      </c>
      <c r="S3065">
        <v>4000</v>
      </c>
      <c r="T3065" t="s">
        <v>2201</v>
      </c>
      <c r="U3065">
        <f>IF(T3065="USD",S3065,S3065*0.055)</f>
        <v>220</v>
      </c>
      <c r="V3065">
        <v>2500</v>
      </c>
      <c r="W3065" t="s">
        <v>58</v>
      </c>
      <c r="X3065">
        <f>IF(W3065="USD",V3065,V3065*0.054)</f>
        <v>135</v>
      </c>
      <c r="Y3065">
        <v>0</v>
      </c>
      <c r="Z3065">
        <v>0</v>
      </c>
      <c r="AA3065" s="9">
        <v>0</v>
      </c>
      <c r="AB3065">
        <v>0</v>
      </c>
      <c r="AC3065">
        <v>0</v>
      </c>
    </row>
    <row r="3066" spans="1:29" x14ac:dyDescent="0.25">
      <c r="A3066" t="s">
        <v>2218</v>
      </c>
      <c r="B3066" t="s">
        <v>10</v>
      </c>
      <c r="C3066" t="s">
        <v>56</v>
      </c>
      <c r="D3066" t="s">
        <v>3619</v>
      </c>
      <c r="E3066" t="s">
        <v>3614</v>
      </c>
      <c r="F3066" t="str">
        <f>_xlfn.CONCAT(D3066:D3066,"-",E3066)</f>
        <v>Addis Ababa-Alger</v>
      </c>
      <c r="G3066" s="1">
        <v>44572</v>
      </c>
      <c r="H3066" s="1">
        <v>44572</v>
      </c>
      <c r="I3066" s="8">
        <f>IF(H3066&lt;&gt;"",_xlfn.DAYS(H3066,G3066),"N/A")</f>
        <v>0</v>
      </c>
      <c r="J3066" s="1">
        <f>IF(H3066&lt;&gt;"",H3066,"N/A")</f>
        <v>44572</v>
      </c>
      <c r="K3066">
        <v>1</v>
      </c>
      <c r="L3066" t="s">
        <v>16</v>
      </c>
      <c r="M3066" t="str">
        <f>IF(L3066&lt;&gt;"",L3066,"N/A")</f>
        <v>Paid</v>
      </c>
      <c r="N3066" t="s">
        <v>12</v>
      </c>
      <c r="O3066" t="str">
        <f>IF(N3066&lt;&gt;"",N3066,"N/A")</f>
        <v>Invoiced</v>
      </c>
      <c r="P3066" t="s">
        <v>13</v>
      </c>
      <c r="Q3066" s="9">
        <v>35</v>
      </c>
      <c r="R3066" t="str">
        <f t="shared" si="47"/>
        <v>30+</v>
      </c>
      <c r="S3066">
        <v>4000</v>
      </c>
      <c r="T3066" t="s">
        <v>2201</v>
      </c>
      <c r="U3066">
        <f>IF(T3066="USD",S3066,S3066*0.055)</f>
        <v>220</v>
      </c>
      <c r="V3066">
        <v>2500</v>
      </c>
      <c r="W3066" t="s">
        <v>58</v>
      </c>
      <c r="X3066">
        <f>IF(W3066="USD",V3066,V3066*0.054)</f>
        <v>135</v>
      </c>
      <c r="Y3066">
        <v>0</v>
      </c>
      <c r="Z3066">
        <v>0</v>
      </c>
      <c r="AA3066" s="9">
        <v>0</v>
      </c>
      <c r="AB3066">
        <v>0</v>
      </c>
      <c r="AC3066">
        <v>0</v>
      </c>
    </row>
    <row r="3067" spans="1:29" x14ac:dyDescent="0.25">
      <c r="A3067" t="s">
        <v>2219</v>
      </c>
      <c r="B3067" t="s">
        <v>10</v>
      </c>
      <c r="C3067" t="s">
        <v>56</v>
      </c>
      <c r="D3067" t="s">
        <v>3611</v>
      </c>
      <c r="E3067" t="s">
        <v>3614</v>
      </c>
      <c r="F3067" t="str">
        <f>_xlfn.CONCAT(D3067:D3067,"-",E3067)</f>
        <v>Mogadishu-Alger</v>
      </c>
      <c r="G3067" s="1">
        <v>44572</v>
      </c>
      <c r="H3067" s="1">
        <v>44572</v>
      </c>
      <c r="I3067" s="8">
        <f>IF(H3067&lt;&gt;"",_xlfn.DAYS(H3067,G3067),"N/A")</f>
        <v>0</v>
      </c>
      <c r="J3067" s="1">
        <f>IF(H3067&lt;&gt;"",H3067,"N/A")</f>
        <v>44572</v>
      </c>
      <c r="K3067">
        <v>1</v>
      </c>
      <c r="L3067" t="s">
        <v>16</v>
      </c>
      <c r="M3067" t="str">
        <f>IF(L3067&lt;&gt;"",L3067,"N/A")</f>
        <v>Paid</v>
      </c>
      <c r="N3067" t="s">
        <v>12</v>
      </c>
      <c r="O3067" t="str">
        <f>IF(N3067&lt;&gt;"",N3067,"N/A")</f>
        <v>Invoiced</v>
      </c>
      <c r="P3067" t="s">
        <v>13</v>
      </c>
      <c r="Q3067" s="9">
        <v>35</v>
      </c>
      <c r="R3067" t="str">
        <f t="shared" si="47"/>
        <v>30+</v>
      </c>
      <c r="S3067">
        <v>4000</v>
      </c>
      <c r="T3067" t="s">
        <v>2201</v>
      </c>
      <c r="U3067">
        <f>IF(T3067="USD",S3067,S3067*0.055)</f>
        <v>220</v>
      </c>
      <c r="V3067">
        <v>2500</v>
      </c>
      <c r="W3067" t="s">
        <v>58</v>
      </c>
      <c r="X3067">
        <f>IF(W3067="USD",V3067,V3067*0.054)</f>
        <v>135</v>
      </c>
      <c r="Y3067">
        <v>0</v>
      </c>
      <c r="Z3067">
        <v>0</v>
      </c>
      <c r="AA3067" s="9">
        <v>0</v>
      </c>
      <c r="AB3067">
        <v>0</v>
      </c>
      <c r="AC3067">
        <v>0</v>
      </c>
    </row>
    <row r="3068" spans="1:29" x14ac:dyDescent="0.25">
      <c r="A3068" t="s">
        <v>2256</v>
      </c>
      <c r="B3068" t="s">
        <v>10</v>
      </c>
      <c r="C3068" t="s">
        <v>56</v>
      </c>
      <c r="D3068" t="s">
        <v>3611</v>
      </c>
      <c r="E3068" t="s">
        <v>3618</v>
      </c>
      <c r="F3068" t="str">
        <f>_xlfn.CONCAT(D3068:D3068,"-",E3068)</f>
        <v>Mogadishu-Tripoli</v>
      </c>
      <c r="G3068" s="1">
        <v>44599</v>
      </c>
      <c r="H3068" s="1">
        <v>44599</v>
      </c>
      <c r="I3068" s="8">
        <f>IF(H3068&lt;&gt;"",_xlfn.DAYS(H3068,G3068),"N/A")</f>
        <v>0</v>
      </c>
      <c r="J3068" s="1">
        <f>IF(H3068&lt;&gt;"",H3068,"N/A")</f>
        <v>44599</v>
      </c>
      <c r="K3068">
        <v>2</v>
      </c>
      <c r="L3068" t="s">
        <v>16</v>
      </c>
      <c r="M3068" t="str">
        <f>IF(L3068&lt;&gt;"",L3068,"N/A")</f>
        <v>Paid</v>
      </c>
      <c r="N3068" t="s">
        <v>12</v>
      </c>
      <c r="O3068" t="str">
        <f>IF(N3068&lt;&gt;"",N3068,"N/A")</f>
        <v>Invoiced</v>
      </c>
      <c r="P3068" t="s">
        <v>13</v>
      </c>
      <c r="Q3068" s="9">
        <v>35</v>
      </c>
      <c r="R3068" t="str">
        <f t="shared" si="47"/>
        <v>30+</v>
      </c>
      <c r="S3068">
        <v>4000</v>
      </c>
      <c r="T3068" t="s">
        <v>2201</v>
      </c>
      <c r="U3068">
        <f>IF(T3068="USD",S3068,S3068*0.055)</f>
        <v>220</v>
      </c>
      <c r="V3068">
        <v>2500</v>
      </c>
      <c r="W3068" t="s">
        <v>58</v>
      </c>
      <c r="X3068">
        <f>IF(W3068="USD",V3068,V3068*0.054)</f>
        <v>135</v>
      </c>
      <c r="Y3068">
        <v>0</v>
      </c>
      <c r="Z3068">
        <v>0</v>
      </c>
      <c r="AA3068" s="9">
        <v>0</v>
      </c>
      <c r="AB3068">
        <v>0</v>
      </c>
      <c r="AC3068">
        <v>0</v>
      </c>
    </row>
    <row r="3069" spans="1:29" x14ac:dyDescent="0.25">
      <c r="A3069" t="s">
        <v>2257</v>
      </c>
      <c r="B3069" t="s">
        <v>10</v>
      </c>
      <c r="C3069" t="s">
        <v>56</v>
      </c>
      <c r="D3069" t="s">
        <v>3616</v>
      </c>
      <c r="E3069" t="s">
        <v>3618</v>
      </c>
      <c r="F3069" t="str">
        <f>_xlfn.CONCAT(D3069:D3069,"-",E3069)</f>
        <v>Marrakech-Tripoli</v>
      </c>
      <c r="G3069" s="1">
        <v>44599</v>
      </c>
      <c r="H3069" s="1">
        <v>44599</v>
      </c>
      <c r="I3069" s="8">
        <f>IF(H3069&lt;&gt;"",_xlfn.DAYS(H3069,G3069),"N/A")</f>
        <v>0</v>
      </c>
      <c r="J3069" s="1">
        <f>IF(H3069&lt;&gt;"",H3069,"N/A")</f>
        <v>44599</v>
      </c>
      <c r="K3069">
        <v>2</v>
      </c>
      <c r="L3069" t="s">
        <v>16</v>
      </c>
      <c r="M3069" t="str">
        <f>IF(L3069&lt;&gt;"",L3069,"N/A")</f>
        <v>Paid</v>
      </c>
      <c r="N3069" t="s">
        <v>12</v>
      </c>
      <c r="O3069" t="str">
        <f>IF(N3069&lt;&gt;"",N3069,"N/A")</f>
        <v>Invoiced</v>
      </c>
      <c r="P3069" t="s">
        <v>13</v>
      </c>
      <c r="Q3069" s="9">
        <v>35</v>
      </c>
      <c r="R3069" t="str">
        <f t="shared" si="47"/>
        <v>30+</v>
      </c>
      <c r="S3069">
        <v>4000</v>
      </c>
      <c r="T3069" t="s">
        <v>2201</v>
      </c>
      <c r="U3069">
        <f>IF(T3069="USD",S3069,S3069*0.055)</f>
        <v>220</v>
      </c>
      <c r="V3069">
        <v>2500</v>
      </c>
      <c r="W3069" t="s">
        <v>58</v>
      </c>
      <c r="X3069">
        <f>IF(W3069="USD",V3069,V3069*0.054)</f>
        <v>135</v>
      </c>
      <c r="Y3069">
        <v>0</v>
      </c>
      <c r="Z3069">
        <v>0</v>
      </c>
      <c r="AA3069" s="9">
        <v>0</v>
      </c>
      <c r="AB3069">
        <v>0</v>
      </c>
      <c r="AC3069">
        <v>0</v>
      </c>
    </row>
    <row r="3070" spans="1:29" x14ac:dyDescent="0.25">
      <c r="A3070" t="s">
        <v>2258</v>
      </c>
      <c r="B3070" t="s">
        <v>10</v>
      </c>
      <c r="C3070" t="s">
        <v>56</v>
      </c>
      <c r="D3070" t="s">
        <v>3611</v>
      </c>
      <c r="E3070" t="s">
        <v>3613</v>
      </c>
      <c r="F3070" t="str">
        <f>_xlfn.CONCAT(D3070:D3070,"-",E3070)</f>
        <v>Mogadishu-Sanaa</v>
      </c>
      <c r="G3070" s="1">
        <v>44599</v>
      </c>
      <c r="H3070" s="1">
        <v>44599</v>
      </c>
      <c r="I3070" s="8">
        <f>IF(H3070&lt;&gt;"",_xlfn.DAYS(H3070,G3070),"N/A")</f>
        <v>0</v>
      </c>
      <c r="J3070" s="1">
        <f>IF(H3070&lt;&gt;"",H3070,"N/A")</f>
        <v>44599</v>
      </c>
      <c r="K3070">
        <v>2</v>
      </c>
      <c r="L3070" t="s">
        <v>16</v>
      </c>
      <c r="M3070" t="str">
        <f>IF(L3070&lt;&gt;"",L3070,"N/A")</f>
        <v>Paid</v>
      </c>
      <c r="N3070" t="s">
        <v>12</v>
      </c>
      <c r="O3070" t="str">
        <f>IF(N3070&lt;&gt;"",N3070,"N/A")</f>
        <v>Invoiced</v>
      </c>
      <c r="P3070" t="s">
        <v>13</v>
      </c>
      <c r="Q3070" s="9">
        <v>35</v>
      </c>
      <c r="R3070" t="str">
        <f t="shared" si="47"/>
        <v>30+</v>
      </c>
      <c r="S3070">
        <v>4000</v>
      </c>
      <c r="T3070" t="s">
        <v>2201</v>
      </c>
      <c r="U3070">
        <f>IF(T3070="USD",S3070,S3070*0.055)</f>
        <v>220</v>
      </c>
      <c r="V3070">
        <v>2500</v>
      </c>
      <c r="W3070" t="s">
        <v>58</v>
      </c>
      <c r="X3070">
        <f>IF(W3070="USD",V3070,V3070*0.054)</f>
        <v>135</v>
      </c>
      <c r="Y3070">
        <v>0</v>
      </c>
      <c r="Z3070">
        <v>0</v>
      </c>
      <c r="AA3070" s="9">
        <v>0</v>
      </c>
      <c r="AB3070">
        <v>0</v>
      </c>
      <c r="AC3070">
        <v>0</v>
      </c>
    </row>
    <row r="3071" spans="1:29" x14ac:dyDescent="0.25">
      <c r="A3071" t="s">
        <v>2259</v>
      </c>
      <c r="B3071" t="s">
        <v>10</v>
      </c>
      <c r="C3071" t="s">
        <v>56</v>
      </c>
      <c r="D3071" t="s">
        <v>3620</v>
      </c>
      <c r="E3071" t="s">
        <v>3617</v>
      </c>
      <c r="F3071" t="str">
        <f>_xlfn.CONCAT(D3071:D3071,"-",E3071)</f>
        <v>Zanzibar-Lagos</v>
      </c>
      <c r="G3071" s="1">
        <v>44599</v>
      </c>
      <c r="H3071" s="1">
        <v>44599</v>
      </c>
      <c r="I3071" s="8">
        <f>IF(H3071&lt;&gt;"",_xlfn.DAYS(H3071,G3071),"N/A")</f>
        <v>0</v>
      </c>
      <c r="J3071" s="1">
        <f>IF(H3071&lt;&gt;"",H3071,"N/A")</f>
        <v>44599</v>
      </c>
      <c r="K3071">
        <v>2</v>
      </c>
      <c r="L3071" t="s">
        <v>16</v>
      </c>
      <c r="M3071" t="str">
        <f>IF(L3071&lt;&gt;"",L3071,"N/A")</f>
        <v>Paid</v>
      </c>
      <c r="N3071" t="s">
        <v>12</v>
      </c>
      <c r="O3071" t="str">
        <f>IF(N3071&lt;&gt;"",N3071,"N/A")</f>
        <v>Invoiced</v>
      </c>
      <c r="P3071" t="s">
        <v>13</v>
      </c>
      <c r="Q3071" s="9">
        <v>35</v>
      </c>
      <c r="R3071" t="str">
        <f t="shared" si="47"/>
        <v>30+</v>
      </c>
      <c r="S3071">
        <v>4000</v>
      </c>
      <c r="T3071" t="s">
        <v>2201</v>
      </c>
      <c r="U3071">
        <f>IF(T3071="USD",S3071,S3071*0.055)</f>
        <v>220</v>
      </c>
      <c r="V3071">
        <v>2500</v>
      </c>
      <c r="W3071" t="s">
        <v>58</v>
      </c>
      <c r="X3071">
        <f>IF(W3071="USD",V3071,V3071*0.054)</f>
        <v>135</v>
      </c>
      <c r="Y3071">
        <v>0</v>
      </c>
      <c r="Z3071">
        <v>0</v>
      </c>
      <c r="AA3071" s="9">
        <v>0</v>
      </c>
      <c r="AB3071">
        <v>0</v>
      </c>
      <c r="AC3071">
        <v>0</v>
      </c>
    </row>
    <row r="3072" spans="1:29" x14ac:dyDescent="0.25">
      <c r="A3072" t="s">
        <v>2260</v>
      </c>
      <c r="B3072" t="s">
        <v>10</v>
      </c>
      <c r="C3072" t="s">
        <v>56</v>
      </c>
      <c r="D3072" t="s">
        <v>3611</v>
      </c>
      <c r="E3072" t="s">
        <v>3613</v>
      </c>
      <c r="F3072" t="str">
        <f>_xlfn.CONCAT(D3072:D3072,"-",E3072)</f>
        <v>Mogadishu-Sanaa</v>
      </c>
      <c r="G3072" s="1">
        <v>44599</v>
      </c>
      <c r="H3072" s="1">
        <v>44599</v>
      </c>
      <c r="I3072" s="8">
        <f>IF(H3072&lt;&gt;"",_xlfn.DAYS(H3072,G3072),"N/A")</f>
        <v>0</v>
      </c>
      <c r="J3072" s="1">
        <f>IF(H3072&lt;&gt;"",H3072,"N/A")</f>
        <v>44599</v>
      </c>
      <c r="K3072">
        <v>2</v>
      </c>
      <c r="L3072" t="s">
        <v>16</v>
      </c>
      <c r="M3072" t="str">
        <f>IF(L3072&lt;&gt;"",L3072,"N/A")</f>
        <v>Paid</v>
      </c>
      <c r="N3072" t="s">
        <v>12</v>
      </c>
      <c r="O3072" t="str">
        <f>IF(N3072&lt;&gt;"",N3072,"N/A")</f>
        <v>Invoiced</v>
      </c>
      <c r="P3072" t="s">
        <v>13</v>
      </c>
      <c r="Q3072" s="9">
        <v>35</v>
      </c>
      <c r="R3072" t="str">
        <f t="shared" si="47"/>
        <v>30+</v>
      </c>
      <c r="S3072">
        <v>4000</v>
      </c>
      <c r="T3072" t="s">
        <v>2201</v>
      </c>
      <c r="U3072">
        <f>IF(T3072="USD",S3072,S3072*0.055)</f>
        <v>220</v>
      </c>
      <c r="V3072">
        <v>2500</v>
      </c>
      <c r="W3072" t="s">
        <v>58</v>
      </c>
      <c r="X3072">
        <f>IF(W3072="USD",V3072,V3072*0.054)</f>
        <v>135</v>
      </c>
      <c r="Y3072">
        <v>0</v>
      </c>
      <c r="Z3072">
        <v>0</v>
      </c>
      <c r="AA3072" s="9">
        <v>0</v>
      </c>
      <c r="AB3072">
        <v>0</v>
      </c>
      <c r="AC3072">
        <v>0</v>
      </c>
    </row>
    <row r="3073" spans="1:29" x14ac:dyDescent="0.25">
      <c r="A3073" t="s">
        <v>2261</v>
      </c>
      <c r="B3073" t="s">
        <v>10</v>
      </c>
      <c r="C3073" t="s">
        <v>56</v>
      </c>
      <c r="D3073" t="s">
        <v>3611</v>
      </c>
      <c r="E3073" t="s">
        <v>3612</v>
      </c>
      <c r="F3073" t="str">
        <f>_xlfn.CONCAT(D3073:D3073,"-",E3073)</f>
        <v>Mogadishu-Victoria</v>
      </c>
      <c r="G3073" s="1">
        <v>44599</v>
      </c>
      <c r="H3073" s="1">
        <v>44599</v>
      </c>
      <c r="I3073" s="8">
        <f>IF(H3073&lt;&gt;"",_xlfn.DAYS(H3073,G3073),"N/A")</f>
        <v>0</v>
      </c>
      <c r="J3073" s="1">
        <f>IF(H3073&lt;&gt;"",H3073,"N/A")</f>
        <v>44599</v>
      </c>
      <c r="K3073">
        <v>2</v>
      </c>
      <c r="L3073" t="s">
        <v>16</v>
      </c>
      <c r="M3073" t="str">
        <f>IF(L3073&lt;&gt;"",L3073,"N/A")</f>
        <v>Paid</v>
      </c>
      <c r="N3073" t="s">
        <v>12</v>
      </c>
      <c r="O3073" t="str">
        <f>IF(N3073&lt;&gt;"",N3073,"N/A")</f>
        <v>Invoiced</v>
      </c>
      <c r="P3073" t="s">
        <v>13</v>
      </c>
      <c r="Q3073" s="9">
        <v>35</v>
      </c>
      <c r="R3073" t="str">
        <f t="shared" si="47"/>
        <v>30+</v>
      </c>
      <c r="S3073">
        <v>4000</v>
      </c>
      <c r="T3073" t="s">
        <v>2201</v>
      </c>
      <c r="U3073">
        <f>IF(T3073="USD",S3073,S3073*0.055)</f>
        <v>220</v>
      </c>
      <c r="V3073">
        <v>2500</v>
      </c>
      <c r="W3073" t="s">
        <v>58</v>
      </c>
      <c r="X3073">
        <f>IF(W3073="USD",V3073,V3073*0.054)</f>
        <v>135</v>
      </c>
      <c r="Y3073">
        <v>0</v>
      </c>
      <c r="Z3073">
        <v>0</v>
      </c>
      <c r="AA3073" s="9">
        <v>0</v>
      </c>
      <c r="AB3073">
        <v>0</v>
      </c>
      <c r="AC3073">
        <v>0</v>
      </c>
    </row>
    <row r="3074" spans="1:29" x14ac:dyDescent="0.25">
      <c r="A3074" t="s">
        <v>2262</v>
      </c>
      <c r="B3074" t="s">
        <v>10</v>
      </c>
      <c r="C3074" t="s">
        <v>56</v>
      </c>
      <c r="D3074" t="s">
        <v>3620</v>
      </c>
      <c r="E3074" t="s">
        <v>3613</v>
      </c>
      <c r="F3074" t="str">
        <f>_xlfn.CONCAT(D3074:D3074,"-",E3074)</f>
        <v>Zanzibar-Sanaa</v>
      </c>
      <c r="G3074" s="1">
        <v>44599</v>
      </c>
      <c r="H3074" s="1">
        <v>44599</v>
      </c>
      <c r="I3074" s="8">
        <f>IF(H3074&lt;&gt;"",_xlfn.DAYS(H3074,G3074),"N/A")</f>
        <v>0</v>
      </c>
      <c r="J3074" s="1">
        <f>IF(H3074&lt;&gt;"",H3074,"N/A")</f>
        <v>44599</v>
      </c>
      <c r="K3074">
        <v>2</v>
      </c>
      <c r="L3074" t="s">
        <v>16</v>
      </c>
      <c r="M3074" t="str">
        <f>IF(L3074&lt;&gt;"",L3074,"N/A")</f>
        <v>Paid</v>
      </c>
      <c r="N3074" t="s">
        <v>12</v>
      </c>
      <c r="O3074" t="str">
        <f>IF(N3074&lt;&gt;"",N3074,"N/A")</f>
        <v>Invoiced</v>
      </c>
      <c r="P3074" t="s">
        <v>13</v>
      </c>
      <c r="Q3074" s="9">
        <v>35</v>
      </c>
      <c r="R3074" t="str">
        <f t="shared" si="47"/>
        <v>30+</v>
      </c>
      <c r="S3074">
        <v>4000</v>
      </c>
      <c r="T3074" t="s">
        <v>2201</v>
      </c>
      <c r="U3074">
        <f>IF(T3074="USD",S3074,S3074*0.055)</f>
        <v>220</v>
      </c>
      <c r="V3074">
        <v>2500</v>
      </c>
      <c r="W3074" t="s">
        <v>58</v>
      </c>
      <c r="X3074">
        <f>IF(W3074="USD",V3074,V3074*0.054)</f>
        <v>135</v>
      </c>
      <c r="Y3074">
        <v>0</v>
      </c>
      <c r="Z3074">
        <v>0</v>
      </c>
      <c r="AA3074" s="9">
        <v>0</v>
      </c>
      <c r="AB3074">
        <v>0</v>
      </c>
      <c r="AC3074">
        <v>0</v>
      </c>
    </row>
    <row r="3075" spans="1:29" x14ac:dyDescent="0.25">
      <c r="A3075" t="s">
        <v>2263</v>
      </c>
      <c r="B3075" t="s">
        <v>10</v>
      </c>
      <c r="C3075" t="s">
        <v>56</v>
      </c>
      <c r="D3075" t="s">
        <v>3619</v>
      </c>
      <c r="E3075" t="s">
        <v>3612</v>
      </c>
      <c r="F3075" t="str">
        <f>_xlfn.CONCAT(D3075:D3075,"-",E3075)</f>
        <v>Addis Ababa-Victoria</v>
      </c>
      <c r="G3075" s="1">
        <v>44599</v>
      </c>
      <c r="H3075" s="1">
        <v>44599</v>
      </c>
      <c r="I3075" s="8">
        <f>IF(H3075&lt;&gt;"",_xlfn.DAYS(H3075,G3075),"N/A")</f>
        <v>0</v>
      </c>
      <c r="J3075" s="1">
        <f>IF(H3075&lt;&gt;"",H3075,"N/A")</f>
        <v>44599</v>
      </c>
      <c r="K3075">
        <v>2</v>
      </c>
      <c r="L3075" t="s">
        <v>16</v>
      </c>
      <c r="M3075" t="str">
        <f>IF(L3075&lt;&gt;"",L3075,"N/A")</f>
        <v>Paid</v>
      </c>
      <c r="N3075" t="s">
        <v>12</v>
      </c>
      <c r="O3075" t="str">
        <f>IF(N3075&lt;&gt;"",N3075,"N/A")</f>
        <v>Invoiced</v>
      </c>
      <c r="P3075" t="s">
        <v>13</v>
      </c>
      <c r="Q3075" s="9">
        <v>35</v>
      </c>
      <c r="R3075" t="str">
        <f t="shared" ref="R3075:R3138" si="48">IF(Q3075&lt;=10,"1-10",IF(Q3075&lt;=20,"10-20",IF(Q3075&lt;=30,"20-30",IF(Q3075&lt;=40,"30+"))))</f>
        <v>30+</v>
      </c>
      <c r="S3075">
        <v>4000</v>
      </c>
      <c r="T3075" t="s">
        <v>2201</v>
      </c>
      <c r="U3075">
        <f>IF(T3075="USD",S3075,S3075*0.055)</f>
        <v>220</v>
      </c>
      <c r="V3075">
        <v>2500</v>
      </c>
      <c r="W3075" t="s">
        <v>58</v>
      </c>
      <c r="X3075">
        <f>IF(W3075="USD",V3075,V3075*0.054)</f>
        <v>135</v>
      </c>
      <c r="Y3075">
        <v>0</v>
      </c>
      <c r="Z3075">
        <v>0</v>
      </c>
      <c r="AA3075" s="9">
        <v>0</v>
      </c>
      <c r="AB3075">
        <v>0</v>
      </c>
      <c r="AC3075">
        <v>0</v>
      </c>
    </row>
    <row r="3076" spans="1:29" x14ac:dyDescent="0.25">
      <c r="A3076" t="s">
        <v>2264</v>
      </c>
      <c r="B3076" t="s">
        <v>10</v>
      </c>
      <c r="C3076" t="s">
        <v>56</v>
      </c>
      <c r="D3076" t="s">
        <v>3615</v>
      </c>
      <c r="E3076" t="s">
        <v>3614</v>
      </c>
      <c r="F3076" t="str">
        <f>_xlfn.CONCAT(D3076:D3076,"-",E3076)</f>
        <v>Mombasa-Alger</v>
      </c>
      <c r="G3076" s="1">
        <v>44599</v>
      </c>
      <c r="H3076" s="1">
        <v>44599</v>
      </c>
      <c r="I3076" s="8">
        <f>IF(H3076&lt;&gt;"",_xlfn.DAYS(H3076,G3076),"N/A")</f>
        <v>0</v>
      </c>
      <c r="J3076" s="1">
        <f>IF(H3076&lt;&gt;"",H3076,"N/A")</f>
        <v>44599</v>
      </c>
      <c r="K3076">
        <v>2</v>
      </c>
      <c r="L3076" t="s">
        <v>16</v>
      </c>
      <c r="M3076" t="str">
        <f>IF(L3076&lt;&gt;"",L3076,"N/A")</f>
        <v>Paid</v>
      </c>
      <c r="N3076" t="s">
        <v>12</v>
      </c>
      <c r="O3076" t="str">
        <f>IF(N3076&lt;&gt;"",N3076,"N/A")</f>
        <v>Invoiced</v>
      </c>
      <c r="P3076" t="s">
        <v>13</v>
      </c>
      <c r="Q3076" s="9">
        <v>35</v>
      </c>
      <c r="R3076" t="str">
        <f t="shared" si="48"/>
        <v>30+</v>
      </c>
      <c r="S3076">
        <v>4000</v>
      </c>
      <c r="T3076" t="s">
        <v>2201</v>
      </c>
      <c r="U3076">
        <f>IF(T3076="USD",S3076,S3076*0.055)</f>
        <v>220</v>
      </c>
      <c r="V3076">
        <v>2500</v>
      </c>
      <c r="W3076" t="s">
        <v>58</v>
      </c>
      <c r="X3076">
        <f>IF(W3076="USD",V3076,V3076*0.054)</f>
        <v>135</v>
      </c>
      <c r="Y3076">
        <v>0</v>
      </c>
      <c r="Z3076">
        <v>0</v>
      </c>
      <c r="AA3076" s="9">
        <v>0</v>
      </c>
      <c r="AB3076">
        <v>0</v>
      </c>
      <c r="AC3076">
        <v>0</v>
      </c>
    </row>
    <row r="3077" spans="1:29" x14ac:dyDescent="0.25">
      <c r="A3077" t="s">
        <v>2265</v>
      </c>
      <c r="B3077" t="s">
        <v>10</v>
      </c>
      <c r="C3077" t="s">
        <v>56</v>
      </c>
      <c r="D3077" t="s">
        <v>3619</v>
      </c>
      <c r="E3077" t="s">
        <v>3614</v>
      </c>
      <c r="F3077" t="str">
        <f>_xlfn.CONCAT(D3077:D3077,"-",E3077)</f>
        <v>Addis Ababa-Alger</v>
      </c>
      <c r="G3077" s="1">
        <v>44599</v>
      </c>
      <c r="H3077" s="1">
        <v>44599</v>
      </c>
      <c r="I3077" s="8">
        <f>IF(H3077&lt;&gt;"",_xlfn.DAYS(H3077,G3077),"N/A")</f>
        <v>0</v>
      </c>
      <c r="J3077" s="1">
        <f>IF(H3077&lt;&gt;"",H3077,"N/A")</f>
        <v>44599</v>
      </c>
      <c r="K3077">
        <v>2</v>
      </c>
      <c r="L3077" t="s">
        <v>16</v>
      </c>
      <c r="M3077" t="str">
        <f>IF(L3077&lt;&gt;"",L3077,"N/A")</f>
        <v>Paid</v>
      </c>
      <c r="N3077" t="s">
        <v>12</v>
      </c>
      <c r="O3077" t="str">
        <f>IF(N3077&lt;&gt;"",N3077,"N/A")</f>
        <v>Invoiced</v>
      </c>
      <c r="P3077" t="s">
        <v>13</v>
      </c>
      <c r="Q3077" s="9">
        <v>35</v>
      </c>
      <c r="R3077" t="str">
        <f t="shared" si="48"/>
        <v>30+</v>
      </c>
      <c r="S3077">
        <v>4000</v>
      </c>
      <c r="T3077" t="s">
        <v>2201</v>
      </c>
      <c r="U3077">
        <f>IF(T3077="USD",S3077,S3077*0.055)</f>
        <v>220</v>
      </c>
      <c r="V3077">
        <v>2500</v>
      </c>
      <c r="W3077" t="s">
        <v>58</v>
      </c>
      <c r="X3077">
        <f>IF(W3077="USD",V3077,V3077*0.054)</f>
        <v>135</v>
      </c>
      <c r="Y3077">
        <v>0</v>
      </c>
      <c r="Z3077">
        <v>0</v>
      </c>
      <c r="AA3077" s="9">
        <v>0</v>
      </c>
      <c r="AB3077">
        <v>0</v>
      </c>
      <c r="AC3077">
        <v>0</v>
      </c>
    </row>
    <row r="3078" spans="1:29" x14ac:dyDescent="0.25">
      <c r="A3078" t="s">
        <v>2266</v>
      </c>
      <c r="B3078" t="s">
        <v>10</v>
      </c>
      <c r="C3078" t="s">
        <v>56</v>
      </c>
      <c r="D3078" t="s">
        <v>3611</v>
      </c>
      <c r="E3078" t="s">
        <v>3612</v>
      </c>
      <c r="F3078" t="str">
        <f>_xlfn.CONCAT(D3078:D3078,"-",E3078)</f>
        <v>Mogadishu-Victoria</v>
      </c>
      <c r="G3078" s="1">
        <v>44599</v>
      </c>
      <c r="H3078" s="1">
        <v>44599</v>
      </c>
      <c r="I3078" s="8">
        <f>IF(H3078&lt;&gt;"",_xlfn.DAYS(H3078,G3078),"N/A")</f>
        <v>0</v>
      </c>
      <c r="J3078" s="1">
        <f>IF(H3078&lt;&gt;"",H3078,"N/A")</f>
        <v>44599</v>
      </c>
      <c r="K3078">
        <v>2</v>
      </c>
      <c r="L3078" t="s">
        <v>16</v>
      </c>
      <c r="M3078" t="str">
        <f>IF(L3078&lt;&gt;"",L3078,"N/A")</f>
        <v>Paid</v>
      </c>
      <c r="N3078" t="s">
        <v>12</v>
      </c>
      <c r="O3078" t="str">
        <f>IF(N3078&lt;&gt;"",N3078,"N/A")</f>
        <v>Invoiced</v>
      </c>
      <c r="P3078" t="s">
        <v>13</v>
      </c>
      <c r="Q3078" s="9">
        <v>35</v>
      </c>
      <c r="R3078" t="str">
        <f t="shared" si="48"/>
        <v>30+</v>
      </c>
      <c r="S3078">
        <v>4000</v>
      </c>
      <c r="T3078" t="s">
        <v>2201</v>
      </c>
      <c r="U3078">
        <f>IF(T3078="USD",S3078,S3078*0.055)</f>
        <v>220</v>
      </c>
      <c r="V3078">
        <v>2500</v>
      </c>
      <c r="W3078" t="s">
        <v>58</v>
      </c>
      <c r="X3078">
        <f>IF(W3078="USD",V3078,V3078*0.054)</f>
        <v>135</v>
      </c>
      <c r="Y3078">
        <v>0</v>
      </c>
      <c r="Z3078">
        <v>0</v>
      </c>
      <c r="AA3078" s="9">
        <v>0</v>
      </c>
      <c r="AB3078">
        <v>0</v>
      </c>
      <c r="AC3078">
        <v>0</v>
      </c>
    </row>
    <row r="3079" spans="1:29" x14ac:dyDescent="0.25">
      <c r="A3079" t="s">
        <v>2267</v>
      </c>
      <c r="B3079" t="s">
        <v>10</v>
      </c>
      <c r="C3079" t="s">
        <v>56</v>
      </c>
      <c r="D3079" t="s">
        <v>3620</v>
      </c>
      <c r="E3079" t="s">
        <v>3614</v>
      </c>
      <c r="F3079" t="str">
        <f>_xlfn.CONCAT(D3079:D3079,"-",E3079)</f>
        <v>Zanzibar-Alger</v>
      </c>
      <c r="G3079" s="1">
        <v>44599</v>
      </c>
      <c r="H3079" s="1">
        <v>44599</v>
      </c>
      <c r="I3079" s="8">
        <f>IF(H3079&lt;&gt;"",_xlfn.DAYS(H3079,G3079),"N/A")</f>
        <v>0</v>
      </c>
      <c r="J3079" s="1">
        <f>IF(H3079&lt;&gt;"",H3079,"N/A")</f>
        <v>44599</v>
      </c>
      <c r="K3079">
        <v>2</v>
      </c>
      <c r="L3079" t="s">
        <v>16</v>
      </c>
      <c r="M3079" t="str">
        <f>IF(L3079&lt;&gt;"",L3079,"N/A")</f>
        <v>Paid</v>
      </c>
      <c r="N3079" t="s">
        <v>12</v>
      </c>
      <c r="O3079" t="str">
        <f>IF(N3079&lt;&gt;"",N3079,"N/A")</f>
        <v>Invoiced</v>
      </c>
      <c r="P3079" t="s">
        <v>13</v>
      </c>
      <c r="Q3079" s="9">
        <v>35</v>
      </c>
      <c r="R3079" t="str">
        <f t="shared" si="48"/>
        <v>30+</v>
      </c>
      <c r="S3079">
        <v>4000</v>
      </c>
      <c r="T3079" t="s">
        <v>2201</v>
      </c>
      <c r="U3079">
        <f>IF(T3079="USD",S3079,S3079*0.055)</f>
        <v>220</v>
      </c>
      <c r="V3079">
        <v>2500</v>
      </c>
      <c r="W3079" t="s">
        <v>58</v>
      </c>
      <c r="X3079">
        <f>IF(W3079="USD",V3079,V3079*0.054)</f>
        <v>135</v>
      </c>
      <c r="Y3079">
        <v>0</v>
      </c>
      <c r="Z3079">
        <v>0</v>
      </c>
      <c r="AA3079" s="9">
        <v>0</v>
      </c>
      <c r="AB3079">
        <v>0</v>
      </c>
      <c r="AC3079">
        <v>0</v>
      </c>
    </row>
    <row r="3080" spans="1:29" x14ac:dyDescent="0.25">
      <c r="A3080" t="s">
        <v>2268</v>
      </c>
      <c r="B3080" t="s">
        <v>10</v>
      </c>
      <c r="C3080" t="s">
        <v>56</v>
      </c>
      <c r="D3080" t="s">
        <v>3615</v>
      </c>
      <c r="E3080" t="s">
        <v>3617</v>
      </c>
      <c r="F3080" t="str">
        <f>_xlfn.CONCAT(D3080:D3080,"-",E3080)</f>
        <v>Mombasa-Lagos</v>
      </c>
      <c r="G3080" s="1">
        <v>44599</v>
      </c>
      <c r="H3080" s="1">
        <v>44599</v>
      </c>
      <c r="I3080" s="8">
        <f>IF(H3080&lt;&gt;"",_xlfn.DAYS(H3080,G3080),"N/A")</f>
        <v>0</v>
      </c>
      <c r="J3080" s="1">
        <f>IF(H3080&lt;&gt;"",H3080,"N/A")</f>
        <v>44599</v>
      </c>
      <c r="K3080">
        <v>2</v>
      </c>
      <c r="L3080" t="s">
        <v>16</v>
      </c>
      <c r="M3080" t="str">
        <f>IF(L3080&lt;&gt;"",L3080,"N/A")</f>
        <v>Paid</v>
      </c>
      <c r="N3080" t="s">
        <v>12</v>
      </c>
      <c r="O3080" t="str">
        <f>IF(N3080&lt;&gt;"",N3080,"N/A")</f>
        <v>Invoiced</v>
      </c>
      <c r="P3080" t="s">
        <v>13</v>
      </c>
      <c r="Q3080" s="9">
        <v>35</v>
      </c>
      <c r="R3080" t="str">
        <f t="shared" si="48"/>
        <v>30+</v>
      </c>
      <c r="S3080">
        <v>4000</v>
      </c>
      <c r="T3080" t="s">
        <v>2201</v>
      </c>
      <c r="U3080">
        <f>IF(T3080="USD",S3080,S3080*0.055)</f>
        <v>220</v>
      </c>
      <c r="V3080">
        <v>2500</v>
      </c>
      <c r="W3080" t="s">
        <v>58</v>
      </c>
      <c r="X3080">
        <f>IF(W3080="USD",V3080,V3080*0.054)</f>
        <v>135</v>
      </c>
      <c r="Y3080">
        <v>0</v>
      </c>
      <c r="Z3080">
        <v>0</v>
      </c>
      <c r="AA3080" s="9">
        <v>0</v>
      </c>
      <c r="AB3080">
        <v>0</v>
      </c>
      <c r="AC3080">
        <v>0</v>
      </c>
    </row>
    <row r="3081" spans="1:29" x14ac:dyDescent="0.25">
      <c r="A3081" t="s">
        <v>2269</v>
      </c>
      <c r="B3081" t="s">
        <v>10</v>
      </c>
      <c r="C3081" t="s">
        <v>56</v>
      </c>
      <c r="D3081" t="s">
        <v>3620</v>
      </c>
      <c r="E3081" t="s">
        <v>3612</v>
      </c>
      <c r="F3081" t="str">
        <f>_xlfn.CONCAT(D3081:D3081,"-",E3081)</f>
        <v>Zanzibar-Victoria</v>
      </c>
      <c r="G3081" s="1">
        <v>44599</v>
      </c>
      <c r="H3081" s="1">
        <v>44599</v>
      </c>
      <c r="I3081" s="8">
        <f>IF(H3081&lt;&gt;"",_xlfn.DAYS(H3081,G3081),"N/A")</f>
        <v>0</v>
      </c>
      <c r="J3081" s="1">
        <f>IF(H3081&lt;&gt;"",H3081,"N/A")</f>
        <v>44599</v>
      </c>
      <c r="K3081">
        <v>2</v>
      </c>
      <c r="L3081" t="s">
        <v>16</v>
      </c>
      <c r="M3081" t="str">
        <f>IF(L3081&lt;&gt;"",L3081,"N/A")</f>
        <v>Paid</v>
      </c>
      <c r="N3081" t="s">
        <v>12</v>
      </c>
      <c r="O3081" t="str">
        <f>IF(N3081&lt;&gt;"",N3081,"N/A")</f>
        <v>Invoiced</v>
      </c>
      <c r="P3081" t="s">
        <v>13</v>
      </c>
      <c r="Q3081" s="9">
        <v>35</v>
      </c>
      <c r="R3081" t="str">
        <f t="shared" si="48"/>
        <v>30+</v>
      </c>
      <c r="S3081">
        <v>4000</v>
      </c>
      <c r="T3081" t="s">
        <v>2201</v>
      </c>
      <c r="U3081">
        <f>IF(T3081="USD",S3081,S3081*0.055)</f>
        <v>220</v>
      </c>
      <c r="V3081">
        <v>2500</v>
      </c>
      <c r="W3081" t="s">
        <v>58</v>
      </c>
      <c r="X3081">
        <f>IF(W3081="USD",V3081,V3081*0.054)</f>
        <v>135</v>
      </c>
      <c r="Y3081">
        <v>0</v>
      </c>
      <c r="Z3081">
        <v>0</v>
      </c>
      <c r="AA3081" s="9">
        <v>0</v>
      </c>
      <c r="AB3081">
        <v>0</v>
      </c>
      <c r="AC3081">
        <v>0</v>
      </c>
    </row>
    <row r="3082" spans="1:29" x14ac:dyDescent="0.25">
      <c r="A3082" t="s">
        <v>2270</v>
      </c>
      <c r="B3082" t="s">
        <v>10</v>
      </c>
      <c r="C3082" t="s">
        <v>56</v>
      </c>
      <c r="D3082" t="s">
        <v>3615</v>
      </c>
      <c r="E3082" t="s">
        <v>3618</v>
      </c>
      <c r="F3082" t="str">
        <f>_xlfn.CONCAT(D3082:D3082,"-",E3082)</f>
        <v>Mombasa-Tripoli</v>
      </c>
      <c r="G3082" s="1">
        <v>44599</v>
      </c>
      <c r="H3082" s="1">
        <v>44599</v>
      </c>
      <c r="I3082" s="8">
        <f>IF(H3082&lt;&gt;"",_xlfn.DAYS(H3082,G3082),"N/A")</f>
        <v>0</v>
      </c>
      <c r="J3082" s="1">
        <f>IF(H3082&lt;&gt;"",H3082,"N/A")</f>
        <v>44599</v>
      </c>
      <c r="K3082">
        <v>2</v>
      </c>
      <c r="L3082" t="s">
        <v>16</v>
      </c>
      <c r="M3082" t="str">
        <f>IF(L3082&lt;&gt;"",L3082,"N/A")</f>
        <v>Paid</v>
      </c>
      <c r="N3082" t="s">
        <v>12</v>
      </c>
      <c r="O3082" t="str">
        <f>IF(N3082&lt;&gt;"",N3082,"N/A")</f>
        <v>Invoiced</v>
      </c>
      <c r="P3082" t="s">
        <v>13</v>
      </c>
      <c r="Q3082" s="9">
        <v>35</v>
      </c>
      <c r="R3082" t="str">
        <f t="shared" si="48"/>
        <v>30+</v>
      </c>
      <c r="S3082">
        <v>4000</v>
      </c>
      <c r="T3082" t="s">
        <v>2201</v>
      </c>
      <c r="U3082">
        <f>IF(T3082="USD",S3082,S3082*0.055)</f>
        <v>220</v>
      </c>
      <c r="V3082">
        <v>2500</v>
      </c>
      <c r="W3082" t="s">
        <v>58</v>
      </c>
      <c r="X3082">
        <f>IF(W3082="USD",V3082,V3082*0.054)</f>
        <v>135</v>
      </c>
      <c r="Y3082">
        <v>0</v>
      </c>
      <c r="Z3082">
        <v>0</v>
      </c>
      <c r="AA3082" s="9">
        <v>0</v>
      </c>
      <c r="AB3082">
        <v>0</v>
      </c>
      <c r="AC3082">
        <v>0</v>
      </c>
    </row>
    <row r="3083" spans="1:29" x14ac:dyDescent="0.25">
      <c r="A3083" t="s">
        <v>2271</v>
      </c>
      <c r="B3083" t="s">
        <v>10</v>
      </c>
      <c r="C3083" t="s">
        <v>56</v>
      </c>
      <c r="D3083" t="s">
        <v>3619</v>
      </c>
      <c r="E3083" t="s">
        <v>3613</v>
      </c>
      <c r="F3083" t="str">
        <f>_xlfn.CONCAT(D3083:D3083,"-",E3083)</f>
        <v>Addis Ababa-Sanaa</v>
      </c>
      <c r="G3083" s="1">
        <v>44599</v>
      </c>
      <c r="H3083" s="1">
        <v>44599</v>
      </c>
      <c r="I3083" s="8">
        <f>IF(H3083&lt;&gt;"",_xlfn.DAYS(H3083,G3083),"N/A")</f>
        <v>0</v>
      </c>
      <c r="J3083" s="1">
        <f>IF(H3083&lt;&gt;"",H3083,"N/A")</f>
        <v>44599</v>
      </c>
      <c r="K3083">
        <v>2</v>
      </c>
      <c r="L3083" t="s">
        <v>16</v>
      </c>
      <c r="M3083" t="str">
        <f>IF(L3083&lt;&gt;"",L3083,"N/A")</f>
        <v>Paid</v>
      </c>
      <c r="N3083" t="s">
        <v>12</v>
      </c>
      <c r="O3083" t="str">
        <f>IF(N3083&lt;&gt;"",N3083,"N/A")</f>
        <v>Invoiced</v>
      </c>
      <c r="P3083" t="s">
        <v>13</v>
      </c>
      <c r="Q3083" s="9">
        <v>35</v>
      </c>
      <c r="R3083" t="str">
        <f t="shared" si="48"/>
        <v>30+</v>
      </c>
      <c r="S3083">
        <v>4000</v>
      </c>
      <c r="T3083" t="s">
        <v>2201</v>
      </c>
      <c r="U3083">
        <f>IF(T3083="USD",S3083,S3083*0.055)</f>
        <v>220</v>
      </c>
      <c r="V3083">
        <v>2500</v>
      </c>
      <c r="W3083" t="s">
        <v>58</v>
      </c>
      <c r="X3083">
        <f>IF(W3083="USD",V3083,V3083*0.054)</f>
        <v>135</v>
      </c>
      <c r="Y3083">
        <v>0</v>
      </c>
      <c r="Z3083">
        <v>0</v>
      </c>
      <c r="AA3083" s="9">
        <v>0</v>
      </c>
      <c r="AB3083">
        <v>0</v>
      </c>
      <c r="AC3083">
        <v>0</v>
      </c>
    </row>
    <row r="3084" spans="1:29" x14ac:dyDescent="0.25">
      <c r="A3084" t="s">
        <v>2272</v>
      </c>
      <c r="B3084" t="s">
        <v>10</v>
      </c>
      <c r="C3084" t="s">
        <v>56</v>
      </c>
      <c r="D3084" t="s">
        <v>3615</v>
      </c>
      <c r="E3084" t="s">
        <v>3617</v>
      </c>
      <c r="F3084" t="str">
        <f>_xlfn.CONCAT(D3084:D3084,"-",E3084)</f>
        <v>Mombasa-Lagos</v>
      </c>
      <c r="G3084" s="1">
        <v>44599</v>
      </c>
      <c r="H3084" s="1">
        <v>44599</v>
      </c>
      <c r="I3084" s="8">
        <f>IF(H3084&lt;&gt;"",_xlfn.DAYS(H3084,G3084),"N/A")</f>
        <v>0</v>
      </c>
      <c r="J3084" s="1">
        <f>IF(H3084&lt;&gt;"",H3084,"N/A")</f>
        <v>44599</v>
      </c>
      <c r="K3084">
        <v>2</v>
      </c>
      <c r="L3084" t="s">
        <v>16</v>
      </c>
      <c r="M3084" t="str">
        <f>IF(L3084&lt;&gt;"",L3084,"N/A")</f>
        <v>Paid</v>
      </c>
      <c r="N3084" t="s">
        <v>12</v>
      </c>
      <c r="O3084" t="str">
        <f>IF(N3084&lt;&gt;"",N3084,"N/A")</f>
        <v>Invoiced</v>
      </c>
      <c r="P3084" t="s">
        <v>13</v>
      </c>
      <c r="Q3084" s="9">
        <v>35</v>
      </c>
      <c r="R3084" t="str">
        <f t="shared" si="48"/>
        <v>30+</v>
      </c>
      <c r="S3084">
        <v>4000</v>
      </c>
      <c r="T3084" t="s">
        <v>2201</v>
      </c>
      <c r="U3084">
        <f>IF(T3084="USD",S3084,S3084*0.055)</f>
        <v>220</v>
      </c>
      <c r="V3084">
        <v>2500</v>
      </c>
      <c r="W3084" t="s">
        <v>58</v>
      </c>
      <c r="X3084">
        <f>IF(W3084="USD",V3084,V3084*0.054)</f>
        <v>135</v>
      </c>
      <c r="Y3084">
        <v>0</v>
      </c>
      <c r="Z3084">
        <v>0</v>
      </c>
      <c r="AA3084" s="9">
        <v>0</v>
      </c>
      <c r="AB3084">
        <v>0</v>
      </c>
      <c r="AC3084">
        <v>0</v>
      </c>
    </row>
    <row r="3085" spans="1:29" x14ac:dyDescent="0.25">
      <c r="A3085" t="s">
        <v>2273</v>
      </c>
      <c r="B3085" t="s">
        <v>10</v>
      </c>
      <c r="C3085" t="s">
        <v>56</v>
      </c>
      <c r="D3085" t="s">
        <v>3615</v>
      </c>
      <c r="E3085" t="s">
        <v>3613</v>
      </c>
      <c r="F3085" t="str">
        <f>_xlfn.CONCAT(D3085:D3085,"-",E3085)</f>
        <v>Mombasa-Sanaa</v>
      </c>
      <c r="G3085" s="1">
        <v>44599</v>
      </c>
      <c r="H3085" s="1">
        <v>44599</v>
      </c>
      <c r="I3085" s="8">
        <f>IF(H3085&lt;&gt;"",_xlfn.DAYS(H3085,G3085),"N/A")</f>
        <v>0</v>
      </c>
      <c r="J3085" s="1">
        <f>IF(H3085&lt;&gt;"",H3085,"N/A")</f>
        <v>44599</v>
      </c>
      <c r="K3085">
        <v>2</v>
      </c>
      <c r="L3085" t="s">
        <v>16</v>
      </c>
      <c r="M3085" t="str">
        <f>IF(L3085&lt;&gt;"",L3085,"N/A")</f>
        <v>Paid</v>
      </c>
      <c r="N3085" t="s">
        <v>12</v>
      </c>
      <c r="O3085" t="str">
        <f>IF(N3085&lt;&gt;"",N3085,"N/A")</f>
        <v>Invoiced</v>
      </c>
      <c r="P3085" t="s">
        <v>13</v>
      </c>
      <c r="Q3085" s="9">
        <v>35</v>
      </c>
      <c r="R3085" t="str">
        <f t="shared" si="48"/>
        <v>30+</v>
      </c>
      <c r="S3085">
        <v>4000</v>
      </c>
      <c r="T3085" t="s">
        <v>2201</v>
      </c>
      <c r="U3085">
        <f>IF(T3085="USD",S3085,S3085*0.055)</f>
        <v>220</v>
      </c>
      <c r="V3085">
        <v>2500</v>
      </c>
      <c r="W3085" t="s">
        <v>58</v>
      </c>
      <c r="X3085">
        <f>IF(W3085="USD",V3085,V3085*0.054)</f>
        <v>135</v>
      </c>
      <c r="Y3085">
        <v>0</v>
      </c>
      <c r="Z3085">
        <v>0</v>
      </c>
      <c r="AA3085" s="9">
        <v>0</v>
      </c>
      <c r="AB3085">
        <v>0</v>
      </c>
      <c r="AC3085">
        <v>0</v>
      </c>
    </row>
    <row r="3086" spans="1:29" x14ac:dyDescent="0.25">
      <c r="A3086" t="s">
        <v>2274</v>
      </c>
      <c r="B3086" t="s">
        <v>10</v>
      </c>
      <c r="C3086" t="s">
        <v>56</v>
      </c>
      <c r="D3086" t="s">
        <v>3615</v>
      </c>
      <c r="E3086" t="s">
        <v>3614</v>
      </c>
      <c r="F3086" t="str">
        <f>_xlfn.CONCAT(D3086:D3086,"-",E3086)</f>
        <v>Mombasa-Alger</v>
      </c>
      <c r="G3086" s="1">
        <v>44600</v>
      </c>
      <c r="H3086" s="1">
        <v>44600</v>
      </c>
      <c r="I3086" s="8">
        <f>IF(H3086&lt;&gt;"",_xlfn.DAYS(H3086,G3086),"N/A")</f>
        <v>0</v>
      </c>
      <c r="J3086" s="1">
        <f>IF(H3086&lt;&gt;"",H3086,"N/A")</f>
        <v>44600</v>
      </c>
      <c r="K3086">
        <v>2</v>
      </c>
      <c r="L3086" t="s">
        <v>16</v>
      </c>
      <c r="M3086" t="str">
        <f>IF(L3086&lt;&gt;"",L3086,"N/A")</f>
        <v>Paid</v>
      </c>
      <c r="N3086" t="s">
        <v>12</v>
      </c>
      <c r="O3086" t="str">
        <f>IF(N3086&lt;&gt;"",N3086,"N/A")</f>
        <v>Invoiced</v>
      </c>
      <c r="P3086" t="s">
        <v>13</v>
      </c>
      <c r="Q3086" s="9">
        <v>35</v>
      </c>
      <c r="R3086" t="str">
        <f t="shared" si="48"/>
        <v>30+</v>
      </c>
      <c r="S3086">
        <v>4000</v>
      </c>
      <c r="T3086" t="s">
        <v>2201</v>
      </c>
      <c r="U3086">
        <f>IF(T3086="USD",S3086,S3086*0.055)</f>
        <v>220</v>
      </c>
      <c r="V3086">
        <v>2500</v>
      </c>
      <c r="W3086" t="s">
        <v>58</v>
      </c>
      <c r="X3086">
        <f>IF(W3086="USD",V3086,V3086*0.054)</f>
        <v>135</v>
      </c>
      <c r="Y3086">
        <v>0</v>
      </c>
      <c r="Z3086">
        <v>0</v>
      </c>
      <c r="AA3086" s="9">
        <v>0</v>
      </c>
      <c r="AB3086">
        <v>0</v>
      </c>
      <c r="AC3086">
        <v>0</v>
      </c>
    </row>
    <row r="3087" spans="1:29" x14ac:dyDescent="0.25">
      <c r="A3087" t="s">
        <v>2275</v>
      </c>
      <c r="B3087" t="s">
        <v>10</v>
      </c>
      <c r="C3087" t="s">
        <v>56</v>
      </c>
      <c r="D3087" t="s">
        <v>3611</v>
      </c>
      <c r="E3087" t="s">
        <v>3618</v>
      </c>
      <c r="F3087" t="str">
        <f>_xlfn.CONCAT(D3087:D3087,"-",E3087)</f>
        <v>Mogadishu-Tripoli</v>
      </c>
      <c r="G3087" s="1">
        <v>44600</v>
      </c>
      <c r="H3087" s="1">
        <v>44600</v>
      </c>
      <c r="I3087" s="8">
        <f>IF(H3087&lt;&gt;"",_xlfn.DAYS(H3087,G3087),"N/A")</f>
        <v>0</v>
      </c>
      <c r="J3087" s="1">
        <f>IF(H3087&lt;&gt;"",H3087,"N/A")</f>
        <v>44600</v>
      </c>
      <c r="K3087">
        <v>2</v>
      </c>
      <c r="L3087" t="s">
        <v>16</v>
      </c>
      <c r="M3087" t="str">
        <f>IF(L3087&lt;&gt;"",L3087,"N/A")</f>
        <v>Paid</v>
      </c>
      <c r="N3087" t="s">
        <v>12</v>
      </c>
      <c r="O3087" t="str">
        <f>IF(N3087&lt;&gt;"",N3087,"N/A")</f>
        <v>Invoiced</v>
      </c>
      <c r="P3087" t="s">
        <v>13</v>
      </c>
      <c r="Q3087" s="9">
        <v>35</v>
      </c>
      <c r="R3087" t="str">
        <f t="shared" si="48"/>
        <v>30+</v>
      </c>
      <c r="S3087">
        <v>4000</v>
      </c>
      <c r="T3087" t="s">
        <v>2201</v>
      </c>
      <c r="U3087">
        <f>IF(T3087="USD",S3087,S3087*0.055)</f>
        <v>220</v>
      </c>
      <c r="V3087">
        <v>2500</v>
      </c>
      <c r="W3087" t="s">
        <v>58</v>
      </c>
      <c r="X3087">
        <f>IF(W3087="USD",V3087,V3087*0.054)</f>
        <v>135</v>
      </c>
      <c r="Y3087">
        <v>0</v>
      </c>
      <c r="Z3087">
        <v>0</v>
      </c>
      <c r="AA3087" s="9">
        <v>0</v>
      </c>
      <c r="AB3087">
        <v>0</v>
      </c>
      <c r="AC3087">
        <v>0</v>
      </c>
    </row>
    <row r="3088" spans="1:29" x14ac:dyDescent="0.25">
      <c r="A3088" t="s">
        <v>2276</v>
      </c>
      <c r="B3088" t="s">
        <v>10</v>
      </c>
      <c r="C3088" t="s">
        <v>56</v>
      </c>
      <c r="D3088" t="s">
        <v>3615</v>
      </c>
      <c r="E3088" t="s">
        <v>3618</v>
      </c>
      <c r="F3088" t="str">
        <f>_xlfn.CONCAT(D3088:D3088,"-",E3088)</f>
        <v>Mombasa-Tripoli</v>
      </c>
      <c r="G3088" s="1">
        <v>44600</v>
      </c>
      <c r="H3088" s="1">
        <v>44600</v>
      </c>
      <c r="I3088" s="8">
        <f>IF(H3088&lt;&gt;"",_xlfn.DAYS(H3088,G3088),"N/A")</f>
        <v>0</v>
      </c>
      <c r="J3088" s="1">
        <f>IF(H3088&lt;&gt;"",H3088,"N/A")</f>
        <v>44600</v>
      </c>
      <c r="K3088">
        <v>2</v>
      </c>
      <c r="L3088" t="s">
        <v>16</v>
      </c>
      <c r="M3088" t="str">
        <f>IF(L3088&lt;&gt;"",L3088,"N/A")</f>
        <v>Paid</v>
      </c>
      <c r="N3088" t="s">
        <v>12</v>
      </c>
      <c r="O3088" t="str">
        <f>IF(N3088&lt;&gt;"",N3088,"N/A")</f>
        <v>Invoiced</v>
      </c>
      <c r="P3088" t="s">
        <v>13</v>
      </c>
      <c r="Q3088" s="9">
        <v>35</v>
      </c>
      <c r="R3088" t="str">
        <f t="shared" si="48"/>
        <v>30+</v>
      </c>
      <c r="S3088">
        <v>4000</v>
      </c>
      <c r="T3088" t="s">
        <v>2201</v>
      </c>
      <c r="U3088">
        <f>IF(T3088="USD",S3088,S3088*0.055)</f>
        <v>220</v>
      </c>
      <c r="V3088">
        <v>2500</v>
      </c>
      <c r="W3088" t="s">
        <v>58</v>
      </c>
      <c r="X3088">
        <f>IF(W3088="USD",V3088,V3088*0.054)</f>
        <v>135</v>
      </c>
      <c r="Y3088">
        <v>0</v>
      </c>
      <c r="Z3088">
        <v>0</v>
      </c>
      <c r="AA3088" s="9">
        <v>0</v>
      </c>
      <c r="AB3088">
        <v>0</v>
      </c>
      <c r="AC3088">
        <v>0</v>
      </c>
    </row>
    <row r="3089" spans="1:29" x14ac:dyDescent="0.25">
      <c r="A3089" t="s">
        <v>2277</v>
      </c>
      <c r="B3089" t="s">
        <v>10</v>
      </c>
      <c r="C3089" t="s">
        <v>56</v>
      </c>
      <c r="D3089" t="s">
        <v>3620</v>
      </c>
      <c r="E3089" t="s">
        <v>3614</v>
      </c>
      <c r="F3089" t="str">
        <f>_xlfn.CONCAT(D3089:D3089,"-",E3089)</f>
        <v>Zanzibar-Alger</v>
      </c>
      <c r="G3089" s="1">
        <v>44600</v>
      </c>
      <c r="H3089" s="1">
        <v>44600</v>
      </c>
      <c r="I3089" s="8">
        <f>IF(H3089&lt;&gt;"",_xlfn.DAYS(H3089,G3089),"N/A")</f>
        <v>0</v>
      </c>
      <c r="J3089" s="1">
        <f>IF(H3089&lt;&gt;"",H3089,"N/A")</f>
        <v>44600</v>
      </c>
      <c r="K3089">
        <v>2</v>
      </c>
      <c r="L3089" t="s">
        <v>16</v>
      </c>
      <c r="M3089" t="str">
        <f>IF(L3089&lt;&gt;"",L3089,"N/A")</f>
        <v>Paid</v>
      </c>
      <c r="N3089" t="s">
        <v>12</v>
      </c>
      <c r="O3089" t="str">
        <f>IF(N3089&lt;&gt;"",N3089,"N/A")</f>
        <v>Invoiced</v>
      </c>
      <c r="P3089" t="s">
        <v>13</v>
      </c>
      <c r="Q3089" s="9">
        <v>35</v>
      </c>
      <c r="R3089" t="str">
        <f t="shared" si="48"/>
        <v>30+</v>
      </c>
      <c r="S3089">
        <v>4000</v>
      </c>
      <c r="T3089" t="s">
        <v>2201</v>
      </c>
      <c r="U3089">
        <f>IF(T3089="USD",S3089,S3089*0.055)</f>
        <v>220</v>
      </c>
      <c r="V3089">
        <v>2500</v>
      </c>
      <c r="W3089" t="s">
        <v>58</v>
      </c>
      <c r="X3089">
        <f>IF(W3089="USD",V3089,V3089*0.054)</f>
        <v>135</v>
      </c>
      <c r="Y3089">
        <v>0</v>
      </c>
      <c r="Z3089">
        <v>0</v>
      </c>
      <c r="AA3089" s="9">
        <v>0</v>
      </c>
      <c r="AB3089">
        <v>0</v>
      </c>
      <c r="AC3089">
        <v>0</v>
      </c>
    </row>
    <row r="3090" spans="1:29" x14ac:dyDescent="0.25">
      <c r="A3090" t="s">
        <v>2278</v>
      </c>
      <c r="B3090" t="s">
        <v>10</v>
      </c>
      <c r="C3090" t="s">
        <v>56</v>
      </c>
      <c r="D3090" t="s">
        <v>3619</v>
      </c>
      <c r="E3090" t="s">
        <v>3614</v>
      </c>
      <c r="F3090" t="str">
        <f>_xlfn.CONCAT(D3090:D3090,"-",E3090)</f>
        <v>Addis Ababa-Alger</v>
      </c>
      <c r="G3090" s="1">
        <v>44600</v>
      </c>
      <c r="H3090" s="1">
        <v>44600</v>
      </c>
      <c r="I3090" s="8">
        <f>IF(H3090&lt;&gt;"",_xlfn.DAYS(H3090,G3090),"N/A")</f>
        <v>0</v>
      </c>
      <c r="J3090" s="1">
        <f>IF(H3090&lt;&gt;"",H3090,"N/A")</f>
        <v>44600</v>
      </c>
      <c r="K3090">
        <v>2</v>
      </c>
      <c r="L3090" t="s">
        <v>16</v>
      </c>
      <c r="M3090" t="str">
        <f>IF(L3090&lt;&gt;"",L3090,"N/A")</f>
        <v>Paid</v>
      </c>
      <c r="N3090" t="s">
        <v>12</v>
      </c>
      <c r="O3090" t="str">
        <f>IF(N3090&lt;&gt;"",N3090,"N/A")</f>
        <v>Invoiced</v>
      </c>
      <c r="P3090" t="s">
        <v>13</v>
      </c>
      <c r="Q3090" s="9">
        <v>35</v>
      </c>
      <c r="R3090" t="str">
        <f t="shared" si="48"/>
        <v>30+</v>
      </c>
      <c r="S3090">
        <v>4000</v>
      </c>
      <c r="T3090" t="s">
        <v>2201</v>
      </c>
      <c r="U3090">
        <f>IF(T3090="USD",S3090,S3090*0.055)</f>
        <v>220</v>
      </c>
      <c r="V3090">
        <v>2500</v>
      </c>
      <c r="W3090" t="s">
        <v>58</v>
      </c>
      <c r="X3090">
        <f>IF(W3090="USD",V3090,V3090*0.054)</f>
        <v>135</v>
      </c>
      <c r="Y3090">
        <v>0</v>
      </c>
      <c r="Z3090">
        <v>0</v>
      </c>
      <c r="AA3090" s="9">
        <v>0</v>
      </c>
      <c r="AB3090">
        <v>0</v>
      </c>
      <c r="AC3090">
        <v>0</v>
      </c>
    </row>
    <row r="3091" spans="1:29" x14ac:dyDescent="0.25">
      <c r="A3091" t="s">
        <v>2279</v>
      </c>
      <c r="B3091" t="s">
        <v>10</v>
      </c>
      <c r="C3091" t="s">
        <v>56</v>
      </c>
      <c r="D3091" t="s">
        <v>3611</v>
      </c>
      <c r="E3091" t="s">
        <v>3618</v>
      </c>
      <c r="F3091" t="str">
        <f>_xlfn.CONCAT(D3091:D3091,"-",E3091)</f>
        <v>Mogadishu-Tripoli</v>
      </c>
      <c r="G3091" s="1">
        <v>44600</v>
      </c>
      <c r="H3091" s="1">
        <v>44600</v>
      </c>
      <c r="I3091" s="8">
        <f>IF(H3091&lt;&gt;"",_xlfn.DAYS(H3091,G3091),"N/A")</f>
        <v>0</v>
      </c>
      <c r="J3091" s="1">
        <f>IF(H3091&lt;&gt;"",H3091,"N/A")</f>
        <v>44600</v>
      </c>
      <c r="K3091">
        <v>2</v>
      </c>
      <c r="L3091" t="s">
        <v>16</v>
      </c>
      <c r="M3091" t="str">
        <f>IF(L3091&lt;&gt;"",L3091,"N/A")</f>
        <v>Paid</v>
      </c>
      <c r="N3091" t="s">
        <v>12</v>
      </c>
      <c r="O3091" t="str">
        <f>IF(N3091&lt;&gt;"",N3091,"N/A")</f>
        <v>Invoiced</v>
      </c>
      <c r="P3091" t="s">
        <v>13</v>
      </c>
      <c r="Q3091" s="9">
        <v>35</v>
      </c>
      <c r="R3091" t="str">
        <f t="shared" si="48"/>
        <v>30+</v>
      </c>
      <c r="S3091">
        <v>4000</v>
      </c>
      <c r="T3091" t="s">
        <v>2201</v>
      </c>
      <c r="U3091">
        <f>IF(T3091="USD",S3091,S3091*0.055)</f>
        <v>220</v>
      </c>
      <c r="V3091">
        <v>2500</v>
      </c>
      <c r="W3091" t="s">
        <v>58</v>
      </c>
      <c r="X3091">
        <f>IF(W3091="USD",V3091,V3091*0.054)</f>
        <v>135</v>
      </c>
      <c r="Y3091">
        <v>0</v>
      </c>
      <c r="Z3091">
        <v>0</v>
      </c>
      <c r="AA3091" s="9">
        <v>0</v>
      </c>
      <c r="AB3091">
        <v>0</v>
      </c>
      <c r="AC3091">
        <v>0</v>
      </c>
    </row>
    <row r="3092" spans="1:29" x14ac:dyDescent="0.25">
      <c r="A3092" t="s">
        <v>2280</v>
      </c>
      <c r="B3092" t="s">
        <v>10</v>
      </c>
      <c r="C3092" t="s">
        <v>56</v>
      </c>
      <c r="D3092" t="s">
        <v>3616</v>
      </c>
      <c r="E3092" t="s">
        <v>3617</v>
      </c>
      <c r="F3092" t="str">
        <f>_xlfn.CONCAT(D3092:D3092,"-",E3092)</f>
        <v>Marrakech-Lagos</v>
      </c>
      <c r="G3092" s="1">
        <v>44600</v>
      </c>
      <c r="H3092" s="1">
        <v>44600</v>
      </c>
      <c r="I3092" s="8">
        <f>IF(H3092&lt;&gt;"",_xlfn.DAYS(H3092,G3092),"N/A")</f>
        <v>0</v>
      </c>
      <c r="J3092" s="1">
        <f>IF(H3092&lt;&gt;"",H3092,"N/A")</f>
        <v>44600</v>
      </c>
      <c r="K3092">
        <v>2</v>
      </c>
      <c r="L3092" t="s">
        <v>16</v>
      </c>
      <c r="M3092" t="str">
        <f>IF(L3092&lt;&gt;"",L3092,"N/A")</f>
        <v>Paid</v>
      </c>
      <c r="N3092" t="s">
        <v>12</v>
      </c>
      <c r="O3092" t="str">
        <f>IF(N3092&lt;&gt;"",N3092,"N/A")</f>
        <v>Invoiced</v>
      </c>
      <c r="P3092" t="s">
        <v>13</v>
      </c>
      <c r="Q3092" s="9">
        <v>35</v>
      </c>
      <c r="R3092" t="str">
        <f t="shared" si="48"/>
        <v>30+</v>
      </c>
      <c r="S3092">
        <v>4000</v>
      </c>
      <c r="T3092" t="s">
        <v>2201</v>
      </c>
      <c r="U3092">
        <f>IF(T3092="USD",S3092,S3092*0.055)</f>
        <v>220</v>
      </c>
      <c r="V3092">
        <v>2500</v>
      </c>
      <c r="W3092" t="s">
        <v>58</v>
      </c>
      <c r="X3092">
        <f>IF(W3092="USD",V3092,V3092*0.054)</f>
        <v>135</v>
      </c>
      <c r="Y3092">
        <v>0</v>
      </c>
      <c r="Z3092">
        <v>0</v>
      </c>
      <c r="AA3092" s="9">
        <v>0</v>
      </c>
      <c r="AB3092">
        <v>0</v>
      </c>
      <c r="AC3092">
        <v>0</v>
      </c>
    </row>
    <row r="3093" spans="1:29" x14ac:dyDescent="0.25">
      <c r="A3093" t="s">
        <v>2281</v>
      </c>
      <c r="B3093" t="s">
        <v>10</v>
      </c>
      <c r="C3093" t="s">
        <v>56</v>
      </c>
      <c r="D3093" t="s">
        <v>3611</v>
      </c>
      <c r="E3093" t="s">
        <v>3614</v>
      </c>
      <c r="F3093" t="str">
        <f>_xlfn.CONCAT(D3093:D3093,"-",E3093)</f>
        <v>Mogadishu-Alger</v>
      </c>
      <c r="G3093" s="1">
        <v>44600</v>
      </c>
      <c r="H3093" s="1">
        <v>44600</v>
      </c>
      <c r="I3093" s="8">
        <f>IF(H3093&lt;&gt;"",_xlfn.DAYS(H3093,G3093),"N/A")</f>
        <v>0</v>
      </c>
      <c r="J3093" s="1">
        <f>IF(H3093&lt;&gt;"",H3093,"N/A")</f>
        <v>44600</v>
      </c>
      <c r="K3093">
        <v>2</v>
      </c>
      <c r="L3093" t="s">
        <v>16</v>
      </c>
      <c r="M3093" t="str">
        <f>IF(L3093&lt;&gt;"",L3093,"N/A")</f>
        <v>Paid</v>
      </c>
      <c r="N3093" t="s">
        <v>12</v>
      </c>
      <c r="O3093" t="str">
        <f>IF(N3093&lt;&gt;"",N3093,"N/A")</f>
        <v>Invoiced</v>
      </c>
      <c r="P3093" t="s">
        <v>13</v>
      </c>
      <c r="Q3093" s="9">
        <v>35</v>
      </c>
      <c r="R3093" t="str">
        <f t="shared" si="48"/>
        <v>30+</v>
      </c>
      <c r="S3093">
        <v>4000</v>
      </c>
      <c r="T3093" t="s">
        <v>2201</v>
      </c>
      <c r="U3093">
        <f>IF(T3093="USD",S3093,S3093*0.055)</f>
        <v>220</v>
      </c>
      <c r="V3093">
        <v>2500</v>
      </c>
      <c r="W3093" t="s">
        <v>58</v>
      </c>
      <c r="X3093">
        <f>IF(W3093="USD",V3093,V3093*0.054)</f>
        <v>135</v>
      </c>
      <c r="Y3093">
        <v>0</v>
      </c>
      <c r="Z3093">
        <v>0</v>
      </c>
      <c r="AA3093" s="9">
        <v>0</v>
      </c>
      <c r="AB3093">
        <v>0</v>
      </c>
      <c r="AC3093">
        <v>0</v>
      </c>
    </row>
    <row r="3094" spans="1:29" x14ac:dyDescent="0.25">
      <c r="A3094" t="s">
        <v>2282</v>
      </c>
      <c r="B3094" t="s">
        <v>10</v>
      </c>
      <c r="C3094" t="s">
        <v>56</v>
      </c>
      <c r="D3094" t="s">
        <v>3616</v>
      </c>
      <c r="E3094" t="s">
        <v>3617</v>
      </c>
      <c r="F3094" t="str">
        <f>_xlfn.CONCAT(D3094:D3094,"-",E3094)</f>
        <v>Marrakech-Lagos</v>
      </c>
      <c r="G3094" s="1">
        <v>44600</v>
      </c>
      <c r="H3094" s="1">
        <v>44600</v>
      </c>
      <c r="I3094" s="8">
        <f>IF(H3094&lt;&gt;"",_xlfn.DAYS(H3094,G3094),"N/A")</f>
        <v>0</v>
      </c>
      <c r="J3094" s="1">
        <f>IF(H3094&lt;&gt;"",H3094,"N/A")</f>
        <v>44600</v>
      </c>
      <c r="K3094">
        <v>2</v>
      </c>
      <c r="L3094" t="s">
        <v>16</v>
      </c>
      <c r="M3094" t="str">
        <f>IF(L3094&lt;&gt;"",L3094,"N/A")</f>
        <v>Paid</v>
      </c>
      <c r="N3094" t="s">
        <v>12</v>
      </c>
      <c r="O3094" t="str">
        <f>IF(N3094&lt;&gt;"",N3094,"N/A")</f>
        <v>Invoiced</v>
      </c>
      <c r="P3094" t="s">
        <v>13</v>
      </c>
      <c r="Q3094" s="9">
        <v>35</v>
      </c>
      <c r="R3094" t="str">
        <f t="shared" si="48"/>
        <v>30+</v>
      </c>
      <c r="S3094">
        <v>4000</v>
      </c>
      <c r="T3094" t="s">
        <v>2201</v>
      </c>
      <c r="U3094">
        <f>IF(T3094="USD",S3094,S3094*0.055)</f>
        <v>220</v>
      </c>
      <c r="V3094">
        <v>2500</v>
      </c>
      <c r="W3094" t="s">
        <v>58</v>
      </c>
      <c r="X3094">
        <f>IF(W3094="USD",V3094,V3094*0.054)</f>
        <v>135</v>
      </c>
      <c r="Y3094">
        <v>0</v>
      </c>
      <c r="Z3094">
        <v>0</v>
      </c>
      <c r="AA3094" s="9">
        <v>0</v>
      </c>
      <c r="AB3094">
        <v>0</v>
      </c>
      <c r="AC3094">
        <v>0</v>
      </c>
    </row>
    <row r="3095" spans="1:29" x14ac:dyDescent="0.25">
      <c r="A3095" t="s">
        <v>2283</v>
      </c>
      <c r="B3095" t="s">
        <v>10</v>
      </c>
      <c r="C3095" t="s">
        <v>56</v>
      </c>
      <c r="D3095" t="s">
        <v>3611</v>
      </c>
      <c r="E3095" t="s">
        <v>3618</v>
      </c>
      <c r="F3095" t="str">
        <f>_xlfn.CONCAT(D3095:D3095,"-",E3095)</f>
        <v>Mogadishu-Tripoli</v>
      </c>
      <c r="G3095" s="1">
        <v>44600</v>
      </c>
      <c r="H3095" s="1">
        <v>44600</v>
      </c>
      <c r="I3095" s="8">
        <f>IF(H3095&lt;&gt;"",_xlfn.DAYS(H3095,G3095),"N/A")</f>
        <v>0</v>
      </c>
      <c r="J3095" s="1">
        <f>IF(H3095&lt;&gt;"",H3095,"N/A")</f>
        <v>44600</v>
      </c>
      <c r="K3095">
        <v>2</v>
      </c>
      <c r="L3095" t="s">
        <v>16</v>
      </c>
      <c r="M3095" t="str">
        <f>IF(L3095&lt;&gt;"",L3095,"N/A")</f>
        <v>Paid</v>
      </c>
      <c r="N3095" t="s">
        <v>12</v>
      </c>
      <c r="O3095" t="str">
        <f>IF(N3095&lt;&gt;"",N3095,"N/A")</f>
        <v>Invoiced</v>
      </c>
      <c r="P3095" t="s">
        <v>13</v>
      </c>
      <c r="Q3095" s="9">
        <v>35</v>
      </c>
      <c r="R3095" t="str">
        <f t="shared" si="48"/>
        <v>30+</v>
      </c>
      <c r="S3095">
        <v>4000</v>
      </c>
      <c r="T3095" t="s">
        <v>2201</v>
      </c>
      <c r="U3095">
        <f>IF(T3095="USD",S3095,S3095*0.055)</f>
        <v>220</v>
      </c>
      <c r="V3095">
        <v>2500</v>
      </c>
      <c r="W3095" t="s">
        <v>58</v>
      </c>
      <c r="X3095">
        <f>IF(W3095="USD",V3095,V3095*0.054)</f>
        <v>135</v>
      </c>
      <c r="Y3095">
        <v>0</v>
      </c>
      <c r="Z3095">
        <v>0</v>
      </c>
      <c r="AA3095" s="9">
        <v>0</v>
      </c>
      <c r="AB3095">
        <v>0</v>
      </c>
      <c r="AC3095">
        <v>0</v>
      </c>
    </row>
    <row r="3096" spans="1:29" x14ac:dyDescent="0.25">
      <c r="A3096" t="s">
        <v>2284</v>
      </c>
      <c r="B3096" t="s">
        <v>10</v>
      </c>
      <c r="C3096" t="s">
        <v>56</v>
      </c>
      <c r="D3096" t="s">
        <v>3611</v>
      </c>
      <c r="E3096" t="s">
        <v>3612</v>
      </c>
      <c r="F3096" t="str">
        <f>_xlfn.CONCAT(D3096:D3096,"-",E3096)</f>
        <v>Mogadishu-Victoria</v>
      </c>
      <c r="G3096" s="1">
        <v>44600</v>
      </c>
      <c r="H3096" s="1">
        <v>44600</v>
      </c>
      <c r="I3096" s="8">
        <f>IF(H3096&lt;&gt;"",_xlfn.DAYS(H3096,G3096),"N/A")</f>
        <v>0</v>
      </c>
      <c r="J3096" s="1">
        <f>IF(H3096&lt;&gt;"",H3096,"N/A")</f>
        <v>44600</v>
      </c>
      <c r="K3096">
        <v>2</v>
      </c>
      <c r="L3096" t="s">
        <v>16</v>
      </c>
      <c r="M3096" t="str">
        <f>IF(L3096&lt;&gt;"",L3096,"N/A")</f>
        <v>Paid</v>
      </c>
      <c r="N3096" t="s">
        <v>12</v>
      </c>
      <c r="O3096" t="str">
        <f>IF(N3096&lt;&gt;"",N3096,"N/A")</f>
        <v>Invoiced</v>
      </c>
      <c r="P3096" t="s">
        <v>13</v>
      </c>
      <c r="Q3096" s="9">
        <v>35</v>
      </c>
      <c r="R3096" t="str">
        <f t="shared" si="48"/>
        <v>30+</v>
      </c>
      <c r="S3096">
        <v>4000</v>
      </c>
      <c r="T3096" t="s">
        <v>2201</v>
      </c>
      <c r="U3096">
        <f>IF(T3096="USD",S3096,S3096*0.055)</f>
        <v>220</v>
      </c>
      <c r="V3096">
        <v>2500</v>
      </c>
      <c r="W3096" t="s">
        <v>58</v>
      </c>
      <c r="X3096">
        <f>IF(W3096="USD",V3096,V3096*0.054)</f>
        <v>135</v>
      </c>
      <c r="Y3096">
        <v>0</v>
      </c>
      <c r="Z3096">
        <v>0</v>
      </c>
      <c r="AA3096" s="9">
        <v>0</v>
      </c>
      <c r="AB3096">
        <v>0</v>
      </c>
      <c r="AC3096">
        <v>0</v>
      </c>
    </row>
    <row r="3097" spans="1:29" x14ac:dyDescent="0.25">
      <c r="A3097" t="s">
        <v>2285</v>
      </c>
      <c r="B3097" t="s">
        <v>10</v>
      </c>
      <c r="C3097" t="s">
        <v>56</v>
      </c>
      <c r="D3097" t="s">
        <v>3615</v>
      </c>
      <c r="E3097" t="s">
        <v>3614</v>
      </c>
      <c r="F3097" t="str">
        <f>_xlfn.CONCAT(D3097:D3097,"-",E3097)</f>
        <v>Mombasa-Alger</v>
      </c>
      <c r="G3097" s="1">
        <v>44600</v>
      </c>
      <c r="H3097" s="1">
        <v>44600</v>
      </c>
      <c r="I3097" s="8">
        <f>IF(H3097&lt;&gt;"",_xlfn.DAYS(H3097,G3097),"N/A")</f>
        <v>0</v>
      </c>
      <c r="J3097" s="1">
        <f>IF(H3097&lt;&gt;"",H3097,"N/A")</f>
        <v>44600</v>
      </c>
      <c r="K3097">
        <v>2</v>
      </c>
      <c r="L3097" t="s">
        <v>16</v>
      </c>
      <c r="M3097" t="str">
        <f>IF(L3097&lt;&gt;"",L3097,"N/A")</f>
        <v>Paid</v>
      </c>
      <c r="N3097" t="s">
        <v>12</v>
      </c>
      <c r="O3097" t="str">
        <f>IF(N3097&lt;&gt;"",N3097,"N/A")</f>
        <v>Invoiced</v>
      </c>
      <c r="P3097" t="s">
        <v>13</v>
      </c>
      <c r="Q3097" s="9">
        <v>35</v>
      </c>
      <c r="R3097" t="str">
        <f t="shared" si="48"/>
        <v>30+</v>
      </c>
      <c r="S3097">
        <v>4000</v>
      </c>
      <c r="T3097" t="s">
        <v>2201</v>
      </c>
      <c r="U3097">
        <f>IF(T3097="USD",S3097,S3097*0.055)</f>
        <v>220</v>
      </c>
      <c r="V3097">
        <v>2500</v>
      </c>
      <c r="W3097" t="s">
        <v>58</v>
      </c>
      <c r="X3097">
        <f>IF(W3097="USD",V3097,V3097*0.054)</f>
        <v>135</v>
      </c>
      <c r="Y3097">
        <v>0</v>
      </c>
      <c r="Z3097">
        <v>0</v>
      </c>
      <c r="AA3097" s="9">
        <v>0</v>
      </c>
      <c r="AB3097">
        <v>0</v>
      </c>
      <c r="AC3097">
        <v>0</v>
      </c>
    </row>
    <row r="3098" spans="1:29" x14ac:dyDescent="0.25">
      <c r="A3098" t="s">
        <v>2286</v>
      </c>
      <c r="B3098" t="s">
        <v>10</v>
      </c>
      <c r="C3098" t="s">
        <v>56</v>
      </c>
      <c r="D3098" t="s">
        <v>3615</v>
      </c>
      <c r="E3098" t="s">
        <v>3613</v>
      </c>
      <c r="F3098" t="str">
        <f>_xlfn.CONCAT(D3098:D3098,"-",E3098)</f>
        <v>Mombasa-Sanaa</v>
      </c>
      <c r="G3098" s="1">
        <v>44600</v>
      </c>
      <c r="H3098" s="1">
        <v>44600</v>
      </c>
      <c r="I3098" s="8">
        <f>IF(H3098&lt;&gt;"",_xlfn.DAYS(H3098,G3098),"N/A")</f>
        <v>0</v>
      </c>
      <c r="J3098" s="1">
        <f>IF(H3098&lt;&gt;"",H3098,"N/A")</f>
        <v>44600</v>
      </c>
      <c r="K3098">
        <v>2</v>
      </c>
      <c r="L3098" t="s">
        <v>16</v>
      </c>
      <c r="M3098" t="str">
        <f>IF(L3098&lt;&gt;"",L3098,"N/A")</f>
        <v>Paid</v>
      </c>
      <c r="N3098" t="s">
        <v>12</v>
      </c>
      <c r="O3098" t="str">
        <f>IF(N3098&lt;&gt;"",N3098,"N/A")</f>
        <v>Invoiced</v>
      </c>
      <c r="P3098" t="s">
        <v>13</v>
      </c>
      <c r="Q3098" s="9">
        <v>35</v>
      </c>
      <c r="R3098" t="str">
        <f t="shared" si="48"/>
        <v>30+</v>
      </c>
      <c r="S3098">
        <v>4000</v>
      </c>
      <c r="T3098" t="s">
        <v>2201</v>
      </c>
      <c r="U3098">
        <f>IF(T3098="USD",S3098,S3098*0.055)</f>
        <v>220</v>
      </c>
      <c r="V3098">
        <v>2500</v>
      </c>
      <c r="W3098" t="s">
        <v>58</v>
      </c>
      <c r="X3098">
        <f>IF(W3098="USD",V3098,V3098*0.054)</f>
        <v>135</v>
      </c>
      <c r="Y3098">
        <v>0</v>
      </c>
      <c r="Z3098">
        <v>0</v>
      </c>
      <c r="AA3098" s="9">
        <v>0</v>
      </c>
      <c r="AB3098">
        <v>0</v>
      </c>
      <c r="AC3098">
        <v>0</v>
      </c>
    </row>
    <row r="3099" spans="1:29" x14ac:dyDescent="0.25">
      <c r="A3099" t="s">
        <v>2287</v>
      </c>
      <c r="B3099" t="s">
        <v>10</v>
      </c>
      <c r="C3099" t="s">
        <v>56</v>
      </c>
      <c r="D3099" t="s">
        <v>3620</v>
      </c>
      <c r="E3099" t="s">
        <v>3613</v>
      </c>
      <c r="F3099" t="str">
        <f>_xlfn.CONCAT(D3099:D3099,"-",E3099)</f>
        <v>Zanzibar-Sanaa</v>
      </c>
      <c r="G3099" s="1">
        <v>44600</v>
      </c>
      <c r="H3099" s="1">
        <v>44600</v>
      </c>
      <c r="I3099" s="8">
        <f>IF(H3099&lt;&gt;"",_xlfn.DAYS(H3099,G3099),"N/A")</f>
        <v>0</v>
      </c>
      <c r="J3099" s="1">
        <f>IF(H3099&lt;&gt;"",H3099,"N/A")</f>
        <v>44600</v>
      </c>
      <c r="K3099">
        <v>2</v>
      </c>
      <c r="L3099" t="s">
        <v>16</v>
      </c>
      <c r="M3099" t="str">
        <f>IF(L3099&lt;&gt;"",L3099,"N/A")</f>
        <v>Paid</v>
      </c>
      <c r="N3099" t="s">
        <v>12</v>
      </c>
      <c r="O3099" t="str">
        <f>IF(N3099&lt;&gt;"",N3099,"N/A")</f>
        <v>Invoiced</v>
      </c>
      <c r="P3099" t="s">
        <v>13</v>
      </c>
      <c r="Q3099" s="9">
        <v>35</v>
      </c>
      <c r="R3099" t="str">
        <f t="shared" si="48"/>
        <v>30+</v>
      </c>
      <c r="S3099">
        <v>4000</v>
      </c>
      <c r="T3099" t="s">
        <v>2201</v>
      </c>
      <c r="U3099">
        <f>IF(T3099="USD",S3099,S3099*0.055)</f>
        <v>220</v>
      </c>
      <c r="V3099">
        <v>2500</v>
      </c>
      <c r="W3099" t="s">
        <v>58</v>
      </c>
      <c r="X3099">
        <f>IF(W3099="USD",V3099,V3099*0.054)</f>
        <v>135</v>
      </c>
      <c r="Y3099">
        <v>0</v>
      </c>
      <c r="Z3099">
        <v>0</v>
      </c>
      <c r="AA3099" s="9">
        <v>0</v>
      </c>
      <c r="AB3099">
        <v>0</v>
      </c>
      <c r="AC3099">
        <v>0</v>
      </c>
    </row>
    <row r="3100" spans="1:29" x14ac:dyDescent="0.25">
      <c r="A3100" t="s">
        <v>2288</v>
      </c>
      <c r="B3100" t="s">
        <v>10</v>
      </c>
      <c r="C3100" t="s">
        <v>56</v>
      </c>
      <c r="D3100" t="s">
        <v>3620</v>
      </c>
      <c r="E3100" t="s">
        <v>3613</v>
      </c>
      <c r="F3100" t="str">
        <f>_xlfn.CONCAT(D3100:D3100,"-",E3100)</f>
        <v>Zanzibar-Sanaa</v>
      </c>
      <c r="G3100" s="1">
        <v>44600</v>
      </c>
      <c r="H3100" s="1">
        <v>44600</v>
      </c>
      <c r="I3100" s="8">
        <f>IF(H3100&lt;&gt;"",_xlfn.DAYS(H3100,G3100),"N/A")</f>
        <v>0</v>
      </c>
      <c r="J3100" s="1">
        <f>IF(H3100&lt;&gt;"",H3100,"N/A")</f>
        <v>44600</v>
      </c>
      <c r="K3100">
        <v>2</v>
      </c>
      <c r="L3100" t="s">
        <v>16</v>
      </c>
      <c r="M3100" t="str">
        <f>IF(L3100&lt;&gt;"",L3100,"N/A")</f>
        <v>Paid</v>
      </c>
      <c r="N3100" t="s">
        <v>12</v>
      </c>
      <c r="O3100" t="str">
        <f>IF(N3100&lt;&gt;"",N3100,"N/A")</f>
        <v>Invoiced</v>
      </c>
      <c r="P3100" t="s">
        <v>13</v>
      </c>
      <c r="Q3100" s="9">
        <v>35</v>
      </c>
      <c r="R3100" t="str">
        <f t="shared" si="48"/>
        <v>30+</v>
      </c>
      <c r="S3100">
        <v>4000</v>
      </c>
      <c r="T3100" t="s">
        <v>2201</v>
      </c>
      <c r="U3100">
        <f>IF(T3100="USD",S3100,S3100*0.055)</f>
        <v>220</v>
      </c>
      <c r="V3100">
        <v>2500</v>
      </c>
      <c r="W3100" t="s">
        <v>58</v>
      </c>
      <c r="X3100">
        <f>IF(W3100="USD",V3100,V3100*0.054)</f>
        <v>135</v>
      </c>
      <c r="Y3100">
        <v>0</v>
      </c>
      <c r="Z3100">
        <v>0</v>
      </c>
      <c r="AA3100" s="9">
        <v>0</v>
      </c>
      <c r="AB3100">
        <v>0</v>
      </c>
      <c r="AC3100">
        <v>0</v>
      </c>
    </row>
    <row r="3101" spans="1:29" x14ac:dyDescent="0.25">
      <c r="A3101" t="s">
        <v>2289</v>
      </c>
      <c r="B3101" t="s">
        <v>10</v>
      </c>
      <c r="C3101" t="s">
        <v>56</v>
      </c>
      <c r="D3101" t="s">
        <v>3615</v>
      </c>
      <c r="E3101" t="s">
        <v>3614</v>
      </c>
      <c r="F3101" t="str">
        <f>_xlfn.CONCAT(D3101:D3101,"-",E3101)</f>
        <v>Mombasa-Alger</v>
      </c>
      <c r="G3101" s="1">
        <v>44600</v>
      </c>
      <c r="H3101" s="1">
        <v>44600</v>
      </c>
      <c r="I3101" s="8">
        <f>IF(H3101&lt;&gt;"",_xlfn.DAYS(H3101,G3101),"N/A")</f>
        <v>0</v>
      </c>
      <c r="J3101" s="1">
        <f>IF(H3101&lt;&gt;"",H3101,"N/A")</f>
        <v>44600</v>
      </c>
      <c r="K3101">
        <v>2</v>
      </c>
      <c r="L3101" t="s">
        <v>16</v>
      </c>
      <c r="M3101" t="str">
        <f>IF(L3101&lt;&gt;"",L3101,"N/A")</f>
        <v>Paid</v>
      </c>
      <c r="N3101" t="s">
        <v>12</v>
      </c>
      <c r="O3101" t="str">
        <f>IF(N3101&lt;&gt;"",N3101,"N/A")</f>
        <v>Invoiced</v>
      </c>
      <c r="P3101" t="s">
        <v>13</v>
      </c>
      <c r="Q3101" s="9">
        <v>35</v>
      </c>
      <c r="R3101" t="str">
        <f t="shared" si="48"/>
        <v>30+</v>
      </c>
      <c r="S3101">
        <v>4000</v>
      </c>
      <c r="T3101" t="s">
        <v>2201</v>
      </c>
      <c r="U3101">
        <f>IF(T3101="USD",S3101,S3101*0.055)</f>
        <v>220</v>
      </c>
      <c r="V3101">
        <v>2500</v>
      </c>
      <c r="W3101" t="s">
        <v>58</v>
      </c>
      <c r="X3101">
        <f>IF(W3101="USD",V3101,V3101*0.054)</f>
        <v>135</v>
      </c>
      <c r="Y3101">
        <v>0</v>
      </c>
      <c r="Z3101">
        <v>0</v>
      </c>
      <c r="AA3101" s="9">
        <v>0</v>
      </c>
      <c r="AB3101">
        <v>0</v>
      </c>
      <c r="AC3101">
        <v>0</v>
      </c>
    </row>
    <row r="3102" spans="1:29" x14ac:dyDescent="0.25">
      <c r="A3102" t="s">
        <v>2290</v>
      </c>
      <c r="B3102" t="s">
        <v>10</v>
      </c>
      <c r="C3102" t="s">
        <v>56</v>
      </c>
      <c r="D3102" t="s">
        <v>3616</v>
      </c>
      <c r="E3102" t="s">
        <v>3618</v>
      </c>
      <c r="F3102" t="str">
        <f>_xlfn.CONCAT(D3102:D3102,"-",E3102)</f>
        <v>Marrakech-Tripoli</v>
      </c>
      <c r="G3102" s="1">
        <v>44600</v>
      </c>
      <c r="H3102" s="1">
        <v>44600</v>
      </c>
      <c r="I3102" s="8">
        <f>IF(H3102&lt;&gt;"",_xlfn.DAYS(H3102,G3102),"N/A")</f>
        <v>0</v>
      </c>
      <c r="J3102" s="1">
        <f>IF(H3102&lt;&gt;"",H3102,"N/A")</f>
        <v>44600</v>
      </c>
      <c r="K3102">
        <v>2</v>
      </c>
      <c r="L3102" t="s">
        <v>16</v>
      </c>
      <c r="M3102" t="str">
        <f>IF(L3102&lt;&gt;"",L3102,"N/A")</f>
        <v>Paid</v>
      </c>
      <c r="N3102" t="s">
        <v>12</v>
      </c>
      <c r="O3102" t="str">
        <f>IF(N3102&lt;&gt;"",N3102,"N/A")</f>
        <v>Invoiced</v>
      </c>
      <c r="P3102" t="s">
        <v>13</v>
      </c>
      <c r="Q3102" s="9">
        <v>35</v>
      </c>
      <c r="R3102" t="str">
        <f t="shared" si="48"/>
        <v>30+</v>
      </c>
      <c r="S3102">
        <v>4000</v>
      </c>
      <c r="T3102" t="s">
        <v>2201</v>
      </c>
      <c r="U3102">
        <f>IF(T3102="USD",S3102,S3102*0.055)</f>
        <v>220</v>
      </c>
      <c r="V3102">
        <v>2500</v>
      </c>
      <c r="W3102" t="s">
        <v>58</v>
      </c>
      <c r="X3102">
        <f>IF(W3102="USD",V3102,V3102*0.054)</f>
        <v>135</v>
      </c>
      <c r="Y3102">
        <v>0</v>
      </c>
      <c r="Z3102">
        <v>0</v>
      </c>
      <c r="AA3102" s="9">
        <v>0</v>
      </c>
      <c r="AB3102">
        <v>0</v>
      </c>
      <c r="AC3102">
        <v>0</v>
      </c>
    </row>
    <row r="3103" spans="1:29" x14ac:dyDescent="0.25">
      <c r="A3103" t="s">
        <v>2291</v>
      </c>
      <c r="B3103" t="s">
        <v>10</v>
      </c>
      <c r="C3103" t="s">
        <v>56</v>
      </c>
      <c r="D3103" t="s">
        <v>3620</v>
      </c>
      <c r="E3103" t="s">
        <v>3617</v>
      </c>
      <c r="F3103" t="str">
        <f>_xlfn.CONCAT(D3103:D3103,"-",E3103)</f>
        <v>Zanzibar-Lagos</v>
      </c>
      <c r="G3103" s="1">
        <v>44602</v>
      </c>
      <c r="H3103" s="1">
        <v>44602</v>
      </c>
      <c r="I3103" s="8">
        <f>IF(H3103&lt;&gt;"",_xlfn.DAYS(H3103,G3103),"N/A")</f>
        <v>0</v>
      </c>
      <c r="J3103" s="1">
        <f>IF(H3103&lt;&gt;"",H3103,"N/A")</f>
        <v>44602</v>
      </c>
      <c r="K3103">
        <v>2</v>
      </c>
      <c r="L3103" t="s">
        <v>16</v>
      </c>
      <c r="M3103" t="str">
        <f>IF(L3103&lt;&gt;"",L3103,"N/A")</f>
        <v>Paid</v>
      </c>
      <c r="N3103" t="s">
        <v>12</v>
      </c>
      <c r="O3103" t="str">
        <f>IF(N3103&lt;&gt;"",N3103,"N/A")</f>
        <v>Invoiced</v>
      </c>
      <c r="P3103" t="s">
        <v>13</v>
      </c>
      <c r="Q3103" s="9">
        <v>35</v>
      </c>
      <c r="R3103" t="str">
        <f t="shared" si="48"/>
        <v>30+</v>
      </c>
      <c r="S3103">
        <v>4000</v>
      </c>
      <c r="T3103" t="s">
        <v>2201</v>
      </c>
      <c r="U3103">
        <f>IF(T3103="USD",S3103,S3103*0.055)</f>
        <v>220</v>
      </c>
      <c r="V3103">
        <v>2500</v>
      </c>
      <c r="W3103" t="s">
        <v>58</v>
      </c>
      <c r="X3103">
        <f>IF(W3103="USD",V3103,V3103*0.054)</f>
        <v>135</v>
      </c>
      <c r="Y3103">
        <v>0</v>
      </c>
      <c r="Z3103">
        <v>0</v>
      </c>
      <c r="AA3103" s="9">
        <v>0</v>
      </c>
      <c r="AB3103">
        <v>0</v>
      </c>
      <c r="AC3103">
        <v>0</v>
      </c>
    </row>
    <row r="3104" spans="1:29" x14ac:dyDescent="0.25">
      <c r="A3104" t="s">
        <v>2292</v>
      </c>
      <c r="B3104" t="s">
        <v>10</v>
      </c>
      <c r="C3104" t="s">
        <v>56</v>
      </c>
      <c r="D3104" t="s">
        <v>3620</v>
      </c>
      <c r="E3104" t="s">
        <v>3612</v>
      </c>
      <c r="F3104" t="str">
        <f>_xlfn.CONCAT(D3104:D3104,"-",E3104)</f>
        <v>Zanzibar-Victoria</v>
      </c>
      <c r="G3104" s="1">
        <v>44602</v>
      </c>
      <c r="H3104" s="1">
        <v>44602</v>
      </c>
      <c r="I3104" s="8">
        <f>IF(H3104&lt;&gt;"",_xlfn.DAYS(H3104,G3104),"N/A")</f>
        <v>0</v>
      </c>
      <c r="J3104" s="1">
        <f>IF(H3104&lt;&gt;"",H3104,"N/A")</f>
        <v>44602</v>
      </c>
      <c r="K3104">
        <v>2</v>
      </c>
      <c r="L3104" t="s">
        <v>16</v>
      </c>
      <c r="M3104" t="str">
        <f>IF(L3104&lt;&gt;"",L3104,"N/A")</f>
        <v>Paid</v>
      </c>
      <c r="N3104" t="s">
        <v>12</v>
      </c>
      <c r="O3104" t="str">
        <f>IF(N3104&lt;&gt;"",N3104,"N/A")</f>
        <v>Invoiced</v>
      </c>
      <c r="P3104" t="s">
        <v>13</v>
      </c>
      <c r="Q3104" s="9">
        <v>35</v>
      </c>
      <c r="R3104" t="str">
        <f t="shared" si="48"/>
        <v>30+</v>
      </c>
      <c r="S3104">
        <v>4000</v>
      </c>
      <c r="T3104" t="s">
        <v>2201</v>
      </c>
      <c r="U3104">
        <f>IF(T3104="USD",S3104,S3104*0.055)</f>
        <v>220</v>
      </c>
      <c r="V3104">
        <v>2500</v>
      </c>
      <c r="W3104" t="s">
        <v>58</v>
      </c>
      <c r="X3104">
        <f>IF(W3104="USD",V3104,V3104*0.054)</f>
        <v>135</v>
      </c>
      <c r="Y3104">
        <v>0</v>
      </c>
      <c r="Z3104">
        <v>0</v>
      </c>
      <c r="AA3104" s="9">
        <v>0</v>
      </c>
      <c r="AB3104">
        <v>0</v>
      </c>
      <c r="AC3104">
        <v>0</v>
      </c>
    </row>
    <row r="3105" spans="1:29" x14ac:dyDescent="0.25">
      <c r="A3105" t="s">
        <v>2293</v>
      </c>
      <c r="B3105" t="s">
        <v>10</v>
      </c>
      <c r="C3105" t="s">
        <v>56</v>
      </c>
      <c r="D3105" t="s">
        <v>3616</v>
      </c>
      <c r="E3105" t="s">
        <v>3614</v>
      </c>
      <c r="F3105" t="str">
        <f>_xlfn.CONCAT(D3105:D3105,"-",E3105)</f>
        <v>Marrakech-Alger</v>
      </c>
      <c r="G3105" s="1">
        <v>44602</v>
      </c>
      <c r="H3105" s="1">
        <v>44602</v>
      </c>
      <c r="I3105" s="8">
        <f>IF(H3105&lt;&gt;"",_xlfn.DAYS(H3105,G3105),"N/A")</f>
        <v>0</v>
      </c>
      <c r="J3105" s="1">
        <f>IF(H3105&lt;&gt;"",H3105,"N/A")</f>
        <v>44602</v>
      </c>
      <c r="K3105">
        <v>2</v>
      </c>
      <c r="L3105" t="s">
        <v>16</v>
      </c>
      <c r="M3105" t="str">
        <f>IF(L3105&lt;&gt;"",L3105,"N/A")</f>
        <v>Paid</v>
      </c>
      <c r="N3105" t="s">
        <v>12</v>
      </c>
      <c r="O3105" t="str">
        <f>IF(N3105&lt;&gt;"",N3105,"N/A")</f>
        <v>Invoiced</v>
      </c>
      <c r="P3105" t="s">
        <v>13</v>
      </c>
      <c r="Q3105" s="9">
        <v>35</v>
      </c>
      <c r="R3105" t="str">
        <f t="shared" si="48"/>
        <v>30+</v>
      </c>
      <c r="S3105">
        <v>4000</v>
      </c>
      <c r="T3105" t="s">
        <v>2201</v>
      </c>
      <c r="U3105">
        <f>IF(T3105="USD",S3105,S3105*0.055)</f>
        <v>220</v>
      </c>
      <c r="V3105">
        <v>2500</v>
      </c>
      <c r="W3105" t="s">
        <v>58</v>
      </c>
      <c r="X3105">
        <f>IF(W3105="USD",V3105,V3105*0.054)</f>
        <v>135</v>
      </c>
      <c r="Y3105">
        <v>0</v>
      </c>
      <c r="Z3105">
        <v>0</v>
      </c>
      <c r="AA3105" s="9">
        <v>0</v>
      </c>
      <c r="AB3105">
        <v>0</v>
      </c>
      <c r="AC3105">
        <v>0</v>
      </c>
    </row>
    <row r="3106" spans="1:29" x14ac:dyDescent="0.25">
      <c r="A3106" t="s">
        <v>2294</v>
      </c>
      <c r="B3106" t="s">
        <v>10</v>
      </c>
      <c r="C3106" t="s">
        <v>56</v>
      </c>
      <c r="D3106" t="s">
        <v>3616</v>
      </c>
      <c r="E3106" t="s">
        <v>3617</v>
      </c>
      <c r="F3106" t="str">
        <f>_xlfn.CONCAT(D3106:D3106,"-",E3106)</f>
        <v>Marrakech-Lagos</v>
      </c>
      <c r="G3106" s="1">
        <v>44602</v>
      </c>
      <c r="H3106" s="1">
        <v>44602</v>
      </c>
      <c r="I3106" s="8">
        <f>IF(H3106&lt;&gt;"",_xlfn.DAYS(H3106,G3106),"N/A")</f>
        <v>0</v>
      </c>
      <c r="J3106" s="1">
        <f>IF(H3106&lt;&gt;"",H3106,"N/A")</f>
        <v>44602</v>
      </c>
      <c r="K3106">
        <v>2</v>
      </c>
      <c r="L3106" t="s">
        <v>16</v>
      </c>
      <c r="M3106" t="str">
        <f>IF(L3106&lt;&gt;"",L3106,"N/A")</f>
        <v>Paid</v>
      </c>
      <c r="N3106" t="s">
        <v>12</v>
      </c>
      <c r="O3106" t="str">
        <f>IF(N3106&lt;&gt;"",N3106,"N/A")</f>
        <v>Invoiced</v>
      </c>
      <c r="P3106" t="s">
        <v>13</v>
      </c>
      <c r="Q3106" s="9">
        <v>35</v>
      </c>
      <c r="R3106" t="str">
        <f t="shared" si="48"/>
        <v>30+</v>
      </c>
      <c r="S3106">
        <v>4000</v>
      </c>
      <c r="T3106" t="s">
        <v>2201</v>
      </c>
      <c r="U3106">
        <f>IF(T3106="USD",S3106,S3106*0.055)</f>
        <v>220</v>
      </c>
      <c r="V3106">
        <v>2500</v>
      </c>
      <c r="W3106" t="s">
        <v>58</v>
      </c>
      <c r="X3106">
        <f>IF(W3106="USD",V3106,V3106*0.054)</f>
        <v>135</v>
      </c>
      <c r="Y3106">
        <v>0</v>
      </c>
      <c r="Z3106">
        <v>0</v>
      </c>
      <c r="AA3106" s="9">
        <v>0</v>
      </c>
      <c r="AB3106">
        <v>0</v>
      </c>
      <c r="AC3106">
        <v>0</v>
      </c>
    </row>
    <row r="3107" spans="1:29" x14ac:dyDescent="0.25">
      <c r="A3107" t="s">
        <v>2208</v>
      </c>
      <c r="B3107" t="s">
        <v>10</v>
      </c>
      <c r="C3107" t="s">
        <v>56</v>
      </c>
      <c r="D3107" t="s">
        <v>3620</v>
      </c>
      <c r="E3107" t="s">
        <v>3613</v>
      </c>
      <c r="F3107" t="str">
        <f>_xlfn.CONCAT(D3107:D3107,"-",E3107)</f>
        <v>Zanzibar-Sanaa</v>
      </c>
      <c r="G3107" s="1">
        <v>44571</v>
      </c>
      <c r="H3107" s="1">
        <v>44571</v>
      </c>
      <c r="I3107" s="8">
        <f>IF(H3107&lt;&gt;"",_xlfn.DAYS(H3107,G3107),"N/A")</f>
        <v>0</v>
      </c>
      <c r="J3107" s="1">
        <f>IF(H3107&lt;&gt;"",H3107,"N/A")</f>
        <v>44571</v>
      </c>
      <c r="K3107">
        <v>1</v>
      </c>
      <c r="L3107" t="s">
        <v>16</v>
      </c>
      <c r="M3107" t="str">
        <f>IF(L3107&lt;&gt;"",L3107,"N/A")</f>
        <v>Paid</v>
      </c>
      <c r="N3107" t="s">
        <v>12</v>
      </c>
      <c r="O3107" t="str">
        <f>IF(N3107&lt;&gt;"",N3107,"N/A")</f>
        <v>Invoiced</v>
      </c>
      <c r="P3107" t="s">
        <v>13</v>
      </c>
      <c r="Q3107" s="9">
        <v>33.75</v>
      </c>
      <c r="R3107" t="str">
        <f t="shared" si="48"/>
        <v>30+</v>
      </c>
      <c r="S3107">
        <v>4000</v>
      </c>
      <c r="T3107" t="s">
        <v>2201</v>
      </c>
      <c r="U3107">
        <f>IF(T3107="USD",S3107,S3107*0.055)</f>
        <v>220</v>
      </c>
      <c r="V3107">
        <v>2500</v>
      </c>
      <c r="W3107" t="s">
        <v>58</v>
      </c>
      <c r="X3107">
        <f>IF(W3107="USD",V3107,V3107*0.054)</f>
        <v>135</v>
      </c>
      <c r="Y3107">
        <v>0</v>
      </c>
      <c r="Z3107">
        <v>0</v>
      </c>
      <c r="AA3107" s="9">
        <v>0</v>
      </c>
      <c r="AB3107">
        <v>0</v>
      </c>
      <c r="AC3107">
        <v>0</v>
      </c>
    </row>
    <row r="3108" spans="1:29" x14ac:dyDescent="0.25">
      <c r="A3108" t="s">
        <v>2209</v>
      </c>
      <c r="B3108" t="s">
        <v>10</v>
      </c>
      <c r="C3108" t="s">
        <v>56</v>
      </c>
      <c r="D3108" t="s">
        <v>3611</v>
      </c>
      <c r="E3108" t="s">
        <v>3614</v>
      </c>
      <c r="F3108" t="str">
        <f>_xlfn.CONCAT(D3108:D3108,"-",E3108)</f>
        <v>Mogadishu-Alger</v>
      </c>
      <c r="G3108" s="1">
        <v>44571</v>
      </c>
      <c r="H3108" s="1">
        <v>44571</v>
      </c>
      <c r="I3108" s="8">
        <f>IF(H3108&lt;&gt;"",_xlfn.DAYS(H3108,G3108),"N/A")</f>
        <v>0</v>
      </c>
      <c r="J3108" s="1">
        <f>IF(H3108&lt;&gt;"",H3108,"N/A")</f>
        <v>44571</v>
      </c>
      <c r="K3108">
        <v>1</v>
      </c>
      <c r="L3108" t="s">
        <v>16</v>
      </c>
      <c r="M3108" t="str">
        <f>IF(L3108&lt;&gt;"",L3108,"N/A")</f>
        <v>Paid</v>
      </c>
      <c r="N3108" t="s">
        <v>12</v>
      </c>
      <c r="O3108" t="str">
        <f>IF(N3108&lt;&gt;"",N3108,"N/A")</f>
        <v>Invoiced</v>
      </c>
      <c r="P3108" t="s">
        <v>13</v>
      </c>
      <c r="Q3108" s="9">
        <v>33.75</v>
      </c>
      <c r="R3108" t="str">
        <f t="shared" si="48"/>
        <v>30+</v>
      </c>
      <c r="S3108">
        <v>4000</v>
      </c>
      <c r="T3108" t="s">
        <v>2201</v>
      </c>
      <c r="U3108">
        <f>IF(T3108="USD",S3108,S3108*0.055)</f>
        <v>220</v>
      </c>
      <c r="V3108">
        <v>2500</v>
      </c>
      <c r="W3108" t="s">
        <v>58</v>
      </c>
      <c r="X3108">
        <f>IF(W3108="USD",V3108,V3108*0.054)</f>
        <v>135</v>
      </c>
      <c r="Y3108">
        <v>0</v>
      </c>
      <c r="Z3108">
        <v>0</v>
      </c>
      <c r="AA3108" s="9">
        <v>0</v>
      </c>
      <c r="AB3108">
        <v>0</v>
      </c>
      <c r="AC3108">
        <v>0</v>
      </c>
    </row>
    <row r="3109" spans="1:29" x14ac:dyDescent="0.25">
      <c r="A3109" t="s">
        <v>2211</v>
      </c>
      <c r="B3109" t="s">
        <v>10</v>
      </c>
      <c r="C3109" t="s">
        <v>56</v>
      </c>
      <c r="D3109" t="s">
        <v>3615</v>
      </c>
      <c r="E3109" t="s">
        <v>3618</v>
      </c>
      <c r="F3109" t="str">
        <f>_xlfn.CONCAT(D3109:D3109,"-",E3109)</f>
        <v>Mombasa-Tripoli</v>
      </c>
      <c r="G3109" s="1">
        <v>44571</v>
      </c>
      <c r="H3109" s="1">
        <v>44571</v>
      </c>
      <c r="I3109" s="8">
        <f>IF(H3109&lt;&gt;"",_xlfn.DAYS(H3109,G3109),"N/A")</f>
        <v>0</v>
      </c>
      <c r="J3109" s="1">
        <f>IF(H3109&lt;&gt;"",H3109,"N/A")</f>
        <v>44571</v>
      </c>
      <c r="K3109">
        <v>1</v>
      </c>
      <c r="L3109" t="s">
        <v>16</v>
      </c>
      <c r="M3109" t="str">
        <f>IF(L3109&lt;&gt;"",L3109,"N/A")</f>
        <v>Paid</v>
      </c>
      <c r="N3109" t="s">
        <v>12</v>
      </c>
      <c r="O3109" t="str">
        <f>IF(N3109&lt;&gt;"",N3109,"N/A")</f>
        <v>Invoiced</v>
      </c>
      <c r="P3109" t="s">
        <v>13</v>
      </c>
      <c r="Q3109" s="9">
        <v>33.75</v>
      </c>
      <c r="R3109" t="str">
        <f t="shared" si="48"/>
        <v>30+</v>
      </c>
      <c r="S3109">
        <v>4000</v>
      </c>
      <c r="T3109" t="s">
        <v>2201</v>
      </c>
      <c r="U3109">
        <f>IF(T3109="USD",S3109,S3109*0.055)</f>
        <v>220</v>
      </c>
      <c r="V3109">
        <v>2500</v>
      </c>
      <c r="W3109" t="s">
        <v>58</v>
      </c>
      <c r="X3109">
        <f>IF(W3109="USD",V3109,V3109*0.054)</f>
        <v>135</v>
      </c>
      <c r="Y3109">
        <v>0</v>
      </c>
      <c r="Z3109">
        <v>0</v>
      </c>
      <c r="AA3109" s="9">
        <v>0</v>
      </c>
      <c r="AB3109">
        <v>0</v>
      </c>
      <c r="AC3109">
        <v>0</v>
      </c>
    </row>
    <row r="3110" spans="1:29" x14ac:dyDescent="0.25">
      <c r="A3110" t="s">
        <v>2250</v>
      </c>
      <c r="B3110" t="s">
        <v>10</v>
      </c>
      <c r="C3110" t="s">
        <v>56</v>
      </c>
      <c r="D3110" t="s">
        <v>3620</v>
      </c>
      <c r="E3110" t="s">
        <v>3618</v>
      </c>
      <c r="F3110" t="str">
        <f>_xlfn.CONCAT(D3110:D3110,"-",E3110)</f>
        <v>Zanzibar-Tripoli</v>
      </c>
      <c r="G3110" s="1">
        <v>44571</v>
      </c>
      <c r="H3110" s="1">
        <v>44571</v>
      </c>
      <c r="I3110" s="8">
        <f>IF(H3110&lt;&gt;"",_xlfn.DAYS(H3110,G3110),"N/A")</f>
        <v>0</v>
      </c>
      <c r="J3110" s="1">
        <f>IF(H3110&lt;&gt;"",H3110,"N/A")</f>
        <v>44571</v>
      </c>
      <c r="K3110">
        <v>1</v>
      </c>
      <c r="L3110" t="s">
        <v>16</v>
      </c>
      <c r="M3110" t="str">
        <f>IF(L3110&lt;&gt;"",L3110,"N/A")</f>
        <v>Paid</v>
      </c>
      <c r="N3110" t="s">
        <v>12</v>
      </c>
      <c r="O3110" t="str">
        <f>IF(N3110&lt;&gt;"",N3110,"N/A")</f>
        <v>Invoiced</v>
      </c>
      <c r="P3110" t="s">
        <v>13</v>
      </c>
      <c r="Q3110" s="9">
        <v>33.75</v>
      </c>
      <c r="R3110" t="str">
        <f t="shared" si="48"/>
        <v>30+</v>
      </c>
      <c r="S3110">
        <v>4000</v>
      </c>
      <c r="T3110" t="s">
        <v>2201</v>
      </c>
      <c r="U3110">
        <f>IF(T3110="USD",S3110,S3110*0.055)</f>
        <v>220</v>
      </c>
      <c r="V3110">
        <v>2500</v>
      </c>
      <c r="W3110" t="s">
        <v>58</v>
      </c>
      <c r="X3110">
        <f>IF(W3110="USD",V3110,V3110*0.054)</f>
        <v>135</v>
      </c>
      <c r="Y3110">
        <v>0</v>
      </c>
      <c r="Z3110">
        <v>0</v>
      </c>
      <c r="AA3110" s="9">
        <v>0</v>
      </c>
      <c r="AB3110">
        <v>0</v>
      </c>
      <c r="AC3110">
        <v>0</v>
      </c>
    </row>
    <row r="3111" spans="1:29" x14ac:dyDescent="0.25">
      <c r="A3111" t="s">
        <v>2251</v>
      </c>
      <c r="B3111" t="s">
        <v>10</v>
      </c>
      <c r="C3111" t="s">
        <v>56</v>
      </c>
      <c r="D3111" t="s">
        <v>3611</v>
      </c>
      <c r="E3111" t="s">
        <v>3614</v>
      </c>
      <c r="F3111" t="str">
        <f>_xlfn.CONCAT(D3111:D3111,"-",E3111)</f>
        <v>Mogadishu-Alger</v>
      </c>
      <c r="G3111" s="1">
        <v>44571</v>
      </c>
      <c r="H3111" s="1">
        <v>44571</v>
      </c>
      <c r="I3111" s="8">
        <f>IF(H3111&lt;&gt;"",_xlfn.DAYS(H3111,G3111),"N/A")</f>
        <v>0</v>
      </c>
      <c r="J3111" s="1">
        <f>IF(H3111&lt;&gt;"",H3111,"N/A")</f>
        <v>44571</v>
      </c>
      <c r="K3111">
        <v>1</v>
      </c>
      <c r="L3111" t="s">
        <v>16</v>
      </c>
      <c r="M3111" t="str">
        <f>IF(L3111&lt;&gt;"",L3111,"N/A")</f>
        <v>Paid</v>
      </c>
      <c r="N3111" t="s">
        <v>12</v>
      </c>
      <c r="O3111" t="str">
        <f>IF(N3111&lt;&gt;"",N3111,"N/A")</f>
        <v>Invoiced</v>
      </c>
      <c r="P3111" t="s">
        <v>13</v>
      </c>
      <c r="Q3111" s="9">
        <v>33.75</v>
      </c>
      <c r="R3111" t="str">
        <f t="shared" si="48"/>
        <v>30+</v>
      </c>
      <c r="S3111">
        <v>4000</v>
      </c>
      <c r="T3111" t="s">
        <v>2201</v>
      </c>
      <c r="U3111">
        <f>IF(T3111="USD",S3111,S3111*0.055)</f>
        <v>220</v>
      </c>
      <c r="V3111">
        <v>2500</v>
      </c>
      <c r="W3111" t="s">
        <v>58</v>
      </c>
      <c r="X3111">
        <f>IF(W3111="USD",V3111,V3111*0.054)</f>
        <v>135</v>
      </c>
      <c r="Y3111">
        <v>0</v>
      </c>
      <c r="Z3111">
        <v>0</v>
      </c>
      <c r="AA3111" s="9">
        <v>0</v>
      </c>
      <c r="AB3111">
        <v>0</v>
      </c>
      <c r="AC3111">
        <v>0</v>
      </c>
    </row>
    <row r="3112" spans="1:29" x14ac:dyDescent="0.25">
      <c r="A3112" t="s">
        <v>2252</v>
      </c>
      <c r="B3112" t="s">
        <v>10</v>
      </c>
      <c r="C3112" t="s">
        <v>56</v>
      </c>
      <c r="D3112" t="s">
        <v>3615</v>
      </c>
      <c r="E3112" t="s">
        <v>3614</v>
      </c>
      <c r="F3112" t="str">
        <f>_xlfn.CONCAT(D3112:D3112,"-",E3112)</f>
        <v>Mombasa-Alger</v>
      </c>
      <c r="G3112" s="1">
        <v>44571</v>
      </c>
      <c r="H3112" s="1">
        <v>44571</v>
      </c>
      <c r="I3112" s="8">
        <f>IF(H3112&lt;&gt;"",_xlfn.DAYS(H3112,G3112),"N/A")</f>
        <v>0</v>
      </c>
      <c r="J3112" s="1">
        <f>IF(H3112&lt;&gt;"",H3112,"N/A")</f>
        <v>44571</v>
      </c>
      <c r="K3112">
        <v>1</v>
      </c>
      <c r="L3112" t="s">
        <v>16</v>
      </c>
      <c r="M3112" t="str">
        <f>IF(L3112&lt;&gt;"",L3112,"N/A")</f>
        <v>Paid</v>
      </c>
      <c r="N3112" t="s">
        <v>12</v>
      </c>
      <c r="O3112" t="str">
        <f>IF(N3112&lt;&gt;"",N3112,"N/A")</f>
        <v>Invoiced</v>
      </c>
      <c r="P3112" t="s">
        <v>13</v>
      </c>
      <c r="Q3112" s="9">
        <v>33.75</v>
      </c>
      <c r="R3112" t="str">
        <f t="shared" si="48"/>
        <v>30+</v>
      </c>
      <c r="S3112">
        <v>4000</v>
      </c>
      <c r="T3112" t="s">
        <v>2201</v>
      </c>
      <c r="U3112">
        <f>IF(T3112="USD",S3112,S3112*0.055)</f>
        <v>220</v>
      </c>
      <c r="V3112">
        <v>2500</v>
      </c>
      <c r="W3112" t="s">
        <v>58</v>
      </c>
      <c r="X3112">
        <f>IF(W3112="USD",V3112,V3112*0.054)</f>
        <v>135</v>
      </c>
      <c r="Y3112">
        <v>0</v>
      </c>
      <c r="Z3112">
        <v>0</v>
      </c>
      <c r="AA3112" s="9">
        <v>0</v>
      </c>
      <c r="AB3112">
        <v>0</v>
      </c>
      <c r="AC3112">
        <v>0</v>
      </c>
    </row>
    <row r="3113" spans="1:29" x14ac:dyDescent="0.25">
      <c r="A3113" t="s">
        <v>2253</v>
      </c>
      <c r="B3113" t="s">
        <v>10</v>
      </c>
      <c r="C3113" t="s">
        <v>56</v>
      </c>
      <c r="D3113" t="s">
        <v>3619</v>
      </c>
      <c r="E3113" t="s">
        <v>3617</v>
      </c>
      <c r="F3113" t="str">
        <f>_xlfn.CONCAT(D3113:D3113,"-",E3113)</f>
        <v>Addis Ababa-Lagos</v>
      </c>
      <c r="G3113" s="1">
        <v>44599</v>
      </c>
      <c r="H3113" s="1">
        <v>44599</v>
      </c>
      <c r="I3113" s="8">
        <f>IF(H3113&lt;&gt;"",_xlfn.DAYS(H3113,G3113),"N/A")</f>
        <v>0</v>
      </c>
      <c r="J3113" s="1">
        <f>IF(H3113&lt;&gt;"",H3113,"N/A")</f>
        <v>44599</v>
      </c>
      <c r="K3113">
        <v>2</v>
      </c>
      <c r="L3113" t="s">
        <v>16</v>
      </c>
      <c r="M3113" t="str">
        <f>IF(L3113&lt;&gt;"",L3113,"N/A")</f>
        <v>Paid</v>
      </c>
      <c r="N3113" t="s">
        <v>12</v>
      </c>
      <c r="O3113" t="str">
        <f>IF(N3113&lt;&gt;"",N3113,"N/A")</f>
        <v>Invoiced</v>
      </c>
      <c r="P3113" t="s">
        <v>13</v>
      </c>
      <c r="Q3113" s="9">
        <v>33.75</v>
      </c>
      <c r="R3113" t="str">
        <f t="shared" si="48"/>
        <v>30+</v>
      </c>
      <c r="S3113">
        <v>4000</v>
      </c>
      <c r="T3113" t="s">
        <v>2201</v>
      </c>
      <c r="U3113">
        <f>IF(T3113="USD",S3113,S3113*0.055)</f>
        <v>220</v>
      </c>
      <c r="V3113">
        <v>2500</v>
      </c>
      <c r="W3113" t="s">
        <v>58</v>
      </c>
      <c r="X3113">
        <f>IF(W3113="USD",V3113,V3113*0.054)</f>
        <v>135</v>
      </c>
      <c r="Y3113">
        <v>0</v>
      </c>
      <c r="Z3113">
        <v>0</v>
      </c>
      <c r="AA3113" s="9">
        <v>0</v>
      </c>
      <c r="AB3113">
        <v>0</v>
      </c>
      <c r="AC3113">
        <v>0</v>
      </c>
    </row>
    <row r="3114" spans="1:29" x14ac:dyDescent="0.25">
      <c r="A3114" t="s">
        <v>2221</v>
      </c>
      <c r="B3114" t="s">
        <v>10</v>
      </c>
      <c r="C3114" t="s">
        <v>56</v>
      </c>
      <c r="D3114" t="s">
        <v>3615</v>
      </c>
      <c r="E3114" t="s">
        <v>3612</v>
      </c>
      <c r="F3114" t="str">
        <f>_xlfn.CONCAT(D3114:D3114,"-",E3114)</f>
        <v>Mombasa-Victoria</v>
      </c>
      <c r="G3114" s="1">
        <v>44574</v>
      </c>
      <c r="H3114" s="1">
        <v>44574</v>
      </c>
      <c r="I3114" s="8">
        <f>IF(H3114&lt;&gt;"",_xlfn.DAYS(H3114,G3114),"N/A")</f>
        <v>0</v>
      </c>
      <c r="J3114" s="1">
        <f>IF(H3114&lt;&gt;"",H3114,"N/A")</f>
        <v>44574</v>
      </c>
      <c r="K3114">
        <v>1</v>
      </c>
      <c r="L3114" t="s">
        <v>16</v>
      </c>
      <c r="M3114" t="str">
        <f>IF(L3114&lt;&gt;"",L3114,"N/A")</f>
        <v>Paid</v>
      </c>
      <c r="N3114" t="s">
        <v>12</v>
      </c>
      <c r="O3114" t="str">
        <f>IF(N3114&lt;&gt;"",N3114,"N/A")</f>
        <v>Invoiced</v>
      </c>
      <c r="P3114" t="s">
        <v>13</v>
      </c>
      <c r="Q3114" s="9">
        <v>32.5</v>
      </c>
      <c r="R3114" t="str">
        <f t="shared" si="48"/>
        <v>30+</v>
      </c>
      <c r="S3114">
        <v>4000</v>
      </c>
      <c r="T3114" t="s">
        <v>2201</v>
      </c>
      <c r="U3114">
        <f>IF(T3114="USD",S3114,S3114*0.055)</f>
        <v>220</v>
      </c>
      <c r="V3114">
        <v>2500</v>
      </c>
      <c r="W3114" t="s">
        <v>58</v>
      </c>
      <c r="X3114">
        <f>IF(W3114="USD",V3114,V3114*0.054)</f>
        <v>135</v>
      </c>
      <c r="Y3114">
        <v>0</v>
      </c>
      <c r="Z3114">
        <v>0</v>
      </c>
      <c r="AA3114" s="9">
        <v>0</v>
      </c>
      <c r="AB3114">
        <v>0</v>
      </c>
      <c r="AC3114">
        <v>0</v>
      </c>
    </row>
    <row r="3115" spans="1:29" x14ac:dyDescent="0.25">
      <c r="A3115" t="s">
        <v>2222</v>
      </c>
      <c r="B3115" t="s">
        <v>10</v>
      </c>
      <c r="C3115" t="s">
        <v>56</v>
      </c>
      <c r="D3115" t="s">
        <v>3619</v>
      </c>
      <c r="E3115" t="s">
        <v>3618</v>
      </c>
      <c r="F3115" t="str">
        <f>_xlfn.CONCAT(D3115:D3115,"-",E3115)</f>
        <v>Addis Ababa-Tripoli</v>
      </c>
      <c r="G3115" s="1">
        <v>44574</v>
      </c>
      <c r="H3115" s="1">
        <v>44574</v>
      </c>
      <c r="I3115" s="8">
        <f>IF(H3115&lt;&gt;"",_xlfn.DAYS(H3115,G3115),"N/A")</f>
        <v>0</v>
      </c>
      <c r="J3115" s="1">
        <f>IF(H3115&lt;&gt;"",H3115,"N/A")</f>
        <v>44574</v>
      </c>
      <c r="K3115">
        <v>1</v>
      </c>
      <c r="L3115" t="s">
        <v>16</v>
      </c>
      <c r="M3115" t="str">
        <f>IF(L3115&lt;&gt;"",L3115,"N/A")</f>
        <v>Paid</v>
      </c>
      <c r="N3115" t="s">
        <v>12</v>
      </c>
      <c r="O3115" t="str">
        <f>IF(N3115&lt;&gt;"",N3115,"N/A")</f>
        <v>Invoiced</v>
      </c>
      <c r="P3115" t="s">
        <v>13</v>
      </c>
      <c r="Q3115" s="9">
        <v>32.5</v>
      </c>
      <c r="R3115" t="str">
        <f t="shared" si="48"/>
        <v>30+</v>
      </c>
      <c r="S3115">
        <v>4000</v>
      </c>
      <c r="T3115" t="s">
        <v>2201</v>
      </c>
      <c r="U3115">
        <f>IF(T3115="USD",S3115,S3115*0.055)</f>
        <v>220</v>
      </c>
      <c r="V3115">
        <v>2500</v>
      </c>
      <c r="W3115" t="s">
        <v>58</v>
      </c>
      <c r="X3115">
        <f>IF(W3115="USD",V3115,V3115*0.054)</f>
        <v>135</v>
      </c>
      <c r="Y3115">
        <v>0</v>
      </c>
      <c r="Z3115">
        <v>0</v>
      </c>
      <c r="AA3115" s="9">
        <v>0</v>
      </c>
      <c r="AB3115">
        <v>0</v>
      </c>
      <c r="AC3115">
        <v>0</v>
      </c>
    </row>
    <row r="3116" spans="1:29" x14ac:dyDescent="0.25">
      <c r="A3116" t="s">
        <v>2224</v>
      </c>
      <c r="B3116" t="s">
        <v>10</v>
      </c>
      <c r="C3116" t="s">
        <v>56</v>
      </c>
      <c r="D3116" t="s">
        <v>3616</v>
      </c>
      <c r="E3116" t="s">
        <v>3613</v>
      </c>
      <c r="F3116" t="str">
        <f>_xlfn.CONCAT(D3116:D3116,"-",E3116)</f>
        <v>Marrakech-Sanaa</v>
      </c>
      <c r="G3116" s="1">
        <v>44574</v>
      </c>
      <c r="H3116" s="1">
        <v>44574</v>
      </c>
      <c r="I3116" s="8">
        <f>IF(H3116&lt;&gt;"",_xlfn.DAYS(H3116,G3116),"N/A")</f>
        <v>0</v>
      </c>
      <c r="J3116" s="1">
        <f>IF(H3116&lt;&gt;"",H3116,"N/A")</f>
        <v>44574</v>
      </c>
      <c r="K3116">
        <v>1</v>
      </c>
      <c r="L3116" t="s">
        <v>16</v>
      </c>
      <c r="M3116" t="str">
        <f>IF(L3116&lt;&gt;"",L3116,"N/A")</f>
        <v>Paid</v>
      </c>
      <c r="N3116" t="s">
        <v>12</v>
      </c>
      <c r="O3116" t="str">
        <f>IF(N3116&lt;&gt;"",N3116,"N/A")</f>
        <v>Invoiced</v>
      </c>
      <c r="P3116" t="s">
        <v>13</v>
      </c>
      <c r="Q3116" s="9">
        <v>32.5</v>
      </c>
      <c r="R3116" t="str">
        <f t="shared" si="48"/>
        <v>30+</v>
      </c>
      <c r="S3116">
        <v>4000</v>
      </c>
      <c r="T3116" t="s">
        <v>2201</v>
      </c>
      <c r="U3116">
        <f>IF(T3116="USD",S3116,S3116*0.055)</f>
        <v>220</v>
      </c>
      <c r="V3116">
        <v>2500</v>
      </c>
      <c r="W3116" t="s">
        <v>58</v>
      </c>
      <c r="X3116">
        <f>IF(W3116="USD",V3116,V3116*0.054)</f>
        <v>135</v>
      </c>
      <c r="Y3116">
        <v>0</v>
      </c>
      <c r="Z3116">
        <v>0</v>
      </c>
      <c r="AA3116" s="9">
        <v>0</v>
      </c>
      <c r="AB3116">
        <v>0</v>
      </c>
      <c r="AC3116">
        <v>0</v>
      </c>
    </row>
    <row r="3117" spans="1:29" x14ac:dyDescent="0.25">
      <c r="A3117" t="s">
        <v>2225</v>
      </c>
      <c r="B3117" t="s">
        <v>10</v>
      </c>
      <c r="C3117" t="s">
        <v>56</v>
      </c>
      <c r="D3117" t="s">
        <v>3616</v>
      </c>
      <c r="E3117" t="s">
        <v>3617</v>
      </c>
      <c r="F3117" t="str">
        <f>_xlfn.CONCAT(D3117:D3117,"-",E3117)</f>
        <v>Marrakech-Lagos</v>
      </c>
      <c r="G3117" s="1">
        <v>44574</v>
      </c>
      <c r="H3117" s="1">
        <v>44574</v>
      </c>
      <c r="I3117" s="8">
        <f>IF(H3117&lt;&gt;"",_xlfn.DAYS(H3117,G3117),"N/A")</f>
        <v>0</v>
      </c>
      <c r="J3117" s="1">
        <f>IF(H3117&lt;&gt;"",H3117,"N/A")</f>
        <v>44574</v>
      </c>
      <c r="K3117">
        <v>1</v>
      </c>
      <c r="L3117" t="s">
        <v>16</v>
      </c>
      <c r="M3117" t="str">
        <f>IF(L3117&lt;&gt;"",L3117,"N/A")</f>
        <v>Paid</v>
      </c>
      <c r="N3117" t="s">
        <v>12</v>
      </c>
      <c r="O3117" t="str">
        <f>IF(N3117&lt;&gt;"",N3117,"N/A")</f>
        <v>Invoiced</v>
      </c>
      <c r="P3117" t="s">
        <v>13</v>
      </c>
      <c r="Q3117" s="9">
        <v>32.5</v>
      </c>
      <c r="R3117" t="str">
        <f t="shared" si="48"/>
        <v>30+</v>
      </c>
      <c r="S3117">
        <v>4000</v>
      </c>
      <c r="T3117" t="s">
        <v>2201</v>
      </c>
      <c r="U3117">
        <f>IF(T3117="USD",S3117,S3117*0.055)</f>
        <v>220</v>
      </c>
      <c r="V3117">
        <v>2500</v>
      </c>
      <c r="W3117" t="s">
        <v>58</v>
      </c>
      <c r="X3117">
        <f>IF(W3117="USD",V3117,V3117*0.054)</f>
        <v>135</v>
      </c>
      <c r="Y3117">
        <v>0</v>
      </c>
      <c r="Z3117">
        <v>0</v>
      </c>
      <c r="AA3117" s="9">
        <v>0</v>
      </c>
      <c r="AB3117">
        <v>0</v>
      </c>
      <c r="AC3117">
        <v>0</v>
      </c>
    </row>
    <row r="3118" spans="1:29" x14ac:dyDescent="0.25">
      <c r="A3118" t="s">
        <v>2226</v>
      </c>
      <c r="B3118" t="s">
        <v>10</v>
      </c>
      <c r="C3118" t="s">
        <v>56</v>
      </c>
      <c r="D3118" t="s">
        <v>3615</v>
      </c>
      <c r="E3118" t="s">
        <v>3613</v>
      </c>
      <c r="F3118" t="str">
        <f>_xlfn.CONCAT(D3118:D3118,"-",E3118)</f>
        <v>Mombasa-Sanaa</v>
      </c>
      <c r="G3118" s="1">
        <v>44574</v>
      </c>
      <c r="H3118" s="1">
        <v>44574</v>
      </c>
      <c r="I3118" s="8">
        <f>IF(H3118&lt;&gt;"",_xlfn.DAYS(H3118,G3118),"N/A")</f>
        <v>0</v>
      </c>
      <c r="J3118" s="1">
        <f>IF(H3118&lt;&gt;"",H3118,"N/A")</f>
        <v>44574</v>
      </c>
      <c r="K3118">
        <v>1</v>
      </c>
      <c r="L3118" t="s">
        <v>16</v>
      </c>
      <c r="M3118" t="str">
        <f>IF(L3118&lt;&gt;"",L3118,"N/A")</f>
        <v>Paid</v>
      </c>
      <c r="N3118" t="s">
        <v>12</v>
      </c>
      <c r="O3118" t="str">
        <f>IF(N3118&lt;&gt;"",N3118,"N/A")</f>
        <v>Invoiced</v>
      </c>
      <c r="P3118" t="s">
        <v>13</v>
      </c>
      <c r="Q3118" s="9">
        <v>32.5</v>
      </c>
      <c r="R3118" t="str">
        <f t="shared" si="48"/>
        <v>30+</v>
      </c>
      <c r="S3118">
        <v>4000</v>
      </c>
      <c r="T3118" t="s">
        <v>2201</v>
      </c>
      <c r="U3118">
        <f>IF(T3118="USD",S3118,S3118*0.055)</f>
        <v>220</v>
      </c>
      <c r="V3118">
        <v>2500</v>
      </c>
      <c r="W3118" t="s">
        <v>58</v>
      </c>
      <c r="X3118">
        <f>IF(W3118="USD",V3118,V3118*0.054)</f>
        <v>135</v>
      </c>
      <c r="Y3118">
        <v>0</v>
      </c>
      <c r="Z3118">
        <v>0</v>
      </c>
      <c r="AA3118" s="9">
        <v>0</v>
      </c>
      <c r="AB3118">
        <v>0</v>
      </c>
      <c r="AC3118">
        <v>0</v>
      </c>
    </row>
    <row r="3119" spans="1:29" x14ac:dyDescent="0.25">
      <c r="A3119" t="s">
        <v>2227</v>
      </c>
      <c r="B3119" t="s">
        <v>10</v>
      </c>
      <c r="C3119" t="s">
        <v>56</v>
      </c>
      <c r="D3119" t="s">
        <v>3619</v>
      </c>
      <c r="E3119" t="s">
        <v>3617</v>
      </c>
      <c r="F3119" t="str">
        <f>_xlfn.CONCAT(D3119:D3119,"-",E3119)</f>
        <v>Addis Ababa-Lagos</v>
      </c>
      <c r="G3119" s="1">
        <v>44574</v>
      </c>
      <c r="H3119" s="1">
        <v>44574</v>
      </c>
      <c r="I3119" s="8">
        <f>IF(H3119&lt;&gt;"",_xlfn.DAYS(H3119,G3119),"N/A")</f>
        <v>0</v>
      </c>
      <c r="J3119" s="1">
        <f>IF(H3119&lt;&gt;"",H3119,"N/A")</f>
        <v>44574</v>
      </c>
      <c r="K3119">
        <v>1</v>
      </c>
      <c r="L3119" t="s">
        <v>16</v>
      </c>
      <c r="M3119" t="str">
        <f>IF(L3119&lt;&gt;"",L3119,"N/A")</f>
        <v>Paid</v>
      </c>
      <c r="N3119" t="s">
        <v>12</v>
      </c>
      <c r="O3119" t="str">
        <f>IF(N3119&lt;&gt;"",N3119,"N/A")</f>
        <v>Invoiced</v>
      </c>
      <c r="P3119" t="s">
        <v>13</v>
      </c>
      <c r="Q3119" s="9">
        <v>32.5</v>
      </c>
      <c r="R3119" t="str">
        <f t="shared" si="48"/>
        <v>30+</v>
      </c>
      <c r="S3119">
        <v>4000</v>
      </c>
      <c r="T3119" t="s">
        <v>2201</v>
      </c>
      <c r="U3119">
        <f>IF(T3119="USD",S3119,S3119*0.055)</f>
        <v>220</v>
      </c>
      <c r="V3119">
        <v>2500</v>
      </c>
      <c r="W3119" t="s">
        <v>58</v>
      </c>
      <c r="X3119">
        <f>IF(W3119="USD",V3119,V3119*0.054)</f>
        <v>135</v>
      </c>
      <c r="Y3119">
        <v>0</v>
      </c>
      <c r="Z3119">
        <v>0</v>
      </c>
      <c r="AA3119" s="9">
        <v>0</v>
      </c>
      <c r="AB3119">
        <v>0</v>
      </c>
      <c r="AC3119">
        <v>0</v>
      </c>
    </row>
    <row r="3120" spans="1:29" x14ac:dyDescent="0.25">
      <c r="A3120" t="s">
        <v>2228</v>
      </c>
      <c r="B3120" t="s">
        <v>10</v>
      </c>
      <c r="C3120" t="s">
        <v>56</v>
      </c>
      <c r="D3120" t="s">
        <v>3620</v>
      </c>
      <c r="E3120" t="s">
        <v>3617</v>
      </c>
      <c r="F3120" t="str">
        <f>_xlfn.CONCAT(D3120:D3120,"-",E3120)</f>
        <v>Zanzibar-Lagos</v>
      </c>
      <c r="G3120" s="1">
        <v>44574</v>
      </c>
      <c r="H3120" s="1">
        <v>44574</v>
      </c>
      <c r="I3120" s="8">
        <f>IF(H3120&lt;&gt;"",_xlfn.DAYS(H3120,G3120),"N/A")</f>
        <v>0</v>
      </c>
      <c r="J3120" s="1">
        <f>IF(H3120&lt;&gt;"",H3120,"N/A")</f>
        <v>44574</v>
      </c>
      <c r="K3120">
        <v>1</v>
      </c>
      <c r="L3120" t="s">
        <v>16</v>
      </c>
      <c r="M3120" t="str">
        <f>IF(L3120&lt;&gt;"",L3120,"N/A")</f>
        <v>Paid</v>
      </c>
      <c r="N3120" t="s">
        <v>12</v>
      </c>
      <c r="O3120" t="str">
        <f>IF(N3120&lt;&gt;"",N3120,"N/A")</f>
        <v>Invoiced</v>
      </c>
      <c r="P3120" t="s">
        <v>13</v>
      </c>
      <c r="Q3120" s="9">
        <v>32.5</v>
      </c>
      <c r="R3120" t="str">
        <f t="shared" si="48"/>
        <v>30+</v>
      </c>
      <c r="S3120">
        <v>4000</v>
      </c>
      <c r="T3120" t="s">
        <v>2201</v>
      </c>
      <c r="U3120">
        <f>IF(T3120="USD",S3120,S3120*0.055)</f>
        <v>220</v>
      </c>
      <c r="V3120">
        <v>2500</v>
      </c>
      <c r="W3120" t="s">
        <v>58</v>
      </c>
      <c r="X3120">
        <f>IF(W3120="USD",V3120,V3120*0.054)</f>
        <v>135</v>
      </c>
      <c r="Y3120">
        <v>0</v>
      </c>
      <c r="Z3120">
        <v>0</v>
      </c>
      <c r="AA3120" s="9">
        <v>0</v>
      </c>
      <c r="AB3120">
        <v>0</v>
      </c>
      <c r="AC3120">
        <v>0</v>
      </c>
    </row>
    <row r="3121" spans="1:29" x14ac:dyDescent="0.25">
      <c r="A3121" t="s">
        <v>2229</v>
      </c>
      <c r="B3121" t="s">
        <v>10</v>
      </c>
      <c r="C3121" t="s">
        <v>56</v>
      </c>
      <c r="D3121" t="s">
        <v>3619</v>
      </c>
      <c r="E3121" t="s">
        <v>3618</v>
      </c>
      <c r="F3121" t="str">
        <f>_xlfn.CONCAT(D3121:D3121,"-",E3121)</f>
        <v>Addis Ababa-Tripoli</v>
      </c>
      <c r="G3121" s="1">
        <v>44574</v>
      </c>
      <c r="H3121" s="1">
        <v>44574</v>
      </c>
      <c r="I3121" s="8">
        <f>IF(H3121&lt;&gt;"",_xlfn.DAYS(H3121,G3121),"N/A")</f>
        <v>0</v>
      </c>
      <c r="J3121" s="1">
        <f>IF(H3121&lt;&gt;"",H3121,"N/A")</f>
        <v>44574</v>
      </c>
      <c r="K3121">
        <v>1</v>
      </c>
      <c r="L3121" t="s">
        <v>16</v>
      </c>
      <c r="M3121" t="str">
        <f>IF(L3121&lt;&gt;"",L3121,"N/A")</f>
        <v>Paid</v>
      </c>
      <c r="N3121" t="s">
        <v>12</v>
      </c>
      <c r="O3121" t="str">
        <f>IF(N3121&lt;&gt;"",N3121,"N/A")</f>
        <v>Invoiced</v>
      </c>
      <c r="P3121" t="s">
        <v>13</v>
      </c>
      <c r="Q3121" s="9">
        <v>32.5</v>
      </c>
      <c r="R3121" t="str">
        <f t="shared" si="48"/>
        <v>30+</v>
      </c>
      <c r="S3121">
        <v>4000</v>
      </c>
      <c r="T3121" t="s">
        <v>2201</v>
      </c>
      <c r="U3121">
        <f>IF(T3121="USD",S3121,S3121*0.055)</f>
        <v>220</v>
      </c>
      <c r="V3121">
        <v>2500</v>
      </c>
      <c r="W3121" t="s">
        <v>58</v>
      </c>
      <c r="X3121">
        <f>IF(W3121="USD",V3121,V3121*0.054)</f>
        <v>135</v>
      </c>
      <c r="Y3121">
        <v>0</v>
      </c>
      <c r="Z3121">
        <v>0</v>
      </c>
      <c r="AA3121" s="9">
        <v>0</v>
      </c>
      <c r="AB3121">
        <v>0</v>
      </c>
      <c r="AC3121">
        <v>0</v>
      </c>
    </row>
    <row r="3122" spans="1:29" x14ac:dyDescent="0.25">
      <c r="A3122" t="s">
        <v>2230</v>
      </c>
      <c r="B3122" t="s">
        <v>10</v>
      </c>
      <c r="C3122" t="s">
        <v>56</v>
      </c>
      <c r="D3122" t="s">
        <v>3615</v>
      </c>
      <c r="E3122" t="s">
        <v>3613</v>
      </c>
      <c r="F3122" t="str">
        <f>_xlfn.CONCAT(D3122:D3122,"-",E3122)</f>
        <v>Mombasa-Sanaa</v>
      </c>
      <c r="G3122" s="1">
        <v>44574</v>
      </c>
      <c r="H3122" s="1">
        <v>44574</v>
      </c>
      <c r="I3122" s="8">
        <f>IF(H3122&lt;&gt;"",_xlfn.DAYS(H3122,G3122),"N/A")</f>
        <v>0</v>
      </c>
      <c r="J3122" s="1">
        <f>IF(H3122&lt;&gt;"",H3122,"N/A")</f>
        <v>44574</v>
      </c>
      <c r="K3122">
        <v>1</v>
      </c>
      <c r="L3122" t="s">
        <v>16</v>
      </c>
      <c r="M3122" t="str">
        <f>IF(L3122&lt;&gt;"",L3122,"N/A")</f>
        <v>Paid</v>
      </c>
      <c r="N3122" t="s">
        <v>12</v>
      </c>
      <c r="O3122" t="str">
        <f>IF(N3122&lt;&gt;"",N3122,"N/A")</f>
        <v>Invoiced</v>
      </c>
      <c r="P3122" t="s">
        <v>13</v>
      </c>
      <c r="Q3122" s="9">
        <v>32.5</v>
      </c>
      <c r="R3122" t="str">
        <f t="shared" si="48"/>
        <v>30+</v>
      </c>
      <c r="S3122">
        <v>4000</v>
      </c>
      <c r="T3122" t="s">
        <v>2201</v>
      </c>
      <c r="U3122">
        <f>IF(T3122="USD",S3122,S3122*0.055)</f>
        <v>220</v>
      </c>
      <c r="V3122">
        <v>2500</v>
      </c>
      <c r="W3122" t="s">
        <v>58</v>
      </c>
      <c r="X3122">
        <f>IF(W3122="USD",V3122,V3122*0.054)</f>
        <v>135</v>
      </c>
      <c r="Y3122">
        <v>0</v>
      </c>
      <c r="Z3122">
        <v>0</v>
      </c>
      <c r="AA3122" s="9">
        <v>0</v>
      </c>
      <c r="AB3122">
        <v>0</v>
      </c>
      <c r="AC3122">
        <v>0</v>
      </c>
    </row>
    <row r="3123" spans="1:29" x14ac:dyDescent="0.25">
      <c r="A3123" t="s">
        <v>2231</v>
      </c>
      <c r="B3123" t="s">
        <v>10</v>
      </c>
      <c r="C3123" t="s">
        <v>56</v>
      </c>
      <c r="D3123" t="s">
        <v>3616</v>
      </c>
      <c r="E3123" t="s">
        <v>3614</v>
      </c>
      <c r="F3123" t="str">
        <f>_xlfn.CONCAT(D3123:D3123,"-",E3123)</f>
        <v>Marrakech-Alger</v>
      </c>
      <c r="G3123" s="1">
        <v>44574</v>
      </c>
      <c r="H3123" s="1">
        <v>44574</v>
      </c>
      <c r="I3123" s="8">
        <f>IF(H3123&lt;&gt;"",_xlfn.DAYS(H3123,G3123),"N/A")</f>
        <v>0</v>
      </c>
      <c r="J3123" s="1">
        <f>IF(H3123&lt;&gt;"",H3123,"N/A")</f>
        <v>44574</v>
      </c>
      <c r="K3123">
        <v>1</v>
      </c>
      <c r="L3123" t="s">
        <v>16</v>
      </c>
      <c r="M3123" t="str">
        <f>IF(L3123&lt;&gt;"",L3123,"N/A")</f>
        <v>Paid</v>
      </c>
      <c r="N3123" t="s">
        <v>12</v>
      </c>
      <c r="O3123" t="str">
        <f>IF(N3123&lt;&gt;"",N3123,"N/A")</f>
        <v>Invoiced</v>
      </c>
      <c r="P3123" t="s">
        <v>13</v>
      </c>
      <c r="Q3123" s="9">
        <v>32.5</v>
      </c>
      <c r="R3123" t="str">
        <f t="shared" si="48"/>
        <v>30+</v>
      </c>
      <c r="S3123">
        <v>4000</v>
      </c>
      <c r="T3123" t="s">
        <v>2201</v>
      </c>
      <c r="U3123">
        <f>IF(T3123="USD",S3123,S3123*0.055)</f>
        <v>220</v>
      </c>
      <c r="V3123">
        <v>2500</v>
      </c>
      <c r="W3123" t="s">
        <v>58</v>
      </c>
      <c r="X3123">
        <f>IF(W3123="USD",V3123,V3123*0.054)</f>
        <v>135</v>
      </c>
      <c r="Y3123">
        <v>0</v>
      </c>
      <c r="Z3123">
        <v>0</v>
      </c>
      <c r="AA3123" s="9">
        <v>0</v>
      </c>
      <c r="AB3123">
        <v>0</v>
      </c>
      <c r="AC3123">
        <v>0</v>
      </c>
    </row>
    <row r="3124" spans="1:29" x14ac:dyDescent="0.25">
      <c r="A3124" t="s">
        <v>2232</v>
      </c>
      <c r="B3124" t="s">
        <v>10</v>
      </c>
      <c r="C3124" t="s">
        <v>56</v>
      </c>
      <c r="D3124" t="s">
        <v>3616</v>
      </c>
      <c r="E3124" t="s">
        <v>3618</v>
      </c>
      <c r="F3124" t="str">
        <f>_xlfn.CONCAT(D3124:D3124,"-",E3124)</f>
        <v>Marrakech-Tripoli</v>
      </c>
      <c r="G3124" s="1">
        <v>44574</v>
      </c>
      <c r="H3124" s="1">
        <v>44574</v>
      </c>
      <c r="I3124" s="8">
        <f>IF(H3124&lt;&gt;"",_xlfn.DAYS(H3124,G3124),"N/A")</f>
        <v>0</v>
      </c>
      <c r="J3124" s="1">
        <f>IF(H3124&lt;&gt;"",H3124,"N/A")</f>
        <v>44574</v>
      </c>
      <c r="K3124">
        <v>1</v>
      </c>
      <c r="L3124" t="s">
        <v>16</v>
      </c>
      <c r="M3124" t="str">
        <f>IF(L3124&lt;&gt;"",L3124,"N/A")</f>
        <v>Paid</v>
      </c>
      <c r="N3124" t="s">
        <v>12</v>
      </c>
      <c r="O3124" t="str">
        <f>IF(N3124&lt;&gt;"",N3124,"N/A")</f>
        <v>Invoiced</v>
      </c>
      <c r="P3124" t="s">
        <v>13</v>
      </c>
      <c r="Q3124" s="9">
        <v>32.5</v>
      </c>
      <c r="R3124" t="str">
        <f t="shared" si="48"/>
        <v>30+</v>
      </c>
      <c r="S3124">
        <v>4000</v>
      </c>
      <c r="T3124" t="s">
        <v>2201</v>
      </c>
      <c r="U3124">
        <f>IF(T3124="USD",S3124,S3124*0.055)</f>
        <v>220</v>
      </c>
      <c r="V3124">
        <v>2500</v>
      </c>
      <c r="W3124" t="s">
        <v>58</v>
      </c>
      <c r="X3124">
        <f>IF(W3124="USD",V3124,V3124*0.054)</f>
        <v>135</v>
      </c>
      <c r="Y3124">
        <v>0</v>
      </c>
      <c r="Z3124">
        <v>0</v>
      </c>
      <c r="AA3124" s="9">
        <v>0</v>
      </c>
      <c r="AB3124">
        <v>0</v>
      </c>
      <c r="AC3124">
        <v>0</v>
      </c>
    </row>
    <row r="3125" spans="1:29" x14ac:dyDescent="0.25">
      <c r="A3125" t="s">
        <v>2233</v>
      </c>
      <c r="B3125" t="s">
        <v>10</v>
      </c>
      <c r="C3125" t="s">
        <v>56</v>
      </c>
      <c r="D3125" t="s">
        <v>3615</v>
      </c>
      <c r="E3125" t="s">
        <v>3617</v>
      </c>
      <c r="F3125" t="str">
        <f>_xlfn.CONCAT(D3125:D3125,"-",E3125)</f>
        <v>Mombasa-Lagos</v>
      </c>
      <c r="G3125" s="1">
        <v>44575</v>
      </c>
      <c r="H3125" s="1">
        <v>44575</v>
      </c>
      <c r="I3125" s="8">
        <f>IF(H3125&lt;&gt;"",_xlfn.DAYS(H3125,G3125),"N/A")</f>
        <v>0</v>
      </c>
      <c r="J3125" s="1">
        <f>IF(H3125&lt;&gt;"",H3125,"N/A")</f>
        <v>44575</v>
      </c>
      <c r="K3125">
        <v>1</v>
      </c>
      <c r="L3125" t="s">
        <v>16</v>
      </c>
      <c r="M3125" t="str">
        <f>IF(L3125&lt;&gt;"",L3125,"N/A")</f>
        <v>Paid</v>
      </c>
      <c r="N3125" t="s">
        <v>12</v>
      </c>
      <c r="O3125" t="str">
        <f>IF(N3125&lt;&gt;"",N3125,"N/A")</f>
        <v>Invoiced</v>
      </c>
      <c r="P3125" t="s">
        <v>13</v>
      </c>
      <c r="Q3125" s="9">
        <v>32.5</v>
      </c>
      <c r="R3125" t="str">
        <f t="shared" si="48"/>
        <v>30+</v>
      </c>
      <c r="S3125">
        <v>4000</v>
      </c>
      <c r="T3125" t="s">
        <v>2201</v>
      </c>
      <c r="U3125">
        <f>IF(T3125="USD",S3125,S3125*0.055)</f>
        <v>220</v>
      </c>
      <c r="V3125">
        <v>2500</v>
      </c>
      <c r="W3125" t="s">
        <v>58</v>
      </c>
      <c r="X3125">
        <f>IF(W3125="USD",V3125,V3125*0.054)</f>
        <v>135</v>
      </c>
      <c r="Y3125">
        <v>0</v>
      </c>
      <c r="Z3125">
        <v>0</v>
      </c>
      <c r="AA3125" s="9">
        <v>0</v>
      </c>
      <c r="AB3125">
        <v>0</v>
      </c>
      <c r="AC3125">
        <v>0</v>
      </c>
    </row>
    <row r="3126" spans="1:29" x14ac:dyDescent="0.25">
      <c r="A3126" t="s">
        <v>2234</v>
      </c>
      <c r="B3126" t="s">
        <v>10</v>
      </c>
      <c r="C3126" t="s">
        <v>56</v>
      </c>
      <c r="D3126" t="s">
        <v>3619</v>
      </c>
      <c r="E3126" t="s">
        <v>3618</v>
      </c>
      <c r="F3126" t="str">
        <f>_xlfn.CONCAT(D3126:D3126,"-",E3126)</f>
        <v>Addis Ababa-Tripoli</v>
      </c>
      <c r="G3126" s="1">
        <v>44575</v>
      </c>
      <c r="H3126" s="1">
        <v>44575</v>
      </c>
      <c r="I3126" s="8">
        <f>IF(H3126&lt;&gt;"",_xlfn.DAYS(H3126,G3126),"N/A")</f>
        <v>0</v>
      </c>
      <c r="J3126" s="1">
        <f>IF(H3126&lt;&gt;"",H3126,"N/A")</f>
        <v>44575</v>
      </c>
      <c r="K3126">
        <v>1</v>
      </c>
      <c r="L3126" t="s">
        <v>16</v>
      </c>
      <c r="M3126" t="str">
        <f>IF(L3126&lt;&gt;"",L3126,"N/A")</f>
        <v>Paid</v>
      </c>
      <c r="N3126" t="s">
        <v>12</v>
      </c>
      <c r="O3126" t="str">
        <f>IF(N3126&lt;&gt;"",N3126,"N/A")</f>
        <v>Invoiced</v>
      </c>
      <c r="P3126" t="s">
        <v>13</v>
      </c>
      <c r="Q3126" s="9">
        <v>32.5</v>
      </c>
      <c r="R3126" t="str">
        <f t="shared" si="48"/>
        <v>30+</v>
      </c>
      <c r="S3126">
        <v>4000</v>
      </c>
      <c r="T3126" t="s">
        <v>2201</v>
      </c>
      <c r="U3126">
        <f>IF(T3126="USD",S3126,S3126*0.055)</f>
        <v>220</v>
      </c>
      <c r="V3126">
        <v>2500</v>
      </c>
      <c r="W3126" t="s">
        <v>58</v>
      </c>
      <c r="X3126">
        <f>IF(W3126="USD",V3126,V3126*0.054)</f>
        <v>135</v>
      </c>
      <c r="Y3126">
        <v>0</v>
      </c>
      <c r="Z3126">
        <v>0</v>
      </c>
      <c r="AA3126" s="9">
        <v>0</v>
      </c>
      <c r="AB3126">
        <v>0</v>
      </c>
      <c r="AC3126">
        <v>0</v>
      </c>
    </row>
    <row r="3127" spans="1:29" x14ac:dyDescent="0.25">
      <c r="A3127" t="s">
        <v>2235</v>
      </c>
      <c r="B3127" t="s">
        <v>10</v>
      </c>
      <c r="C3127" t="s">
        <v>56</v>
      </c>
      <c r="D3127" t="s">
        <v>3611</v>
      </c>
      <c r="E3127" t="s">
        <v>3612</v>
      </c>
      <c r="F3127" t="str">
        <f>_xlfn.CONCAT(D3127:D3127,"-",E3127)</f>
        <v>Mogadishu-Victoria</v>
      </c>
      <c r="G3127" s="1">
        <v>44575</v>
      </c>
      <c r="H3127" s="1">
        <v>44575</v>
      </c>
      <c r="I3127" s="8">
        <f>IF(H3127&lt;&gt;"",_xlfn.DAYS(H3127,G3127),"N/A")</f>
        <v>0</v>
      </c>
      <c r="J3127" s="1">
        <f>IF(H3127&lt;&gt;"",H3127,"N/A")</f>
        <v>44575</v>
      </c>
      <c r="K3127">
        <v>1</v>
      </c>
      <c r="L3127" t="s">
        <v>16</v>
      </c>
      <c r="M3127" t="str">
        <f>IF(L3127&lt;&gt;"",L3127,"N/A")</f>
        <v>Paid</v>
      </c>
      <c r="N3127" t="s">
        <v>12</v>
      </c>
      <c r="O3127" t="str">
        <f>IF(N3127&lt;&gt;"",N3127,"N/A")</f>
        <v>Invoiced</v>
      </c>
      <c r="P3127" t="s">
        <v>13</v>
      </c>
      <c r="Q3127" s="9">
        <v>32.5</v>
      </c>
      <c r="R3127" t="str">
        <f t="shared" si="48"/>
        <v>30+</v>
      </c>
      <c r="S3127">
        <v>4000</v>
      </c>
      <c r="T3127" t="s">
        <v>2201</v>
      </c>
      <c r="U3127">
        <f>IF(T3127="USD",S3127,S3127*0.055)</f>
        <v>220</v>
      </c>
      <c r="V3127">
        <v>2500</v>
      </c>
      <c r="W3127" t="s">
        <v>58</v>
      </c>
      <c r="X3127">
        <f>IF(W3127="USD",V3127,V3127*0.054)</f>
        <v>135</v>
      </c>
      <c r="Y3127">
        <v>0</v>
      </c>
      <c r="Z3127">
        <v>0</v>
      </c>
      <c r="AA3127" s="9">
        <v>0</v>
      </c>
      <c r="AB3127">
        <v>0</v>
      </c>
      <c r="AC3127">
        <v>0</v>
      </c>
    </row>
    <row r="3128" spans="1:29" x14ac:dyDescent="0.25">
      <c r="A3128" t="s">
        <v>2236</v>
      </c>
      <c r="B3128" t="s">
        <v>10</v>
      </c>
      <c r="C3128" t="s">
        <v>56</v>
      </c>
      <c r="D3128" t="s">
        <v>3616</v>
      </c>
      <c r="E3128" t="s">
        <v>3617</v>
      </c>
      <c r="F3128" t="str">
        <f>_xlfn.CONCAT(D3128:D3128,"-",E3128)</f>
        <v>Marrakech-Lagos</v>
      </c>
      <c r="G3128" s="1">
        <v>44575</v>
      </c>
      <c r="H3128" s="1">
        <v>44575</v>
      </c>
      <c r="I3128" s="8">
        <f>IF(H3128&lt;&gt;"",_xlfn.DAYS(H3128,G3128),"N/A")</f>
        <v>0</v>
      </c>
      <c r="J3128" s="1">
        <f>IF(H3128&lt;&gt;"",H3128,"N/A")</f>
        <v>44575</v>
      </c>
      <c r="K3128">
        <v>1</v>
      </c>
      <c r="L3128" t="s">
        <v>16</v>
      </c>
      <c r="M3128" t="str">
        <f>IF(L3128&lt;&gt;"",L3128,"N/A")</f>
        <v>Paid</v>
      </c>
      <c r="N3128" t="s">
        <v>12</v>
      </c>
      <c r="O3128" t="str">
        <f>IF(N3128&lt;&gt;"",N3128,"N/A")</f>
        <v>Invoiced</v>
      </c>
      <c r="P3128" t="s">
        <v>13</v>
      </c>
      <c r="Q3128" s="9">
        <v>32.5</v>
      </c>
      <c r="R3128" t="str">
        <f t="shared" si="48"/>
        <v>30+</v>
      </c>
      <c r="S3128">
        <v>4000</v>
      </c>
      <c r="T3128" t="s">
        <v>2201</v>
      </c>
      <c r="U3128">
        <f>IF(T3128="USD",S3128,S3128*0.055)</f>
        <v>220</v>
      </c>
      <c r="V3128">
        <v>2500</v>
      </c>
      <c r="W3128" t="s">
        <v>58</v>
      </c>
      <c r="X3128">
        <f>IF(W3128="USD",V3128,V3128*0.054)</f>
        <v>135</v>
      </c>
      <c r="Y3128">
        <v>0</v>
      </c>
      <c r="Z3128">
        <v>0</v>
      </c>
      <c r="AA3128" s="9">
        <v>0</v>
      </c>
      <c r="AB3128">
        <v>0</v>
      </c>
      <c r="AC3128">
        <v>0</v>
      </c>
    </row>
    <row r="3129" spans="1:29" x14ac:dyDescent="0.25">
      <c r="A3129" t="s">
        <v>2237</v>
      </c>
      <c r="B3129" t="s">
        <v>10</v>
      </c>
      <c r="C3129" t="s">
        <v>56</v>
      </c>
      <c r="D3129" t="s">
        <v>3619</v>
      </c>
      <c r="E3129" t="s">
        <v>3617</v>
      </c>
      <c r="F3129" t="str">
        <f>_xlfn.CONCAT(D3129:D3129,"-",E3129)</f>
        <v>Addis Ababa-Lagos</v>
      </c>
      <c r="G3129" s="1">
        <v>44575</v>
      </c>
      <c r="H3129" s="1">
        <v>44575</v>
      </c>
      <c r="I3129" s="8">
        <f>IF(H3129&lt;&gt;"",_xlfn.DAYS(H3129,G3129),"N/A")</f>
        <v>0</v>
      </c>
      <c r="J3129" s="1">
        <f>IF(H3129&lt;&gt;"",H3129,"N/A")</f>
        <v>44575</v>
      </c>
      <c r="K3129">
        <v>1</v>
      </c>
      <c r="L3129" t="s">
        <v>16</v>
      </c>
      <c r="M3129" t="str">
        <f>IF(L3129&lt;&gt;"",L3129,"N/A")</f>
        <v>Paid</v>
      </c>
      <c r="N3129" t="s">
        <v>12</v>
      </c>
      <c r="O3129" t="str">
        <f>IF(N3129&lt;&gt;"",N3129,"N/A")</f>
        <v>Invoiced</v>
      </c>
      <c r="P3129" t="s">
        <v>13</v>
      </c>
      <c r="Q3129" s="9">
        <v>32.5</v>
      </c>
      <c r="R3129" t="str">
        <f t="shared" si="48"/>
        <v>30+</v>
      </c>
      <c r="S3129">
        <v>4000</v>
      </c>
      <c r="T3129" t="s">
        <v>2201</v>
      </c>
      <c r="U3129">
        <f>IF(T3129="USD",S3129,S3129*0.055)</f>
        <v>220</v>
      </c>
      <c r="V3129">
        <v>2500</v>
      </c>
      <c r="W3129" t="s">
        <v>58</v>
      </c>
      <c r="X3129">
        <f>IF(W3129="USD",V3129,V3129*0.054)</f>
        <v>135</v>
      </c>
      <c r="Y3129">
        <v>0</v>
      </c>
      <c r="Z3129">
        <v>0</v>
      </c>
      <c r="AA3129" s="9">
        <v>0</v>
      </c>
      <c r="AB3129">
        <v>0</v>
      </c>
      <c r="AC3129">
        <v>0</v>
      </c>
    </row>
    <row r="3130" spans="1:29" x14ac:dyDescent="0.25">
      <c r="A3130" t="s">
        <v>2238</v>
      </c>
      <c r="B3130" t="s">
        <v>10</v>
      </c>
      <c r="C3130" t="s">
        <v>56</v>
      </c>
      <c r="D3130" t="s">
        <v>3620</v>
      </c>
      <c r="E3130" t="s">
        <v>3617</v>
      </c>
      <c r="F3130" t="str">
        <f>_xlfn.CONCAT(D3130:D3130,"-",E3130)</f>
        <v>Zanzibar-Lagos</v>
      </c>
      <c r="G3130" s="1">
        <v>44575</v>
      </c>
      <c r="H3130" s="1">
        <v>44575</v>
      </c>
      <c r="I3130" s="8">
        <f>IF(H3130&lt;&gt;"",_xlfn.DAYS(H3130,G3130),"N/A")</f>
        <v>0</v>
      </c>
      <c r="J3130" s="1">
        <f>IF(H3130&lt;&gt;"",H3130,"N/A")</f>
        <v>44575</v>
      </c>
      <c r="K3130">
        <v>1</v>
      </c>
      <c r="L3130" t="s">
        <v>16</v>
      </c>
      <c r="M3130" t="str">
        <f>IF(L3130&lt;&gt;"",L3130,"N/A")</f>
        <v>Paid</v>
      </c>
      <c r="N3130" t="s">
        <v>12</v>
      </c>
      <c r="O3130" t="str">
        <f>IF(N3130&lt;&gt;"",N3130,"N/A")</f>
        <v>Invoiced</v>
      </c>
      <c r="P3130" t="s">
        <v>13</v>
      </c>
      <c r="Q3130" s="9">
        <v>32.5</v>
      </c>
      <c r="R3130" t="str">
        <f t="shared" si="48"/>
        <v>30+</v>
      </c>
      <c r="S3130">
        <v>4000</v>
      </c>
      <c r="T3130" t="s">
        <v>2201</v>
      </c>
      <c r="U3130">
        <f>IF(T3130="USD",S3130,S3130*0.055)</f>
        <v>220</v>
      </c>
      <c r="V3130">
        <v>2500</v>
      </c>
      <c r="W3130" t="s">
        <v>58</v>
      </c>
      <c r="X3130">
        <f>IF(W3130="USD",V3130,V3130*0.054)</f>
        <v>135</v>
      </c>
      <c r="Y3130">
        <v>0</v>
      </c>
      <c r="Z3130">
        <v>0</v>
      </c>
      <c r="AA3130" s="9">
        <v>0</v>
      </c>
      <c r="AB3130">
        <v>0</v>
      </c>
      <c r="AC3130">
        <v>0</v>
      </c>
    </row>
    <row r="3131" spans="1:29" x14ac:dyDescent="0.25">
      <c r="A3131" t="s">
        <v>2239</v>
      </c>
      <c r="B3131" t="s">
        <v>10</v>
      </c>
      <c r="C3131" t="s">
        <v>56</v>
      </c>
      <c r="D3131" t="s">
        <v>3611</v>
      </c>
      <c r="E3131" t="s">
        <v>3612</v>
      </c>
      <c r="F3131" t="str">
        <f>_xlfn.CONCAT(D3131:D3131,"-",E3131)</f>
        <v>Mogadishu-Victoria</v>
      </c>
      <c r="G3131" s="1">
        <v>44575</v>
      </c>
      <c r="H3131" s="1">
        <v>44575</v>
      </c>
      <c r="I3131" s="8">
        <f>IF(H3131&lt;&gt;"",_xlfn.DAYS(H3131,G3131),"N/A")</f>
        <v>0</v>
      </c>
      <c r="J3131" s="1">
        <f>IF(H3131&lt;&gt;"",H3131,"N/A")</f>
        <v>44575</v>
      </c>
      <c r="K3131">
        <v>1</v>
      </c>
      <c r="L3131" t="s">
        <v>16</v>
      </c>
      <c r="M3131" t="str">
        <f>IF(L3131&lt;&gt;"",L3131,"N/A")</f>
        <v>Paid</v>
      </c>
      <c r="N3131" t="s">
        <v>12</v>
      </c>
      <c r="O3131" t="str">
        <f>IF(N3131&lt;&gt;"",N3131,"N/A")</f>
        <v>Invoiced</v>
      </c>
      <c r="P3131" t="s">
        <v>13</v>
      </c>
      <c r="Q3131" s="9">
        <v>32.5</v>
      </c>
      <c r="R3131" t="str">
        <f t="shared" si="48"/>
        <v>30+</v>
      </c>
      <c r="S3131">
        <v>4000</v>
      </c>
      <c r="T3131" t="s">
        <v>2201</v>
      </c>
      <c r="U3131">
        <f>IF(T3131="USD",S3131,S3131*0.055)</f>
        <v>220</v>
      </c>
      <c r="V3131">
        <v>2500</v>
      </c>
      <c r="W3131" t="s">
        <v>58</v>
      </c>
      <c r="X3131">
        <f>IF(W3131="USD",V3131,V3131*0.054)</f>
        <v>135</v>
      </c>
      <c r="Y3131">
        <v>0</v>
      </c>
      <c r="Z3131">
        <v>0</v>
      </c>
      <c r="AA3131" s="9">
        <v>0</v>
      </c>
      <c r="AB3131">
        <v>0</v>
      </c>
      <c r="AC3131">
        <v>0</v>
      </c>
    </row>
    <row r="3132" spans="1:29" x14ac:dyDescent="0.25">
      <c r="A3132" t="s">
        <v>2240</v>
      </c>
      <c r="B3132" t="s">
        <v>10</v>
      </c>
      <c r="C3132" t="s">
        <v>56</v>
      </c>
      <c r="D3132" t="s">
        <v>3616</v>
      </c>
      <c r="E3132" t="s">
        <v>3612</v>
      </c>
      <c r="F3132" t="str">
        <f>_xlfn.CONCAT(D3132:D3132,"-",E3132)</f>
        <v>Marrakech-Victoria</v>
      </c>
      <c r="G3132" s="1">
        <v>44575</v>
      </c>
      <c r="H3132" s="1">
        <v>44575</v>
      </c>
      <c r="I3132" s="8">
        <f>IF(H3132&lt;&gt;"",_xlfn.DAYS(H3132,G3132),"N/A")</f>
        <v>0</v>
      </c>
      <c r="J3132" s="1">
        <f>IF(H3132&lt;&gt;"",H3132,"N/A")</f>
        <v>44575</v>
      </c>
      <c r="K3132">
        <v>1</v>
      </c>
      <c r="L3132" t="s">
        <v>16</v>
      </c>
      <c r="M3132" t="str">
        <f>IF(L3132&lt;&gt;"",L3132,"N/A")</f>
        <v>Paid</v>
      </c>
      <c r="N3132" t="s">
        <v>12</v>
      </c>
      <c r="O3132" t="str">
        <f>IF(N3132&lt;&gt;"",N3132,"N/A")</f>
        <v>Invoiced</v>
      </c>
      <c r="P3132" t="s">
        <v>13</v>
      </c>
      <c r="Q3132" s="9">
        <v>32.5</v>
      </c>
      <c r="R3132" t="str">
        <f t="shared" si="48"/>
        <v>30+</v>
      </c>
      <c r="S3132">
        <v>4000</v>
      </c>
      <c r="T3132" t="s">
        <v>2201</v>
      </c>
      <c r="U3132">
        <f>IF(T3132="USD",S3132,S3132*0.055)</f>
        <v>220</v>
      </c>
      <c r="V3132">
        <v>2500</v>
      </c>
      <c r="W3132" t="s">
        <v>58</v>
      </c>
      <c r="X3132">
        <f>IF(W3132="USD",V3132,V3132*0.054)</f>
        <v>135</v>
      </c>
      <c r="Y3132">
        <v>0</v>
      </c>
      <c r="Z3132">
        <v>0</v>
      </c>
      <c r="AA3132" s="9">
        <v>0</v>
      </c>
      <c r="AB3132">
        <v>0</v>
      </c>
      <c r="AC3132">
        <v>0</v>
      </c>
    </row>
    <row r="3133" spans="1:29" x14ac:dyDescent="0.25">
      <c r="A3133" t="s">
        <v>2241</v>
      </c>
      <c r="B3133" t="s">
        <v>10</v>
      </c>
      <c r="C3133" t="s">
        <v>56</v>
      </c>
      <c r="D3133" t="s">
        <v>3620</v>
      </c>
      <c r="E3133" t="s">
        <v>3613</v>
      </c>
      <c r="F3133" t="str">
        <f>_xlfn.CONCAT(D3133:D3133,"-",E3133)</f>
        <v>Zanzibar-Sanaa</v>
      </c>
      <c r="G3133" s="1">
        <v>44575</v>
      </c>
      <c r="H3133" s="1">
        <v>44575</v>
      </c>
      <c r="I3133" s="8">
        <f>IF(H3133&lt;&gt;"",_xlfn.DAYS(H3133,G3133),"N/A")</f>
        <v>0</v>
      </c>
      <c r="J3133" s="1">
        <f>IF(H3133&lt;&gt;"",H3133,"N/A")</f>
        <v>44575</v>
      </c>
      <c r="K3133">
        <v>1</v>
      </c>
      <c r="L3133" t="s">
        <v>16</v>
      </c>
      <c r="M3133" t="str">
        <f>IF(L3133&lt;&gt;"",L3133,"N/A")</f>
        <v>Paid</v>
      </c>
      <c r="N3133" t="s">
        <v>12</v>
      </c>
      <c r="O3133" t="str">
        <f>IF(N3133&lt;&gt;"",N3133,"N/A")</f>
        <v>Invoiced</v>
      </c>
      <c r="P3133" t="s">
        <v>13</v>
      </c>
      <c r="Q3133" s="9">
        <v>32.5</v>
      </c>
      <c r="R3133" t="str">
        <f t="shared" si="48"/>
        <v>30+</v>
      </c>
      <c r="S3133">
        <v>4000</v>
      </c>
      <c r="T3133" t="s">
        <v>2201</v>
      </c>
      <c r="U3133">
        <f>IF(T3133="USD",S3133,S3133*0.055)</f>
        <v>220</v>
      </c>
      <c r="V3133">
        <v>2500</v>
      </c>
      <c r="W3133" t="s">
        <v>58</v>
      </c>
      <c r="X3133">
        <f>IF(W3133="USD",V3133,V3133*0.054)</f>
        <v>135</v>
      </c>
      <c r="Y3133">
        <v>0</v>
      </c>
      <c r="Z3133">
        <v>0</v>
      </c>
      <c r="AA3133" s="9">
        <v>0</v>
      </c>
      <c r="AB3133">
        <v>0</v>
      </c>
      <c r="AC3133">
        <v>0</v>
      </c>
    </row>
    <row r="3134" spans="1:29" x14ac:dyDescent="0.25">
      <c r="A3134" t="s">
        <v>2242</v>
      </c>
      <c r="B3134" t="s">
        <v>10</v>
      </c>
      <c r="C3134" t="s">
        <v>56</v>
      </c>
      <c r="D3134" t="s">
        <v>3616</v>
      </c>
      <c r="E3134" t="s">
        <v>3617</v>
      </c>
      <c r="F3134" t="str">
        <f>_xlfn.CONCAT(D3134:D3134,"-",E3134)</f>
        <v>Marrakech-Lagos</v>
      </c>
      <c r="G3134" s="1">
        <v>44575</v>
      </c>
      <c r="H3134" s="1">
        <v>44575</v>
      </c>
      <c r="I3134" s="8">
        <f>IF(H3134&lt;&gt;"",_xlfn.DAYS(H3134,G3134),"N/A")</f>
        <v>0</v>
      </c>
      <c r="J3134" s="1">
        <f>IF(H3134&lt;&gt;"",H3134,"N/A")</f>
        <v>44575</v>
      </c>
      <c r="K3134">
        <v>1</v>
      </c>
      <c r="L3134" t="s">
        <v>16</v>
      </c>
      <c r="M3134" t="str">
        <f>IF(L3134&lt;&gt;"",L3134,"N/A")</f>
        <v>Paid</v>
      </c>
      <c r="N3134" t="s">
        <v>12</v>
      </c>
      <c r="O3134" t="str">
        <f>IF(N3134&lt;&gt;"",N3134,"N/A")</f>
        <v>Invoiced</v>
      </c>
      <c r="P3134" t="s">
        <v>13</v>
      </c>
      <c r="Q3134" s="9">
        <v>32.5</v>
      </c>
      <c r="R3134" t="str">
        <f t="shared" si="48"/>
        <v>30+</v>
      </c>
      <c r="S3134">
        <v>4000</v>
      </c>
      <c r="T3134" t="s">
        <v>2201</v>
      </c>
      <c r="U3134">
        <f>IF(T3134="USD",S3134,S3134*0.055)</f>
        <v>220</v>
      </c>
      <c r="V3134">
        <v>2500</v>
      </c>
      <c r="W3134" t="s">
        <v>58</v>
      </c>
      <c r="X3134">
        <f>IF(W3134="USD",V3134,V3134*0.054)</f>
        <v>135</v>
      </c>
      <c r="Y3134">
        <v>0</v>
      </c>
      <c r="Z3134">
        <v>0</v>
      </c>
      <c r="AA3134" s="9">
        <v>0</v>
      </c>
      <c r="AB3134">
        <v>0</v>
      </c>
      <c r="AC3134">
        <v>0</v>
      </c>
    </row>
    <row r="3135" spans="1:29" x14ac:dyDescent="0.25">
      <c r="A3135" t="s">
        <v>2243</v>
      </c>
      <c r="B3135" t="s">
        <v>10</v>
      </c>
      <c r="C3135" t="s">
        <v>56</v>
      </c>
      <c r="D3135" t="s">
        <v>3615</v>
      </c>
      <c r="E3135" t="s">
        <v>3618</v>
      </c>
      <c r="F3135" t="str">
        <f>_xlfn.CONCAT(D3135:D3135,"-",E3135)</f>
        <v>Mombasa-Tripoli</v>
      </c>
      <c r="G3135" s="1">
        <v>44575</v>
      </c>
      <c r="H3135" s="1">
        <v>44575</v>
      </c>
      <c r="I3135" s="8">
        <f>IF(H3135&lt;&gt;"",_xlfn.DAYS(H3135,G3135),"N/A")</f>
        <v>0</v>
      </c>
      <c r="J3135" s="1">
        <f>IF(H3135&lt;&gt;"",H3135,"N/A")</f>
        <v>44575</v>
      </c>
      <c r="K3135">
        <v>1</v>
      </c>
      <c r="L3135" t="s">
        <v>16</v>
      </c>
      <c r="M3135" t="str">
        <f>IF(L3135&lt;&gt;"",L3135,"N/A")</f>
        <v>Paid</v>
      </c>
      <c r="N3135" t="s">
        <v>12</v>
      </c>
      <c r="O3135" t="str">
        <f>IF(N3135&lt;&gt;"",N3135,"N/A")</f>
        <v>Invoiced</v>
      </c>
      <c r="P3135" t="s">
        <v>13</v>
      </c>
      <c r="Q3135" s="9">
        <v>32.5</v>
      </c>
      <c r="R3135" t="str">
        <f t="shared" si="48"/>
        <v>30+</v>
      </c>
      <c r="S3135">
        <v>4000</v>
      </c>
      <c r="T3135" t="s">
        <v>2201</v>
      </c>
      <c r="U3135">
        <f>IF(T3135="USD",S3135,S3135*0.055)</f>
        <v>220</v>
      </c>
      <c r="V3135">
        <v>2500</v>
      </c>
      <c r="W3135" t="s">
        <v>58</v>
      </c>
      <c r="X3135">
        <f>IF(W3135="USD",V3135,V3135*0.054)</f>
        <v>135</v>
      </c>
      <c r="Y3135">
        <v>0</v>
      </c>
      <c r="Z3135">
        <v>0</v>
      </c>
      <c r="AA3135" s="9">
        <v>0</v>
      </c>
      <c r="AB3135">
        <v>0</v>
      </c>
      <c r="AC3135">
        <v>0</v>
      </c>
    </row>
    <row r="3136" spans="1:29" x14ac:dyDescent="0.25">
      <c r="A3136" t="s">
        <v>2244</v>
      </c>
      <c r="B3136" t="s">
        <v>10</v>
      </c>
      <c r="C3136" t="s">
        <v>56</v>
      </c>
      <c r="D3136" t="s">
        <v>3616</v>
      </c>
      <c r="E3136" t="s">
        <v>3614</v>
      </c>
      <c r="F3136" t="str">
        <f>_xlfn.CONCAT(D3136:D3136,"-",E3136)</f>
        <v>Marrakech-Alger</v>
      </c>
      <c r="G3136" s="1">
        <v>44575</v>
      </c>
      <c r="H3136" s="1">
        <v>44575</v>
      </c>
      <c r="I3136" s="8">
        <f>IF(H3136&lt;&gt;"",_xlfn.DAYS(H3136,G3136),"N/A")</f>
        <v>0</v>
      </c>
      <c r="J3136" s="1">
        <f>IF(H3136&lt;&gt;"",H3136,"N/A")</f>
        <v>44575</v>
      </c>
      <c r="K3136">
        <v>1</v>
      </c>
      <c r="L3136" t="s">
        <v>16</v>
      </c>
      <c r="M3136" t="str">
        <f>IF(L3136&lt;&gt;"",L3136,"N/A")</f>
        <v>Paid</v>
      </c>
      <c r="N3136" t="s">
        <v>12</v>
      </c>
      <c r="O3136" t="str">
        <f>IF(N3136&lt;&gt;"",N3136,"N/A")</f>
        <v>Invoiced</v>
      </c>
      <c r="P3136" t="s">
        <v>13</v>
      </c>
      <c r="Q3136" s="9">
        <v>32.5</v>
      </c>
      <c r="R3136" t="str">
        <f t="shared" si="48"/>
        <v>30+</v>
      </c>
      <c r="S3136">
        <v>4000</v>
      </c>
      <c r="T3136" t="s">
        <v>2201</v>
      </c>
      <c r="U3136">
        <f>IF(T3136="USD",S3136,S3136*0.055)</f>
        <v>220</v>
      </c>
      <c r="V3136">
        <v>2500</v>
      </c>
      <c r="W3136" t="s">
        <v>58</v>
      </c>
      <c r="X3136">
        <f>IF(W3136="USD",V3136,V3136*0.054)</f>
        <v>135</v>
      </c>
      <c r="Y3136">
        <v>0</v>
      </c>
      <c r="Z3136">
        <v>0</v>
      </c>
      <c r="AA3136" s="9">
        <v>0</v>
      </c>
      <c r="AB3136">
        <v>0</v>
      </c>
      <c r="AC3136">
        <v>0</v>
      </c>
    </row>
    <row r="3137" spans="1:29" x14ac:dyDescent="0.25">
      <c r="A3137" t="s">
        <v>2245</v>
      </c>
      <c r="B3137" t="s">
        <v>10</v>
      </c>
      <c r="C3137" t="s">
        <v>56</v>
      </c>
      <c r="D3137" t="s">
        <v>3619</v>
      </c>
      <c r="E3137" t="s">
        <v>3618</v>
      </c>
      <c r="F3137" t="str">
        <f>_xlfn.CONCAT(D3137:D3137,"-",E3137)</f>
        <v>Addis Ababa-Tripoli</v>
      </c>
      <c r="G3137" s="1">
        <v>44575</v>
      </c>
      <c r="H3137" s="1">
        <v>44575</v>
      </c>
      <c r="I3137" s="8">
        <f>IF(H3137&lt;&gt;"",_xlfn.DAYS(H3137,G3137),"N/A")</f>
        <v>0</v>
      </c>
      <c r="J3137" s="1">
        <f>IF(H3137&lt;&gt;"",H3137,"N/A")</f>
        <v>44575</v>
      </c>
      <c r="K3137">
        <v>1</v>
      </c>
      <c r="L3137" t="s">
        <v>16</v>
      </c>
      <c r="M3137" t="str">
        <f>IF(L3137&lt;&gt;"",L3137,"N/A")</f>
        <v>Paid</v>
      </c>
      <c r="N3137" t="s">
        <v>12</v>
      </c>
      <c r="O3137" t="str">
        <f>IF(N3137&lt;&gt;"",N3137,"N/A")</f>
        <v>Invoiced</v>
      </c>
      <c r="P3137" t="s">
        <v>13</v>
      </c>
      <c r="Q3137" s="9">
        <v>32.5</v>
      </c>
      <c r="R3137" t="str">
        <f t="shared" si="48"/>
        <v>30+</v>
      </c>
      <c r="S3137">
        <v>4000</v>
      </c>
      <c r="T3137" t="s">
        <v>2201</v>
      </c>
      <c r="U3137">
        <f>IF(T3137="USD",S3137,S3137*0.055)</f>
        <v>220</v>
      </c>
      <c r="V3137">
        <v>2500</v>
      </c>
      <c r="W3137" t="s">
        <v>58</v>
      </c>
      <c r="X3137">
        <f>IF(W3137="USD",V3137,V3137*0.054)</f>
        <v>135</v>
      </c>
      <c r="Y3137">
        <v>0</v>
      </c>
      <c r="Z3137">
        <v>0</v>
      </c>
      <c r="AA3137" s="9">
        <v>0</v>
      </c>
      <c r="AB3137">
        <v>0</v>
      </c>
      <c r="AC3137">
        <v>0</v>
      </c>
    </row>
    <row r="3138" spans="1:29" x14ac:dyDescent="0.25">
      <c r="A3138" t="s">
        <v>2246</v>
      </c>
      <c r="B3138" t="s">
        <v>10</v>
      </c>
      <c r="C3138" t="s">
        <v>56</v>
      </c>
      <c r="D3138" t="s">
        <v>3616</v>
      </c>
      <c r="E3138" t="s">
        <v>3614</v>
      </c>
      <c r="F3138" t="str">
        <f>_xlfn.CONCAT(D3138:D3138,"-",E3138)</f>
        <v>Marrakech-Alger</v>
      </c>
      <c r="G3138" s="1">
        <v>44575</v>
      </c>
      <c r="H3138" s="1">
        <v>44575</v>
      </c>
      <c r="I3138" s="8">
        <f>IF(H3138&lt;&gt;"",_xlfn.DAYS(H3138,G3138),"N/A")</f>
        <v>0</v>
      </c>
      <c r="J3138" s="1">
        <f>IF(H3138&lt;&gt;"",H3138,"N/A")</f>
        <v>44575</v>
      </c>
      <c r="K3138">
        <v>1</v>
      </c>
      <c r="L3138" t="s">
        <v>16</v>
      </c>
      <c r="M3138" t="str">
        <f>IF(L3138&lt;&gt;"",L3138,"N/A")</f>
        <v>Paid</v>
      </c>
      <c r="N3138" t="s">
        <v>12</v>
      </c>
      <c r="O3138" t="str">
        <f>IF(N3138&lt;&gt;"",N3138,"N/A")</f>
        <v>Invoiced</v>
      </c>
      <c r="P3138" t="s">
        <v>13</v>
      </c>
      <c r="Q3138" s="9">
        <v>32.5</v>
      </c>
      <c r="R3138" t="str">
        <f t="shared" si="48"/>
        <v>30+</v>
      </c>
      <c r="S3138">
        <v>4000</v>
      </c>
      <c r="T3138" t="s">
        <v>2201</v>
      </c>
      <c r="U3138">
        <f>IF(T3138="USD",S3138,S3138*0.055)</f>
        <v>220</v>
      </c>
      <c r="V3138">
        <v>2500</v>
      </c>
      <c r="W3138" t="s">
        <v>58</v>
      </c>
      <c r="X3138">
        <f>IF(W3138="USD",V3138,V3138*0.054)</f>
        <v>135</v>
      </c>
      <c r="Y3138">
        <v>0</v>
      </c>
      <c r="Z3138">
        <v>0</v>
      </c>
      <c r="AA3138" s="9">
        <v>0</v>
      </c>
      <c r="AB3138">
        <v>0</v>
      </c>
      <c r="AC3138">
        <v>0</v>
      </c>
    </row>
    <row r="3139" spans="1:29" x14ac:dyDescent="0.25">
      <c r="A3139" t="s">
        <v>2247</v>
      </c>
      <c r="B3139" t="s">
        <v>10</v>
      </c>
      <c r="C3139" t="s">
        <v>56</v>
      </c>
      <c r="D3139" t="s">
        <v>3615</v>
      </c>
      <c r="E3139" t="s">
        <v>3612</v>
      </c>
      <c r="F3139" t="str">
        <f>_xlfn.CONCAT(D3139:D3139,"-",E3139)</f>
        <v>Mombasa-Victoria</v>
      </c>
      <c r="G3139" s="1">
        <v>44575</v>
      </c>
      <c r="H3139" s="1">
        <v>44575</v>
      </c>
      <c r="I3139" s="8">
        <f>IF(H3139&lt;&gt;"",_xlfn.DAYS(H3139,G3139),"N/A")</f>
        <v>0</v>
      </c>
      <c r="J3139" s="1">
        <f>IF(H3139&lt;&gt;"",H3139,"N/A")</f>
        <v>44575</v>
      </c>
      <c r="K3139">
        <v>1</v>
      </c>
      <c r="L3139" t="s">
        <v>16</v>
      </c>
      <c r="M3139" t="str">
        <f>IF(L3139&lt;&gt;"",L3139,"N/A")</f>
        <v>Paid</v>
      </c>
      <c r="N3139" t="s">
        <v>12</v>
      </c>
      <c r="O3139" t="str">
        <f>IF(N3139&lt;&gt;"",N3139,"N/A")</f>
        <v>Invoiced</v>
      </c>
      <c r="P3139" t="s">
        <v>13</v>
      </c>
      <c r="Q3139" s="9">
        <v>32.5</v>
      </c>
      <c r="R3139" t="str">
        <f t="shared" ref="R3139:R3202" si="49">IF(Q3139&lt;=10,"1-10",IF(Q3139&lt;=20,"10-20",IF(Q3139&lt;=30,"20-30",IF(Q3139&lt;=40,"30+"))))</f>
        <v>30+</v>
      </c>
      <c r="S3139">
        <v>4000</v>
      </c>
      <c r="T3139" t="s">
        <v>2201</v>
      </c>
      <c r="U3139">
        <f>IF(T3139="USD",S3139,S3139*0.055)</f>
        <v>220</v>
      </c>
      <c r="V3139">
        <v>2500</v>
      </c>
      <c r="W3139" t="s">
        <v>58</v>
      </c>
      <c r="X3139">
        <f>IF(W3139="USD",V3139,V3139*0.054)</f>
        <v>135</v>
      </c>
      <c r="Y3139">
        <v>0</v>
      </c>
      <c r="Z3139">
        <v>0</v>
      </c>
      <c r="AA3139" s="9">
        <v>0</v>
      </c>
      <c r="AB3139">
        <v>0</v>
      </c>
      <c r="AC3139">
        <v>0</v>
      </c>
    </row>
    <row r="3140" spans="1:29" x14ac:dyDescent="0.25">
      <c r="A3140" t="s">
        <v>2248</v>
      </c>
      <c r="B3140" t="s">
        <v>10</v>
      </c>
      <c r="C3140" t="s">
        <v>56</v>
      </c>
      <c r="D3140" t="s">
        <v>3616</v>
      </c>
      <c r="E3140" t="s">
        <v>3612</v>
      </c>
      <c r="F3140" t="str">
        <f>_xlfn.CONCAT(D3140:D3140,"-",E3140)</f>
        <v>Marrakech-Victoria</v>
      </c>
      <c r="G3140" s="1">
        <v>44576</v>
      </c>
      <c r="H3140" s="1">
        <v>44576</v>
      </c>
      <c r="I3140" s="8">
        <f>IF(H3140&lt;&gt;"",_xlfn.DAYS(H3140,G3140),"N/A")</f>
        <v>0</v>
      </c>
      <c r="J3140" s="1">
        <f>IF(H3140&lt;&gt;"",H3140,"N/A")</f>
        <v>44576</v>
      </c>
      <c r="K3140">
        <v>1</v>
      </c>
      <c r="L3140" t="s">
        <v>16</v>
      </c>
      <c r="M3140" t="str">
        <f>IF(L3140&lt;&gt;"",L3140,"N/A")</f>
        <v>Paid</v>
      </c>
      <c r="N3140" t="s">
        <v>12</v>
      </c>
      <c r="O3140" t="str">
        <f>IF(N3140&lt;&gt;"",N3140,"N/A")</f>
        <v>Invoiced</v>
      </c>
      <c r="P3140" t="s">
        <v>13</v>
      </c>
      <c r="Q3140" s="9">
        <v>32.5</v>
      </c>
      <c r="R3140" t="str">
        <f t="shared" si="49"/>
        <v>30+</v>
      </c>
      <c r="S3140">
        <v>4000</v>
      </c>
      <c r="T3140" t="s">
        <v>2201</v>
      </c>
      <c r="U3140">
        <f>IF(T3140="USD",S3140,S3140*0.055)</f>
        <v>220</v>
      </c>
      <c r="V3140">
        <v>2500</v>
      </c>
      <c r="W3140" t="s">
        <v>58</v>
      </c>
      <c r="X3140">
        <f>IF(W3140="USD",V3140,V3140*0.054)</f>
        <v>135</v>
      </c>
      <c r="Y3140">
        <v>0</v>
      </c>
      <c r="Z3140">
        <v>0</v>
      </c>
      <c r="AA3140" s="9">
        <v>0</v>
      </c>
      <c r="AB3140">
        <v>0</v>
      </c>
      <c r="AC3140">
        <v>0</v>
      </c>
    </row>
    <row r="3141" spans="1:29" x14ac:dyDescent="0.25">
      <c r="A3141" t="s">
        <v>2254</v>
      </c>
      <c r="B3141" t="s">
        <v>10</v>
      </c>
      <c r="C3141" t="s">
        <v>56</v>
      </c>
      <c r="D3141" t="s">
        <v>3616</v>
      </c>
      <c r="E3141" t="s">
        <v>3618</v>
      </c>
      <c r="F3141" t="str">
        <f>_xlfn.CONCAT(D3141:D3141,"-",E3141)</f>
        <v>Marrakech-Tripoli</v>
      </c>
      <c r="G3141" s="1">
        <v>44602</v>
      </c>
      <c r="H3141" s="1">
        <v>44602</v>
      </c>
      <c r="I3141" s="8">
        <f>IF(H3141&lt;&gt;"",_xlfn.DAYS(H3141,G3141),"N/A")</f>
        <v>0</v>
      </c>
      <c r="J3141" s="1">
        <f>IF(H3141&lt;&gt;"",H3141,"N/A")</f>
        <v>44602</v>
      </c>
      <c r="K3141">
        <v>2</v>
      </c>
      <c r="L3141" t="s">
        <v>16</v>
      </c>
      <c r="M3141" t="str">
        <f>IF(L3141&lt;&gt;"",L3141,"N/A")</f>
        <v>Paid</v>
      </c>
      <c r="N3141" t="s">
        <v>12</v>
      </c>
      <c r="O3141" t="str">
        <f>IF(N3141&lt;&gt;"",N3141,"N/A")</f>
        <v>Invoiced</v>
      </c>
      <c r="P3141" t="s">
        <v>13</v>
      </c>
      <c r="Q3141" s="9">
        <v>32.5</v>
      </c>
      <c r="R3141" t="str">
        <f t="shared" si="49"/>
        <v>30+</v>
      </c>
      <c r="S3141">
        <v>4000</v>
      </c>
      <c r="T3141" t="s">
        <v>2201</v>
      </c>
      <c r="U3141">
        <f>IF(T3141="USD",S3141,S3141*0.055)</f>
        <v>220</v>
      </c>
      <c r="V3141">
        <v>2500</v>
      </c>
      <c r="W3141" t="s">
        <v>58</v>
      </c>
      <c r="X3141">
        <f>IF(W3141="USD",V3141,V3141*0.054)</f>
        <v>135</v>
      </c>
      <c r="Y3141">
        <v>0</v>
      </c>
      <c r="Z3141">
        <v>0</v>
      </c>
      <c r="AA3141" s="9">
        <v>0</v>
      </c>
      <c r="AB3141">
        <v>0</v>
      </c>
      <c r="AC3141">
        <v>0</v>
      </c>
    </row>
    <row r="3142" spans="1:29" x14ac:dyDescent="0.25">
      <c r="A3142" t="s">
        <v>2255</v>
      </c>
      <c r="B3142" t="s">
        <v>10</v>
      </c>
      <c r="C3142" t="s">
        <v>56</v>
      </c>
      <c r="D3142" t="s">
        <v>3615</v>
      </c>
      <c r="E3142" t="s">
        <v>3613</v>
      </c>
      <c r="F3142" t="str">
        <f>_xlfn.CONCAT(D3142:D3142,"-",E3142)</f>
        <v>Mombasa-Sanaa</v>
      </c>
      <c r="G3142" s="1">
        <v>44602</v>
      </c>
      <c r="H3142" s="1">
        <v>44602</v>
      </c>
      <c r="I3142" s="8">
        <f>IF(H3142&lt;&gt;"",_xlfn.DAYS(H3142,G3142),"N/A")</f>
        <v>0</v>
      </c>
      <c r="J3142" s="1">
        <f>IF(H3142&lt;&gt;"",H3142,"N/A")</f>
        <v>44602</v>
      </c>
      <c r="K3142">
        <v>2</v>
      </c>
      <c r="L3142" t="s">
        <v>16</v>
      </c>
      <c r="M3142" t="str">
        <f>IF(L3142&lt;&gt;"",L3142,"N/A")</f>
        <v>Paid</v>
      </c>
      <c r="N3142" t="s">
        <v>12</v>
      </c>
      <c r="O3142" t="str">
        <f>IF(N3142&lt;&gt;"",N3142,"N/A")</f>
        <v>Invoiced</v>
      </c>
      <c r="P3142" t="s">
        <v>13</v>
      </c>
      <c r="Q3142" s="9">
        <v>32.5</v>
      </c>
      <c r="R3142" t="str">
        <f t="shared" si="49"/>
        <v>30+</v>
      </c>
      <c r="S3142">
        <v>4000</v>
      </c>
      <c r="T3142" t="s">
        <v>2201</v>
      </c>
      <c r="U3142">
        <f>IF(T3142="USD",S3142,S3142*0.055)</f>
        <v>220</v>
      </c>
      <c r="V3142">
        <v>2500</v>
      </c>
      <c r="W3142" t="s">
        <v>58</v>
      </c>
      <c r="X3142">
        <f>IF(W3142="USD",V3142,V3142*0.054)</f>
        <v>135</v>
      </c>
      <c r="Y3142">
        <v>0</v>
      </c>
      <c r="Z3142">
        <v>0</v>
      </c>
      <c r="AA3142" s="9">
        <v>0</v>
      </c>
      <c r="AB3142">
        <v>0</v>
      </c>
      <c r="AC3142">
        <v>0</v>
      </c>
    </row>
    <row r="3143" spans="1:29" x14ac:dyDescent="0.25">
      <c r="A3143" t="s">
        <v>2223</v>
      </c>
      <c r="B3143" t="s">
        <v>10</v>
      </c>
      <c r="C3143" t="s">
        <v>56</v>
      </c>
      <c r="D3143" t="s">
        <v>3611</v>
      </c>
      <c r="E3143" t="s">
        <v>3613</v>
      </c>
      <c r="F3143" t="str">
        <f>_xlfn.CONCAT(D3143:D3143,"-",E3143)</f>
        <v>Mogadishu-Sanaa</v>
      </c>
      <c r="G3143" s="1">
        <v>44574</v>
      </c>
      <c r="H3143" s="1">
        <v>44574</v>
      </c>
      <c r="I3143" s="8">
        <f>IF(H3143&lt;&gt;"",_xlfn.DAYS(H3143,G3143),"N/A")</f>
        <v>0</v>
      </c>
      <c r="J3143" s="1">
        <f>IF(H3143&lt;&gt;"",H3143,"N/A")</f>
        <v>44574</v>
      </c>
      <c r="K3143">
        <v>1</v>
      </c>
      <c r="L3143" t="s">
        <v>16</v>
      </c>
      <c r="M3143" t="str">
        <f>IF(L3143&lt;&gt;"",L3143,"N/A")</f>
        <v>Paid</v>
      </c>
      <c r="N3143" t="s">
        <v>12</v>
      </c>
      <c r="O3143" t="str">
        <f>IF(N3143&lt;&gt;"",N3143,"N/A")</f>
        <v>Invoiced</v>
      </c>
      <c r="P3143" t="s">
        <v>13</v>
      </c>
      <c r="Q3143" s="9">
        <v>31.25</v>
      </c>
      <c r="R3143" t="str">
        <f t="shared" si="49"/>
        <v>30+</v>
      </c>
      <c r="S3143">
        <v>4000</v>
      </c>
      <c r="T3143" t="s">
        <v>2201</v>
      </c>
      <c r="U3143">
        <f>IF(T3143="USD",S3143,S3143*0.055)</f>
        <v>220</v>
      </c>
      <c r="V3143">
        <v>2500</v>
      </c>
      <c r="W3143" t="s">
        <v>58</v>
      </c>
      <c r="X3143">
        <f>IF(W3143="USD",V3143,V3143*0.054)</f>
        <v>135</v>
      </c>
      <c r="Y3143">
        <v>0</v>
      </c>
      <c r="Z3143">
        <v>0</v>
      </c>
      <c r="AA3143" s="9">
        <v>0</v>
      </c>
      <c r="AB3143">
        <v>0</v>
      </c>
      <c r="AC3143">
        <v>0</v>
      </c>
    </row>
    <row r="3144" spans="1:29" x14ac:dyDescent="0.25">
      <c r="A3144" t="s">
        <v>2249</v>
      </c>
      <c r="B3144" t="s">
        <v>10</v>
      </c>
      <c r="C3144" t="s">
        <v>56</v>
      </c>
      <c r="D3144" t="s">
        <v>3615</v>
      </c>
      <c r="E3144" t="s">
        <v>3614</v>
      </c>
      <c r="F3144" t="str">
        <f>_xlfn.CONCAT(D3144:D3144,"-",E3144)</f>
        <v>Mombasa-Alger</v>
      </c>
      <c r="G3144" s="1">
        <v>44576</v>
      </c>
      <c r="H3144" s="1">
        <v>44576</v>
      </c>
      <c r="I3144" s="8">
        <f>IF(H3144&lt;&gt;"",_xlfn.DAYS(H3144,G3144),"N/A")</f>
        <v>0</v>
      </c>
      <c r="J3144" s="1">
        <f>IF(H3144&lt;&gt;"",H3144,"N/A")</f>
        <v>44576</v>
      </c>
      <c r="K3144">
        <v>1</v>
      </c>
      <c r="L3144" t="s">
        <v>16</v>
      </c>
      <c r="M3144" t="str">
        <f>IF(L3144&lt;&gt;"",L3144,"N/A")</f>
        <v>Paid</v>
      </c>
      <c r="N3144" t="s">
        <v>12</v>
      </c>
      <c r="O3144" t="str">
        <f>IF(N3144&lt;&gt;"",N3144,"N/A")</f>
        <v>Invoiced</v>
      </c>
      <c r="P3144" t="s">
        <v>13</v>
      </c>
      <c r="Q3144" s="9">
        <v>30</v>
      </c>
      <c r="R3144" t="str">
        <f t="shared" si="49"/>
        <v>20-30</v>
      </c>
      <c r="S3144">
        <v>4000</v>
      </c>
      <c r="T3144" t="s">
        <v>2201</v>
      </c>
      <c r="U3144">
        <f>IF(T3144="USD",S3144,S3144*0.055)</f>
        <v>220</v>
      </c>
      <c r="V3144">
        <v>2500</v>
      </c>
      <c r="W3144" t="s">
        <v>58</v>
      </c>
      <c r="X3144">
        <f>IF(W3144="USD",V3144,V3144*0.054)</f>
        <v>135</v>
      </c>
      <c r="Y3144">
        <v>0</v>
      </c>
      <c r="Z3144">
        <v>0</v>
      </c>
      <c r="AA3144" s="9">
        <v>0</v>
      </c>
      <c r="AB3144">
        <v>0</v>
      </c>
      <c r="AC3144">
        <v>0</v>
      </c>
    </row>
    <row r="3145" spans="1:29" x14ac:dyDescent="0.25">
      <c r="A3145" t="s">
        <v>2467</v>
      </c>
      <c r="B3145" t="s">
        <v>10</v>
      </c>
      <c r="C3145" t="s">
        <v>56</v>
      </c>
      <c r="D3145" t="s">
        <v>3620</v>
      </c>
      <c r="E3145" t="s">
        <v>3614</v>
      </c>
      <c r="F3145" t="str">
        <f>_xlfn.CONCAT(D3145:D3145,"-",E3145)</f>
        <v>Zanzibar-Alger</v>
      </c>
      <c r="G3145" s="1">
        <v>44732</v>
      </c>
      <c r="H3145" s="1">
        <v>44732</v>
      </c>
      <c r="I3145" s="8">
        <f>IF(H3145&lt;&gt;"",_xlfn.DAYS(H3145,G3145),"N/A")</f>
        <v>0</v>
      </c>
      <c r="J3145" s="1">
        <f>IF(H3145&lt;&gt;"",H3145,"N/A")</f>
        <v>44732</v>
      </c>
      <c r="K3145">
        <v>6</v>
      </c>
      <c r="L3145" t="s">
        <v>12</v>
      </c>
      <c r="M3145" t="str">
        <f>IF(L3145&lt;&gt;"",L3145,"N/A")</f>
        <v>Invoiced</v>
      </c>
      <c r="N3145" t="s">
        <v>12</v>
      </c>
      <c r="O3145" t="str">
        <f>IF(N3145&lt;&gt;"",N3145,"N/A")</f>
        <v>Invoiced</v>
      </c>
      <c r="P3145" t="s">
        <v>13</v>
      </c>
      <c r="Q3145" s="9">
        <v>30</v>
      </c>
      <c r="R3145" t="str">
        <f t="shared" si="49"/>
        <v>20-30</v>
      </c>
      <c r="S3145">
        <v>4000</v>
      </c>
      <c r="T3145" t="s">
        <v>2201</v>
      </c>
      <c r="U3145">
        <f>IF(T3145="USD",S3145,S3145*0.055)</f>
        <v>220</v>
      </c>
      <c r="V3145">
        <v>2500</v>
      </c>
      <c r="W3145" t="s">
        <v>58</v>
      </c>
      <c r="X3145">
        <f>IF(W3145="USD",V3145,V3145*0.054)</f>
        <v>135</v>
      </c>
      <c r="Y3145">
        <v>1</v>
      </c>
      <c r="Z3145">
        <v>0</v>
      </c>
      <c r="AA3145" s="9">
        <v>0</v>
      </c>
      <c r="AB3145">
        <v>0</v>
      </c>
      <c r="AC3145">
        <v>0</v>
      </c>
    </row>
    <row r="3146" spans="1:29" x14ac:dyDescent="0.25">
      <c r="A3146" t="s">
        <v>2468</v>
      </c>
      <c r="B3146" t="s">
        <v>10</v>
      </c>
      <c r="C3146" t="s">
        <v>56</v>
      </c>
      <c r="D3146" t="s">
        <v>3615</v>
      </c>
      <c r="E3146" t="s">
        <v>3613</v>
      </c>
      <c r="F3146" t="str">
        <f>_xlfn.CONCAT(D3146:D3146,"-",E3146)</f>
        <v>Mombasa-Sanaa</v>
      </c>
      <c r="G3146" s="1">
        <v>44732</v>
      </c>
      <c r="H3146" s="1">
        <v>44732</v>
      </c>
      <c r="I3146" s="8">
        <f>IF(H3146&lt;&gt;"",_xlfn.DAYS(H3146,G3146),"N/A")</f>
        <v>0</v>
      </c>
      <c r="J3146" s="1">
        <f>IF(H3146&lt;&gt;"",H3146,"N/A")</f>
        <v>44732</v>
      </c>
      <c r="K3146">
        <v>6</v>
      </c>
      <c r="L3146" t="s">
        <v>12</v>
      </c>
      <c r="M3146" t="str">
        <f>IF(L3146&lt;&gt;"",L3146,"N/A")</f>
        <v>Invoiced</v>
      </c>
      <c r="N3146" t="s">
        <v>12</v>
      </c>
      <c r="O3146" t="str">
        <f>IF(N3146&lt;&gt;"",N3146,"N/A")</f>
        <v>Invoiced</v>
      </c>
      <c r="P3146" t="s">
        <v>13</v>
      </c>
      <c r="Q3146" s="9">
        <v>30</v>
      </c>
      <c r="R3146" t="str">
        <f t="shared" si="49"/>
        <v>20-30</v>
      </c>
      <c r="S3146">
        <v>4000</v>
      </c>
      <c r="T3146" t="s">
        <v>2201</v>
      </c>
      <c r="U3146">
        <f>IF(T3146="USD",S3146,S3146*0.055)</f>
        <v>220</v>
      </c>
      <c r="V3146">
        <v>2500</v>
      </c>
      <c r="W3146" t="s">
        <v>58</v>
      </c>
      <c r="X3146">
        <f>IF(W3146="USD",V3146,V3146*0.054)</f>
        <v>135</v>
      </c>
      <c r="Y3146">
        <v>1</v>
      </c>
      <c r="Z3146">
        <v>0</v>
      </c>
      <c r="AA3146" s="9">
        <v>0</v>
      </c>
      <c r="AB3146">
        <v>0</v>
      </c>
      <c r="AC3146">
        <v>0</v>
      </c>
    </row>
    <row r="3147" spans="1:29" x14ac:dyDescent="0.25">
      <c r="A3147" t="s">
        <v>2469</v>
      </c>
      <c r="B3147" t="s">
        <v>10</v>
      </c>
      <c r="C3147" t="s">
        <v>56</v>
      </c>
      <c r="D3147" t="s">
        <v>3619</v>
      </c>
      <c r="E3147" t="s">
        <v>3614</v>
      </c>
      <c r="F3147" t="str">
        <f>_xlfn.CONCAT(D3147:D3147,"-",E3147)</f>
        <v>Addis Ababa-Alger</v>
      </c>
      <c r="G3147" s="1">
        <v>44732</v>
      </c>
      <c r="H3147" s="1">
        <v>44732</v>
      </c>
      <c r="I3147" s="8">
        <f>IF(H3147&lt;&gt;"",_xlfn.DAYS(H3147,G3147),"N/A")</f>
        <v>0</v>
      </c>
      <c r="J3147" s="1">
        <f>IF(H3147&lt;&gt;"",H3147,"N/A")</f>
        <v>44732</v>
      </c>
      <c r="K3147">
        <v>6</v>
      </c>
      <c r="L3147" t="s">
        <v>12</v>
      </c>
      <c r="M3147" t="str">
        <f>IF(L3147&lt;&gt;"",L3147,"N/A")</f>
        <v>Invoiced</v>
      </c>
      <c r="N3147" t="s">
        <v>12</v>
      </c>
      <c r="O3147" t="str">
        <f>IF(N3147&lt;&gt;"",N3147,"N/A")</f>
        <v>Invoiced</v>
      </c>
      <c r="P3147" t="s">
        <v>13</v>
      </c>
      <c r="Q3147" s="9">
        <v>30</v>
      </c>
      <c r="R3147" t="str">
        <f t="shared" si="49"/>
        <v>20-30</v>
      </c>
      <c r="S3147">
        <v>4000</v>
      </c>
      <c r="T3147" t="s">
        <v>2201</v>
      </c>
      <c r="U3147">
        <f>IF(T3147="USD",S3147,S3147*0.055)</f>
        <v>220</v>
      </c>
      <c r="V3147">
        <v>2500</v>
      </c>
      <c r="W3147" t="s">
        <v>58</v>
      </c>
      <c r="X3147">
        <f>IF(W3147="USD",V3147,V3147*0.054)</f>
        <v>135</v>
      </c>
      <c r="Y3147">
        <v>0</v>
      </c>
      <c r="Z3147">
        <v>0</v>
      </c>
      <c r="AA3147" s="9">
        <v>0</v>
      </c>
      <c r="AB3147">
        <v>0</v>
      </c>
      <c r="AC3147">
        <v>0</v>
      </c>
    </row>
    <row r="3148" spans="1:29" x14ac:dyDescent="0.25">
      <c r="A3148" t="s">
        <v>2470</v>
      </c>
      <c r="B3148" t="s">
        <v>10</v>
      </c>
      <c r="C3148" t="s">
        <v>56</v>
      </c>
      <c r="D3148" t="s">
        <v>3619</v>
      </c>
      <c r="E3148" t="s">
        <v>3617</v>
      </c>
      <c r="F3148" t="str">
        <f>_xlfn.CONCAT(D3148:D3148,"-",E3148)</f>
        <v>Addis Ababa-Lagos</v>
      </c>
      <c r="G3148" s="1">
        <v>44732</v>
      </c>
      <c r="H3148" s="1">
        <v>44732</v>
      </c>
      <c r="I3148" s="8">
        <f>IF(H3148&lt;&gt;"",_xlfn.DAYS(H3148,G3148),"N/A")</f>
        <v>0</v>
      </c>
      <c r="J3148" s="1">
        <f>IF(H3148&lt;&gt;"",H3148,"N/A")</f>
        <v>44732</v>
      </c>
      <c r="K3148">
        <v>6</v>
      </c>
      <c r="L3148" t="s">
        <v>12</v>
      </c>
      <c r="M3148" t="str">
        <f>IF(L3148&lt;&gt;"",L3148,"N/A")</f>
        <v>Invoiced</v>
      </c>
      <c r="N3148" t="s">
        <v>12</v>
      </c>
      <c r="O3148" t="str">
        <f>IF(N3148&lt;&gt;"",N3148,"N/A")</f>
        <v>Invoiced</v>
      </c>
      <c r="P3148" t="s">
        <v>13</v>
      </c>
      <c r="Q3148" s="9">
        <v>30</v>
      </c>
      <c r="R3148" t="str">
        <f t="shared" si="49"/>
        <v>20-30</v>
      </c>
      <c r="S3148">
        <v>4000</v>
      </c>
      <c r="T3148" t="s">
        <v>2201</v>
      </c>
      <c r="U3148">
        <f>IF(T3148="USD",S3148,S3148*0.055)</f>
        <v>220</v>
      </c>
      <c r="V3148">
        <v>2500</v>
      </c>
      <c r="W3148" t="s">
        <v>58</v>
      </c>
      <c r="X3148">
        <f>IF(W3148="USD",V3148,V3148*0.054)</f>
        <v>135</v>
      </c>
      <c r="Y3148">
        <v>1</v>
      </c>
      <c r="Z3148">
        <v>0</v>
      </c>
      <c r="AA3148" s="9">
        <v>0</v>
      </c>
      <c r="AB3148">
        <v>0</v>
      </c>
      <c r="AC3148">
        <v>0</v>
      </c>
    </row>
    <row r="3149" spans="1:29" x14ac:dyDescent="0.25">
      <c r="A3149" t="s">
        <v>2471</v>
      </c>
      <c r="B3149" t="s">
        <v>10</v>
      </c>
      <c r="C3149" t="s">
        <v>56</v>
      </c>
      <c r="D3149" t="s">
        <v>3615</v>
      </c>
      <c r="E3149" t="s">
        <v>3614</v>
      </c>
      <c r="F3149" t="str">
        <f>_xlfn.CONCAT(D3149:D3149,"-",E3149)</f>
        <v>Mombasa-Alger</v>
      </c>
      <c r="G3149" s="1">
        <v>44732</v>
      </c>
      <c r="H3149" s="1">
        <v>44732</v>
      </c>
      <c r="I3149" s="8">
        <f>IF(H3149&lt;&gt;"",_xlfn.DAYS(H3149,G3149),"N/A")</f>
        <v>0</v>
      </c>
      <c r="J3149" s="1">
        <f>IF(H3149&lt;&gt;"",H3149,"N/A")</f>
        <v>44732</v>
      </c>
      <c r="K3149">
        <v>6</v>
      </c>
      <c r="L3149" t="s">
        <v>12</v>
      </c>
      <c r="M3149" t="str">
        <f>IF(L3149&lt;&gt;"",L3149,"N/A")</f>
        <v>Invoiced</v>
      </c>
      <c r="N3149" t="s">
        <v>12</v>
      </c>
      <c r="O3149" t="str">
        <f>IF(N3149&lt;&gt;"",N3149,"N/A")</f>
        <v>Invoiced</v>
      </c>
      <c r="P3149" t="s">
        <v>13</v>
      </c>
      <c r="Q3149" s="9">
        <v>30</v>
      </c>
      <c r="R3149" t="str">
        <f t="shared" si="49"/>
        <v>20-30</v>
      </c>
      <c r="S3149">
        <v>4000</v>
      </c>
      <c r="T3149" t="s">
        <v>2201</v>
      </c>
      <c r="U3149">
        <f>IF(T3149="USD",S3149,S3149*0.055)</f>
        <v>220</v>
      </c>
      <c r="V3149">
        <v>2500</v>
      </c>
      <c r="W3149" t="s">
        <v>58</v>
      </c>
      <c r="X3149">
        <f>IF(W3149="USD",V3149,V3149*0.054)</f>
        <v>135</v>
      </c>
      <c r="Y3149">
        <v>1</v>
      </c>
      <c r="Z3149">
        <v>0</v>
      </c>
      <c r="AA3149" s="9">
        <v>0</v>
      </c>
      <c r="AB3149">
        <v>0</v>
      </c>
      <c r="AC3149">
        <v>0</v>
      </c>
    </row>
    <row r="3150" spans="1:29" x14ac:dyDescent="0.25">
      <c r="A3150" t="s">
        <v>2472</v>
      </c>
      <c r="B3150" t="s">
        <v>10</v>
      </c>
      <c r="C3150" t="s">
        <v>56</v>
      </c>
      <c r="D3150" t="s">
        <v>3616</v>
      </c>
      <c r="E3150" t="s">
        <v>3614</v>
      </c>
      <c r="F3150" t="str">
        <f>_xlfn.CONCAT(D3150:D3150,"-",E3150)</f>
        <v>Marrakech-Alger</v>
      </c>
      <c r="G3150" s="1">
        <v>44732</v>
      </c>
      <c r="H3150" s="1">
        <v>44732</v>
      </c>
      <c r="I3150" s="8">
        <f>IF(H3150&lt;&gt;"",_xlfn.DAYS(H3150,G3150),"N/A")</f>
        <v>0</v>
      </c>
      <c r="J3150" s="1">
        <f>IF(H3150&lt;&gt;"",H3150,"N/A")</f>
        <v>44732</v>
      </c>
      <c r="K3150">
        <v>6</v>
      </c>
      <c r="L3150" t="s">
        <v>12</v>
      </c>
      <c r="M3150" t="str">
        <f>IF(L3150&lt;&gt;"",L3150,"N/A")</f>
        <v>Invoiced</v>
      </c>
      <c r="N3150" t="s">
        <v>12</v>
      </c>
      <c r="O3150" t="str">
        <f>IF(N3150&lt;&gt;"",N3150,"N/A")</f>
        <v>Invoiced</v>
      </c>
      <c r="P3150" t="s">
        <v>13</v>
      </c>
      <c r="Q3150" s="9">
        <v>30</v>
      </c>
      <c r="R3150" t="str">
        <f t="shared" si="49"/>
        <v>20-30</v>
      </c>
      <c r="S3150">
        <v>4000</v>
      </c>
      <c r="T3150" t="s">
        <v>2201</v>
      </c>
      <c r="U3150">
        <f>IF(T3150="USD",S3150,S3150*0.055)</f>
        <v>220</v>
      </c>
      <c r="V3150">
        <v>2500</v>
      </c>
      <c r="W3150" t="s">
        <v>58</v>
      </c>
      <c r="X3150">
        <f>IF(W3150="USD",V3150,V3150*0.054)</f>
        <v>135</v>
      </c>
      <c r="Y3150">
        <v>0</v>
      </c>
      <c r="Z3150">
        <v>0</v>
      </c>
      <c r="AA3150" s="9">
        <v>0</v>
      </c>
      <c r="AB3150">
        <v>0</v>
      </c>
      <c r="AC3150">
        <v>0</v>
      </c>
    </row>
    <row r="3151" spans="1:29" x14ac:dyDescent="0.25">
      <c r="A3151" t="s">
        <v>2473</v>
      </c>
      <c r="B3151" t="s">
        <v>10</v>
      </c>
      <c r="C3151" t="s">
        <v>56</v>
      </c>
      <c r="D3151" t="s">
        <v>3619</v>
      </c>
      <c r="E3151" t="s">
        <v>3614</v>
      </c>
      <c r="F3151" t="str">
        <f>_xlfn.CONCAT(D3151:D3151,"-",E3151)</f>
        <v>Addis Ababa-Alger</v>
      </c>
      <c r="G3151" s="1">
        <v>44732</v>
      </c>
      <c r="H3151" s="1">
        <v>44732</v>
      </c>
      <c r="I3151" s="8">
        <f>IF(H3151&lt;&gt;"",_xlfn.DAYS(H3151,G3151),"N/A")</f>
        <v>0</v>
      </c>
      <c r="J3151" s="1">
        <f>IF(H3151&lt;&gt;"",H3151,"N/A")</f>
        <v>44732</v>
      </c>
      <c r="K3151">
        <v>6</v>
      </c>
      <c r="L3151" t="s">
        <v>12</v>
      </c>
      <c r="M3151" t="str">
        <f>IF(L3151&lt;&gt;"",L3151,"N/A")</f>
        <v>Invoiced</v>
      </c>
      <c r="N3151" t="s">
        <v>12</v>
      </c>
      <c r="O3151" t="str">
        <f>IF(N3151&lt;&gt;"",N3151,"N/A")</f>
        <v>Invoiced</v>
      </c>
      <c r="P3151" t="s">
        <v>13</v>
      </c>
      <c r="Q3151" s="9">
        <v>30</v>
      </c>
      <c r="R3151" t="str">
        <f t="shared" si="49"/>
        <v>20-30</v>
      </c>
      <c r="S3151">
        <v>4000</v>
      </c>
      <c r="T3151" t="s">
        <v>2201</v>
      </c>
      <c r="U3151">
        <f>IF(T3151="USD",S3151,S3151*0.055)</f>
        <v>220</v>
      </c>
      <c r="V3151">
        <v>2500</v>
      </c>
      <c r="W3151" t="s">
        <v>58</v>
      </c>
      <c r="X3151">
        <f>IF(W3151="USD",V3151,V3151*0.054)</f>
        <v>135</v>
      </c>
      <c r="Y3151">
        <v>1</v>
      </c>
      <c r="Z3151">
        <v>0</v>
      </c>
      <c r="AA3151" s="9">
        <v>0</v>
      </c>
      <c r="AB3151">
        <v>0</v>
      </c>
      <c r="AC3151">
        <v>0</v>
      </c>
    </row>
    <row r="3152" spans="1:29" x14ac:dyDescent="0.25">
      <c r="A3152" t="s">
        <v>2474</v>
      </c>
      <c r="B3152" t="s">
        <v>10</v>
      </c>
      <c r="C3152" t="s">
        <v>56</v>
      </c>
      <c r="D3152" t="s">
        <v>3615</v>
      </c>
      <c r="E3152" t="s">
        <v>3617</v>
      </c>
      <c r="F3152" t="str">
        <f>_xlfn.CONCAT(D3152:D3152,"-",E3152)</f>
        <v>Mombasa-Lagos</v>
      </c>
      <c r="G3152" s="1">
        <v>44733</v>
      </c>
      <c r="H3152" s="1">
        <v>44733</v>
      </c>
      <c r="I3152" s="8">
        <f>IF(H3152&lt;&gt;"",_xlfn.DAYS(H3152,G3152),"N/A")</f>
        <v>0</v>
      </c>
      <c r="J3152" s="1">
        <f>IF(H3152&lt;&gt;"",H3152,"N/A")</f>
        <v>44733</v>
      </c>
      <c r="K3152">
        <v>6</v>
      </c>
      <c r="L3152" t="s">
        <v>12</v>
      </c>
      <c r="M3152" t="str">
        <f>IF(L3152&lt;&gt;"",L3152,"N/A")</f>
        <v>Invoiced</v>
      </c>
      <c r="N3152" t="s">
        <v>12</v>
      </c>
      <c r="O3152" t="str">
        <f>IF(N3152&lt;&gt;"",N3152,"N/A")</f>
        <v>Invoiced</v>
      </c>
      <c r="P3152" t="s">
        <v>13</v>
      </c>
      <c r="Q3152" s="9">
        <v>30</v>
      </c>
      <c r="R3152" t="str">
        <f t="shared" si="49"/>
        <v>20-30</v>
      </c>
      <c r="S3152">
        <v>4000</v>
      </c>
      <c r="T3152" t="s">
        <v>2201</v>
      </c>
      <c r="U3152">
        <f>IF(T3152="USD",S3152,S3152*0.055)</f>
        <v>220</v>
      </c>
      <c r="V3152">
        <v>2500</v>
      </c>
      <c r="W3152" t="s">
        <v>58</v>
      </c>
      <c r="X3152">
        <f>IF(W3152="USD",V3152,V3152*0.054)</f>
        <v>135</v>
      </c>
      <c r="Y3152">
        <v>1</v>
      </c>
      <c r="Z3152">
        <v>0</v>
      </c>
      <c r="AA3152" s="9">
        <v>0</v>
      </c>
      <c r="AB3152">
        <v>0</v>
      </c>
      <c r="AC3152">
        <v>0</v>
      </c>
    </row>
    <row r="3153" spans="1:29" x14ac:dyDescent="0.25">
      <c r="A3153" t="s">
        <v>2475</v>
      </c>
      <c r="B3153" t="s">
        <v>10</v>
      </c>
      <c r="C3153" t="s">
        <v>56</v>
      </c>
      <c r="D3153" t="s">
        <v>3620</v>
      </c>
      <c r="E3153" t="s">
        <v>3618</v>
      </c>
      <c r="F3153" t="str">
        <f>_xlfn.CONCAT(D3153:D3153,"-",E3153)</f>
        <v>Zanzibar-Tripoli</v>
      </c>
      <c r="G3153" s="1">
        <v>44733</v>
      </c>
      <c r="H3153" s="1">
        <v>44733</v>
      </c>
      <c r="I3153" s="8">
        <f>IF(H3153&lt;&gt;"",_xlfn.DAYS(H3153,G3153),"N/A")</f>
        <v>0</v>
      </c>
      <c r="J3153" s="1">
        <f>IF(H3153&lt;&gt;"",H3153,"N/A")</f>
        <v>44733</v>
      </c>
      <c r="K3153">
        <v>6</v>
      </c>
      <c r="L3153" t="s">
        <v>12</v>
      </c>
      <c r="M3153" t="str">
        <f>IF(L3153&lt;&gt;"",L3153,"N/A")</f>
        <v>Invoiced</v>
      </c>
      <c r="N3153" t="s">
        <v>12</v>
      </c>
      <c r="O3153" t="str">
        <f>IF(N3153&lt;&gt;"",N3153,"N/A")</f>
        <v>Invoiced</v>
      </c>
      <c r="P3153" t="s">
        <v>13</v>
      </c>
      <c r="Q3153" s="9">
        <v>30</v>
      </c>
      <c r="R3153" t="str">
        <f t="shared" si="49"/>
        <v>20-30</v>
      </c>
      <c r="S3153">
        <v>4000</v>
      </c>
      <c r="T3153" t="s">
        <v>2201</v>
      </c>
      <c r="U3153">
        <f>IF(T3153="USD",S3153,S3153*0.055)</f>
        <v>220</v>
      </c>
      <c r="V3153">
        <v>2500</v>
      </c>
      <c r="W3153" t="s">
        <v>58</v>
      </c>
      <c r="X3153">
        <f>IF(W3153="USD",V3153,V3153*0.054)</f>
        <v>135</v>
      </c>
      <c r="Y3153">
        <v>0</v>
      </c>
      <c r="Z3153">
        <v>0</v>
      </c>
      <c r="AA3153" s="9">
        <v>0</v>
      </c>
      <c r="AB3153">
        <v>0</v>
      </c>
      <c r="AC3153">
        <v>0</v>
      </c>
    </row>
    <row r="3154" spans="1:29" x14ac:dyDescent="0.25">
      <c r="A3154" t="s">
        <v>2476</v>
      </c>
      <c r="B3154" t="s">
        <v>10</v>
      </c>
      <c r="C3154" t="s">
        <v>56</v>
      </c>
      <c r="D3154" t="s">
        <v>3611</v>
      </c>
      <c r="E3154" t="s">
        <v>3617</v>
      </c>
      <c r="F3154" t="str">
        <f>_xlfn.CONCAT(D3154:D3154,"-",E3154)</f>
        <v>Mogadishu-Lagos</v>
      </c>
      <c r="G3154" s="1">
        <v>44733</v>
      </c>
      <c r="H3154" s="1">
        <v>44733</v>
      </c>
      <c r="I3154" s="8">
        <f>IF(H3154&lt;&gt;"",_xlfn.DAYS(H3154,G3154),"N/A")</f>
        <v>0</v>
      </c>
      <c r="J3154" s="1">
        <f>IF(H3154&lt;&gt;"",H3154,"N/A")</f>
        <v>44733</v>
      </c>
      <c r="K3154">
        <v>6</v>
      </c>
      <c r="L3154" t="s">
        <v>12</v>
      </c>
      <c r="M3154" t="str">
        <f>IF(L3154&lt;&gt;"",L3154,"N/A")</f>
        <v>Invoiced</v>
      </c>
      <c r="N3154" t="s">
        <v>12</v>
      </c>
      <c r="O3154" t="str">
        <f>IF(N3154&lt;&gt;"",N3154,"N/A")</f>
        <v>Invoiced</v>
      </c>
      <c r="P3154" t="s">
        <v>13</v>
      </c>
      <c r="Q3154" s="9">
        <v>30</v>
      </c>
      <c r="R3154" t="str">
        <f t="shared" si="49"/>
        <v>20-30</v>
      </c>
      <c r="S3154">
        <v>4000</v>
      </c>
      <c r="T3154" t="s">
        <v>2201</v>
      </c>
      <c r="U3154">
        <f>IF(T3154="USD",S3154,S3154*0.055)</f>
        <v>220</v>
      </c>
      <c r="V3154">
        <v>2500</v>
      </c>
      <c r="W3154" t="s">
        <v>58</v>
      </c>
      <c r="X3154">
        <f>IF(W3154="USD",V3154,V3154*0.054)</f>
        <v>135</v>
      </c>
      <c r="Y3154">
        <v>1</v>
      </c>
      <c r="Z3154">
        <v>0</v>
      </c>
      <c r="AA3154" s="9">
        <v>0</v>
      </c>
      <c r="AB3154">
        <v>0</v>
      </c>
      <c r="AC3154">
        <v>0</v>
      </c>
    </row>
    <row r="3155" spans="1:29" x14ac:dyDescent="0.25">
      <c r="A3155" t="s">
        <v>2477</v>
      </c>
      <c r="B3155" t="s">
        <v>10</v>
      </c>
      <c r="C3155" t="s">
        <v>56</v>
      </c>
      <c r="D3155" t="s">
        <v>3619</v>
      </c>
      <c r="E3155" t="s">
        <v>3614</v>
      </c>
      <c r="F3155" t="str">
        <f>_xlfn.CONCAT(D3155:D3155,"-",E3155)</f>
        <v>Addis Ababa-Alger</v>
      </c>
      <c r="G3155" s="1">
        <v>44733</v>
      </c>
      <c r="H3155" s="1">
        <v>44733</v>
      </c>
      <c r="I3155" s="8">
        <f>IF(H3155&lt;&gt;"",_xlfn.DAYS(H3155,G3155),"N/A")</f>
        <v>0</v>
      </c>
      <c r="J3155" s="1">
        <f>IF(H3155&lt;&gt;"",H3155,"N/A")</f>
        <v>44733</v>
      </c>
      <c r="K3155">
        <v>6</v>
      </c>
      <c r="L3155" t="s">
        <v>12</v>
      </c>
      <c r="M3155" t="str">
        <f>IF(L3155&lt;&gt;"",L3155,"N/A")</f>
        <v>Invoiced</v>
      </c>
      <c r="N3155" t="s">
        <v>12</v>
      </c>
      <c r="O3155" t="str">
        <f>IF(N3155&lt;&gt;"",N3155,"N/A")</f>
        <v>Invoiced</v>
      </c>
      <c r="P3155" t="s">
        <v>13</v>
      </c>
      <c r="Q3155" s="9">
        <v>30</v>
      </c>
      <c r="R3155" t="str">
        <f t="shared" si="49"/>
        <v>20-30</v>
      </c>
      <c r="S3155">
        <v>4000</v>
      </c>
      <c r="T3155" t="s">
        <v>2201</v>
      </c>
      <c r="U3155">
        <f>IF(T3155="USD",S3155,S3155*0.055)</f>
        <v>220</v>
      </c>
      <c r="V3155">
        <v>2500</v>
      </c>
      <c r="W3155" t="s">
        <v>58</v>
      </c>
      <c r="X3155">
        <f>IF(W3155="USD",V3155,V3155*0.054)</f>
        <v>135</v>
      </c>
      <c r="Y3155">
        <v>1</v>
      </c>
      <c r="Z3155">
        <v>0</v>
      </c>
      <c r="AA3155" s="9">
        <v>0</v>
      </c>
      <c r="AB3155">
        <v>0</v>
      </c>
      <c r="AC3155">
        <v>0</v>
      </c>
    </row>
    <row r="3156" spans="1:29" x14ac:dyDescent="0.25">
      <c r="A3156" t="s">
        <v>2478</v>
      </c>
      <c r="B3156" t="s">
        <v>10</v>
      </c>
      <c r="C3156" t="s">
        <v>56</v>
      </c>
      <c r="D3156" t="s">
        <v>3615</v>
      </c>
      <c r="E3156" t="s">
        <v>3613</v>
      </c>
      <c r="F3156" t="str">
        <f>_xlfn.CONCAT(D3156:D3156,"-",E3156)</f>
        <v>Mombasa-Sanaa</v>
      </c>
      <c r="G3156" s="1">
        <v>44733</v>
      </c>
      <c r="H3156" s="1">
        <v>44733</v>
      </c>
      <c r="I3156" s="8">
        <f>IF(H3156&lt;&gt;"",_xlfn.DAYS(H3156,G3156),"N/A")</f>
        <v>0</v>
      </c>
      <c r="J3156" s="1">
        <f>IF(H3156&lt;&gt;"",H3156,"N/A")</f>
        <v>44733</v>
      </c>
      <c r="K3156">
        <v>6</v>
      </c>
      <c r="L3156" t="s">
        <v>12</v>
      </c>
      <c r="M3156" t="str">
        <f>IF(L3156&lt;&gt;"",L3156,"N/A")</f>
        <v>Invoiced</v>
      </c>
      <c r="N3156" t="s">
        <v>12</v>
      </c>
      <c r="O3156" t="str">
        <f>IF(N3156&lt;&gt;"",N3156,"N/A")</f>
        <v>Invoiced</v>
      </c>
      <c r="P3156" t="s">
        <v>13</v>
      </c>
      <c r="Q3156" s="9">
        <v>30</v>
      </c>
      <c r="R3156" t="str">
        <f t="shared" si="49"/>
        <v>20-30</v>
      </c>
      <c r="S3156">
        <v>4000</v>
      </c>
      <c r="T3156" t="s">
        <v>2201</v>
      </c>
      <c r="U3156">
        <f>IF(T3156="USD",S3156,S3156*0.055)</f>
        <v>220</v>
      </c>
      <c r="V3156">
        <v>2500</v>
      </c>
      <c r="W3156" t="s">
        <v>58</v>
      </c>
      <c r="X3156">
        <f>IF(W3156="USD",V3156,V3156*0.054)</f>
        <v>135</v>
      </c>
      <c r="Y3156">
        <v>1</v>
      </c>
      <c r="Z3156">
        <v>0</v>
      </c>
      <c r="AA3156" s="9">
        <v>0</v>
      </c>
      <c r="AB3156">
        <v>0</v>
      </c>
      <c r="AC3156">
        <v>0</v>
      </c>
    </row>
    <row r="3157" spans="1:29" x14ac:dyDescent="0.25">
      <c r="A3157" t="s">
        <v>2479</v>
      </c>
      <c r="B3157" t="s">
        <v>10</v>
      </c>
      <c r="C3157" t="s">
        <v>56</v>
      </c>
      <c r="D3157" t="s">
        <v>3615</v>
      </c>
      <c r="E3157" t="s">
        <v>3613</v>
      </c>
      <c r="F3157" t="str">
        <f>_xlfn.CONCAT(D3157:D3157,"-",E3157)</f>
        <v>Mombasa-Sanaa</v>
      </c>
      <c r="G3157" s="1">
        <v>44733</v>
      </c>
      <c r="H3157" s="1">
        <v>44733</v>
      </c>
      <c r="I3157" s="8">
        <f>IF(H3157&lt;&gt;"",_xlfn.DAYS(H3157,G3157),"N/A")</f>
        <v>0</v>
      </c>
      <c r="J3157" s="1">
        <f>IF(H3157&lt;&gt;"",H3157,"N/A")</f>
        <v>44733</v>
      </c>
      <c r="K3157">
        <v>6</v>
      </c>
      <c r="L3157" t="s">
        <v>12</v>
      </c>
      <c r="M3157" t="str">
        <f>IF(L3157&lt;&gt;"",L3157,"N/A")</f>
        <v>Invoiced</v>
      </c>
      <c r="N3157" t="s">
        <v>12</v>
      </c>
      <c r="O3157" t="str">
        <f>IF(N3157&lt;&gt;"",N3157,"N/A")</f>
        <v>Invoiced</v>
      </c>
      <c r="P3157" t="s">
        <v>13</v>
      </c>
      <c r="Q3157" s="9">
        <v>30</v>
      </c>
      <c r="R3157" t="str">
        <f t="shared" si="49"/>
        <v>20-30</v>
      </c>
      <c r="S3157">
        <v>4000</v>
      </c>
      <c r="T3157" t="s">
        <v>2201</v>
      </c>
      <c r="U3157">
        <f>IF(T3157="USD",S3157,S3157*0.055)</f>
        <v>220</v>
      </c>
      <c r="V3157">
        <v>2500</v>
      </c>
      <c r="W3157" t="s">
        <v>58</v>
      </c>
      <c r="X3157">
        <f>IF(W3157="USD",V3157,V3157*0.054)</f>
        <v>135</v>
      </c>
      <c r="Y3157">
        <v>0</v>
      </c>
      <c r="Z3157">
        <v>0</v>
      </c>
      <c r="AA3157" s="9">
        <v>0</v>
      </c>
      <c r="AB3157">
        <v>0</v>
      </c>
      <c r="AC3157">
        <v>0</v>
      </c>
    </row>
    <row r="3158" spans="1:29" x14ac:dyDescent="0.25">
      <c r="A3158" t="s">
        <v>2480</v>
      </c>
      <c r="B3158" t="s">
        <v>10</v>
      </c>
      <c r="C3158" t="s">
        <v>56</v>
      </c>
      <c r="D3158" t="s">
        <v>3615</v>
      </c>
      <c r="E3158" t="s">
        <v>3612</v>
      </c>
      <c r="F3158" t="str">
        <f>_xlfn.CONCAT(D3158:D3158,"-",E3158)</f>
        <v>Mombasa-Victoria</v>
      </c>
      <c r="G3158" s="1">
        <v>44733</v>
      </c>
      <c r="H3158" s="1">
        <v>44733</v>
      </c>
      <c r="I3158" s="8">
        <f>IF(H3158&lt;&gt;"",_xlfn.DAYS(H3158,G3158),"N/A")</f>
        <v>0</v>
      </c>
      <c r="J3158" s="1">
        <f>IF(H3158&lt;&gt;"",H3158,"N/A")</f>
        <v>44733</v>
      </c>
      <c r="K3158">
        <v>6</v>
      </c>
      <c r="L3158" t="s">
        <v>12</v>
      </c>
      <c r="M3158" t="str">
        <f>IF(L3158&lt;&gt;"",L3158,"N/A")</f>
        <v>Invoiced</v>
      </c>
      <c r="N3158" t="s">
        <v>12</v>
      </c>
      <c r="O3158" t="str">
        <f>IF(N3158&lt;&gt;"",N3158,"N/A")</f>
        <v>Invoiced</v>
      </c>
      <c r="P3158" t="s">
        <v>13</v>
      </c>
      <c r="Q3158" s="9">
        <v>30</v>
      </c>
      <c r="R3158" t="str">
        <f t="shared" si="49"/>
        <v>20-30</v>
      </c>
      <c r="S3158">
        <v>4000</v>
      </c>
      <c r="T3158" t="s">
        <v>2201</v>
      </c>
      <c r="U3158">
        <f>IF(T3158="USD",S3158,S3158*0.055)</f>
        <v>220</v>
      </c>
      <c r="V3158">
        <v>2500</v>
      </c>
      <c r="W3158" t="s">
        <v>58</v>
      </c>
      <c r="X3158">
        <f>IF(W3158="USD",V3158,V3158*0.054)</f>
        <v>135</v>
      </c>
      <c r="Y3158">
        <v>0</v>
      </c>
      <c r="Z3158">
        <v>0</v>
      </c>
      <c r="AA3158" s="9">
        <v>0</v>
      </c>
      <c r="AB3158">
        <v>0</v>
      </c>
      <c r="AC3158">
        <v>0</v>
      </c>
    </row>
    <row r="3159" spans="1:29" x14ac:dyDescent="0.25">
      <c r="A3159" t="s">
        <v>2481</v>
      </c>
      <c r="B3159" t="s">
        <v>10</v>
      </c>
      <c r="C3159" t="s">
        <v>56</v>
      </c>
      <c r="D3159" t="s">
        <v>3611</v>
      </c>
      <c r="E3159" t="s">
        <v>3613</v>
      </c>
      <c r="F3159" t="str">
        <f>_xlfn.CONCAT(D3159:D3159,"-",E3159)</f>
        <v>Mogadishu-Sanaa</v>
      </c>
      <c r="G3159" s="1">
        <v>44733</v>
      </c>
      <c r="H3159" s="1">
        <v>44733</v>
      </c>
      <c r="I3159" s="8">
        <f>IF(H3159&lt;&gt;"",_xlfn.DAYS(H3159,G3159),"N/A")</f>
        <v>0</v>
      </c>
      <c r="J3159" s="1">
        <f>IF(H3159&lt;&gt;"",H3159,"N/A")</f>
        <v>44733</v>
      </c>
      <c r="K3159">
        <v>6</v>
      </c>
      <c r="L3159" t="s">
        <v>12</v>
      </c>
      <c r="M3159" t="str">
        <f>IF(L3159&lt;&gt;"",L3159,"N/A")</f>
        <v>Invoiced</v>
      </c>
      <c r="N3159" t="s">
        <v>12</v>
      </c>
      <c r="O3159" t="str">
        <f>IF(N3159&lt;&gt;"",N3159,"N/A")</f>
        <v>Invoiced</v>
      </c>
      <c r="P3159" t="s">
        <v>13</v>
      </c>
      <c r="Q3159" s="9">
        <v>30</v>
      </c>
      <c r="R3159" t="str">
        <f t="shared" si="49"/>
        <v>20-30</v>
      </c>
      <c r="S3159">
        <v>4000</v>
      </c>
      <c r="T3159" t="s">
        <v>2201</v>
      </c>
      <c r="U3159">
        <f>IF(T3159="USD",S3159,S3159*0.055)</f>
        <v>220</v>
      </c>
      <c r="V3159">
        <v>2500</v>
      </c>
      <c r="W3159" t="s">
        <v>58</v>
      </c>
      <c r="X3159">
        <f>IF(W3159="USD",V3159,V3159*0.054)</f>
        <v>135</v>
      </c>
      <c r="Y3159">
        <v>0</v>
      </c>
      <c r="Z3159">
        <v>0</v>
      </c>
      <c r="AA3159" s="9">
        <v>0</v>
      </c>
      <c r="AB3159">
        <v>0</v>
      </c>
      <c r="AC3159">
        <v>0</v>
      </c>
    </row>
    <row r="3160" spans="1:29" x14ac:dyDescent="0.25">
      <c r="A3160" t="s">
        <v>2482</v>
      </c>
      <c r="B3160" t="s">
        <v>10</v>
      </c>
      <c r="C3160" t="s">
        <v>56</v>
      </c>
      <c r="D3160" t="s">
        <v>3616</v>
      </c>
      <c r="E3160" t="s">
        <v>3618</v>
      </c>
      <c r="F3160" t="str">
        <f>_xlfn.CONCAT(D3160:D3160,"-",E3160)</f>
        <v>Marrakech-Tripoli</v>
      </c>
      <c r="G3160" s="1">
        <v>44733</v>
      </c>
      <c r="H3160" s="1">
        <v>44733</v>
      </c>
      <c r="I3160" s="8">
        <f>IF(H3160&lt;&gt;"",_xlfn.DAYS(H3160,G3160),"N/A")</f>
        <v>0</v>
      </c>
      <c r="J3160" s="1">
        <f>IF(H3160&lt;&gt;"",H3160,"N/A")</f>
        <v>44733</v>
      </c>
      <c r="K3160">
        <v>6</v>
      </c>
      <c r="L3160" t="s">
        <v>12</v>
      </c>
      <c r="M3160" t="str">
        <f>IF(L3160&lt;&gt;"",L3160,"N/A")</f>
        <v>Invoiced</v>
      </c>
      <c r="N3160" t="s">
        <v>12</v>
      </c>
      <c r="O3160" t="str">
        <f>IF(N3160&lt;&gt;"",N3160,"N/A")</f>
        <v>Invoiced</v>
      </c>
      <c r="P3160" t="s">
        <v>13</v>
      </c>
      <c r="Q3160" s="9">
        <v>30</v>
      </c>
      <c r="R3160" t="str">
        <f t="shared" si="49"/>
        <v>20-30</v>
      </c>
      <c r="S3160">
        <v>4000</v>
      </c>
      <c r="T3160" t="s">
        <v>2201</v>
      </c>
      <c r="U3160">
        <f>IF(T3160="USD",S3160,S3160*0.055)</f>
        <v>220</v>
      </c>
      <c r="V3160">
        <v>2500</v>
      </c>
      <c r="W3160" t="s">
        <v>58</v>
      </c>
      <c r="X3160">
        <f>IF(W3160="USD",V3160,V3160*0.054)</f>
        <v>135</v>
      </c>
      <c r="Y3160">
        <v>1</v>
      </c>
      <c r="Z3160">
        <v>0</v>
      </c>
      <c r="AA3160" s="9">
        <v>0</v>
      </c>
      <c r="AB3160">
        <v>0</v>
      </c>
      <c r="AC3160">
        <v>0</v>
      </c>
    </row>
    <row r="3161" spans="1:29" x14ac:dyDescent="0.25">
      <c r="A3161" t="s">
        <v>2483</v>
      </c>
      <c r="B3161" t="s">
        <v>10</v>
      </c>
      <c r="C3161" t="s">
        <v>56</v>
      </c>
      <c r="D3161" t="s">
        <v>3620</v>
      </c>
      <c r="E3161" t="s">
        <v>3618</v>
      </c>
      <c r="F3161" t="str">
        <f>_xlfn.CONCAT(D3161:D3161,"-",E3161)</f>
        <v>Zanzibar-Tripoli</v>
      </c>
      <c r="G3161" s="1">
        <v>44733</v>
      </c>
      <c r="H3161" s="1">
        <v>44733</v>
      </c>
      <c r="I3161" s="8">
        <f>IF(H3161&lt;&gt;"",_xlfn.DAYS(H3161,G3161),"N/A")</f>
        <v>0</v>
      </c>
      <c r="J3161" s="1">
        <f>IF(H3161&lt;&gt;"",H3161,"N/A")</f>
        <v>44733</v>
      </c>
      <c r="K3161">
        <v>6</v>
      </c>
      <c r="L3161" t="s">
        <v>12</v>
      </c>
      <c r="M3161" t="str">
        <f>IF(L3161&lt;&gt;"",L3161,"N/A")</f>
        <v>Invoiced</v>
      </c>
      <c r="N3161" t="s">
        <v>12</v>
      </c>
      <c r="O3161" t="str">
        <f>IF(N3161&lt;&gt;"",N3161,"N/A")</f>
        <v>Invoiced</v>
      </c>
      <c r="P3161" t="s">
        <v>13</v>
      </c>
      <c r="Q3161" s="9">
        <v>30</v>
      </c>
      <c r="R3161" t="str">
        <f t="shared" si="49"/>
        <v>20-30</v>
      </c>
      <c r="S3161">
        <v>4000</v>
      </c>
      <c r="T3161" t="s">
        <v>2201</v>
      </c>
      <c r="U3161">
        <f>IF(T3161="USD",S3161,S3161*0.055)</f>
        <v>220</v>
      </c>
      <c r="V3161">
        <v>2500</v>
      </c>
      <c r="W3161" t="s">
        <v>58</v>
      </c>
      <c r="X3161">
        <f>IF(W3161="USD",V3161,V3161*0.054)</f>
        <v>135</v>
      </c>
      <c r="Y3161">
        <v>1</v>
      </c>
      <c r="Z3161">
        <v>0</v>
      </c>
      <c r="AA3161" s="9">
        <v>0</v>
      </c>
      <c r="AB3161">
        <v>0</v>
      </c>
      <c r="AC3161">
        <v>0</v>
      </c>
    </row>
    <row r="3162" spans="1:29" x14ac:dyDescent="0.25">
      <c r="A3162" t="s">
        <v>2484</v>
      </c>
      <c r="B3162" t="s">
        <v>10</v>
      </c>
      <c r="C3162" t="s">
        <v>56</v>
      </c>
      <c r="D3162" t="s">
        <v>3616</v>
      </c>
      <c r="E3162" t="s">
        <v>3618</v>
      </c>
      <c r="F3162" t="str">
        <f>_xlfn.CONCAT(D3162:D3162,"-",E3162)</f>
        <v>Marrakech-Tripoli</v>
      </c>
      <c r="G3162" s="1">
        <v>44734</v>
      </c>
      <c r="H3162" s="1">
        <v>44734</v>
      </c>
      <c r="I3162" s="8">
        <f>IF(H3162&lt;&gt;"",_xlfn.DAYS(H3162,G3162),"N/A")</f>
        <v>0</v>
      </c>
      <c r="J3162" s="1">
        <f>IF(H3162&lt;&gt;"",H3162,"N/A")</f>
        <v>44734</v>
      </c>
      <c r="K3162">
        <v>6</v>
      </c>
      <c r="L3162" t="s">
        <v>12</v>
      </c>
      <c r="M3162" t="str">
        <f>IF(L3162&lt;&gt;"",L3162,"N/A")</f>
        <v>Invoiced</v>
      </c>
      <c r="N3162" t="s">
        <v>12</v>
      </c>
      <c r="O3162" t="str">
        <f>IF(N3162&lt;&gt;"",N3162,"N/A")</f>
        <v>Invoiced</v>
      </c>
      <c r="P3162" t="s">
        <v>13</v>
      </c>
      <c r="Q3162" s="9">
        <v>30</v>
      </c>
      <c r="R3162" t="str">
        <f t="shared" si="49"/>
        <v>20-30</v>
      </c>
      <c r="S3162">
        <v>4000</v>
      </c>
      <c r="T3162" t="s">
        <v>2201</v>
      </c>
      <c r="U3162">
        <f>IF(T3162="USD",S3162,S3162*0.055)</f>
        <v>220</v>
      </c>
      <c r="V3162">
        <v>2500</v>
      </c>
      <c r="W3162" t="s">
        <v>58</v>
      </c>
      <c r="X3162">
        <f>IF(W3162="USD",V3162,V3162*0.054)</f>
        <v>135</v>
      </c>
      <c r="Y3162">
        <v>1</v>
      </c>
      <c r="Z3162">
        <v>0</v>
      </c>
      <c r="AA3162" s="9">
        <v>0</v>
      </c>
      <c r="AB3162">
        <v>0</v>
      </c>
      <c r="AC3162">
        <v>0</v>
      </c>
    </row>
    <row r="3163" spans="1:29" x14ac:dyDescent="0.25">
      <c r="A3163" t="s">
        <v>2485</v>
      </c>
      <c r="B3163" t="s">
        <v>10</v>
      </c>
      <c r="C3163" t="s">
        <v>56</v>
      </c>
      <c r="D3163" t="s">
        <v>3616</v>
      </c>
      <c r="E3163" t="s">
        <v>3614</v>
      </c>
      <c r="F3163" t="str">
        <f>_xlfn.CONCAT(D3163:D3163,"-",E3163)</f>
        <v>Marrakech-Alger</v>
      </c>
      <c r="G3163" s="1">
        <v>44734</v>
      </c>
      <c r="H3163" s="1">
        <v>44734</v>
      </c>
      <c r="I3163" s="8">
        <f>IF(H3163&lt;&gt;"",_xlfn.DAYS(H3163,G3163),"N/A")</f>
        <v>0</v>
      </c>
      <c r="J3163" s="1">
        <f>IF(H3163&lt;&gt;"",H3163,"N/A")</f>
        <v>44734</v>
      </c>
      <c r="K3163">
        <v>6</v>
      </c>
      <c r="L3163" t="s">
        <v>12</v>
      </c>
      <c r="M3163" t="str">
        <f>IF(L3163&lt;&gt;"",L3163,"N/A")</f>
        <v>Invoiced</v>
      </c>
      <c r="N3163" t="s">
        <v>12</v>
      </c>
      <c r="O3163" t="str">
        <f>IF(N3163&lt;&gt;"",N3163,"N/A")</f>
        <v>Invoiced</v>
      </c>
      <c r="P3163" t="s">
        <v>13</v>
      </c>
      <c r="Q3163" s="9">
        <v>30</v>
      </c>
      <c r="R3163" t="str">
        <f t="shared" si="49"/>
        <v>20-30</v>
      </c>
      <c r="S3163">
        <v>4000</v>
      </c>
      <c r="T3163" t="s">
        <v>2201</v>
      </c>
      <c r="U3163">
        <f>IF(T3163="USD",S3163,S3163*0.055)</f>
        <v>220</v>
      </c>
      <c r="V3163">
        <v>2500</v>
      </c>
      <c r="W3163" t="s">
        <v>58</v>
      </c>
      <c r="X3163">
        <f>IF(W3163="USD",V3163,V3163*0.054)</f>
        <v>135</v>
      </c>
      <c r="Y3163">
        <v>0</v>
      </c>
      <c r="Z3163">
        <v>0</v>
      </c>
      <c r="AA3163" s="9">
        <v>0</v>
      </c>
      <c r="AB3163">
        <v>0</v>
      </c>
      <c r="AC3163">
        <v>0</v>
      </c>
    </row>
    <row r="3164" spans="1:29" x14ac:dyDescent="0.25">
      <c r="A3164" t="s">
        <v>2486</v>
      </c>
      <c r="B3164" t="s">
        <v>10</v>
      </c>
      <c r="C3164" t="s">
        <v>56</v>
      </c>
      <c r="D3164" t="s">
        <v>3616</v>
      </c>
      <c r="E3164" t="s">
        <v>3613</v>
      </c>
      <c r="F3164" t="str">
        <f>_xlfn.CONCAT(D3164:D3164,"-",E3164)</f>
        <v>Marrakech-Sanaa</v>
      </c>
      <c r="G3164" s="1">
        <v>44734</v>
      </c>
      <c r="H3164" s="1">
        <v>44734</v>
      </c>
      <c r="I3164" s="8">
        <f>IF(H3164&lt;&gt;"",_xlfn.DAYS(H3164,G3164),"N/A")</f>
        <v>0</v>
      </c>
      <c r="J3164" s="1">
        <f>IF(H3164&lt;&gt;"",H3164,"N/A")</f>
        <v>44734</v>
      </c>
      <c r="K3164">
        <v>6</v>
      </c>
      <c r="L3164" t="s">
        <v>12</v>
      </c>
      <c r="M3164" t="str">
        <f>IF(L3164&lt;&gt;"",L3164,"N/A")</f>
        <v>Invoiced</v>
      </c>
      <c r="N3164" t="s">
        <v>12</v>
      </c>
      <c r="O3164" t="str">
        <f>IF(N3164&lt;&gt;"",N3164,"N/A")</f>
        <v>Invoiced</v>
      </c>
      <c r="P3164" t="s">
        <v>13</v>
      </c>
      <c r="Q3164" s="9">
        <v>30</v>
      </c>
      <c r="R3164" t="str">
        <f t="shared" si="49"/>
        <v>20-30</v>
      </c>
      <c r="S3164">
        <v>4000</v>
      </c>
      <c r="T3164" t="s">
        <v>2201</v>
      </c>
      <c r="U3164">
        <f>IF(T3164="USD",S3164,S3164*0.055)</f>
        <v>220</v>
      </c>
      <c r="V3164">
        <v>2500</v>
      </c>
      <c r="W3164" t="s">
        <v>58</v>
      </c>
      <c r="X3164">
        <f>IF(W3164="USD",V3164,V3164*0.054)</f>
        <v>135</v>
      </c>
      <c r="Y3164">
        <v>1</v>
      </c>
      <c r="Z3164">
        <v>0</v>
      </c>
      <c r="AA3164" s="9">
        <v>0</v>
      </c>
      <c r="AB3164">
        <v>0</v>
      </c>
      <c r="AC3164">
        <v>0</v>
      </c>
    </row>
    <row r="3165" spans="1:29" x14ac:dyDescent="0.25">
      <c r="A3165" t="s">
        <v>2487</v>
      </c>
      <c r="B3165" t="s">
        <v>10</v>
      </c>
      <c r="C3165" t="s">
        <v>56</v>
      </c>
      <c r="D3165" t="s">
        <v>3616</v>
      </c>
      <c r="E3165" t="s">
        <v>3617</v>
      </c>
      <c r="F3165" t="str">
        <f>_xlfn.CONCAT(D3165:D3165,"-",E3165)</f>
        <v>Marrakech-Lagos</v>
      </c>
      <c r="G3165" s="1">
        <v>44734</v>
      </c>
      <c r="H3165" s="1">
        <v>44734</v>
      </c>
      <c r="I3165" s="8">
        <f>IF(H3165&lt;&gt;"",_xlfn.DAYS(H3165,G3165),"N/A")</f>
        <v>0</v>
      </c>
      <c r="J3165" s="1">
        <f>IF(H3165&lt;&gt;"",H3165,"N/A")</f>
        <v>44734</v>
      </c>
      <c r="K3165">
        <v>6</v>
      </c>
      <c r="L3165" t="s">
        <v>12</v>
      </c>
      <c r="M3165" t="str">
        <f>IF(L3165&lt;&gt;"",L3165,"N/A")</f>
        <v>Invoiced</v>
      </c>
      <c r="N3165" t="s">
        <v>12</v>
      </c>
      <c r="O3165" t="str">
        <f>IF(N3165&lt;&gt;"",N3165,"N/A")</f>
        <v>Invoiced</v>
      </c>
      <c r="P3165" t="s">
        <v>13</v>
      </c>
      <c r="Q3165" s="9">
        <v>30</v>
      </c>
      <c r="R3165" t="str">
        <f t="shared" si="49"/>
        <v>20-30</v>
      </c>
      <c r="S3165">
        <v>4000</v>
      </c>
      <c r="T3165" t="s">
        <v>2201</v>
      </c>
      <c r="U3165">
        <f>IF(T3165="USD",S3165,S3165*0.055)</f>
        <v>220</v>
      </c>
      <c r="V3165">
        <v>2500</v>
      </c>
      <c r="W3165" t="s">
        <v>58</v>
      </c>
      <c r="X3165">
        <f>IF(W3165="USD",V3165,V3165*0.054)</f>
        <v>135</v>
      </c>
      <c r="Y3165">
        <v>1</v>
      </c>
      <c r="Z3165">
        <v>0</v>
      </c>
      <c r="AA3165" s="9">
        <v>0</v>
      </c>
      <c r="AB3165">
        <v>0</v>
      </c>
      <c r="AC3165">
        <v>0</v>
      </c>
    </row>
    <row r="3166" spans="1:29" x14ac:dyDescent="0.25">
      <c r="A3166" t="s">
        <v>2488</v>
      </c>
      <c r="B3166" t="s">
        <v>10</v>
      </c>
      <c r="C3166" t="s">
        <v>56</v>
      </c>
      <c r="D3166" t="s">
        <v>3611</v>
      </c>
      <c r="E3166" t="s">
        <v>3613</v>
      </c>
      <c r="F3166" t="str">
        <f>_xlfn.CONCAT(D3166:D3166,"-",E3166)</f>
        <v>Mogadishu-Sanaa</v>
      </c>
      <c r="G3166" s="1">
        <v>44734</v>
      </c>
      <c r="H3166" s="1">
        <v>44734</v>
      </c>
      <c r="I3166" s="8">
        <f>IF(H3166&lt;&gt;"",_xlfn.DAYS(H3166,G3166),"N/A")</f>
        <v>0</v>
      </c>
      <c r="J3166" s="1">
        <f>IF(H3166&lt;&gt;"",H3166,"N/A")</f>
        <v>44734</v>
      </c>
      <c r="K3166">
        <v>6</v>
      </c>
      <c r="L3166" t="s">
        <v>12</v>
      </c>
      <c r="M3166" t="str">
        <f>IF(L3166&lt;&gt;"",L3166,"N/A")</f>
        <v>Invoiced</v>
      </c>
      <c r="N3166" t="s">
        <v>12</v>
      </c>
      <c r="O3166" t="str">
        <f>IF(N3166&lt;&gt;"",N3166,"N/A")</f>
        <v>Invoiced</v>
      </c>
      <c r="P3166" t="s">
        <v>13</v>
      </c>
      <c r="Q3166" s="9">
        <v>30</v>
      </c>
      <c r="R3166" t="str">
        <f t="shared" si="49"/>
        <v>20-30</v>
      </c>
      <c r="S3166">
        <v>4000</v>
      </c>
      <c r="T3166" t="s">
        <v>2201</v>
      </c>
      <c r="U3166">
        <f>IF(T3166="USD",S3166,S3166*0.055)</f>
        <v>220</v>
      </c>
      <c r="V3166">
        <v>2500</v>
      </c>
      <c r="W3166" t="s">
        <v>58</v>
      </c>
      <c r="X3166">
        <f>IF(W3166="USD",V3166,V3166*0.054)</f>
        <v>135</v>
      </c>
      <c r="Y3166">
        <v>0</v>
      </c>
      <c r="Z3166">
        <v>0</v>
      </c>
      <c r="AA3166" s="9">
        <v>0</v>
      </c>
      <c r="AB3166">
        <v>0</v>
      </c>
      <c r="AC3166">
        <v>0</v>
      </c>
    </row>
    <row r="3167" spans="1:29" x14ac:dyDescent="0.25">
      <c r="A3167" t="s">
        <v>2489</v>
      </c>
      <c r="B3167" t="s">
        <v>10</v>
      </c>
      <c r="C3167" t="s">
        <v>56</v>
      </c>
      <c r="D3167" t="s">
        <v>3619</v>
      </c>
      <c r="E3167" t="s">
        <v>3614</v>
      </c>
      <c r="F3167" t="str">
        <f>_xlfn.CONCAT(D3167:D3167,"-",E3167)</f>
        <v>Addis Ababa-Alger</v>
      </c>
      <c r="G3167" s="1">
        <v>44734</v>
      </c>
      <c r="H3167" s="1">
        <v>44734</v>
      </c>
      <c r="I3167" s="8">
        <f>IF(H3167&lt;&gt;"",_xlfn.DAYS(H3167,G3167),"N/A")</f>
        <v>0</v>
      </c>
      <c r="J3167" s="1">
        <f>IF(H3167&lt;&gt;"",H3167,"N/A")</f>
        <v>44734</v>
      </c>
      <c r="K3167">
        <v>6</v>
      </c>
      <c r="L3167" t="s">
        <v>12</v>
      </c>
      <c r="M3167" t="str">
        <f>IF(L3167&lt;&gt;"",L3167,"N/A")</f>
        <v>Invoiced</v>
      </c>
      <c r="N3167" t="s">
        <v>12</v>
      </c>
      <c r="O3167" t="str">
        <f>IF(N3167&lt;&gt;"",N3167,"N/A")</f>
        <v>Invoiced</v>
      </c>
      <c r="P3167" t="s">
        <v>13</v>
      </c>
      <c r="Q3167" s="9">
        <v>30</v>
      </c>
      <c r="R3167" t="str">
        <f t="shared" si="49"/>
        <v>20-30</v>
      </c>
      <c r="S3167">
        <v>4000</v>
      </c>
      <c r="T3167" t="s">
        <v>2201</v>
      </c>
      <c r="U3167">
        <f>IF(T3167="USD",S3167,S3167*0.055)</f>
        <v>220</v>
      </c>
      <c r="V3167">
        <v>2500</v>
      </c>
      <c r="W3167" t="s">
        <v>58</v>
      </c>
      <c r="X3167">
        <f>IF(W3167="USD",V3167,V3167*0.054)</f>
        <v>135</v>
      </c>
      <c r="Y3167">
        <v>1</v>
      </c>
      <c r="Z3167">
        <v>0</v>
      </c>
      <c r="AA3167" s="9">
        <v>0</v>
      </c>
      <c r="AB3167">
        <v>0</v>
      </c>
      <c r="AC3167">
        <v>0</v>
      </c>
    </row>
    <row r="3168" spans="1:29" x14ac:dyDescent="0.25">
      <c r="A3168" t="s">
        <v>2490</v>
      </c>
      <c r="B3168" t="s">
        <v>10</v>
      </c>
      <c r="C3168" t="s">
        <v>56</v>
      </c>
      <c r="D3168" t="s">
        <v>3620</v>
      </c>
      <c r="E3168" t="s">
        <v>3613</v>
      </c>
      <c r="F3168" t="str">
        <f>_xlfn.CONCAT(D3168:D3168,"-",E3168)</f>
        <v>Zanzibar-Sanaa</v>
      </c>
      <c r="G3168" s="1">
        <v>44734</v>
      </c>
      <c r="H3168" s="1">
        <v>44734</v>
      </c>
      <c r="I3168" s="8">
        <f>IF(H3168&lt;&gt;"",_xlfn.DAYS(H3168,G3168),"N/A")</f>
        <v>0</v>
      </c>
      <c r="J3168" s="1">
        <f>IF(H3168&lt;&gt;"",H3168,"N/A")</f>
        <v>44734</v>
      </c>
      <c r="K3168">
        <v>6</v>
      </c>
      <c r="L3168" t="s">
        <v>12</v>
      </c>
      <c r="M3168" t="str">
        <f>IF(L3168&lt;&gt;"",L3168,"N/A")</f>
        <v>Invoiced</v>
      </c>
      <c r="N3168" t="s">
        <v>12</v>
      </c>
      <c r="O3168" t="str">
        <f>IF(N3168&lt;&gt;"",N3168,"N/A")</f>
        <v>Invoiced</v>
      </c>
      <c r="P3168" t="s">
        <v>13</v>
      </c>
      <c r="Q3168" s="9">
        <v>30</v>
      </c>
      <c r="R3168" t="str">
        <f t="shared" si="49"/>
        <v>20-30</v>
      </c>
      <c r="S3168">
        <v>4000</v>
      </c>
      <c r="T3168" t="s">
        <v>2201</v>
      </c>
      <c r="U3168">
        <f>IF(T3168="USD",S3168,S3168*0.055)</f>
        <v>220</v>
      </c>
      <c r="V3168">
        <v>2500</v>
      </c>
      <c r="W3168" t="s">
        <v>58</v>
      </c>
      <c r="X3168">
        <f>IF(W3168="USD",V3168,V3168*0.054)</f>
        <v>135</v>
      </c>
      <c r="Y3168">
        <v>0</v>
      </c>
      <c r="Z3168">
        <v>0</v>
      </c>
      <c r="AA3168" s="9">
        <v>0</v>
      </c>
      <c r="AB3168">
        <v>0</v>
      </c>
      <c r="AC3168">
        <v>0</v>
      </c>
    </row>
    <row r="3169" spans="1:29" x14ac:dyDescent="0.25">
      <c r="A3169" t="s">
        <v>2491</v>
      </c>
      <c r="B3169" t="s">
        <v>10</v>
      </c>
      <c r="C3169" t="s">
        <v>56</v>
      </c>
      <c r="D3169" t="s">
        <v>3611</v>
      </c>
      <c r="E3169" t="s">
        <v>3612</v>
      </c>
      <c r="F3169" t="str">
        <f>_xlfn.CONCAT(D3169:D3169,"-",E3169)</f>
        <v>Mogadishu-Victoria</v>
      </c>
      <c r="G3169" s="1">
        <v>44734</v>
      </c>
      <c r="H3169" s="1">
        <v>44734</v>
      </c>
      <c r="I3169" s="8">
        <f>IF(H3169&lt;&gt;"",_xlfn.DAYS(H3169,G3169),"N/A")</f>
        <v>0</v>
      </c>
      <c r="J3169" s="1">
        <f>IF(H3169&lt;&gt;"",H3169,"N/A")</f>
        <v>44734</v>
      </c>
      <c r="K3169">
        <v>6</v>
      </c>
      <c r="L3169" t="s">
        <v>12</v>
      </c>
      <c r="M3169" t="str">
        <f>IF(L3169&lt;&gt;"",L3169,"N/A")</f>
        <v>Invoiced</v>
      </c>
      <c r="N3169" t="s">
        <v>12</v>
      </c>
      <c r="O3169" t="str">
        <f>IF(N3169&lt;&gt;"",N3169,"N/A")</f>
        <v>Invoiced</v>
      </c>
      <c r="P3169" t="s">
        <v>13</v>
      </c>
      <c r="Q3169" s="9">
        <v>30</v>
      </c>
      <c r="R3169" t="str">
        <f t="shared" si="49"/>
        <v>20-30</v>
      </c>
      <c r="S3169">
        <v>4000</v>
      </c>
      <c r="T3169" t="s">
        <v>2201</v>
      </c>
      <c r="U3169">
        <f>IF(T3169="USD",S3169,S3169*0.055)</f>
        <v>220</v>
      </c>
      <c r="V3169">
        <v>2500</v>
      </c>
      <c r="W3169" t="s">
        <v>58</v>
      </c>
      <c r="X3169">
        <f>IF(W3169="USD",V3169,V3169*0.054)</f>
        <v>135</v>
      </c>
      <c r="Y3169">
        <v>1</v>
      </c>
      <c r="Z3169">
        <v>0</v>
      </c>
      <c r="AA3169" s="9">
        <v>0</v>
      </c>
      <c r="AB3169">
        <v>0</v>
      </c>
      <c r="AC3169">
        <v>0</v>
      </c>
    </row>
    <row r="3170" spans="1:29" x14ac:dyDescent="0.25">
      <c r="A3170" t="s">
        <v>2492</v>
      </c>
      <c r="B3170" t="s">
        <v>10</v>
      </c>
      <c r="C3170" t="s">
        <v>56</v>
      </c>
      <c r="D3170" t="s">
        <v>3611</v>
      </c>
      <c r="E3170" t="s">
        <v>3617</v>
      </c>
      <c r="F3170" t="str">
        <f>_xlfn.CONCAT(D3170:D3170,"-",E3170)</f>
        <v>Mogadishu-Lagos</v>
      </c>
      <c r="G3170" s="1">
        <v>44734</v>
      </c>
      <c r="H3170" s="1">
        <v>44734</v>
      </c>
      <c r="I3170" s="8">
        <f>IF(H3170&lt;&gt;"",_xlfn.DAYS(H3170,G3170),"N/A")</f>
        <v>0</v>
      </c>
      <c r="J3170" s="1">
        <f>IF(H3170&lt;&gt;"",H3170,"N/A")</f>
        <v>44734</v>
      </c>
      <c r="K3170">
        <v>6</v>
      </c>
      <c r="L3170" t="s">
        <v>12</v>
      </c>
      <c r="M3170" t="str">
        <f>IF(L3170&lt;&gt;"",L3170,"N/A")</f>
        <v>Invoiced</v>
      </c>
      <c r="N3170" t="s">
        <v>12</v>
      </c>
      <c r="O3170" t="str">
        <f>IF(N3170&lt;&gt;"",N3170,"N/A")</f>
        <v>Invoiced</v>
      </c>
      <c r="P3170" t="s">
        <v>13</v>
      </c>
      <c r="Q3170" s="9">
        <v>30</v>
      </c>
      <c r="R3170" t="str">
        <f t="shared" si="49"/>
        <v>20-30</v>
      </c>
      <c r="S3170">
        <v>4000</v>
      </c>
      <c r="T3170" t="s">
        <v>2201</v>
      </c>
      <c r="U3170">
        <f>IF(T3170="USD",S3170,S3170*0.055)</f>
        <v>220</v>
      </c>
      <c r="V3170">
        <v>2500</v>
      </c>
      <c r="W3170" t="s">
        <v>58</v>
      </c>
      <c r="X3170">
        <f>IF(W3170="USD",V3170,V3170*0.054)</f>
        <v>135</v>
      </c>
      <c r="Y3170">
        <v>1</v>
      </c>
      <c r="Z3170">
        <v>0</v>
      </c>
      <c r="AA3170" s="9">
        <v>0</v>
      </c>
      <c r="AB3170">
        <v>0</v>
      </c>
      <c r="AC3170">
        <v>0</v>
      </c>
    </row>
    <row r="3171" spans="1:29" x14ac:dyDescent="0.25">
      <c r="A3171" t="s">
        <v>2493</v>
      </c>
      <c r="B3171" t="s">
        <v>10</v>
      </c>
      <c r="C3171" t="s">
        <v>56</v>
      </c>
      <c r="D3171" t="s">
        <v>3615</v>
      </c>
      <c r="E3171" t="s">
        <v>3612</v>
      </c>
      <c r="F3171" t="str">
        <f>_xlfn.CONCAT(D3171:D3171,"-",E3171)</f>
        <v>Mombasa-Victoria</v>
      </c>
      <c r="G3171" s="1">
        <v>44734</v>
      </c>
      <c r="H3171" s="1">
        <v>44734</v>
      </c>
      <c r="I3171" s="8">
        <f>IF(H3171&lt;&gt;"",_xlfn.DAYS(H3171,G3171),"N/A")</f>
        <v>0</v>
      </c>
      <c r="J3171" s="1">
        <f>IF(H3171&lt;&gt;"",H3171,"N/A")</f>
        <v>44734</v>
      </c>
      <c r="K3171">
        <v>6</v>
      </c>
      <c r="L3171" t="s">
        <v>12</v>
      </c>
      <c r="M3171" t="str">
        <f>IF(L3171&lt;&gt;"",L3171,"N/A")</f>
        <v>Invoiced</v>
      </c>
      <c r="N3171" t="s">
        <v>12</v>
      </c>
      <c r="O3171" t="str">
        <f>IF(N3171&lt;&gt;"",N3171,"N/A")</f>
        <v>Invoiced</v>
      </c>
      <c r="P3171" t="s">
        <v>13</v>
      </c>
      <c r="Q3171" s="9">
        <v>30</v>
      </c>
      <c r="R3171" t="str">
        <f t="shared" si="49"/>
        <v>20-30</v>
      </c>
      <c r="S3171">
        <v>4000</v>
      </c>
      <c r="T3171" t="s">
        <v>2201</v>
      </c>
      <c r="U3171">
        <f>IF(T3171="USD",S3171,S3171*0.055)</f>
        <v>220</v>
      </c>
      <c r="V3171">
        <v>2500</v>
      </c>
      <c r="W3171" t="s">
        <v>58</v>
      </c>
      <c r="X3171">
        <f>IF(W3171="USD",V3171,V3171*0.054)</f>
        <v>135</v>
      </c>
      <c r="Y3171">
        <v>0</v>
      </c>
      <c r="Z3171">
        <v>0</v>
      </c>
      <c r="AA3171" s="9">
        <v>0</v>
      </c>
      <c r="AB3171">
        <v>0</v>
      </c>
      <c r="AC3171">
        <v>0</v>
      </c>
    </row>
    <row r="3172" spans="1:29" x14ac:dyDescent="0.25">
      <c r="A3172" t="s">
        <v>2494</v>
      </c>
      <c r="B3172" t="s">
        <v>10</v>
      </c>
      <c r="C3172" t="s">
        <v>56</v>
      </c>
      <c r="D3172" t="s">
        <v>3619</v>
      </c>
      <c r="E3172" t="s">
        <v>3617</v>
      </c>
      <c r="F3172" t="str">
        <f>_xlfn.CONCAT(D3172:D3172,"-",E3172)</f>
        <v>Addis Ababa-Lagos</v>
      </c>
      <c r="G3172" s="1">
        <v>44734</v>
      </c>
      <c r="H3172" s="1">
        <v>44734</v>
      </c>
      <c r="I3172" s="8">
        <f>IF(H3172&lt;&gt;"",_xlfn.DAYS(H3172,G3172),"N/A")</f>
        <v>0</v>
      </c>
      <c r="J3172" s="1">
        <f>IF(H3172&lt;&gt;"",H3172,"N/A")</f>
        <v>44734</v>
      </c>
      <c r="K3172">
        <v>6</v>
      </c>
      <c r="L3172" t="s">
        <v>12</v>
      </c>
      <c r="M3172" t="str">
        <f>IF(L3172&lt;&gt;"",L3172,"N/A")</f>
        <v>Invoiced</v>
      </c>
      <c r="N3172" t="s">
        <v>12</v>
      </c>
      <c r="O3172" t="str">
        <f>IF(N3172&lt;&gt;"",N3172,"N/A")</f>
        <v>Invoiced</v>
      </c>
      <c r="P3172" t="s">
        <v>13</v>
      </c>
      <c r="Q3172" s="9">
        <v>30</v>
      </c>
      <c r="R3172" t="str">
        <f t="shared" si="49"/>
        <v>20-30</v>
      </c>
      <c r="S3172">
        <v>4000</v>
      </c>
      <c r="T3172" t="s">
        <v>2201</v>
      </c>
      <c r="U3172">
        <f>IF(T3172="USD",S3172,S3172*0.055)</f>
        <v>220</v>
      </c>
      <c r="V3172">
        <v>2500</v>
      </c>
      <c r="W3172" t="s">
        <v>58</v>
      </c>
      <c r="X3172">
        <f>IF(W3172="USD",V3172,V3172*0.054)</f>
        <v>135</v>
      </c>
      <c r="Y3172">
        <v>1</v>
      </c>
      <c r="Z3172">
        <v>0</v>
      </c>
      <c r="AA3172" s="9">
        <v>0</v>
      </c>
      <c r="AB3172">
        <v>0</v>
      </c>
      <c r="AC3172">
        <v>0</v>
      </c>
    </row>
    <row r="3173" spans="1:29" x14ac:dyDescent="0.25">
      <c r="A3173" t="s">
        <v>2495</v>
      </c>
      <c r="B3173" t="s">
        <v>10</v>
      </c>
      <c r="C3173" t="s">
        <v>56</v>
      </c>
      <c r="D3173" t="s">
        <v>3619</v>
      </c>
      <c r="E3173" t="s">
        <v>3617</v>
      </c>
      <c r="F3173" t="str">
        <f>_xlfn.CONCAT(D3173:D3173,"-",E3173)</f>
        <v>Addis Ababa-Lagos</v>
      </c>
      <c r="G3173" s="1">
        <v>44734</v>
      </c>
      <c r="H3173" s="1">
        <v>44734</v>
      </c>
      <c r="I3173" s="8">
        <f>IF(H3173&lt;&gt;"",_xlfn.DAYS(H3173,G3173),"N/A")</f>
        <v>0</v>
      </c>
      <c r="J3173" s="1">
        <f>IF(H3173&lt;&gt;"",H3173,"N/A")</f>
        <v>44734</v>
      </c>
      <c r="K3173">
        <v>6</v>
      </c>
      <c r="L3173" t="s">
        <v>12</v>
      </c>
      <c r="M3173" t="str">
        <f>IF(L3173&lt;&gt;"",L3173,"N/A")</f>
        <v>Invoiced</v>
      </c>
      <c r="N3173" t="s">
        <v>12</v>
      </c>
      <c r="O3173" t="str">
        <f>IF(N3173&lt;&gt;"",N3173,"N/A")</f>
        <v>Invoiced</v>
      </c>
      <c r="P3173" t="s">
        <v>13</v>
      </c>
      <c r="Q3173" s="9">
        <v>30</v>
      </c>
      <c r="R3173" t="str">
        <f t="shared" si="49"/>
        <v>20-30</v>
      </c>
      <c r="S3173">
        <v>4000</v>
      </c>
      <c r="T3173" t="s">
        <v>2201</v>
      </c>
      <c r="U3173">
        <f>IF(T3173="USD",S3173,S3173*0.055)</f>
        <v>220</v>
      </c>
      <c r="V3173">
        <v>2500</v>
      </c>
      <c r="W3173" t="s">
        <v>58</v>
      </c>
      <c r="X3173">
        <f>IF(W3173="USD",V3173,V3173*0.054)</f>
        <v>135</v>
      </c>
      <c r="Y3173">
        <v>1</v>
      </c>
      <c r="Z3173">
        <v>0</v>
      </c>
      <c r="AA3173" s="9">
        <v>0</v>
      </c>
      <c r="AB3173">
        <v>0</v>
      </c>
      <c r="AC3173">
        <v>0</v>
      </c>
    </row>
    <row r="3174" spans="1:29" x14ac:dyDescent="0.25">
      <c r="A3174" t="s">
        <v>2496</v>
      </c>
      <c r="B3174" t="s">
        <v>10</v>
      </c>
      <c r="C3174" t="s">
        <v>56</v>
      </c>
      <c r="D3174" t="s">
        <v>3615</v>
      </c>
      <c r="E3174" t="s">
        <v>3614</v>
      </c>
      <c r="F3174" t="str">
        <f>_xlfn.CONCAT(D3174:D3174,"-",E3174)</f>
        <v>Mombasa-Alger</v>
      </c>
      <c r="G3174" s="1">
        <v>44735</v>
      </c>
      <c r="H3174" s="1">
        <v>44735</v>
      </c>
      <c r="I3174" s="8">
        <f>IF(H3174&lt;&gt;"",_xlfn.DAYS(H3174,G3174),"N/A")</f>
        <v>0</v>
      </c>
      <c r="J3174" s="1">
        <f>IF(H3174&lt;&gt;"",H3174,"N/A")</f>
        <v>44735</v>
      </c>
      <c r="K3174">
        <v>6</v>
      </c>
      <c r="L3174" t="s">
        <v>12</v>
      </c>
      <c r="M3174" t="str">
        <f>IF(L3174&lt;&gt;"",L3174,"N/A")</f>
        <v>Invoiced</v>
      </c>
      <c r="N3174" t="s">
        <v>12</v>
      </c>
      <c r="O3174" t="str">
        <f>IF(N3174&lt;&gt;"",N3174,"N/A")</f>
        <v>Invoiced</v>
      </c>
      <c r="P3174" t="s">
        <v>13</v>
      </c>
      <c r="Q3174" s="9">
        <v>30</v>
      </c>
      <c r="R3174" t="str">
        <f t="shared" si="49"/>
        <v>20-30</v>
      </c>
      <c r="S3174">
        <v>4000</v>
      </c>
      <c r="T3174" t="s">
        <v>2201</v>
      </c>
      <c r="U3174">
        <f>IF(T3174="USD",S3174,S3174*0.055)</f>
        <v>220</v>
      </c>
      <c r="V3174">
        <v>2500</v>
      </c>
      <c r="W3174" t="s">
        <v>58</v>
      </c>
      <c r="X3174">
        <f>IF(W3174="USD",V3174,V3174*0.054)</f>
        <v>135</v>
      </c>
      <c r="Y3174">
        <v>1</v>
      </c>
      <c r="Z3174">
        <v>0</v>
      </c>
      <c r="AA3174" s="9">
        <v>0</v>
      </c>
      <c r="AB3174">
        <v>0</v>
      </c>
      <c r="AC3174">
        <v>0</v>
      </c>
    </row>
    <row r="3175" spans="1:29" x14ac:dyDescent="0.25">
      <c r="A3175" t="s">
        <v>2497</v>
      </c>
      <c r="B3175" t="s">
        <v>10</v>
      </c>
      <c r="C3175" t="s">
        <v>56</v>
      </c>
      <c r="D3175" t="s">
        <v>3616</v>
      </c>
      <c r="E3175" t="s">
        <v>3612</v>
      </c>
      <c r="F3175" t="str">
        <f>_xlfn.CONCAT(D3175:D3175,"-",E3175)</f>
        <v>Marrakech-Victoria</v>
      </c>
      <c r="G3175" s="1">
        <v>44735</v>
      </c>
      <c r="H3175" s="1">
        <v>44735</v>
      </c>
      <c r="I3175" s="8">
        <f>IF(H3175&lt;&gt;"",_xlfn.DAYS(H3175,G3175),"N/A")</f>
        <v>0</v>
      </c>
      <c r="J3175" s="1">
        <f>IF(H3175&lt;&gt;"",H3175,"N/A")</f>
        <v>44735</v>
      </c>
      <c r="K3175">
        <v>6</v>
      </c>
      <c r="L3175" t="s">
        <v>12</v>
      </c>
      <c r="M3175" t="str">
        <f>IF(L3175&lt;&gt;"",L3175,"N/A")</f>
        <v>Invoiced</v>
      </c>
      <c r="N3175" t="s">
        <v>12</v>
      </c>
      <c r="O3175" t="str">
        <f>IF(N3175&lt;&gt;"",N3175,"N/A")</f>
        <v>Invoiced</v>
      </c>
      <c r="P3175" t="s">
        <v>13</v>
      </c>
      <c r="Q3175" s="9">
        <v>30</v>
      </c>
      <c r="R3175" t="str">
        <f t="shared" si="49"/>
        <v>20-30</v>
      </c>
      <c r="S3175">
        <v>4000</v>
      </c>
      <c r="T3175" t="s">
        <v>2201</v>
      </c>
      <c r="U3175">
        <f>IF(T3175="USD",S3175,S3175*0.055)</f>
        <v>220</v>
      </c>
      <c r="V3175">
        <v>2500</v>
      </c>
      <c r="W3175" t="s">
        <v>58</v>
      </c>
      <c r="X3175">
        <f>IF(W3175="USD",V3175,V3175*0.054)</f>
        <v>135</v>
      </c>
      <c r="Y3175">
        <v>1</v>
      </c>
      <c r="Z3175">
        <v>0</v>
      </c>
      <c r="AA3175" s="9">
        <v>0</v>
      </c>
      <c r="AB3175">
        <v>0</v>
      </c>
      <c r="AC3175">
        <v>0</v>
      </c>
    </row>
    <row r="3176" spans="1:29" x14ac:dyDescent="0.25">
      <c r="A3176" t="s">
        <v>2498</v>
      </c>
      <c r="B3176" t="s">
        <v>10</v>
      </c>
      <c r="C3176" t="s">
        <v>56</v>
      </c>
      <c r="D3176" t="s">
        <v>3616</v>
      </c>
      <c r="E3176" t="s">
        <v>3614</v>
      </c>
      <c r="F3176" t="str">
        <f>_xlfn.CONCAT(D3176:D3176,"-",E3176)</f>
        <v>Marrakech-Alger</v>
      </c>
      <c r="G3176" s="1">
        <v>44735</v>
      </c>
      <c r="H3176" s="1">
        <v>44735</v>
      </c>
      <c r="I3176" s="8">
        <f>IF(H3176&lt;&gt;"",_xlfn.DAYS(H3176,G3176),"N/A")</f>
        <v>0</v>
      </c>
      <c r="J3176" s="1">
        <f>IF(H3176&lt;&gt;"",H3176,"N/A")</f>
        <v>44735</v>
      </c>
      <c r="K3176">
        <v>6</v>
      </c>
      <c r="L3176" t="s">
        <v>12</v>
      </c>
      <c r="M3176" t="str">
        <f>IF(L3176&lt;&gt;"",L3176,"N/A")</f>
        <v>Invoiced</v>
      </c>
      <c r="N3176" t="s">
        <v>12</v>
      </c>
      <c r="O3176" t="str">
        <f>IF(N3176&lt;&gt;"",N3176,"N/A")</f>
        <v>Invoiced</v>
      </c>
      <c r="P3176" t="s">
        <v>13</v>
      </c>
      <c r="Q3176" s="9">
        <v>30</v>
      </c>
      <c r="R3176" t="str">
        <f t="shared" si="49"/>
        <v>20-30</v>
      </c>
      <c r="S3176">
        <v>4000</v>
      </c>
      <c r="T3176" t="s">
        <v>2201</v>
      </c>
      <c r="U3176">
        <f>IF(T3176="USD",S3176,S3176*0.055)</f>
        <v>220</v>
      </c>
      <c r="V3176">
        <v>2500</v>
      </c>
      <c r="W3176" t="s">
        <v>58</v>
      </c>
      <c r="X3176">
        <f>IF(W3176="USD",V3176,V3176*0.054)</f>
        <v>135</v>
      </c>
      <c r="Y3176">
        <v>1</v>
      </c>
      <c r="Z3176">
        <v>0</v>
      </c>
      <c r="AA3176" s="9">
        <v>0</v>
      </c>
      <c r="AB3176">
        <v>0</v>
      </c>
      <c r="AC3176">
        <v>0</v>
      </c>
    </row>
    <row r="3177" spans="1:29" x14ac:dyDescent="0.25">
      <c r="A3177" t="s">
        <v>2499</v>
      </c>
      <c r="B3177" t="s">
        <v>10</v>
      </c>
      <c r="C3177" t="s">
        <v>56</v>
      </c>
      <c r="D3177" t="s">
        <v>3619</v>
      </c>
      <c r="E3177" t="s">
        <v>3617</v>
      </c>
      <c r="F3177" t="str">
        <f>_xlfn.CONCAT(D3177:D3177,"-",E3177)</f>
        <v>Addis Ababa-Lagos</v>
      </c>
      <c r="G3177" s="1">
        <v>44736</v>
      </c>
      <c r="H3177" s="1">
        <v>44736</v>
      </c>
      <c r="I3177" s="8">
        <f>IF(H3177&lt;&gt;"",_xlfn.DAYS(H3177,G3177),"N/A")</f>
        <v>0</v>
      </c>
      <c r="J3177" s="1">
        <f>IF(H3177&lt;&gt;"",H3177,"N/A")</f>
        <v>44736</v>
      </c>
      <c r="K3177">
        <v>6</v>
      </c>
      <c r="L3177" t="s">
        <v>12</v>
      </c>
      <c r="M3177" t="str">
        <f>IF(L3177&lt;&gt;"",L3177,"N/A")</f>
        <v>Invoiced</v>
      </c>
      <c r="N3177" t="s">
        <v>12</v>
      </c>
      <c r="O3177" t="str">
        <f>IF(N3177&lt;&gt;"",N3177,"N/A")</f>
        <v>Invoiced</v>
      </c>
      <c r="P3177" t="s">
        <v>13</v>
      </c>
      <c r="Q3177" s="9">
        <v>30</v>
      </c>
      <c r="R3177" t="str">
        <f t="shared" si="49"/>
        <v>20-30</v>
      </c>
      <c r="S3177">
        <v>4000</v>
      </c>
      <c r="T3177" t="s">
        <v>2201</v>
      </c>
      <c r="U3177">
        <f>IF(T3177="USD",S3177,S3177*0.055)</f>
        <v>220</v>
      </c>
      <c r="V3177">
        <v>2500</v>
      </c>
      <c r="W3177" t="s">
        <v>58</v>
      </c>
      <c r="X3177">
        <f>IF(W3177="USD",V3177,V3177*0.054)</f>
        <v>135</v>
      </c>
      <c r="Y3177">
        <v>1</v>
      </c>
      <c r="Z3177">
        <v>0</v>
      </c>
      <c r="AA3177" s="9">
        <v>0</v>
      </c>
      <c r="AB3177">
        <v>0</v>
      </c>
      <c r="AC3177">
        <v>0</v>
      </c>
    </row>
    <row r="3178" spans="1:29" x14ac:dyDescent="0.25">
      <c r="A3178" t="s">
        <v>2500</v>
      </c>
      <c r="B3178" t="s">
        <v>10</v>
      </c>
      <c r="C3178" t="s">
        <v>56</v>
      </c>
      <c r="D3178" t="s">
        <v>3611</v>
      </c>
      <c r="E3178" t="s">
        <v>3617</v>
      </c>
      <c r="F3178" t="str">
        <f>_xlfn.CONCAT(D3178:D3178,"-",E3178)</f>
        <v>Mogadishu-Lagos</v>
      </c>
      <c r="G3178" s="1">
        <v>44736</v>
      </c>
      <c r="H3178" s="1">
        <v>44736</v>
      </c>
      <c r="I3178" s="8">
        <f>IF(H3178&lt;&gt;"",_xlfn.DAYS(H3178,G3178),"N/A")</f>
        <v>0</v>
      </c>
      <c r="J3178" s="1">
        <f>IF(H3178&lt;&gt;"",H3178,"N/A")</f>
        <v>44736</v>
      </c>
      <c r="K3178">
        <v>6</v>
      </c>
      <c r="L3178" t="s">
        <v>12</v>
      </c>
      <c r="M3178" t="str">
        <f>IF(L3178&lt;&gt;"",L3178,"N/A")</f>
        <v>Invoiced</v>
      </c>
      <c r="N3178" t="s">
        <v>12</v>
      </c>
      <c r="O3178" t="str">
        <f>IF(N3178&lt;&gt;"",N3178,"N/A")</f>
        <v>Invoiced</v>
      </c>
      <c r="P3178" t="s">
        <v>13</v>
      </c>
      <c r="Q3178" s="9">
        <v>30</v>
      </c>
      <c r="R3178" t="str">
        <f t="shared" si="49"/>
        <v>20-30</v>
      </c>
      <c r="S3178">
        <v>4000</v>
      </c>
      <c r="T3178" t="s">
        <v>2201</v>
      </c>
      <c r="U3178">
        <f>IF(T3178="USD",S3178,S3178*0.055)</f>
        <v>220</v>
      </c>
      <c r="V3178">
        <v>2500</v>
      </c>
      <c r="W3178" t="s">
        <v>58</v>
      </c>
      <c r="X3178">
        <f>IF(W3178="USD",V3178,V3178*0.054)</f>
        <v>135</v>
      </c>
      <c r="Y3178">
        <v>0</v>
      </c>
      <c r="Z3178">
        <v>0</v>
      </c>
      <c r="AA3178" s="9">
        <v>0</v>
      </c>
      <c r="AB3178">
        <v>0</v>
      </c>
      <c r="AC3178">
        <v>0</v>
      </c>
    </row>
    <row r="3179" spans="1:29" x14ac:dyDescent="0.25">
      <c r="A3179" t="s">
        <v>2501</v>
      </c>
      <c r="B3179" t="s">
        <v>10</v>
      </c>
      <c r="C3179" t="s">
        <v>56</v>
      </c>
      <c r="D3179" t="s">
        <v>3620</v>
      </c>
      <c r="E3179" t="s">
        <v>3617</v>
      </c>
      <c r="F3179" t="str">
        <f>_xlfn.CONCAT(D3179:D3179,"-",E3179)</f>
        <v>Zanzibar-Lagos</v>
      </c>
      <c r="G3179" s="1">
        <v>44736</v>
      </c>
      <c r="H3179" s="1">
        <v>44736</v>
      </c>
      <c r="I3179" s="8">
        <f>IF(H3179&lt;&gt;"",_xlfn.DAYS(H3179,G3179),"N/A")</f>
        <v>0</v>
      </c>
      <c r="J3179" s="1">
        <f>IF(H3179&lt;&gt;"",H3179,"N/A")</f>
        <v>44736</v>
      </c>
      <c r="K3179">
        <v>6</v>
      </c>
      <c r="L3179" t="s">
        <v>12</v>
      </c>
      <c r="M3179" t="str">
        <f>IF(L3179&lt;&gt;"",L3179,"N/A")</f>
        <v>Invoiced</v>
      </c>
      <c r="N3179" t="s">
        <v>12</v>
      </c>
      <c r="O3179" t="str">
        <f>IF(N3179&lt;&gt;"",N3179,"N/A")</f>
        <v>Invoiced</v>
      </c>
      <c r="P3179" t="s">
        <v>13</v>
      </c>
      <c r="Q3179" s="9">
        <v>30</v>
      </c>
      <c r="R3179" t="str">
        <f t="shared" si="49"/>
        <v>20-30</v>
      </c>
      <c r="S3179">
        <v>4000</v>
      </c>
      <c r="T3179" t="s">
        <v>2201</v>
      </c>
      <c r="U3179">
        <f>IF(T3179="USD",S3179,S3179*0.055)</f>
        <v>220</v>
      </c>
      <c r="V3179">
        <v>2500</v>
      </c>
      <c r="W3179" t="s">
        <v>58</v>
      </c>
      <c r="X3179">
        <f>IF(W3179="USD",V3179,V3179*0.054)</f>
        <v>135</v>
      </c>
      <c r="Y3179">
        <v>1</v>
      </c>
      <c r="Z3179">
        <v>0</v>
      </c>
      <c r="AA3179" s="9">
        <v>0</v>
      </c>
      <c r="AB3179">
        <v>0</v>
      </c>
      <c r="AC3179">
        <v>0</v>
      </c>
    </row>
    <row r="3180" spans="1:29" x14ac:dyDescent="0.25">
      <c r="A3180" t="s">
        <v>2502</v>
      </c>
      <c r="B3180" t="s">
        <v>10</v>
      </c>
      <c r="C3180" t="s">
        <v>56</v>
      </c>
      <c r="D3180" t="s">
        <v>3616</v>
      </c>
      <c r="E3180" t="s">
        <v>3614</v>
      </c>
      <c r="F3180" t="str">
        <f>_xlfn.CONCAT(D3180:D3180,"-",E3180)</f>
        <v>Marrakech-Alger</v>
      </c>
      <c r="G3180" s="1">
        <v>44736</v>
      </c>
      <c r="H3180" s="1">
        <v>44736</v>
      </c>
      <c r="I3180" s="8">
        <f>IF(H3180&lt;&gt;"",_xlfn.DAYS(H3180,G3180),"N/A")</f>
        <v>0</v>
      </c>
      <c r="J3180" s="1">
        <f>IF(H3180&lt;&gt;"",H3180,"N/A")</f>
        <v>44736</v>
      </c>
      <c r="K3180">
        <v>6</v>
      </c>
      <c r="L3180" t="s">
        <v>12</v>
      </c>
      <c r="M3180" t="str">
        <f>IF(L3180&lt;&gt;"",L3180,"N/A")</f>
        <v>Invoiced</v>
      </c>
      <c r="N3180" t="s">
        <v>12</v>
      </c>
      <c r="O3180" t="str">
        <f>IF(N3180&lt;&gt;"",N3180,"N/A")</f>
        <v>Invoiced</v>
      </c>
      <c r="P3180" t="s">
        <v>13</v>
      </c>
      <c r="Q3180" s="9">
        <v>30</v>
      </c>
      <c r="R3180" t="str">
        <f t="shared" si="49"/>
        <v>20-30</v>
      </c>
      <c r="S3180">
        <v>4000</v>
      </c>
      <c r="T3180" t="s">
        <v>2201</v>
      </c>
      <c r="U3180">
        <f>IF(T3180="USD",S3180,S3180*0.055)</f>
        <v>220</v>
      </c>
      <c r="V3180">
        <v>2500</v>
      </c>
      <c r="W3180" t="s">
        <v>58</v>
      </c>
      <c r="X3180">
        <f>IF(W3180="USD",V3180,V3180*0.054)</f>
        <v>135</v>
      </c>
      <c r="Y3180">
        <v>1</v>
      </c>
      <c r="Z3180">
        <v>0</v>
      </c>
      <c r="AA3180" s="9">
        <v>0</v>
      </c>
      <c r="AB3180">
        <v>0</v>
      </c>
      <c r="AC3180">
        <v>0</v>
      </c>
    </row>
    <row r="3181" spans="1:29" x14ac:dyDescent="0.25">
      <c r="A3181" t="s">
        <v>2503</v>
      </c>
      <c r="B3181" t="s">
        <v>10</v>
      </c>
      <c r="C3181" t="s">
        <v>56</v>
      </c>
      <c r="D3181" t="s">
        <v>3615</v>
      </c>
      <c r="E3181" t="s">
        <v>3614</v>
      </c>
      <c r="F3181" t="str">
        <f>_xlfn.CONCAT(D3181:D3181,"-",E3181)</f>
        <v>Mombasa-Alger</v>
      </c>
      <c r="G3181" s="1">
        <v>44736</v>
      </c>
      <c r="H3181" s="1">
        <v>44736</v>
      </c>
      <c r="I3181" s="8">
        <f>IF(H3181&lt;&gt;"",_xlfn.DAYS(H3181,G3181),"N/A")</f>
        <v>0</v>
      </c>
      <c r="J3181" s="1">
        <f>IF(H3181&lt;&gt;"",H3181,"N/A")</f>
        <v>44736</v>
      </c>
      <c r="K3181">
        <v>6</v>
      </c>
      <c r="L3181" t="s">
        <v>12</v>
      </c>
      <c r="M3181" t="str">
        <f>IF(L3181&lt;&gt;"",L3181,"N/A")</f>
        <v>Invoiced</v>
      </c>
      <c r="N3181" t="s">
        <v>12</v>
      </c>
      <c r="O3181" t="str">
        <f>IF(N3181&lt;&gt;"",N3181,"N/A")</f>
        <v>Invoiced</v>
      </c>
      <c r="P3181" t="s">
        <v>13</v>
      </c>
      <c r="Q3181" s="9">
        <v>30</v>
      </c>
      <c r="R3181" t="str">
        <f t="shared" si="49"/>
        <v>20-30</v>
      </c>
      <c r="S3181">
        <v>4000</v>
      </c>
      <c r="T3181" t="s">
        <v>2201</v>
      </c>
      <c r="U3181">
        <f>IF(T3181="USD",S3181,S3181*0.055)</f>
        <v>220</v>
      </c>
      <c r="V3181">
        <v>2500</v>
      </c>
      <c r="W3181" t="s">
        <v>58</v>
      </c>
      <c r="X3181">
        <f>IF(W3181="USD",V3181,V3181*0.054)</f>
        <v>135</v>
      </c>
      <c r="Y3181">
        <v>1</v>
      </c>
      <c r="Z3181">
        <v>0</v>
      </c>
      <c r="AA3181" s="9">
        <v>0</v>
      </c>
      <c r="AB3181">
        <v>0</v>
      </c>
      <c r="AC3181">
        <v>0</v>
      </c>
    </row>
    <row r="3182" spans="1:29" x14ac:dyDescent="0.25">
      <c r="A3182" t="s">
        <v>2504</v>
      </c>
      <c r="B3182" t="s">
        <v>10</v>
      </c>
      <c r="C3182" t="s">
        <v>56</v>
      </c>
      <c r="D3182" t="s">
        <v>3611</v>
      </c>
      <c r="E3182" t="s">
        <v>3617</v>
      </c>
      <c r="F3182" t="str">
        <f>_xlfn.CONCAT(D3182:D3182,"-",E3182)</f>
        <v>Mogadishu-Lagos</v>
      </c>
      <c r="G3182" s="1">
        <v>44736</v>
      </c>
      <c r="H3182" s="1">
        <v>44736</v>
      </c>
      <c r="I3182" s="8">
        <f>IF(H3182&lt;&gt;"",_xlfn.DAYS(H3182,G3182),"N/A")</f>
        <v>0</v>
      </c>
      <c r="J3182" s="1">
        <f>IF(H3182&lt;&gt;"",H3182,"N/A")</f>
        <v>44736</v>
      </c>
      <c r="K3182">
        <v>6</v>
      </c>
      <c r="L3182" t="s">
        <v>12</v>
      </c>
      <c r="M3182" t="str">
        <f>IF(L3182&lt;&gt;"",L3182,"N/A")</f>
        <v>Invoiced</v>
      </c>
      <c r="N3182" t="s">
        <v>12</v>
      </c>
      <c r="O3182" t="str">
        <f>IF(N3182&lt;&gt;"",N3182,"N/A")</f>
        <v>Invoiced</v>
      </c>
      <c r="P3182" t="s">
        <v>13</v>
      </c>
      <c r="Q3182" s="9">
        <v>30</v>
      </c>
      <c r="R3182" t="str">
        <f t="shared" si="49"/>
        <v>20-30</v>
      </c>
      <c r="S3182">
        <v>4000</v>
      </c>
      <c r="T3182" t="s">
        <v>2201</v>
      </c>
      <c r="U3182">
        <f>IF(T3182="USD",S3182,S3182*0.055)</f>
        <v>220</v>
      </c>
      <c r="V3182">
        <v>2500</v>
      </c>
      <c r="W3182" t="s">
        <v>58</v>
      </c>
      <c r="X3182">
        <f>IF(W3182="USD",V3182,V3182*0.054)</f>
        <v>135</v>
      </c>
      <c r="Y3182">
        <v>0</v>
      </c>
      <c r="Z3182">
        <v>0</v>
      </c>
      <c r="AA3182" s="9">
        <v>0</v>
      </c>
      <c r="AB3182">
        <v>0</v>
      </c>
      <c r="AC3182">
        <v>0</v>
      </c>
    </row>
    <row r="3183" spans="1:29" x14ac:dyDescent="0.25">
      <c r="A3183" t="s">
        <v>2505</v>
      </c>
      <c r="B3183" t="s">
        <v>10</v>
      </c>
      <c r="C3183" t="s">
        <v>56</v>
      </c>
      <c r="D3183" t="s">
        <v>3616</v>
      </c>
      <c r="E3183" t="s">
        <v>3612</v>
      </c>
      <c r="F3183" t="str">
        <f>_xlfn.CONCAT(D3183:D3183,"-",E3183)</f>
        <v>Marrakech-Victoria</v>
      </c>
      <c r="G3183" s="1">
        <v>44736</v>
      </c>
      <c r="H3183" s="1">
        <v>44736</v>
      </c>
      <c r="I3183" s="8">
        <f>IF(H3183&lt;&gt;"",_xlfn.DAYS(H3183,G3183),"N/A")</f>
        <v>0</v>
      </c>
      <c r="J3183" s="1">
        <f>IF(H3183&lt;&gt;"",H3183,"N/A")</f>
        <v>44736</v>
      </c>
      <c r="K3183">
        <v>6</v>
      </c>
      <c r="L3183" t="s">
        <v>12</v>
      </c>
      <c r="M3183" t="str">
        <f>IF(L3183&lt;&gt;"",L3183,"N/A")</f>
        <v>Invoiced</v>
      </c>
      <c r="N3183" t="s">
        <v>12</v>
      </c>
      <c r="O3183" t="str">
        <f>IF(N3183&lt;&gt;"",N3183,"N/A")</f>
        <v>Invoiced</v>
      </c>
      <c r="P3183" t="s">
        <v>13</v>
      </c>
      <c r="Q3183" s="9">
        <v>30</v>
      </c>
      <c r="R3183" t="str">
        <f t="shared" si="49"/>
        <v>20-30</v>
      </c>
      <c r="S3183">
        <v>4000</v>
      </c>
      <c r="T3183" t="s">
        <v>2201</v>
      </c>
      <c r="U3183">
        <f>IF(T3183="USD",S3183,S3183*0.055)</f>
        <v>220</v>
      </c>
      <c r="V3183">
        <v>2500</v>
      </c>
      <c r="W3183" t="s">
        <v>58</v>
      </c>
      <c r="X3183">
        <f>IF(W3183="USD",V3183,V3183*0.054)</f>
        <v>135</v>
      </c>
      <c r="Y3183">
        <v>1</v>
      </c>
      <c r="Z3183">
        <v>0</v>
      </c>
      <c r="AA3183" s="9">
        <v>0</v>
      </c>
      <c r="AB3183">
        <v>0</v>
      </c>
      <c r="AC3183">
        <v>0</v>
      </c>
    </row>
    <row r="3184" spans="1:29" x14ac:dyDescent="0.25">
      <c r="A3184" t="s">
        <v>2506</v>
      </c>
      <c r="B3184" t="s">
        <v>10</v>
      </c>
      <c r="C3184" t="s">
        <v>56</v>
      </c>
      <c r="D3184" t="s">
        <v>3615</v>
      </c>
      <c r="E3184" t="s">
        <v>3614</v>
      </c>
      <c r="F3184" t="str">
        <f>_xlfn.CONCAT(D3184:D3184,"-",E3184)</f>
        <v>Mombasa-Alger</v>
      </c>
      <c r="G3184" s="1">
        <v>44736</v>
      </c>
      <c r="H3184" s="1">
        <v>44736</v>
      </c>
      <c r="I3184" s="8">
        <f>IF(H3184&lt;&gt;"",_xlfn.DAYS(H3184,G3184),"N/A")</f>
        <v>0</v>
      </c>
      <c r="J3184" s="1">
        <f>IF(H3184&lt;&gt;"",H3184,"N/A")</f>
        <v>44736</v>
      </c>
      <c r="K3184">
        <v>6</v>
      </c>
      <c r="L3184" t="s">
        <v>12</v>
      </c>
      <c r="M3184" t="str">
        <f>IF(L3184&lt;&gt;"",L3184,"N/A")</f>
        <v>Invoiced</v>
      </c>
      <c r="N3184" t="s">
        <v>12</v>
      </c>
      <c r="O3184" t="str">
        <f>IF(N3184&lt;&gt;"",N3184,"N/A")</f>
        <v>Invoiced</v>
      </c>
      <c r="P3184" t="s">
        <v>13</v>
      </c>
      <c r="Q3184" s="9">
        <v>30</v>
      </c>
      <c r="R3184" t="str">
        <f t="shared" si="49"/>
        <v>20-30</v>
      </c>
      <c r="S3184">
        <v>4000</v>
      </c>
      <c r="T3184" t="s">
        <v>2201</v>
      </c>
      <c r="U3184">
        <f>IF(T3184="USD",S3184,S3184*0.055)</f>
        <v>220</v>
      </c>
      <c r="V3184">
        <v>2500</v>
      </c>
      <c r="W3184" t="s">
        <v>58</v>
      </c>
      <c r="X3184">
        <f>IF(W3184="USD",V3184,V3184*0.054)</f>
        <v>135</v>
      </c>
      <c r="Y3184">
        <v>1</v>
      </c>
      <c r="Z3184">
        <v>0</v>
      </c>
      <c r="AA3184" s="9">
        <v>0</v>
      </c>
      <c r="AB3184">
        <v>0</v>
      </c>
      <c r="AC3184">
        <v>0</v>
      </c>
    </row>
    <row r="3185" spans="1:29" x14ac:dyDescent="0.25">
      <c r="A3185" t="s">
        <v>2507</v>
      </c>
      <c r="B3185" t="s">
        <v>10</v>
      </c>
      <c r="C3185" t="s">
        <v>56</v>
      </c>
      <c r="D3185" t="s">
        <v>3620</v>
      </c>
      <c r="E3185" t="s">
        <v>3617</v>
      </c>
      <c r="F3185" t="str">
        <f>_xlfn.CONCAT(D3185:D3185,"-",E3185)</f>
        <v>Zanzibar-Lagos</v>
      </c>
      <c r="G3185" s="1">
        <v>44736</v>
      </c>
      <c r="H3185" s="1">
        <v>44736</v>
      </c>
      <c r="I3185" s="8">
        <f>IF(H3185&lt;&gt;"",_xlfn.DAYS(H3185,G3185),"N/A")</f>
        <v>0</v>
      </c>
      <c r="J3185" s="1">
        <f>IF(H3185&lt;&gt;"",H3185,"N/A")</f>
        <v>44736</v>
      </c>
      <c r="K3185">
        <v>6</v>
      </c>
      <c r="L3185" t="s">
        <v>12</v>
      </c>
      <c r="M3185" t="str">
        <f>IF(L3185&lt;&gt;"",L3185,"N/A")</f>
        <v>Invoiced</v>
      </c>
      <c r="N3185" t="s">
        <v>12</v>
      </c>
      <c r="O3185" t="str">
        <f>IF(N3185&lt;&gt;"",N3185,"N/A")</f>
        <v>Invoiced</v>
      </c>
      <c r="P3185" t="s">
        <v>13</v>
      </c>
      <c r="Q3185" s="9">
        <v>30</v>
      </c>
      <c r="R3185" t="str">
        <f t="shared" si="49"/>
        <v>20-30</v>
      </c>
      <c r="S3185">
        <v>4000</v>
      </c>
      <c r="T3185" t="s">
        <v>2201</v>
      </c>
      <c r="U3185">
        <f>IF(T3185="USD",S3185,S3185*0.055)</f>
        <v>220</v>
      </c>
      <c r="V3185">
        <v>2500</v>
      </c>
      <c r="W3185" t="s">
        <v>58</v>
      </c>
      <c r="X3185">
        <f>IF(W3185="USD",V3185,V3185*0.054)</f>
        <v>135</v>
      </c>
      <c r="Y3185">
        <v>0</v>
      </c>
      <c r="Z3185">
        <v>0</v>
      </c>
      <c r="AA3185" s="9">
        <v>0</v>
      </c>
      <c r="AB3185">
        <v>0</v>
      </c>
      <c r="AC3185">
        <v>0</v>
      </c>
    </row>
    <row r="3186" spans="1:29" x14ac:dyDescent="0.25">
      <c r="A3186" t="s">
        <v>2508</v>
      </c>
      <c r="B3186" t="s">
        <v>10</v>
      </c>
      <c r="C3186" t="s">
        <v>56</v>
      </c>
      <c r="D3186" t="s">
        <v>3611</v>
      </c>
      <c r="E3186" t="s">
        <v>3612</v>
      </c>
      <c r="F3186" t="str">
        <f>_xlfn.CONCAT(D3186:D3186,"-",E3186)</f>
        <v>Mogadishu-Victoria</v>
      </c>
      <c r="G3186" s="1">
        <v>44737</v>
      </c>
      <c r="H3186" s="1">
        <v>44737</v>
      </c>
      <c r="I3186" s="8">
        <f>IF(H3186&lt;&gt;"",_xlfn.DAYS(H3186,G3186),"N/A")</f>
        <v>0</v>
      </c>
      <c r="J3186" s="1">
        <f>IF(H3186&lt;&gt;"",H3186,"N/A")</f>
        <v>44737</v>
      </c>
      <c r="K3186">
        <v>6</v>
      </c>
      <c r="L3186" t="s">
        <v>12</v>
      </c>
      <c r="M3186" t="str">
        <f>IF(L3186&lt;&gt;"",L3186,"N/A")</f>
        <v>Invoiced</v>
      </c>
      <c r="N3186" t="s">
        <v>12</v>
      </c>
      <c r="O3186" t="str">
        <f>IF(N3186&lt;&gt;"",N3186,"N/A")</f>
        <v>Invoiced</v>
      </c>
      <c r="P3186" t="s">
        <v>13</v>
      </c>
      <c r="Q3186" s="9">
        <v>30</v>
      </c>
      <c r="R3186" t="str">
        <f t="shared" si="49"/>
        <v>20-30</v>
      </c>
      <c r="S3186">
        <v>4000</v>
      </c>
      <c r="T3186" t="s">
        <v>2201</v>
      </c>
      <c r="U3186">
        <f>IF(T3186="USD",S3186,S3186*0.055)</f>
        <v>220</v>
      </c>
      <c r="V3186">
        <v>2500</v>
      </c>
      <c r="W3186" t="s">
        <v>58</v>
      </c>
      <c r="X3186">
        <f>IF(W3186="USD",V3186,V3186*0.054)</f>
        <v>135</v>
      </c>
      <c r="Y3186">
        <v>1</v>
      </c>
      <c r="Z3186">
        <v>0</v>
      </c>
      <c r="AA3186" s="9">
        <v>0</v>
      </c>
      <c r="AB3186">
        <v>0</v>
      </c>
      <c r="AC3186">
        <v>0</v>
      </c>
    </row>
    <row r="3187" spans="1:29" x14ac:dyDescent="0.25">
      <c r="A3187" t="s">
        <v>2509</v>
      </c>
      <c r="B3187" t="s">
        <v>10</v>
      </c>
      <c r="C3187" t="s">
        <v>56</v>
      </c>
      <c r="D3187" t="s">
        <v>3619</v>
      </c>
      <c r="E3187" t="s">
        <v>3613</v>
      </c>
      <c r="F3187" t="str">
        <f>_xlfn.CONCAT(D3187:D3187,"-",E3187)</f>
        <v>Addis Ababa-Sanaa</v>
      </c>
      <c r="G3187" s="1">
        <v>44737</v>
      </c>
      <c r="H3187" s="1">
        <v>44737</v>
      </c>
      <c r="I3187" s="8">
        <f>IF(H3187&lt;&gt;"",_xlfn.DAYS(H3187,G3187),"N/A")</f>
        <v>0</v>
      </c>
      <c r="J3187" s="1">
        <f>IF(H3187&lt;&gt;"",H3187,"N/A")</f>
        <v>44737</v>
      </c>
      <c r="K3187">
        <v>6</v>
      </c>
      <c r="L3187" t="s">
        <v>12</v>
      </c>
      <c r="M3187" t="str">
        <f>IF(L3187&lt;&gt;"",L3187,"N/A")</f>
        <v>Invoiced</v>
      </c>
      <c r="N3187" t="s">
        <v>12</v>
      </c>
      <c r="O3187" t="str">
        <f>IF(N3187&lt;&gt;"",N3187,"N/A")</f>
        <v>Invoiced</v>
      </c>
      <c r="P3187" t="s">
        <v>13</v>
      </c>
      <c r="Q3187" s="9">
        <v>30</v>
      </c>
      <c r="R3187" t="str">
        <f t="shared" si="49"/>
        <v>20-30</v>
      </c>
      <c r="S3187">
        <v>4000</v>
      </c>
      <c r="T3187" t="s">
        <v>2201</v>
      </c>
      <c r="U3187">
        <f>IF(T3187="USD",S3187,S3187*0.055)</f>
        <v>220</v>
      </c>
      <c r="V3187">
        <v>2500</v>
      </c>
      <c r="W3187" t="s">
        <v>58</v>
      </c>
      <c r="X3187">
        <f>IF(W3187="USD",V3187,V3187*0.054)</f>
        <v>135</v>
      </c>
      <c r="Y3187">
        <v>0</v>
      </c>
      <c r="Z3187">
        <v>0</v>
      </c>
      <c r="AA3187" s="9">
        <v>0</v>
      </c>
      <c r="AB3187">
        <v>0</v>
      </c>
      <c r="AC3187">
        <v>0</v>
      </c>
    </row>
    <row r="3188" spans="1:29" x14ac:dyDescent="0.25">
      <c r="A3188" t="s">
        <v>2510</v>
      </c>
      <c r="B3188" t="s">
        <v>10</v>
      </c>
      <c r="C3188" t="s">
        <v>56</v>
      </c>
      <c r="D3188" t="s">
        <v>3620</v>
      </c>
      <c r="E3188" t="s">
        <v>3613</v>
      </c>
      <c r="F3188" t="str">
        <f>_xlfn.CONCAT(D3188:D3188,"-",E3188)</f>
        <v>Zanzibar-Sanaa</v>
      </c>
      <c r="G3188" s="1">
        <v>44737</v>
      </c>
      <c r="H3188" s="1">
        <v>44737</v>
      </c>
      <c r="I3188" s="8">
        <f>IF(H3188&lt;&gt;"",_xlfn.DAYS(H3188,G3188),"N/A")</f>
        <v>0</v>
      </c>
      <c r="J3188" s="1">
        <f>IF(H3188&lt;&gt;"",H3188,"N/A")</f>
        <v>44737</v>
      </c>
      <c r="K3188">
        <v>6</v>
      </c>
      <c r="L3188" t="s">
        <v>12</v>
      </c>
      <c r="M3188" t="str">
        <f>IF(L3188&lt;&gt;"",L3188,"N/A")</f>
        <v>Invoiced</v>
      </c>
      <c r="N3188" t="s">
        <v>12</v>
      </c>
      <c r="O3188" t="str">
        <f>IF(N3188&lt;&gt;"",N3188,"N/A")</f>
        <v>Invoiced</v>
      </c>
      <c r="P3188" t="s">
        <v>13</v>
      </c>
      <c r="Q3188" s="9">
        <v>30</v>
      </c>
      <c r="R3188" t="str">
        <f t="shared" si="49"/>
        <v>20-30</v>
      </c>
      <c r="S3188">
        <v>4000</v>
      </c>
      <c r="T3188" t="s">
        <v>2201</v>
      </c>
      <c r="U3188">
        <f>IF(T3188="USD",S3188,S3188*0.055)</f>
        <v>220</v>
      </c>
      <c r="V3188">
        <v>2500</v>
      </c>
      <c r="W3188" t="s">
        <v>58</v>
      </c>
      <c r="X3188">
        <f>IF(W3188="USD",V3188,V3188*0.054)</f>
        <v>135</v>
      </c>
      <c r="Y3188">
        <v>0</v>
      </c>
      <c r="Z3188">
        <v>0</v>
      </c>
      <c r="AA3188" s="9">
        <v>0</v>
      </c>
      <c r="AB3188">
        <v>0</v>
      </c>
      <c r="AC3188">
        <v>0</v>
      </c>
    </row>
    <row r="3189" spans="1:29" x14ac:dyDescent="0.25">
      <c r="A3189" t="s">
        <v>2511</v>
      </c>
      <c r="B3189" t="s">
        <v>10</v>
      </c>
      <c r="C3189" t="s">
        <v>56</v>
      </c>
      <c r="D3189" t="s">
        <v>3619</v>
      </c>
      <c r="E3189" t="s">
        <v>3614</v>
      </c>
      <c r="F3189" t="str">
        <f>_xlfn.CONCAT(D3189:D3189,"-",E3189)</f>
        <v>Addis Ababa-Alger</v>
      </c>
      <c r="G3189" s="1">
        <v>44737</v>
      </c>
      <c r="H3189" s="1">
        <v>44737</v>
      </c>
      <c r="I3189" s="8">
        <f>IF(H3189&lt;&gt;"",_xlfn.DAYS(H3189,G3189),"N/A")</f>
        <v>0</v>
      </c>
      <c r="J3189" s="1">
        <f>IF(H3189&lt;&gt;"",H3189,"N/A")</f>
        <v>44737</v>
      </c>
      <c r="K3189">
        <v>6</v>
      </c>
      <c r="L3189" t="s">
        <v>12</v>
      </c>
      <c r="M3189" t="str">
        <f>IF(L3189&lt;&gt;"",L3189,"N/A")</f>
        <v>Invoiced</v>
      </c>
      <c r="N3189" t="s">
        <v>12</v>
      </c>
      <c r="O3189" t="str">
        <f>IF(N3189&lt;&gt;"",N3189,"N/A")</f>
        <v>Invoiced</v>
      </c>
      <c r="P3189" t="s">
        <v>13</v>
      </c>
      <c r="Q3189" s="9">
        <v>30</v>
      </c>
      <c r="R3189" t="str">
        <f t="shared" si="49"/>
        <v>20-30</v>
      </c>
      <c r="S3189">
        <v>4000</v>
      </c>
      <c r="T3189" t="s">
        <v>2201</v>
      </c>
      <c r="U3189">
        <f>IF(T3189="USD",S3189,S3189*0.055)</f>
        <v>220</v>
      </c>
      <c r="V3189">
        <v>2500</v>
      </c>
      <c r="W3189" t="s">
        <v>58</v>
      </c>
      <c r="X3189">
        <f>IF(W3189="USD",V3189,V3189*0.054)</f>
        <v>135</v>
      </c>
      <c r="Y3189">
        <v>0</v>
      </c>
      <c r="Z3189">
        <v>0</v>
      </c>
      <c r="AA3189" s="9">
        <v>0</v>
      </c>
      <c r="AB3189">
        <v>0</v>
      </c>
      <c r="AC3189">
        <v>0</v>
      </c>
    </row>
    <row r="3190" spans="1:29" x14ac:dyDescent="0.25">
      <c r="A3190" t="s">
        <v>2512</v>
      </c>
      <c r="B3190" t="s">
        <v>10</v>
      </c>
      <c r="C3190" t="s">
        <v>56</v>
      </c>
      <c r="D3190" t="s">
        <v>3615</v>
      </c>
      <c r="E3190" t="s">
        <v>3612</v>
      </c>
      <c r="F3190" t="str">
        <f>_xlfn.CONCAT(D3190:D3190,"-",E3190)</f>
        <v>Mombasa-Victoria</v>
      </c>
      <c r="G3190" s="1">
        <v>44737</v>
      </c>
      <c r="H3190" s="1">
        <v>44737</v>
      </c>
      <c r="I3190" s="8">
        <f>IF(H3190&lt;&gt;"",_xlfn.DAYS(H3190,G3190),"N/A")</f>
        <v>0</v>
      </c>
      <c r="J3190" s="1">
        <f>IF(H3190&lt;&gt;"",H3190,"N/A")</f>
        <v>44737</v>
      </c>
      <c r="K3190">
        <v>6</v>
      </c>
      <c r="L3190" t="s">
        <v>12</v>
      </c>
      <c r="M3190" t="str">
        <f>IF(L3190&lt;&gt;"",L3190,"N/A")</f>
        <v>Invoiced</v>
      </c>
      <c r="N3190" t="s">
        <v>12</v>
      </c>
      <c r="O3190" t="str">
        <f>IF(N3190&lt;&gt;"",N3190,"N/A")</f>
        <v>Invoiced</v>
      </c>
      <c r="P3190" t="s">
        <v>13</v>
      </c>
      <c r="Q3190" s="9">
        <v>30</v>
      </c>
      <c r="R3190" t="str">
        <f t="shared" si="49"/>
        <v>20-30</v>
      </c>
      <c r="S3190">
        <v>4000</v>
      </c>
      <c r="T3190" t="s">
        <v>2201</v>
      </c>
      <c r="U3190">
        <f>IF(T3190="USD",S3190,S3190*0.055)</f>
        <v>220</v>
      </c>
      <c r="V3190">
        <v>2500</v>
      </c>
      <c r="W3190" t="s">
        <v>58</v>
      </c>
      <c r="X3190">
        <f>IF(W3190="USD",V3190,V3190*0.054)</f>
        <v>135</v>
      </c>
      <c r="Y3190">
        <v>0</v>
      </c>
      <c r="Z3190">
        <v>0</v>
      </c>
      <c r="AA3190" s="9">
        <v>0</v>
      </c>
      <c r="AB3190">
        <v>0</v>
      </c>
      <c r="AC3190">
        <v>0</v>
      </c>
    </row>
    <row r="3191" spans="1:29" x14ac:dyDescent="0.25">
      <c r="A3191" t="s">
        <v>2513</v>
      </c>
      <c r="B3191" t="s">
        <v>10</v>
      </c>
      <c r="C3191" t="s">
        <v>56</v>
      </c>
      <c r="D3191" t="s">
        <v>3616</v>
      </c>
      <c r="E3191" t="s">
        <v>3613</v>
      </c>
      <c r="F3191" t="str">
        <f>_xlfn.CONCAT(D3191:D3191,"-",E3191)</f>
        <v>Marrakech-Sanaa</v>
      </c>
      <c r="G3191" s="1">
        <v>44737</v>
      </c>
      <c r="H3191" s="1">
        <v>44737</v>
      </c>
      <c r="I3191" s="8">
        <f>IF(H3191&lt;&gt;"",_xlfn.DAYS(H3191,G3191),"N/A")</f>
        <v>0</v>
      </c>
      <c r="J3191" s="1">
        <f>IF(H3191&lt;&gt;"",H3191,"N/A")</f>
        <v>44737</v>
      </c>
      <c r="K3191">
        <v>6</v>
      </c>
      <c r="L3191" t="s">
        <v>12</v>
      </c>
      <c r="M3191" t="str">
        <f>IF(L3191&lt;&gt;"",L3191,"N/A")</f>
        <v>Invoiced</v>
      </c>
      <c r="N3191" t="s">
        <v>12</v>
      </c>
      <c r="O3191" t="str">
        <f>IF(N3191&lt;&gt;"",N3191,"N/A")</f>
        <v>Invoiced</v>
      </c>
      <c r="P3191" t="s">
        <v>13</v>
      </c>
      <c r="Q3191" s="9">
        <v>30</v>
      </c>
      <c r="R3191" t="str">
        <f t="shared" si="49"/>
        <v>20-30</v>
      </c>
      <c r="S3191">
        <v>4000</v>
      </c>
      <c r="T3191" t="s">
        <v>2201</v>
      </c>
      <c r="U3191">
        <f>IF(T3191="USD",S3191,S3191*0.055)</f>
        <v>220</v>
      </c>
      <c r="V3191">
        <v>2500</v>
      </c>
      <c r="W3191" t="s">
        <v>58</v>
      </c>
      <c r="X3191">
        <f>IF(W3191="USD",V3191,V3191*0.054)</f>
        <v>135</v>
      </c>
      <c r="Y3191">
        <v>0</v>
      </c>
      <c r="Z3191">
        <v>0</v>
      </c>
      <c r="AA3191" s="9">
        <v>0</v>
      </c>
      <c r="AB3191">
        <v>0</v>
      </c>
      <c r="AC3191">
        <v>0</v>
      </c>
    </row>
    <row r="3192" spans="1:29" x14ac:dyDescent="0.25">
      <c r="A3192" t="s">
        <v>2514</v>
      </c>
      <c r="B3192" t="s">
        <v>10</v>
      </c>
      <c r="C3192" t="s">
        <v>56</v>
      </c>
      <c r="D3192" t="s">
        <v>3616</v>
      </c>
      <c r="E3192" t="s">
        <v>3618</v>
      </c>
      <c r="F3192" t="str">
        <f>_xlfn.CONCAT(D3192:D3192,"-",E3192)</f>
        <v>Marrakech-Tripoli</v>
      </c>
      <c r="G3192" s="1">
        <v>44737</v>
      </c>
      <c r="H3192" s="1">
        <v>44737</v>
      </c>
      <c r="I3192" s="8">
        <f>IF(H3192&lt;&gt;"",_xlfn.DAYS(H3192,G3192),"N/A")</f>
        <v>0</v>
      </c>
      <c r="J3192" s="1">
        <f>IF(H3192&lt;&gt;"",H3192,"N/A")</f>
        <v>44737</v>
      </c>
      <c r="K3192">
        <v>6</v>
      </c>
      <c r="L3192" t="s">
        <v>12</v>
      </c>
      <c r="M3192" t="str">
        <f>IF(L3192&lt;&gt;"",L3192,"N/A")</f>
        <v>Invoiced</v>
      </c>
      <c r="N3192" t="s">
        <v>12</v>
      </c>
      <c r="O3192" t="str">
        <f>IF(N3192&lt;&gt;"",N3192,"N/A")</f>
        <v>Invoiced</v>
      </c>
      <c r="P3192" t="s">
        <v>13</v>
      </c>
      <c r="Q3192" s="9">
        <v>30</v>
      </c>
      <c r="R3192" t="str">
        <f t="shared" si="49"/>
        <v>20-30</v>
      </c>
      <c r="S3192">
        <v>4000</v>
      </c>
      <c r="T3192" t="s">
        <v>2201</v>
      </c>
      <c r="U3192">
        <f>IF(T3192="USD",S3192,S3192*0.055)</f>
        <v>220</v>
      </c>
      <c r="V3192">
        <v>2500</v>
      </c>
      <c r="W3192" t="s">
        <v>58</v>
      </c>
      <c r="X3192">
        <f>IF(W3192="USD",V3192,V3192*0.054)</f>
        <v>135</v>
      </c>
      <c r="Y3192">
        <v>1</v>
      </c>
      <c r="Z3192">
        <v>0</v>
      </c>
      <c r="AA3192" s="9">
        <v>0</v>
      </c>
      <c r="AB3192">
        <v>0</v>
      </c>
      <c r="AC3192">
        <v>0</v>
      </c>
    </row>
    <row r="3193" spans="1:29" x14ac:dyDescent="0.25">
      <c r="A3193" t="s">
        <v>2515</v>
      </c>
      <c r="B3193" t="s">
        <v>10</v>
      </c>
      <c r="C3193" t="s">
        <v>56</v>
      </c>
      <c r="D3193" t="s">
        <v>3615</v>
      </c>
      <c r="E3193" t="s">
        <v>3613</v>
      </c>
      <c r="F3193" t="str">
        <f>_xlfn.CONCAT(D3193:D3193,"-",E3193)</f>
        <v>Mombasa-Sanaa</v>
      </c>
      <c r="G3193" s="1">
        <v>44732</v>
      </c>
      <c r="H3193" s="1">
        <v>44732</v>
      </c>
      <c r="I3193" s="8">
        <f>IF(H3193&lt;&gt;"",_xlfn.DAYS(H3193,G3193),"N/A")</f>
        <v>0</v>
      </c>
      <c r="J3193" s="1">
        <f>IF(H3193&lt;&gt;"",H3193,"N/A")</f>
        <v>44732</v>
      </c>
      <c r="K3193">
        <v>6</v>
      </c>
      <c r="L3193" t="s">
        <v>12</v>
      </c>
      <c r="M3193" t="str">
        <f>IF(L3193&lt;&gt;"",L3193,"N/A")</f>
        <v>Invoiced</v>
      </c>
      <c r="N3193" t="s">
        <v>12</v>
      </c>
      <c r="O3193" t="str">
        <f>IF(N3193&lt;&gt;"",N3193,"N/A")</f>
        <v>Invoiced</v>
      </c>
      <c r="P3193" t="s">
        <v>13</v>
      </c>
      <c r="Q3193" s="9">
        <v>30</v>
      </c>
      <c r="R3193" t="str">
        <f t="shared" si="49"/>
        <v>20-30</v>
      </c>
      <c r="S3193">
        <v>4000</v>
      </c>
      <c r="T3193" t="s">
        <v>2201</v>
      </c>
      <c r="U3193">
        <f>IF(T3193="USD",S3193,S3193*0.055)</f>
        <v>220</v>
      </c>
      <c r="V3193">
        <v>2500</v>
      </c>
      <c r="W3193" t="s">
        <v>58</v>
      </c>
      <c r="X3193">
        <f>IF(W3193="USD",V3193,V3193*0.054)</f>
        <v>135</v>
      </c>
      <c r="Y3193">
        <v>0</v>
      </c>
      <c r="Z3193">
        <v>0</v>
      </c>
      <c r="AA3193" s="9">
        <v>0</v>
      </c>
      <c r="AB3193">
        <v>0</v>
      </c>
      <c r="AC3193">
        <v>0</v>
      </c>
    </row>
    <row r="3194" spans="1:29" x14ac:dyDescent="0.25">
      <c r="A3194" t="s">
        <v>2516</v>
      </c>
      <c r="B3194" t="s">
        <v>10</v>
      </c>
      <c r="C3194" t="s">
        <v>56</v>
      </c>
      <c r="D3194" t="s">
        <v>3620</v>
      </c>
      <c r="E3194" t="s">
        <v>3617</v>
      </c>
      <c r="F3194" t="str">
        <f>_xlfn.CONCAT(D3194:D3194,"-",E3194)</f>
        <v>Zanzibar-Lagos</v>
      </c>
      <c r="G3194" s="1">
        <v>44734</v>
      </c>
      <c r="H3194" s="1">
        <v>44734</v>
      </c>
      <c r="I3194" s="8">
        <f>IF(H3194&lt;&gt;"",_xlfn.DAYS(H3194,G3194),"N/A")</f>
        <v>0</v>
      </c>
      <c r="J3194" s="1">
        <f>IF(H3194&lt;&gt;"",H3194,"N/A")</f>
        <v>44734</v>
      </c>
      <c r="K3194">
        <v>6</v>
      </c>
      <c r="L3194" t="s">
        <v>12</v>
      </c>
      <c r="M3194" t="str">
        <f>IF(L3194&lt;&gt;"",L3194,"N/A")</f>
        <v>Invoiced</v>
      </c>
      <c r="N3194" t="s">
        <v>12</v>
      </c>
      <c r="O3194" t="str">
        <f>IF(N3194&lt;&gt;"",N3194,"N/A")</f>
        <v>Invoiced</v>
      </c>
      <c r="P3194" t="s">
        <v>13</v>
      </c>
      <c r="Q3194" s="9">
        <v>30</v>
      </c>
      <c r="R3194" t="str">
        <f t="shared" si="49"/>
        <v>20-30</v>
      </c>
      <c r="S3194">
        <v>4000</v>
      </c>
      <c r="T3194" t="s">
        <v>2201</v>
      </c>
      <c r="U3194">
        <f>IF(T3194="USD",S3194,S3194*0.055)</f>
        <v>220</v>
      </c>
      <c r="V3194">
        <v>2500</v>
      </c>
      <c r="W3194" t="s">
        <v>58</v>
      </c>
      <c r="X3194">
        <f>IF(W3194="USD",V3194,V3194*0.054)</f>
        <v>135</v>
      </c>
      <c r="Y3194">
        <v>1</v>
      </c>
      <c r="Z3194">
        <v>0</v>
      </c>
      <c r="AA3194" s="9">
        <v>0</v>
      </c>
      <c r="AB3194">
        <v>0</v>
      </c>
      <c r="AC3194">
        <v>0</v>
      </c>
    </row>
    <row r="3195" spans="1:29" x14ac:dyDescent="0.25">
      <c r="A3195" t="s">
        <v>2517</v>
      </c>
      <c r="B3195" t="s">
        <v>10</v>
      </c>
      <c r="C3195" t="s">
        <v>56</v>
      </c>
      <c r="D3195" t="s">
        <v>3615</v>
      </c>
      <c r="E3195" t="s">
        <v>3612</v>
      </c>
      <c r="F3195" t="str">
        <f>_xlfn.CONCAT(D3195:D3195,"-",E3195)</f>
        <v>Mombasa-Victoria</v>
      </c>
      <c r="G3195" s="1">
        <v>44732</v>
      </c>
      <c r="H3195" s="1">
        <v>44732</v>
      </c>
      <c r="I3195" s="8">
        <f>IF(H3195&lt;&gt;"",_xlfn.DAYS(H3195,G3195),"N/A")</f>
        <v>0</v>
      </c>
      <c r="J3195" s="1">
        <f>IF(H3195&lt;&gt;"",H3195,"N/A")</f>
        <v>44732</v>
      </c>
      <c r="K3195">
        <v>6</v>
      </c>
      <c r="L3195" t="s">
        <v>12</v>
      </c>
      <c r="M3195" t="str">
        <f>IF(L3195&lt;&gt;"",L3195,"N/A")</f>
        <v>Invoiced</v>
      </c>
      <c r="O3195" t="str">
        <f>IF(N3195&lt;&gt;"",N3195,"N/A")</f>
        <v>N/A</v>
      </c>
      <c r="P3195" t="s">
        <v>13</v>
      </c>
      <c r="Q3195" s="9">
        <v>30</v>
      </c>
      <c r="R3195" t="str">
        <f t="shared" si="49"/>
        <v>20-30</v>
      </c>
      <c r="S3195">
        <v>4000</v>
      </c>
      <c r="T3195" t="s">
        <v>2201</v>
      </c>
      <c r="U3195">
        <f>IF(T3195="USD",S3195,S3195*0.055)</f>
        <v>220</v>
      </c>
      <c r="V3195">
        <v>2500</v>
      </c>
      <c r="W3195" t="s">
        <v>58</v>
      </c>
      <c r="X3195">
        <f>IF(W3195="USD",V3195,V3195*0.054)</f>
        <v>135</v>
      </c>
      <c r="Y3195">
        <v>1</v>
      </c>
      <c r="Z3195">
        <v>0</v>
      </c>
      <c r="AA3195" s="9">
        <v>0</v>
      </c>
      <c r="AB3195">
        <v>0</v>
      </c>
      <c r="AC3195">
        <v>0</v>
      </c>
    </row>
    <row r="3196" spans="1:29" x14ac:dyDescent="0.25">
      <c r="A3196" t="s">
        <v>2518</v>
      </c>
      <c r="B3196" t="s">
        <v>10</v>
      </c>
      <c r="C3196" t="s">
        <v>56</v>
      </c>
      <c r="D3196" t="s">
        <v>3615</v>
      </c>
      <c r="E3196" t="s">
        <v>3612</v>
      </c>
      <c r="F3196" t="str">
        <f>_xlfn.CONCAT(D3196:D3196,"-",E3196)</f>
        <v>Mombasa-Victoria</v>
      </c>
      <c r="G3196" s="1">
        <v>44733</v>
      </c>
      <c r="H3196" s="1">
        <v>44733</v>
      </c>
      <c r="I3196" s="8">
        <f>IF(H3196&lt;&gt;"",_xlfn.DAYS(H3196,G3196),"N/A")</f>
        <v>0</v>
      </c>
      <c r="J3196" s="1">
        <f>IF(H3196&lt;&gt;"",H3196,"N/A")</f>
        <v>44733</v>
      </c>
      <c r="K3196">
        <v>6</v>
      </c>
      <c r="L3196" t="s">
        <v>12</v>
      </c>
      <c r="M3196" t="str">
        <f>IF(L3196&lt;&gt;"",L3196,"N/A")</f>
        <v>Invoiced</v>
      </c>
      <c r="O3196" t="str">
        <f>IF(N3196&lt;&gt;"",N3196,"N/A")</f>
        <v>N/A</v>
      </c>
      <c r="P3196" t="s">
        <v>13</v>
      </c>
      <c r="Q3196" s="9">
        <v>30</v>
      </c>
      <c r="R3196" t="str">
        <f t="shared" si="49"/>
        <v>20-30</v>
      </c>
      <c r="S3196">
        <v>4000</v>
      </c>
      <c r="T3196" t="s">
        <v>2201</v>
      </c>
      <c r="U3196">
        <f>IF(T3196="USD",S3196,S3196*0.055)</f>
        <v>220</v>
      </c>
      <c r="V3196">
        <v>2500</v>
      </c>
      <c r="W3196" t="s">
        <v>58</v>
      </c>
      <c r="X3196">
        <f>IF(W3196="USD",V3196,V3196*0.054)</f>
        <v>135</v>
      </c>
      <c r="Y3196">
        <v>1</v>
      </c>
      <c r="Z3196">
        <v>0</v>
      </c>
      <c r="AA3196" s="9">
        <v>0</v>
      </c>
      <c r="AB3196">
        <v>0</v>
      </c>
      <c r="AC3196">
        <v>0</v>
      </c>
    </row>
    <row r="3197" spans="1:29" x14ac:dyDescent="0.25">
      <c r="A3197" t="s">
        <v>2519</v>
      </c>
      <c r="B3197" t="s">
        <v>10</v>
      </c>
      <c r="C3197" t="s">
        <v>56</v>
      </c>
      <c r="D3197" t="s">
        <v>3619</v>
      </c>
      <c r="E3197" t="s">
        <v>3618</v>
      </c>
      <c r="F3197" t="str">
        <f>_xlfn.CONCAT(D3197:D3197,"-",E3197)</f>
        <v>Addis Ababa-Tripoli</v>
      </c>
      <c r="G3197" s="1">
        <v>44733</v>
      </c>
      <c r="H3197" s="1">
        <v>44733</v>
      </c>
      <c r="I3197" s="8">
        <f>IF(H3197&lt;&gt;"",_xlfn.DAYS(H3197,G3197),"N/A")</f>
        <v>0</v>
      </c>
      <c r="J3197" s="1">
        <f>IF(H3197&lt;&gt;"",H3197,"N/A")</f>
        <v>44733</v>
      </c>
      <c r="K3197">
        <v>6</v>
      </c>
      <c r="L3197" t="s">
        <v>12</v>
      </c>
      <c r="M3197" t="str">
        <f>IF(L3197&lt;&gt;"",L3197,"N/A")</f>
        <v>Invoiced</v>
      </c>
      <c r="O3197" t="str">
        <f>IF(N3197&lt;&gt;"",N3197,"N/A")</f>
        <v>N/A</v>
      </c>
      <c r="P3197" t="s">
        <v>13</v>
      </c>
      <c r="Q3197" s="9">
        <v>30</v>
      </c>
      <c r="R3197" t="str">
        <f t="shared" si="49"/>
        <v>20-30</v>
      </c>
      <c r="S3197">
        <v>4000</v>
      </c>
      <c r="T3197" t="s">
        <v>2201</v>
      </c>
      <c r="U3197">
        <f>IF(T3197="USD",S3197,S3197*0.055)</f>
        <v>220</v>
      </c>
      <c r="V3197">
        <v>2500</v>
      </c>
      <c r="W3197" t="s">
        <v>58</v>
      </c>
      <c r="X3197">
        <f>IF(W3197="USD",V3197,V3197*0.054)</f>
        <v>135</v>
      </c>
      <c r="Y3197">
        <v>1</v>
      </c>
      <c r="Z3197">
        <v>0</v>
      </c>
      <c r="AA3197" s="9">
        <v>0</v>
      </c>
      <c r="AB3197">
        <v>0</v>
      </c>
      <c r="AC3197">
        <v>0</v>
      </c>
    </row>
    <row r="3198" spans="1:29" x14ac:dyDescent="0.25">
      <c r="A3198" t="s">
        <v>2520</v>
      </c>
      <c r="B3198" t="s">
        <v>10</v>
      </c>
      <c r="C3198" t="s">
        <v>56</v>
      </c>
      <c r="D3198" t="s">
        <v>3620</v>
      </c>
      <c r="E3198" t="s">
        <v>3614</v>
      </c>
      <c r="F3198" t="str">
        <f>_xlfn.CONCAT(D3198:D3198,"-",E3198)</f>
        <v>Zanzibar-Alger</v>
      </c>
      <c r="G3198" s="1">
        <v>44733</v>
      </c>
      <c r="H3198" s="1">
        <v>44733</v>
      </c>
      <c r="I3198" s="8">
        <f>IF(H3198&lt;&gt;"",_xlfn.DAYS(H3198,G3198),"N/A")</f>
        <v>0</v>
      </c>
      <c r="J3198" s="1">
        <f>IF(H3198&lt;&gt;"",H3198,"N/A")</f>
        <v>44733</v>
      </c>
      <c r="K3198">
        <v>6</v>
      </c>
      <c r="L3198" t="s">
        <v>12</v>
      </c>
      <c r="M3198" t="str">
        <f>IF(L3198&lt;&gt;"",L3198,"N/A")</f>
        <v>Invoiced</v>
      </c>
      <c r="O3198" t="str">
        <f>IF(N3198&lt;&gt;"",N3198,"N/A")</f>
        <v>N/A</v>
      </c>
      <c r="P3198" t="s">
        <v>13</v>
      </c>
      <c r="Q3198" s="9">
        <v>30</v>
      </c>
      <c r="R3198" t="str">
        <f t="shared" si="49"/>
        <v>20-30</v>
      </c>
      <c r="S3198">
        <v>4000</v>
      </c>
      <c r="T3198" t="s">
        <v>2201</v>
      </c>
      <c r="U3198">
        <f>IF(T3198="USD",S3198,S3198*0.055)</f>
        <v>220</v>
      </c>
      <c r="V3198">
        <v>2500</v>
      </c>
      <c r="W3198" t="s">
        <v>58</v>
      </c>
      <c r="X3198">
        <f>IF(W3198="USD",V3198,V3198*0.054)</f>
        <v>135</v>
      </c>
      <c r="Y3198">
        <v>1</v>
      </c>
      <c r="Z3198">
        <v>0</v>
      </c>
      <c r="AA3198" s="9">
        <v>0</v>
      </c>
      <c r="AB3198">
        <v>0</v>
      </c>
      <c r="AC3198">
        <v>0</v>
      </c>
    </row>
    <row r="3199" spans="1:29" x14ac:dyDescent="0.25">
      <c r="A3199" t="s">
        <v>2521</v>
      </c>
      <c r="B3199" t="s">
        <v>10</v>
      </c>
      <c r="C3199" t="s">
        <v>56</v>
      </c>
      <c r="D3199" t="s">
        <v>3611</v>
      </c>
      <c r="E3199" t="s">
        <v>3617</v>
      </c>
      <c r="F3199" t="str">
        <f>_xlfn.CONCAT(D3199:D3199,"-",E3199)</f>
        <v>Mogadishu-Lagos</v>
      </c>
      <c r="G3199" s="1">
        <v>44734</v>
      </c>
      <c r="H3199" s="1">
        <v>44734</v>
      </c>
      <c r="I3199" s="8">
        <f>IF(H3199&lt;&gt;"",_xlfn.DAYS(H3199,G3199),"N/A")</f>
        <v>0</v>
      </c>
      <c r="J3199" s="1">
        <f>IF(H3199&lt;&gt;"",H3199,"N/A")</f>
        <v>44734</v>
      </c>
      <c r="K3199">
        <v>6</v>
      </c>
      <c r="L3199" t="s">
        <v>12</v>
      </c>
      <c r="M3199" t="str">
        <f>IF(L3199&lt;&gt;"",L3199,"N/A")</f>
        <v>Invoiced</v>
      </c>
      <c r="O3199" t="str">
        <f>IF(N3199&lt;&gt;"",N3199,"N/A")</f>
        <v>N/A</v>
      </c>
      <c r="P3199" t="s">
        <v>13</v>
      </c>
      <c r="Q3199" s="9">
        <v>30</v>
      </c>
      <c r="R3199" t="str">
        <f t="shared" si="49"/>
        <v>20-30</v>
      </c>
      <c r="S3199">
        <v>4000</v>
      </c>
      <c r="T3199" t="s">
        <v>2201</v>
      </c>
      <c r="U3199">
        <f>IF(T3199="USD",S3199,S3199*0.055)</f>
        <v>220</v>
      </c>
      <c r="V3199">
        <v>2500</v>
      </c>
      <c r="W3199" t="s">
        <v>58</v>
      </c>
      <c r="X3199">
        <f>IF(W3199="USD",V3199,V3199*0.054)</f>
        <v>135</v>
      </c>
      <c r="Y3199">
        <v>1</v>
      </c>
      <c r="Z3199">
        <v>0</v>
      </c>
      <c r="AA3199" s="9">
        <v>0</v>
      </c>
      <c r="AB3199">
        <v>0</v>
      </c>
      <c r="AC3199">
        <v>0</v>
      </c>
    </row>
    <row r="3200" spans="1:29" x14ac:dyDescent="0.25">
      <c r="A3200" t="s">
        <v>2522</v>
      </c>
      <c r="B3200" t="s">
        <v>10</v>
      </c>
      <c r="C3200" t="s">
        <v>56</v>
      </c>
      <c r="D3200" t="s">
        <v>3619</v>
      </c>
      <c r="E3200" t="s">
        <v>3613</v>
      </c>
      <c r="F3200" t="str">
        <f>_xlfn.CONCAT(D3200:D3200,"-",E3200)</f>
        <v>Addis Ababa-Sanaa</v>
      </c>
      <c r="G3200" s="1">
        <v>44734</v>
      </c>
      <c r="H3200" s="1">
        <v>44734</v>
      </c>
      <c r="I3200" s="8">
        <f>IF(H3200&lt;&gt;"",_xlfn.DAYS(H3200,G3200),"N/A")</f>
        <v>0</v>
      </c>
      <c r="J3200" s="1">
        <f>IF(H3200&lt;&gt;"",H3200,"N/A")</f>
        <v>44734</v>
      </c>
      <c r="K3200">
        <v>6</v>
      </c>
      <c r="L3200" t="s">
        <v>12</v>
      </c>
      <c r="M3200" t="str">
        <f>IF(L3200&lt;&gt;"",L3200,"N/A")</f>
        <v>Invoiced</v>
      </c>
      <c r="O3200" t="str">
        <f>IF(N3200&lt;&gt;"",N3200,"N/A")</f>
        <v>N/A</v>
      </c>
      <c r="P3200" t="s">
        <v>13</v>
      </c>
      <c r="Q3200" s="9">
        <v>30</v>
      </c>
      <c r="R3200" t="str">
        <f t="shared" si="49"/>
        <v>20-30</v>
      </c>
      <c r="S3200">
        <v>4000</v>
      </c>
      <c r="T3200" t="s">
        <v>2201</v>
      </c>
      <c r="U3200">
        <f>IF(T3200="USD",S3200,S3200*0.055)</f>
        <v>220</v>
      </c>
      <c r="V3200">
        <v>2500</v>
      </c>
      <c r="W3200" t="s">
        <v>58</v>
      </c>
      <c r="X3200">
        <f>IF(W3200="USD",V3200,V3200*0.054)</f>
        <v>135</v>
      </c>
      <c r="Y3200">
        <v>1</v>
      </c>
      <c r="Z3200">
        <v>0</v>
      </c>
      <c r="AA3200" s="9">
        <v>0</v>
      </c>
      <c r="AB3200">
        <v>0</v>
      </c>
      <c r="AC3200">
        <v>0</v>
      </c>
    </row>
    <row r="3201" spans="1:29" x14ac:dyDescent="0.25">
      <c r="A3201" t="s">
        <v>2523</v>
      </c>
      <c r="B3201" t="s">
        <v>10</v>
      </c>
      <c r="C3201" t="s">
        <v>56</v>
      </c>
      <c r="D3201" t="s">
        <v>3616</v>
      </c>
      <c r="E3201" t="s">
        <v>3613</v>
      </c>
      <c r="F3201" t="str">
        <f>_xlfn.CONCAT(D3201:D3201,"-",E3201)</f>
        <v>Marrakech-Sanaa</v>
      </c>
      <c r="G3201" s="1">
        <v>44734</v>
      </c>
      <c r="H3201" s="1">
        <v>44734</v>
      </c>
      <c r="I3201" s="8">
        <f>IF(H3201&lt;&gt;"",_xlfn.DAYS(H3201,G3201),"N/A")</f>
        <v>0</v>
      </c>
      <c r="J3201" s="1">
        <f>IF(H3201&lt;&gt;"",H3201,"N/A")</f>
        <v>44734</v>
      </c>
      <c r="K3201">
        <v>6</v>
      </c>
      <c r="L3201" t="s">
        <v>12</v>
      </c>
      <c r="M3201" t="str">
        <f>IF(L3201&lt;&gt;"",L3201,"N/A")</f>
        <v>Invoiced</v>
      </c>
      <c r="O3201" t="str">
        <f>IF(N3201&lt;&gt;"",N3201,"N/A")</f>
        <v>N/A</v>
      </c>
      <c r="P3201" t="s">
        <v>13</v>
      </c>
      <c r="Q3201" s="9">
        <v>30</v>
      </c>
      <c r="R3201" t="str">
        <f t="shared" si="49"/>
        <v>20-30</v>
      </c>
      <c r="S3201">
        <v>4000</v>
      </c>
      <c r="T3201" t="s">
        <v>2201</v>
      </c>
      <c r="U3201">
        <f>IF(T3201="USD",S3201,S3201*0.055)</f>
        <v>220</v>
      </c>
      <c r="V3201">
        <v>2500</v>
      </c>
      <c r="W3201" t="s">
        <v>58</v>
      </c>
      <c r="X3201">
        <f>IF(W3201="USD",V3201,V3201*0.054)</f>
        <v>135</v>
      </c>
      <c r="Y3201">
        <v>1</v>
      </c>
      <c r="Z3201">
        <v>0</v>
      </c>
      <c r="AA3201" s="9">
        <v>0</v>
      </c>
      <c r="AB3201">
        <v>0</v>
      </c>
      <c r="AC3201">
        <v>0</v>
      </c>
    </row>
    <row r="3202" spans="1:29" x14ac:dyDescent="0.25">
      <c r="A3202" t="s">
        <v>2524</v>
      </c>
      <c r="B3202" t="s">
        <v>10</v>
      </c>
      <c r="C3202" t="s">
        <v>56</v>
      </c>
      <c r="D3202" t="s">
        <v>3616</v>
      </c>
      <c r="E3202" t="s">
        <v>3612</v>
      </c>
      <c r="F3202" t="str">
        <f>_xlfn.CONCAT(D3202:D3202,"-",E3202)</f>
        <v>Marrakech-Victoria</v>
      </c>
      <c r="G3202" s="1">
        <v>44735</v>
      </c>
      <c r="H3202" s="1">
        <v>44735</v>
      </c>
      <c r="I3202" s="8">
        <f>IF(H3202&lt;&gt;"",_xlfn.DAYS(H3202,G3202),"N/A")</f>
        <v>0</v>
      </c>
      <c r="J3202" s="1">
        <f>IF(H3202&lt;&gt;"",H3202,"N/A")</f>
        <v>44735</v>
      </c>
      <c r="K3202">
        <v>6</v>
      </c>
      <c r="L3202" t="s">
        <v>12</v>
      </c>
      <c r="M3202" t="str">
        <f>IF(L3202&lt;&gt;"",L3202,"N/A")</f>
        <v>Invoiced</v>
      </c>
      <c r="O3202" t="str">
        <f>IF(N3202&lt;&gt;"",N3202,"N/A")</f>
        <v>N/A</v>
      </c>
      <c r="P3202" t="s">
        <v>13</v>
      </c>
      <c r="Q3202" s="9">
        <v>30</v>
      </c>
      <c r="R3202" t="str">
        <f t="shared" si="49"/>
        <v>20-30</v>
      </c>
      <c r="S3202">
        <v>4000</v>
      </c>
      <c r="T3202" t="s">
        <v>2201</v>
      </c>
      <c r="U3202">
        <f>IF(T3202="USD",S3202,S3202*0.055)</f>
        <v>220</v>
      </c>
      <c r="V3202">
        <v>2500</v>
      </c>
      <c r="W3202" t="s">
        <v>58</v>
      </c>
      <c r="X3202">
        <f>IF(W3202="USD",V3202,V3202*0.054)</f>
        <v>135</v>
      </c>
      <c r="Y3202">
        <v>1</v>
      </c>
      <c r="Z3202">
        <v>0</v>
      </c>
      <c r="AA3202" s="9">
        <v>0</v>
      </c>
      <c r="AB3202">
        <v>0</v>
      </c>
      <c r="AC3202">
        <v>0</v>
      </c>
    </row>
    <row r="3203" spans="1:29" x14ac:dyDescent="0.25">
      <c r="A3203" t="s">
        <v>2525</v>
      </c>
      <c r="B3203" t="s">
        <v>10</v>
      </c>
      <c r="C3203" t="s">
        <v>56</v>
      </c>
      <c r="D3203" t="s">
        <v>3616</v>
      </c>
      <c r="E3203" t="s">
        <v>3618</v>
      </c>
      <c r="F3203" t="str">
        <f>_xlfn.CONCAT(D3203:D3203,"-",E3203)</f>
        <v>Marrakech-Tripoli</v>
      </c>
      <c r="G3203" s="1">
        <v>44735</v>
      </c>
      <c r="H3203" s="1">
        <v>44735</v>
      </c>
      <c r="I3203" s="8">
        <f>IF(H3203&lt;&gt;"",_xlfn.DAYS(H3203,G3203),"N/A")</f>
        <v>0</v>
      </c>
      <c r="J3203" s="1">
        <f>IF(H3203&lt;&gt;"",H3203,"N/A")</f>
        <v>44735</v>
      </c>
      <c r="K3203">
        <v>6</v>
      </c>
      <c r="L3203" t="s">
        <v>12</v>
      </c>
      <c r="M3203" t="str">
        <f>IF(L3203&lt;&gt;"",L3203,"N/A")</f>
        <v>Invoiced</v>
      </c>
      <c r="O3203" t="str">
        <f>IF(N3203&lt;&gt;"",N3203,"N/A")</f>
        <v>N/A</v>
      </c>
      <c r="P3203" t="s">
        <v>13</v>
      </c>
      <c r="Q3203" s="9">
        <v>30</v>
      </c>
      <c r="R3203" t="str">
        <f t="shared" ref="R3203:R3266" si="50">IF(Q3203&lt;=10,"1-10",IF(Q3203&lt;=20,"10-20",IF(Q3203&lt;=30,"20-30",IF(Q3203&lt;=40,"30+"))))</f>
        <v>20-30</v>
      </c>
      <c r="S3203">
        <v>4000</v>
      </c>
      <c r="T3203" t="s">
        <v>2201</v>
      </c>
      <c r="U3203">
        <f>IF(T3203="USD",S3203,S3203*0.055)</f>
        <v>220</v>
      </c>
      <c r="V3203">
        <v>2500</v>
      </c>
      <c r="W3203" t="s">
        <v>58</v>
      </c>
      <c r="X3203">
        <f>IF(W3203="USD",V3203,V3203*0.054)</f>
        <v>135</v>
      </c>
      <c r="Y3203">
        <v>1</v>
      </c>
      <c r="Z3203">
        <v>0</v>
      </c>
      <c r="AA3203" s="9">
        <v>0</v>
      </c>
      <c r="AB3203">
        <v>0</v>
      </c>
      <c r="AC3203">
        <v>0</v>
      </c>
    </row>
    <row r="3204" spans="1:29" x14ac:dyDescent="0.25">
      <c r="A3204" t="s">
        <v>2526</v>
      </c>
      <c r="B3204" t="s">
        <v>10</v>
      </c>
      <c r="C3204" t="s">
        <v>56</v>
      </c>
      <c r="D3204" t="s">
        <v>3615</v>
      </c>
      <c r="E3204" t="s">
        <v>3618</v>
      </c>
      <c r="F3204" t="str">
        <f>_xlfn.CONCAT(D3204:D3204,"-",E3204)</f>
        <v>Mombasa-Tripoli</v>
      </c>
      <c r="G3204" s="1">
        <v>44736</v>
      </c>
      <c r="H3204" s="1">
        <v>44736</v>
      </c>
      <c r="I3204" s="8">
        <f>IF(H3204&lt;&gt;"",_xlfn.DAYS(H3204,G3204),"N/A")</f>
        <v>0</v>
      </c>
      <c r="J3204" s="1">
        <f>IF(H3204&lt;&gt;"",H3204,"N/A")</f>
        <v>44736</v>
      </c>
      <c r="K3204">
        <v>6</v>
      </c>
      <c r="L3204" t="s">
        <v>12</v>
      </c>
      <c r="M3204" t="str">
        <f>IF(L3204&lt;&gt;"",L3204,"N/A")</f>
        <v>Invoiced</v>
      </c>
      <c r="O3204" t="str">
        <f>IF(N3204&lt;&gt;"",N3204,"N/A")</f>
        <v>N/A</v>
      </c>
      <c r="P3204" t="s">
        <v>13</v>
      </c>
      <c r="Q3204" s="9">
        <v>30</v>
      </c>
      <c r="R3204" t="str">
        <f t="shared" si="50"/>
        <v>20-30</v>
      </c>
      <c r="S3204">
        <v>4000</v>
      </c>
      <c r="T3204" t="s">
        <v>2201</v>
      </c>
      <c r="U3204">
        <f>IF(T3204="USD",S3204,S3204*0.055)</f>
        <v>220</v>
      </c>
      <c r="V3204">
        <v>2500</v>
      </c>
      <c r="W3204" t="s">
        <v>58</v>
      </c>
      <c r="X3204">
        <f>IF(W3204="USD",V3204,V3204*0.054)</f>
        <v>135</v>
      </c>
      <c r="Y3204">
        <v>1</v>
      </c>
      <c r="Z3204">
        <v>0</v>
      </c>
      <c r="AA3204" s="9">
        <v>0</v>
      </c>
      <c r="AB3204">
        <v>0</v>
      </c>
      <c r="AC3204">
        <v>0</v>
      </c>
    </row>
    <row r="3205" spans="1:29" x14ac:dyDescent="0.25">
      <c r="A3205" t="s">
        <v>2527</v>
      </c>
      <c r="B3205" t="s">
        <v>10</v>
      </c>
      <c r="C3205" t="s">
        <v>56</v>
      </c>
      <c r="D3205" t="s">
        <v>3615</v>
      </c>
      <c r="E3205" t="s">
        <v>3613</v>
      </c>
      <c r="F3205" t="str">
        <f>_xlfn.CONCAT(D3205:D3205,"-",E3205)</f>
        <v>Mombasa-Sanaa</v>
      </c>
      <c r="G3205" s="1">
        <v>44736</v>
      </c>
      <c r="H3205" s="1">
        <v>44736</v>
      </c>
      <c r="I3205" s="8">
        <f>IF(H3205&lt;&gt;"",_xlfn.DAYS(H3205,G3205),"N/A")</f>
        <v>0</v>
      </c>
      <c r="J3205" s="1">
        <f>IF(H3205&lt;&gt;"",H3205,"N/A")</f>
        <v>44736</v>
      </c>
      <c r="K3205">
        <v>6</v>
      </c>
      <c r="L3205" t="s">
        <v>12</v>
      </c>
      <c r="M3205" t="str">
        <f>IF(L3205&lt;&gt;"",L3205,"N/A")</f>
        <v>Invoiced</v>
      </c>
      <c r="O3205" t="str">
        <f>IF(N3205&lt;&gt;"",N3205,"N/A")</f>
        <v>N/A</v>
      </c>
      <c r="P3205" t="s">
        <v>13</v>
      </c>
      <c r="Q3205" s="9">
        <v>30</v>
      </c>
      <c r="R3205" t="str">
        <f t="shared" si="50"/>
        <v>20-30</v>
      </c>
      <c r="S3205">
        <v>4000</v>
      </c>
      <c r="T3205" t="s">
        <v>2201</v>
      </c>
      <c r="U3205">
        <f>IF(T3205="USD",S3205,S3205*0.055)</f>
        <v>220</v>
      </c>
      <c r="V3205">
        <v>2500</v>
      </c>
      <c r="W3205" t="s">
        <v>58</v>
      </c>
      <c r="X3205">
        <f>IF(W3205="USD",V3205,V3205*0.054)</f>
        <v>135</v>
      </c>
      <c r="Y3205">
        <v>1</v>
      </c>
      <c r="Z3205">
        <v>0</v>
      </c>
      <c r="AA3205" s="9">
        <v>0</v>
      </c>
      <c r="AB3205">
        <v>0</v>
      </c>
      <c r="AC3205">
        <v>0</v>
      </c>
    </row>
    <row r="3206" spans="1:29" x14ac:dyDescent="0.25">
      <c r="A3206" t="s">
        <v>2528</v>
      </c>
      <c r="B3206" t="s">
        <v>10</v>
      </c>
      <c r="C3206" t="s">
        <v>56</v>
      </c>
      <c r="D3206" t="s">
        <v>3616</v>
      </c>
      <c r="E3206" t="s">
        <v>3617</v>
      </c>
      <c r="F3206" t="str">
        <f>_xlfn.CONCAT(D3206:D3206,"-",E3206)</f>
        <v>Marrakech-Lagos</v>
      </c>
      <c r="G3206" s="1">
        <v>44736</v>
      </c>
      <c r="H3206" s="1">
        <v>44736</v>
      </c>
      <c r="I3206" s="8">
        <f>IF(H3206&lt;&gt;"",_xlfn.DAYS(H3206,G3206),"N/A")</f>
        <v>0</v>
      </c>
      <c r="J3206" s="1">
        <f>IF(H3206&lt;&gt;"",H3206,"N/A")</f>
        <v>44736</v>
      </c>
      <c r="K3206">
        <v>6</v>
      </c>
      <c r="L3206" t="s">
        <v>12</v>
      </c>
      <c r="M3206" t="str">
        <f>IF(L3206&lt;&gt;"",L3206,"N/A")</f>
        <v>Invoiced</v>
      </c>
      <c r="O3206" t="str">
        <f>IF(N3206&lt;&gt;"",N3206,"N/A")</f>
        <v>N/A</v>
      </c>
      <c r="P3206" t="s">
        <v>13</v>
      </c>
      <c r="Q3206" s="9">
        <v>30</v>
      </c>
      <c r="R3206" t="str">
        <f t="shared" si="50"/>
        <v>20-30</v>
      </c>
      <c r="S3206">
        <v>4000</v>
      </c>
      <c r="T3206" t="s">
        <v>2201</v>
      </c>
      <c r="U3206">
        <f>IF(T3206="USD",S3206,S3206*0.055)</f>
        <v>220</v>
      </c>
      <c r="V3206">
        <v>2500</v>
      </c>
      <c r="W3206" t="s">
        <v>58</v>
      </c>
      <c r="X3206">
        <f>IF(W3206="USD",V3206,V3206*0.054)</f>
        <v>135</v>
      </c>
      <c r="Y3206">
        <v>1</v>
      </c>
      <c r="Z3206">
        <v>0</v>
      </c>
      <c r="AA3206" s="9">
        <v>0</v>
      </c>
      <c r="AB3206">
        <v>0</v>
      </c>
      <c r="AC3206">
        <v>0</v>
      </c>
    </row>
    <row r="3207" spans="1:29" x14ac:dyDescent="0.25">
      <c r="A3207" t="s">
        <v>2529</v>
      </c>
      <c r="B3207" t="s">
        <v>10</v>
      </c>
      <c r="C3207" t="s">
        <v>56</v>
      </c>
      <c r="D3207" t="s">
        <v>3620</v>
      </c>
      <c r="E3207" t="s">
        <v>3614</v>
      </c>
      <c r="F3207" t="str">
        <f>_xlfn.CONCAT(D3207:D3207,"-",E3207)</f>
        <v>Zanzibar-Alger</v>
      </c>
      <c r="G3207" s="1">
        <v>44734</v>
      </c>
      <c r="H3207" s="1">
        <v>44734</v>
      </c>
      <c r="I3207" s="8">
        <f>IF(H3207&lt;&gt;"",_xlfn.DAYS(H3207,G3207),"N/A")</f>
        <v>0</v>
      </c>
      <c r="J3207" s="1">
        <f>IF(H3207&lt;&gt;"",H3207,"N/A")</f>
        <v>44734</v>
      </c>
      <c r="K3207">
        <v>6</v>
      </c>
      <c r="L3207" t="s">
        <v>12</v>
      </c>
      <c r="M3207" t="str">
        <f>IF(L3207&lt;&gt;"",L3207,"N/A")</f>
        <v>Invoiced</v>
      </c>
      <c r="O3207" t="str">
        <f>IF(N3207&lt;&gt;"",N3207,"N/A")</f>
        <v>N/A</v>
      </c>
      <c r="P3207" t="s">
        <v>13</v>
      </c>
      <c r="Q3207" s="9">
        <v>30</v>
      </c>
      <c r="R3207" t="str">
        <f t="shared" si="50"/>
        <v>20-30</v>
      </c>
      <c r="S3207">
        <v>4000</v>
      </c>
      <c r="T3207" t="s">
        <v>2201</v>
      </c>
      <c r="U3207">
        <f>IF(T3207="USD",S3207,S3207*0.055)</f>
        <v>220</v>
      </c>
      <c r="V3207">
        <v>2500</v>
      </c>
      <c r="W3207" t="s">
        <v>58</v>
      </c>
      <c r="X3207">
        <f>IF(W3207="USD",V3207,V3207*0.054)</f>
        <v>135</v>
      </c>
      <c r="Y3207">
        <v>1</v>
      </c>
      <c r="Z3207">
        <v>0</v>
      </c>
      <c r="AA3207" s="9">
        <v>0</v>
      </c>
      <c r="AB3207">
        <v>0</v>
      </c>
      <c r="AC3207">
        <v>0</v>
      </c>
    </row>
    <row r="3208" spans="1:29" x14ac:dyDescent="0.25">
      <c r="A3208" t="s">
        <v>2530</v>
      </c>
      <c r="B3208" t="s">
        <v>10</v>
      </c>
      <c r="C3208" t="s">
        <v>56</v>
      </c>
      <c r="D3208" t="s">
        <v>3616</v>
      </c>
      <c r="E3208" t="s">
        <v>3612</v>
      </c>
      <c r="F3208" t="str">
        <f>_xlfn.CONCAT(D3208:D3208,"-",E3208)</f>
        <v>Marrakech-Victoria</v>
      </c>
      <c r="G3208" s="1">
        <v>44732</v>
      </c>
      <c r="H3208" s="1">
        <v>44732</v>
      </c>
      <c r="I3208" s="8">
        <f>IF(H3208&lt;&gt;"",_xlfn.DAYS(H3208,G3208),"N/A")</f>
        <v>0</v>
      </c>
      <c r="J3208" s="1">
        <f>IF(H3208&lt;&gt;"",H3208,"N/A")</f>
        <v>44732</v>
      </c>
      <c r="K3208">
        <v>6</v>
      </c>
      <c r="L3208" t="s">
        <v>12</v>
      </c>
      <c r="M3208" t="str">
        <f>IF(L3208&lt;&gt;"",L3208,"N/A")</f>
        <v>Invoiced</v>
      </c>
      <c r="O3208" t="str">
        <f>IF(N3208&lt;&gt;"",N3208,"N/A")</f>
        <v>N/A</v>
      </c>
      <c r="P3208" t="s">
        <v>13</v>
      </c>
      <c r="Q3208" s="9">
        <v>30</v>
      </c>
      <c r="R3208" t="str">
        <f t="shared" si="50"/>
        <v>20-30</v>
      </c>
      <c r="S3208">
        <v>4000</v>
      </c>
      <c r="T3208" t="s">
        <v>2201</v>
      </c>
      <c r="U3208">
        <f>IF(T3208="USD",S3208,S3208*0.055)</f>
        <v>220</v>
      </c>
      <c r="V3208">
        <v>2500</v>
      </c>
      <c r="W3208" t="s">
        <v>58</v>
      </c>
      <c r="X3208">
        <f>IF(W3208="USD",V3208,V3208*0.054)</f>
        <v>135</v>
      </c>
      <c r="Y3208">
        <v>1</v>
      </c>
      <c r="Z3208">
        <v>0</v>
      </c>
      <c r="AA3208" s="9">
        <v>0</v>
      </c>
      <c r="AB3208">
        <v>0</v>
      </c>
      <c r="AC3208">
        <v>0</v>
      </c>
    </row>
    <row r="3209" spans="1:29" x14ac:dyDescent="0.25">
      <c r="A3209" t="s">
        <v>2531</v>
      </c>
      <c r="B3209" t="s">
        <v>10</v>
      </c>
      <c r="C3209" t="s">
        <v>56</v>
      </c>
      <c r="D3209" t="s">
        <v>3619</v>
      </c>
      <c r="E3209" t="s">
        <v>3613</v>
      </c>
      <c r="F3209" t="str">
        <f>_xlfn.CONCAT(D3209:D3209,"-",E3209)</f>
        <v>Addis Ababa-Sanaa</v>
      </c>
      <c r="G3209" s="1">
        <v>44733</v>
      </c>
      <c r="H3209" s="1">
        <v>44733</v>
      </c>
      <c r="I3209" s="8">
        <f>IF(H3209&lt;&gt;"",_xlfn.DAYS(H3209,G3209),"N/A")</f>
        <v>0</v>
      </c>
      <c r="J3209" s="1">
        <f>IF(H3209&lt;&gt;"",H3209,"N/A")</f>
        <v>44733</v>
      </c>
      <c r="K3209">
        <v>6</v>
      </c>
      <c r="L3209" t="s">
        <v>12</v>
      </c>
      <c r="M3209" t="str">
        <f>IF(L3209&lt;&gt;"",L3209,"N/A")</f>
        <v>Invoiced</v>
      </c>
      <c r="O3209" t="str">
        <f>IF(N3209&lt;&gt;"",N3209,"N/A")</f>
        <v>N/A</v>
      </c>
      <c r="P3209" t="s">
        <v>13</v>
      </c>
      <c r="Q3209" s="9">
        <v>30</v>
      </c>
      <c r="R3209" t="str">
        <f t="shared" si="50"/>
        <v>20-30</v>
      </c>
      <c r="S3209">
        <v>4000</v>
      </c>
      <c r="T3209" t="s">
        <v>2201</v>
      </c>
      <c r="U3209">
        <f>IF(T3209="USD",S3209,S3209*0.055)</f>
        <v>220</v>
      </c>
      <c r="V3209">
        <v>2500</v>
      </c>
      <c r="W3209" t="s">
        <v>58</v>
      </c>
      <c r="X3209">
        <f>IF(W3209="USD",V3209,V3209*0.054)</f>
        <v>135</v>
      </c>
      <c r="Y3209">
        <v>1</v>
      </c>
      <c r="Z3209">
        <v>0</v>
      </c>
      <c r="AA3209" s="9">
        <v>0</v>
      </c>
      <c r="AB3209">
        <v>0</v>
      </c>
      <c r="AC3209">
        <v>0</v>
      </c>
    </row>
    <row r="3210" spans="1:29" x14ac:dyDescent="0.25">
      <c r="A3210" t="s">
        <v>2532</v>
      </c>
      <c r="B3210" t="s">
        <v>10</v>
      </c>
      <c r="C3210" t="s">
        <v>56</v>
      </c>
      <c r="D3210" t="s">
        <v>3616</v>
      </c>
      <c r="E3210" t="s">
        <v>3613</v>
      </c>
      <c r="F3210" t="str">
        <f>_xlfn.CONCAT(D3210:D3210,"-",E3210)</f>
        <v>Marrakech-Sanaa</v>
      </c>
      <c r="G3210" s="1">
        <v>44734</v>
      </c>
      <c r="H3210" s="1">
        <v>44734</v>
      </c>
      <c r="I3210" s="8">
        <f>IF(H3210&lt;&gt;"",_xlfn.DAYS(H3210,G3210),"N/A")</f>
        <v>0</v>
      </c>
      <c r="J3210" s="1">
        <f>IF(H3210&lt;&gt;"",H3210,"N/A")</f>
        <v>44734</v>
      </c>
      <c r="K3210">
        <v>6</v>
      </c>
      <c r="L3210" t="s">
        <v>12</v>
      </c>
      <c r="M3210" t="str">
        <f>IF(L3210&lt;&gt;"",L3210,"N/A")</f>
        <v>Invoiced</v>
      </c>
      <c r="O3210" t="str">
        <f>IF(N3210&lt;&gt;"",N3210,"N/A")</f>
        <v>N/A</v>
      </c>
      <c r="P3210" t="s">
        <v>13</v>
      </c>
      <c r="Q3210" s="9">
        <v>30</v>
      </c>
      <c r="R3210" t="str">
        <f t="shared" si="50"/>
        <v>20-30</v>
      </c>
      <c r="S3210">
        <v>4000</v>
      </c>
      <c r="T3210" t="s">
        <v>2201</v>
      </c>
      <c r="U3210">
        <f>IF(T3210="USD",S3210,S3210*0.055)</f>
        <v>220</v>
      </c>
      <c r="V3210">
        <v>2500</v>
      </c>
      <c r="W3210" t="s">
        <v>58</v>
      </c>
      <c r="X3210">
        <f>IF(W3210="USD",V3210,V3210*0.054)</f>
        <v>135</v>
      </c>
      <c r="Y3210">
        <v>0</v>
      </c>
      <c r="Z3210">
        <v>0</v>
      </c>
      <c r="AA3210" s="9">
        <v>0</v>
      </c>
      <c r="AB3210">
        <v>0</v>
      </c>
      <c r="AC3210">
        <v>0</v>
      </c>
    </row>
    <row r="3211" spans="1:29" x14ac:dyDescent="0.25">
      <c r="A3211" t="s">
        <v>2533</v>
      </c>
      <c r="B3211" t="s">
        <v>10</v>
      </c>
      <c r="C3211" t="s">
        <v>56</v>
      </c>
      <c r="D3211" t="s">
        <v>3611</v>
      </c>
      <c r="E3211" t="s">
        <v>3617</v>
      </c>
      <c r="F3211" t="str">
        <f>_xlfn.CONCAT(D3211:D3211,"-",E3211)</f>
        <v>Mogadishu-Lagos</v>
      </c>
      <c r="G3211" s="1">
        <v>44735</v>
      </c>
      <c r="H3211" s="1">
        <v>44735</v>
      </c>
      <c r="I3211" s="8">
        <f>IF(H3211&lt;&gt;"",_xlfn.DAYS(H3211,G3211),"N/A")</f>
        <v>0</v>
      </c>
      <c r="J3211" s="1">
        <f>IF(H3211&lt;&gt;"",H3211,"N/A")</f>
        <v>44735</v>
      </c>
      <c r="K3211">
        <v>6</v>
      </c>
      <c r="L3211" t="s">
        <v>12</v>
      </c>
      <c r="M3211" t="str">
        <f>IF(L3211&lt;&gt;"",L3211,"N/A")</f>
        <v>Invoiced</v>
      </c>
      <c r="O3211" t="str">
        <f>IF(N3211&lt;&gt;"",N3211,"N/A")</f>
        <v>N/A</v>
      </c>
      <c r="P3211" t="s">
        <v>13</v>
      </c>
      <c r="Q3211" s="9">
        <v>30</v>
      </c>
      <c r="R3211" t="str">
        <f t="shared" si="50"/>
        <v>20-30</v>
      </c>
      <c r="S3211">
        <v>4000</v>
      </c>
      <c r="T3211" t="s">
        <v>2201</v>
      </c>
      <c r="U3211">
        <f>IF(T3211="USD",S3211,S3211*0.055)</f>
        <v>220</v>
      </c>
      <c r="V3211">
        <v>2500</v>
      </c>
      <c r="W3211" t="s">
        <v>58</v>
      </c>
      <c r="X3211">
        <f>IF(W3211="USD",V3211,V3211*0.054)</f>
        <v>135</v>
      </c>
      <c r="Y3211">
        <v>1</v>
      </c>
      <c r="Z3211">
        <v>0</v>
      </c>
      <c r="AA3211" s="9">
        <v>0</v>
      </c>
      <c r="AB3211">
        <v>0</v>
      </c>
      <c r="AC3211">
        <v>0</v>
      </c>
    </row>
    <row r="3212" spans="1:29" x14ac:dyDescent="0.25">
      <c r="A3212" t="s">
        <v>2534</v>
      </c>
      <c r="B3212" t="s">
        <v>10</v>
      </c>
      <c r="C3212" t="s">
        <v>56</v>
      </c>
      <c r="D3212" t="s">
        <v>3616</v>
      </c>
      <c r="E3212" t="s">
        <v>3618</v>
      </c>
      <c r="F3212" t="str">
        <f>_xlfn.CONCAT(D3212:D3212,"-",E3212)</f>
        <v>Marrakech-Tripoli</v>
      </c>
      <c r="G3212" s="1">
        <v>44735</v>
      </c>
      <c r="H3212" s="1">
        <v>44735</v>
      </c>
      <c r="I3212" s="8">
        <f>IF(H3212&lt;&gt;"",_xlfn.DAYS(H3212,G3212),"N/A")</f>
        <v>0</v>
      </c>
      <c r="J3212" s="1">
        <f>IF(H3212&lt;&gt;"",H3212,"N/A")</f>
        <v>44735</v>
      </c>
      <c r="K3212">
        <v>6</v>
      </c>
      <c r="L3212" t="s">
        <v>12</v>
      </c>
      <c r="M3212" t="str">
        <f>IF(L3212&lt;&gt;"",L3212,"N/A")</f>
        <v>Invoiced</v>
      </c>
      <c r="O3212" t="str">
        <f>IF(N3212&lt;&gt;"",N3212,"N/A")</f>
        <v>N/A</v>
      </c>
      <c r="P3212" t="s">
        <v>13</v>
      </c>
      <c r="Q3212" s="9">
        <v>30</v>
      </c>
      <c r="R3212" t="str">
        <f t="shared" si="50"/>
        <v>20-30</v>
      </c>
      <c r="S3212">
        <v>4000</v>
      </c>
      <c r="T3212" t="s">
        <v>2201</v>
      </c>
      <c r="U3212">
        <f>IF(T3212="USD",S3212,S3212*0.055)</f>
        <v>220</v>
      </c>
      <c r="V3212">
        <v>2500</v>
      </c>
      <c r="W3212" t="s">
        <v>58</v>
      </c>
      <c r="X3212">
        <f>IF(W3212="USD",V3212,V3212*0.054)</f>
        <v>135</v>
      </c>
      <c r="Y3212">
        <v>1</v>
      </c>
      <c r="Z3212">
        <v>0</v>
      </c>
      <c r="AA3212" s="9">
        <v>0</v>
      </c>
      <c r="AB3212">
        <v>0</v>
      </c>
      <c r="AC3212">
        <v>0</v>
      </c>
    </row>
    <row r="3213" spans="1:29" x14ac:dyDescent="0.25">
      <c r="A3213" t="s">
        <v>2535</v>
      </c>
      <c r="B3213" t="s">
        <v>10</v>
      </c>
      <c r="C3213" t="s">
        <v>56</v>
      </c>
      <c r="D3213" t="s">
        <v>3615</v>
      </c>
      <c r="E3213" t="s">
        <v>3614</v>
      </c>
      <c r="F3213" t="str">
        <f>_xlfn.CONCAT(D3213:D3213,"-",E3213)</f>
        <v>Mombasa-Alger</v>
      </c>
      <c r="G3213" s="1">
        <v>44736</v>
      </c>
      <c r="H3213" s="1">
        <v>44736</v>
      </c>
      <c r="I3213" s="8">
        <f>IF(H3213&lt;&gt;"",_xlfn.DAYS(H3213,G3213),"N/A")</f>
        <v>0</v>
      </c>
      <c r="J3213" s="1">
        <f>IF(H3213&lt;&gt;"",H3213,"N/A")</f>
        <v>44736</v>
      </c>
      <c r="K3213">
        <v>6</v>
      </c>
      <c r="L3213" t="s">
        <v>12</v>
      </c>
      <c r="M3213" t="str">
        <f>IF(L3213&lt;&gt;"",L3213,"N/A")</f>
        <v>Invoiced</v>
      </c>
      <c r="O3213" t="str">
        <f>IF(N3213&lt;&gt;"",N3213,"N/A")</f>
        <v>N/A</v>
      </c>
      <c r="P3213" t="s">
        <v>13</v>
      </c>
      <c r="Q3213" s="9">
        <v>30</v>
      </c>
      <c r="R3213" t="str">
        <f t="shared" si="50"/>
        <v>20-30</v>
      </c>
      <c r="S3213">
        <v>4000</v>
      </c>
      <c r="T3213" t="s">
        <v>2201</v>
      </c>
      <c r="U3213">
        <f>IF(T3213="USD",S3213,S3213*0.055)</f>
        <v>220</v>
      </c>
      <c r="V3213">
        <v>2500</v>
      </c>
      <c r="W3213" t="s">
        <v>58</v>
      </c>
      <c r="X3213">
        <f>IF(W3213="USD",V3213,V3213*0.054)</f>
        <v>135</v>
      </c>
      <c r="Y3213">
        <v>1</v>
      </c>
      <c r="Z3213">
        <v>0</v>
      </c>
      <c r="AA3213" s="9">
        <v>0</v>
      </c>
      <c r="AB3213">
        <v>0</v>
      </c>
      <c r="AC3213">
        <v>0</v>
      </c>
    </row>
    <row r="3214" spans="1:29" x14ac:dyDescent="0.25">
      <c r="A3214" t="s">
        <v>2536</v>
      </c>
      <c r="B3214" t="s">
        <v>10</v>
      </c>
      <c r="C3214" t="s">
        <v>56</v>
      </c>
      <c r="D3214" t="s">
        <v>3615</v>
      </c>
      <c r="E3214" t="s">
        <v>3612</v>
      </c>
      <c r="F3214" t="str">
        <f>_xlfn.CONCAT(D3214:D3214,"-",E3214)</f>
        <v>Mombasa-Victoria</v>
      </c>
      <c r="G3214" s="1">
        <v>44736</v>
      </c>
      <c r="H3214" s="1">
        <v>44736</v>
      </c>
      <c r="I3214" s="8">
        <f>IF(H3214&lt;&gt;"",_xlfn.DAYS(H3214,G3214),"N/A")</f>
        <v>0</v>
      </c>
      <c r="J3214" s="1">
        <f>IF(H3214&lt;&gt;"",H3214,"N/A")</f>
        <v>44736</v>
      </c>
      <c r="K3214">
        <v>6</v>
      </c>
      <c r="L3214" t="s">
        <v>12</v>
      </c>
      <c r="M3214" t="str">
        <f>IF(L3214&lt;&gt;"",L3214,"N/A")</f>
        <v>Invoiced</v>
      </c>
      <c r="O3214" t="str">
        <f>IF(N3214&lt;&gt;"",N3214,"N/A")</f>
        <v>N/A</v>
      </c>
      <c r="P3214" t="s">
        <v>13</v>
      </c>
      <c r="Q3214" s="9">
        <v>30</v>
      </c>
      <c r="R3214" t="str">
        <f t="shared" si="50"/>
        <v>20-30</v>
      </c>
      <c r="S3214">
        <v>4000</v>
      </c>
      <c r="T3214" t="s">
        <v>2201</v>
      </c>
      <c r="U3214">
        <f>IF(T3214="USD",S3214,S3214*0.055)</f>
        <v>220</v>
      </c>
      <c r="V3214">
        <v>2500</v>
      </c>
      <c r="W3214" t="s">
        <v>58</v>
      </c>
      <c r="X3214">
        <f>IF(W3214="USD",V3214,V3214*0.054)</f>
        <v>135</v>
      </c>
      <c r="Y3214">
        <v>1</v>
      </c>
      <c r="Z3214">
        <v>0</v>
      </c>
      <c r="AA3214" s="9">
        <v>0</v>
      </c>
      <c r="AB3214">
        <v>0</v>
      </c>
      <c r="AC3214">
        <v>0</v>
      </c>
    </row>
    <row r="3215" spans="1:29" x14ac:dyDescent="0.25">
      <c r="A3215" t="s">
        <v>2537</v>
      </c>
      <c r="B3215" t="s">
        <v>10</v>
      </c>
      <c r="C3215" t="s">
        <v>56</v>
      </c>
      <c r="D3215" t="s">
        <v>3611</v>
      </c>
      <c r="E3215" t="s">
        <v>3614</v>
      </c>
      <c r="F3215" t="str">
        <f>_xlfn.CONCAT(D3215:D3215,"-",E3215)</f>
        <v>Mogadishu-Alger</v>
      </c>
      <c r="G3215" s="1">
        <v>44737</v>
      </c>
      <c r="H3215" s="1">
        <v>44737</v>
      </c>
      <c r="I3215" s="8">
        <f>IF(H3215&lt;&gt;"",_xlfn.DAYS(H3215,G3215),"N/A")</f>
        <v>0</v>
      </c>
      <c r="J3215" s="1">
        <f>IF(H3215&lt;&gt;"",H3215,"N/A")</f>
        <v>44737</v>
      </c>
      <c r="K3215">
        <v>6</v>
      </c>
      <c r="L3215" t="s">
        <v>12</v>
      </c>
      <c r="M3215" t="str">
        <f>IF(L3215&lt;&gt;"",L3215,"N/A")</f>
        <v>Invoiced</v>
      </c>
      <c r="O3215" t="str">
        <f>IF(N3215&lt;&gt;"",N3215,"N/A")</f>
        <v>N/A</v>
      </c>
      <c r="P3215" t="s">
        <v>13</v>
      </c>
      <c r="Q3215" s="9">
        <v>30</v>
      </c>
      <c r="R3215" t="str">
        <f t="shared" si="50"/>
        <v>20-30</v>
      </c>
      <c r="S3215">
        <v>4000</v>
      </c>
      <c r="T3215" t="s">
        <v>2201</v>
      </c>
      <c r="U3215">
        <f>IF(T3215="USD",S3215,S3215*0.055)</f>
        <v>220</v>
      </c>
      <c r="V3215">
        <v>2500</v>
      </c>
      <c r="W3215" t="s">
        <v>58</v>
      </c>
      <c r="X3215">
        <f>IF(W3215="USD",V3215,V3215*0.054)</f>
        <v>135</v>
      </c>
      <c r="Y3215">
        <v>1</v>
      </c>
      <c r="Z3215">
        <v>0</v>
      </c>
      <c r="AA3215" s="9">
        <v>0</v>
      </c>
      <c r="AB3215">
        <v>0</v>
      </c>
      <c r="AC3215">
        <v>0</v>
      </c>
    </row>
    <row r="3216" spans="1:29" x14ac:dyDescent="0.25">
      <c r="A3216" t="s">
        <v>2538</v>
      </c>
      <c r="B3216" t="s">
        <v>10</v>
      </c>
      <c r="C3216" t="s">
        <v>56</v>
      </c>
      <c r="D3216" t="s">
        <v>3616</v>
      </c>
      <c r="E3216" t="s">
        <v>3613</v>
      </c>
      <c r="F3216" t="str">
        <f>_xlfn.CONCAT(D3216:D3216,"-",E3216)</f>
        <v>Marrakech-Sanaa</v>
      </c>
      <c r="G3216" s="1">
        <v>44737</v>
      </c>
      <c r="H3216" s="1">
        <v>44737</v>
      </c>
      <c r="I3216" s="8">
        <f>IF(H3216&lt;&gt;"",_xlfn.DAYS(H3216,G3216),"N/A")</f>
        <v>0</v>
      </c>
      <c r="J3216" s="1">
        <f>IF(H3216&lt;&gt;"",H3216,"N/A")</f>
        <v>44737</v>
      </c>
      <c r="K3216">
        <v>6</v>
      </c>
      <c r="L3216" t="s">
        <v>12</v>
      </c>
      <c r="M3216" t="str">
        <f>IF(L3216&lt;&gt;"",L3216,"N/A")</f>
        <v>Invoiced</v>
      </c>
      <c r="O3216" t="str">
        <f>IF(N3216&lt;&gt;"",N3216,"N/A")</f>
        <v>N/A</v>
      </c>
      <c r="P3216" t="s">
        <v>13</v>
      </c>
      <c r="Q3216" s="9">
        <v>30</v>
      </c>
      <c r="R3216" t="str">
        <f t="shared" si="50"/>
        <v>20-30</v>
      </c>
      <c r="S3216">
        <v>4000</v>
      </c>
      <c r="T3216" t="s">
        <v>2201</v>
      </c>
      <c r="U3216">
        <f>IF(T3216="USD",S3216,S3216*0.055)</f>
        <v>220</v>
      </c>
      <c r="V3216">
        <v>2500</v>
      </c>
      <c r="W3216" t="s">
        <v>58</v>
      </c>
      <c r="X3216">
        <f>IF(W3216="USD",V3216,V3216*0.054)</f>
        <v>135</v>
      </c>
      <c r="Y3216">
        <v>1</v>
      </c>
      <c r="Z3216">
        <v>0</v>
      </c>
      <c r="AA3216" s="9">
        <v>0</v>
      </c>
      <c r="AB3216">
        <v>0</v>
      </c>
      <c r="AC3216">
        <v>0</v>
      </c>
    </row>
    <row r="3217" spans="1:29" x14ac:dyDescent="0.25">
      <c r="A3217" t="s">
        <v>2539</v>
      </c>
      <c r="B3217" t="s">
        <v>10</v>
      </c>
      <c r="C3217" t="s">
        <v>56</v>
      </c>
      <c r="D3217" t="s">
        <v>3619</v>
      </c>
      <c r="E3217" t="s">
        <v>3618</v>
      </c>
      <c r="F3217" t="str">
        <f>_xlfn.CONCAT(D3217:D3217,"-",E3217)</f>
        <v>Addis Ababa-Tripoli</v>
      </c>
      <c r="G3217" s="1">
        <v>44732</v>
      </c>
      <c r="H3217" s="1">
        <v>44732</v>
      </c>
      <c r="I3217" s="8">
        <f>IF(H3217&lt;&gt;"",_xlfn.DAYS(H3217,G3217),"N/A")</f>
        <v>0</v>
      </c>
      <c r="J3217" s="1">
        <f>IF(H3217&lt;&gt;"",H3217,"N/A")</f>
        <v>44732</v>
      </c>
      <c r="K3217">
        <v>6</v>
      </c>
      <c r="L3217" t="s">
        <v>12</v>
      </c>
      <c r="M3217" t="str">
        <f>IF(L3217&lt;&gt;"",L3217,"N/A")</f>
        <v>Invoiced</v>
      </c>
      <c r="O3217" t="str">
        <f>IF(N3217&lt;&gt;"",N3217,"N/A")</f>
        <v>N/A</v>
      </c>
      <c r="P3217" t="s">
        <v>13</v>
      </c>
      <c r="Q3217" s="9">
        <v>30</v>
      </c>
      <c r="R3217" t="str">
        <f t="shared" si="50"/>
        <v>20-30</v>
      </c>
      <c r="S3217">
        <v>4000</v>
      </c>
      <c r="T3217" t="s">
        <v>2201</v>
      </c>
      <c r="U3217">
        <f>IF(T3217="USD",S3217,S3217*0.055)</f>
        <v>220</v>
      </c>
      <c r="V3217">
        <v>2500</v>
      </c>
      <c r="W3217" t="s">
        <v>58</v>
      </c>
      <c r="X3217">
        <f>IF(W3217="USD",V3217,V3217*0.054)</f>
        <v>135</v>
      </c>
      <c r="Y3217">
        <v>1</v>
      </c>
      <c r="Z3217">
        <v>0</v>
      </c>
      <c r="AA3217" s="9">
        <v>0</v>
      </c>
      <c r="AB3217">
        <v>0</v>
      </c>
      <c r="AC3217">
        <v>0</v>
      </c>
    </row>
    <row r="3218" spans="1:29" x14ac:dyDescent="0.25">
      <c r="A3218" t="s">
        <v>2540</v>
      </c>
      <c r="B3218" t="s">
        <v>10</v>
      </c>
      <c r="C3218" t="s">
        <v>56</v>
      </c>
      <c r="D3218" t="s">
        <v>3611</v>
      </c>
      <c r="E3218" t="s">
        <v>3614</v>
      </c>
      <c r="F3218" t="str">
        <f>_xlfn.CONCAT(D3218:D3218,"-",E3218)</f>
        <v>Mogadishu-Alger</v>
      </c>
      <c r="G3218" s="1">
        <v>44732</v>
      </c>
      <c r="H3218" s="1">
        <v>44732</v>
      </c>
      <c r="I3218" s="8">
        <f>IF(H3218&lt;&gt;"",_xlfn.DAYS(H3218,G3218),"N/A")</f>
        <v>0</v>
      </c>
      <c r="J3218" s="1">
        <f>IF(H3218&lt;&gt;"",H3218,"N/A")</f>
        <v>44732</v>
      </c>
      <c r="K3218">
        <v>6</v>
      </c>
      <c r="L3218" t="s">
        <v>12</v>
      </c>
      <c r="M3218" t="str">
        <f>IF(L3218&lt;&gt;"",L3218,"N/A")</f>
        <v>Invoiced</v>
      </c>
      <c r="O3218" t="str">
        <f>IF(N3218&lt;&gt;"",N3218,"N/A")</f>
        <v>N/A</v>
      </c>
      <c r="P3218" t="s">
        <v>13</v>
      </c>
      <c r="Q3218" s="9">
        <v>30</v>
      </c>
      <c r="R3218" t="str">
        <f t="shared" si="50"/>
        <v>20-30</v>
      </c>
      <c r="S3218">
        <v>4000</v>
      </c>
      <c r="T3218" t="s">
        <v>2201</v>
      </c>
      <c r="U3218">
        <f>IF(T3218="USD",S3218,S3218*0.055)</f>
        <v>220</v>
      </c>
      <c r="V3218">
        <v>2500</v>
      </c>
      <c r="W3218" t="s">
        <v>58</v>
      </c>
      <c r="X3218">
        <f>IF(W3218="USD",V3218,V3218*0.054)</f>
        <v>135</v>
      </c>
      <c r="Y3218">
        <v>1</v>
      </c>
      <c r="Z3218">
        <v>0</v>
      </c>
      <c r="AA3218" s="9">
        <v>0</v>
      </c>
      <c r="AB3218">
        <v>0</v>
      </c>
      <c r="AC3218">
        <v>0</v>
      </c>
    </row>
    <row r="3219" spans="1:29" x14ac:dyDescent="0.25">
      <c r="A3219" t="s">
        <v>2541</v>
      </c>
      <c r="B3219" t="s">
        <v>10</v>
      </c>
      <c r="C3219" t="s">
        <v>56</v>
      </c>
      <c r="D3219" t="s">
        <v>3619</v>
      </c>
      <c r="E3219" t="s">
        <v>3617</v>
      </c>
      <c r="F3219" t="str">
        <f>_xlfn.CONCAT(D3219:D3219,"-",E3219)</f>
        <v>Addis Ababa-Lagos</v>
      </c>
      <c r="G3219" s="1">
        <v>44733</v>
      </c>
      <c r="H3219" s="1">
        <v>44733</v>
      </c>
      <c r="I3219" s="8">
        <f>IF(H3219&lt;&gt;"",_xlfn.DAYS(H3219,G3219),"N/A")</f>
        <v>0</v>
      </c>
      <c r="J3219" s="1">
        <f>IF(H3219&lt;&gt;"",H3219,"N/A")</f>
        <v>44733</v>
      </c>
      <c r="K3219">
        <v>6</v>
      </c>
      <c r="L3219" t="s">
        <v>12</v>
      </c>
      <c r="M3219" t="str">
        <f>IF(L3219&lt;&gt;"",L3219,"N/A")</f>
        <v>Invoiced</v>
      </c>
      <c r="O3219" t="str">
        <f>IF(N3219&lt;&gt;"",N3219,"N/A")</f>
        <v>N/A</v>
      </c>
      <c r="P3219" t="s">
        <v>13</v>
      </c>
      <c r="Q3219" s="9">
        <v>30</v>
      </c>
      <c r="R3219" t="str">
        <f t="shared" si="50"/>
        <v>20-30</v>
      </c>
      <c r="S3219">
        <v>4000</v>
      </c>
      <c r="T3219" t="s">
        <v>2201</v>
      </c>
      <c r="U3219">
        <f>IF(T3219="USD",S3219,S3219*0.055)</f>
        <v>220</v>
      </c>
      <c r="V3219">
        <v>2500</v>
      </c>
      <c r="W3219" t="s">
        <v>58</v>
      </c>
      <c r="X3219">
        <f>IF(W3219="USD",V3219,V3219*0.054)</f>
        <v>135</v>
      </c>
      <c r="Y3219">
        <v>1</v>
      </c>
      <c r="Z3219">
        <v>0</v>
      </c>
      <c r="AA3219" s="9">
        <v>0</v>
      </c>
      <c r="AB3219">
        <v>0</v>
      </c>
      <c r="AC3219">
        <v>0</v>
      </c>
    </row>
    <row r="3220" spans="1:29" x14ac:dyDescent="0.25">
      <c r="A3220" t="s">
        <v>2542</v>
      </c>
      <c r="B3220" t="s">
        <v>10</v>
      </c>
      <c r="C3220" t="s">
        <v>56</v>
      </c>
      <c r="D3220" t="s">
        <v>3620</v>
      </c>
      <c r="E3220" t="s">
        <v>3618</v>
      </c>
      <c r="F3220" t="str">
        <f>_xlfn.CONCAT(D3220:D3220,"-",E3220)</f>
        <v>Zanzibar-Tripoli</v>
      </c>
      <c r="G3220" s="1">
        <v>44733</v>
      </c>
      <c r="H3220" s="1">
        <v>44733</v>
      </c>
      <c r="I3220" s="8">
        <f>IF(H3220&lt;&gt;"",_xlfn.DAYS(H3220,G3220),"N/A")</f>
        <v>0</v>
      </c>
      <c r="J3220" s="1">
        <f>IF(H3220&lt;&gt;"",H3220,"N/A")</f>
        <v>44733</v>
      </c>
      <c r="K3220">
        <v>6</v>
      </c>
      <c r="L3220" t="s">
        <v>12</v>
      </c>
      <c r="M3220" t="str">
        <f>IF(L3220&lt;&gt;"",L3220,"N/A")</f>
        <v>Invoiced</v>
      </c>
      <c r="O3220" t="str">
        <f>IF(N3220&lt;&gt;"",N3220,"N/A")</f>
        <v>N/A</v>
      </c>
      <c r="P3220" t="s">
        <v>13</v>
      </c>
      <c r="Q3220" s="9">
        <v>30</v>
      </c>
      <c r="R3220" t="str">
        <f t="shared" si="50"/>
        <v>20-30</v>
      </c>
      <c r="S3220">
        <v>4000</v>
      </c>
      <c r="T3220" t="s">
        <v>2201</v>
      </c>
      <c r="U3220">
        <f>IF(T3220="USD",S3220,S3220*0.055)</f>
        <v>220</v>
      </c>
      <c r="V3220">
        <v>2500</v>
      </c>
      <c r="W3220" t="s">
        <v>58</v>
      </c>
      <c r="X3220">
        <f>IF(W3220="USD",V3220,V3220*0.054)</f>
        <v>135</v>
      </c>
      <c r="Y3220">
        <v>1</v>
      </c>
      <c r="Z3220">
        <v>0</v>
      </c>
      <c r="AA3220" s="9">
        <v>0</v>
      </c>
      <c r="AB3220">
        <v>0</v>
      </c>
      <c r="AC3220">
        <v>0</v>
      </c>
    </row>
    <row r="3221" spans="1:29" x14ac:dyDescent="0.25">
      <c r="A3221" t="s">
        <v>2543</v>
      </c>
      <c r="B3221" t="s">
        <v>10</v>
      </c>
      <c r="C3221" t="s">
        <v>56</v>
      </c>
      <c r="D3221" t="s">
        <v>3619</v>
      </c>
      <c r="E3221" t="s">
        <v>3617</v>
      </c>
      <c r="F3221" t="str">
        <f>_xlfn.CONCAT(D3221:D3221,"-",E3221)</f>
        <v>Addis Ababa-Lagos</v>
      </c>
      <c r="G3221" s="1">
        <v>44733</v>
      </c>
      <c r="H3221" s="1">
        <v>44733</v>
      </c>
      <c r="I3221" s="8">
        <f>IF(H3221&lt;&gt;"",_xlfn.DAYS(H3221,G3221),"N/A")</f>
        <v>0</v>
      </c>
      <c r="J3221" s="1">
        <f>IF(H3221&lt;&gt;"",H3221,"N/A")</f>
        <v>44733</v>
      </c>
      <c r="K3221">
        <v>6</v>
      </c>
      <c r="L3221" t="s">
        <v>12</v>
      </c>
      <c r="M3221" t="str">
        <f>IF(L3221&lt;&gt;"",L3221,"N/A")</f>
        <v>Invoiced</v>
      </c>
      <c r="O3221" t="str">
        <f>IF(N3221&lt;&gt;"",N3221,"N/A")</f>
        <v>N/A</v>
      </c>
      <c r="P3221" t="s">
        <v>13</v>
      </c>
      <c r="Q3221" s="9">
        <v>30</v>
      </c>
      <c r="R3221" t="str">
        <f t="shared" si="50"/>
        <v>20-30</v>
      </c>
      <c r="S3221">
        <v>4000</v>
      </c>
      <c r="T3221" t="s">
        <v>2201</v>
      </c>
      <c r="U3221">
        <f>IF(T3221="USD",S3221,S3221*0.055)</f>
        <v>220</v>
      </c>
      <c r="V3221">
        <v>2500</v>
      </c>
      <c r="W3221" t="s">
        <v>58</v>
      </c>
      <c r="X3221">
        <f>IF(W3221="USD",V3221,V3221*0.054)</f>
        <v>135</v>
      </c>
      <c r="Y3221">
        <v>1</v>
      </c>
      <c r="Z3221">
        <v>0</v>
      </c>
      <c r="AA3221" s="9">
        <v>0</v>
      </c>
      <c r="AB3221">
        <v>0</v>
      </c>
      <c r="AC3221">
        <v>0</v>
      </c>
    </row>
    <row r="3222" spans="1:29" x14ac:dyDescent="0.25">
      <c r="A3222" t="s">
        <v>2544</v>
      </c>
      <c r="B3222" t="s">
        <v>10</v>
      </c>
      <c r="C3222" t="s">
        <v>56</v>
      </c>
      <c r="D3222" t="s">
        <v>3616</v>
      </c>
      <c r="E3222" t="s">
        <v>3614</v>
      </c>
      <c r="F3222" t="str">
        <f>_xlfn.CONCAT(D3222:D3222,"-",E3222)</f>
        <v>Marrakech-Alger</v>
      </c>
      <c r="G3222" s="1">
        <v>44734</v>
      </c>
      <c r="H3222" s="1">
        <v>44734</v>
      </c>
      <c r="I3222" s="8">
        <f>IF(H3222&lt;&gt;"",_xlfn.DAYS(H3222,G3222),"N/A")</f>
        <v>0</v>
      </c>
      <c r="J3222" s="1">
        <f>IF(H3222&lt;&gt;"",H3222,"N/A")</f>
        <v>44734</v>
      </c>
      <c r="K3222">
        <v>6</v>
      </c>
      <c r="L3222" t="s">
        <v>12</v>
      </c>
      <c r="M3222" t="str">
        <f>IF(L3222&lt;&gt;"",L3222,"N/A")</f>
        <v>Invoiced</v>
      </c>
      <c r="O3222" t="str">
        <f>IF(N3222&lt;&gt;"",N3222,"N/A")</f>
        <v>N/A</v>
      </c>
      <c r="P3222" t="s">
        <v>13</v>
      </c>
      <c r="Q3222" s="9">
        <v>30</v>
      </c>
      <c r="R3222" t="str">
        <f t="shared" si="50"/>
        <v>20-30</v>
      </c>
      <c r="S3222">
        <v>4000</v>
      </c>
      <c r="T3222" t="s">
        <v>2201</v>
      </c>
      <c r="U3222">
        <f>IF(T3222="USD",S3222,S3222*0.055)</f>
        <v>220</v>
      </c>
      <c r="V3222">
        <v>2500</v>
      </c>
      <c r="W3222" t="s">
        <v>58</v>
      </c>
      <c r="X3222">
        <f>IF(W3222="USD",V3222,V3222*0.054)</f>
        <v>135</v>
      </c>
      <c r="Y3222">
        <v>1</v>
      </c>
      <c r="Z3222">
        <v>0</v>
      </c>
      <c r="AA3222" s="9">
        <v>0</v>
      </c>
      <c r="AB3222">
        <v>0</v>
      </c>
      <c r="AC3222">
        <v>0</v>
      </c>
    </row>
    <row r="3223" spans="1:29" x14ac:dyDescent="0.25">
      <c r="A3223" t="s">
        <v>2545</v>
      </c>
      <c r="B3223" t="s">
        <v>10</v>
      </c>
      <c r="C3223" t="s">
        <v>56</v>
      </c>
      <c r="D3223" t="s">
        <v>3619</v>
      </c>
      <c r="E3223" t="s">
        <v>3617</v>
      </c>
      <c r="F3223" t="str">
        <f>_xlfn.CONCAT(D3223:D3223,"-",E3223)</f>
        <v>Addis Ababa-Lagos</v>
      </c>
      <c r="G3223" s="1">
        <v>44734</v>
      </c>
      <c r="H3223" s="1">
        <v>44734</v>
      </c>
      <c r="I3223" s="8">
        <f>IF(H3223&lt;&gt;"",_xlfn.DAYS(H3223,G3223),"N/A")</f>
        <v>0</v>
      </c>
      <c r="J3223" s="1">
        <f>IF(H3223&lt;&gt;"",H3223,"N/A")</f>
        <v>44734</v>
      </c>
      <c r="K3223">
        <v>6</v>
      </c>
      <c r="L3223" t="s">
        <v>12</v>
      </c>
      <c r="M3223" t="str">
        <f>IF(L3223&lt;&gt;"",L3223,"N/A")</f>
        <v>Invoiced</v>
      </c>
      <c r="O3223" t="str">
        <f>IF(N3223&lt;&gt;"",N3223,"N/A")</f>
        <v>N/A</v>
      </c>
      <c r="P3223" t="s">
        <v>13</v>
      </c>
      <c r="Q3223" s="9">
        <v>30</v>
      </c>
      <c r="R3223" t="str">
        <f t="shared" si="50"/>
        <v>20-30</v>
      </c>
      <c r="S3223">
        <v>4000</v>
      </c>
      <c r="T3223" t="s">
        <v>2201</v>
      </c>
      <c r="U3223">
        <f>IF(T3223="USD",S3223,S3223*0.055)</f>
        <v>220</v>
      </c>
      <c r="V3223">
        <v>2500</v>
      </c>
      <c r="W3223" t="s">
        <v>58</v>
      </c>
      <c r="X3223">
        <f>IF(W3223="USD",V3223,V3223*0.054)</f>
        <v>135</v>
      </c>
      <c r="Y3223">
        <v>1</v>
      </c>
      <c r="Z3223">
        <v>0</v>
      </c>
      <c r="AA3223" s="9">
        <v>0</v>
      </c>
      <c r="AB3223">
        <v>0</v>
      </c>
      <c r="AC3223">
        <v>0</v>
      </c>
    </row>
    <row r="3224" spans="1:29" x14ac:dyDescent="0.25">
      <c r="A3224" t="s">
        <v>2546</v>
      </c>
      <c r="B3224" t="s">
        <v>10</v>
      </c>
      <c r="C3224" t="s">
        <v>56</v>
      </c>
      <c r="D3224" t="s">
        <v>3616</v>
      </c>
      <c r="E3224" t="s">
        <v>3618</v>
      </c>
      <c r="F3224" t="str">
        <f>_xlfn.CONCAT(D3224:D3224,"-",E3224)</f>
        <v>Marrakech-Tripoli</v>
      </c>
      <c r="G3224" s="1">
        <v>44734</v>
      </c>
      <c r="H3224" s="1">
        <v>44734</v>
      </c>
      <c r="I3224" s="8">
        <f>IF(H3224&lt;&gt;"",_xlfn.DAYS(H3224,G3224),"N/A")</f>
        <v>0</v>
      </c>
      <c r="J3224" s="1">
        <f>IF(H3224&lt;&gt;"",H3224,"N/A")</f>
        <v>44734</v>
      </c>
      <c r="K3224">
        <v>6</v>
      </c>
      <c r="L3224" t="s">
        <v>12</v>
      </c>
      <c r="M3224" t="str">
        <f>IF(L3224&lt;&gt;"",L3224,"N/A")</f>
        <v>Invoiced</v>
      </c>
      <c r="O3224" t="str">
        <f>IF(N3224&lt;&gt;"",N3224,"N/A")</f>
        <v>N/A</v>
      </c>
      <c r="P3224" t="s">
        <v>13</v>
      </c>
      <c r="Q3224" s="9">
        <v>30</v>
      </c>
      <c r="R3224" t="str">
        <f t="shared" si="50"/>
        <v>20-30</v>
      </c>
      <c r="S3224">
        <v>4000</v>
      </c>
      <c r="T3224" t="s">
        <v>2201</v>
      </c>
      <c r="U3224">
        <f>IF(T3224="USD",S3224,S3224*0.055)</f>
        <v>220</v>
      </c>
      <c r="V3224">
        <v>2500</v>
      </c>
      <c r="W3224" t="s">
        <v>58</v>
      </c>
      <c r="X3224">
        <f>IF(W3224="USD",V3224,V3224*0.054)</f>
        <v>135</v>
      </c>
      <c r="Y3224">
        <v>1</v>
      </c>
      <c r="Z3224">
        <v>0</v>
      </c>
      <c r="AA3224" s="9">
        <v>0</v>
      </c>
      <c r="AB3224">
        <v>0</v>
      </c>
      <c r="AC3224">
        <v>0</v>
      </c>
    </row>
    <row r="3225" spans="1:29" x14ac:dyDescent="0.25">
      <c r="A3225" t="s">
        <v>2547</v>
      </c>
      <c r="B3225" t="s">
        <v>10</v>
      </c>
      <c r="C3225" t="s">
        <v>56</v>
      </c>
      <c r="D3225" t="s">
        <v>3616</v>
      </c>
      <c r="E3225" t="s">
        <v>3617</v>
      </c>
      <c r="F3225" t="str">
        <f>_xlfn.CONCAT(D3225:D3225,"-",E3225)</f>
        <v>Marrakech-Lagos</v>
      </c>
      <c r="G3225" s="1">
        <v>44735</v>
      </c>
      <c r="H3225" s="1">
        <v>44735</v>
      </c>
      <c r="I3225" s="8">
        <f>IF(H3225&lt;&gt;"",_xlfn.DAYS(H3225,G3225),"N/A")</f>
        <v>0</v>
      </c>
      <c r="J3225" s="1">
        <f>IF(H3225&lt;&gt;"",H3225,"N/A")</f>
        <v>44735</v>
      </c>
      <c r="K3225">
        <v>6</v>
      </c>
      <c r="L3225" t="s">
        <v>12</v>
      </c>
      <c r="M3225" t="str">
        <f>IF(L3225&lt;&gt;"",L3225,"N/A")</f>
        <v>Invoiced</v>
      </c>
      <c r="O3225" t="str">
        <f>IF(N3225&lt;&gt;"",N3225,"N/A")</f>
        <v>N/A</v>
      </c>
      <c r="P3225" t="s">
        <v>13</v>
      </c>
      <c r="Q3225" s="9">
        <v>30</v>
      </c>
      <c r="R3225" t="str">
        <f t="shared" si="50"/>
        <v>20-30</v>
      </c>
      <c r="S3225">
        <v>4000</v>
      </c>
      <c r="T3225" t="s">
        <v>2201</v>
      </c>
      <c r="U3225">
        <f>IF(T3225="USD",S3225,S3225*0.055)</f>
        <v>220</v>
      </c>
      <c r="V3225">
        <v>2500</v>
      </c>
      <c r="W3225" t="s">
        <v>58</v>
      </c>
      <c r="X3225">
        <f>IF(W3225="USD",V3225,V3225*0.054)</f>
        <v>135</v>
      </c>
      <c r="Y3225">
        <v>1</v>
      </c>
      <c r="Z3225">
        <v>0</v>
      </c>
      <c r="AA3225" s="9">
        <v>0</v>
      </c>
      <c r="AB3225">
        <v>0</v>
      </c>
      <c r="AC3225">
        <v>0</v>
      </c>
    </row>
    <row r="3226" spans="1:29" x14ac:dyDescent="0.25">
      <c r="A3226" t="s">
        <v>2548</v>
      </c>
      <c r="B3226" t="s">
        <v>10</v>
      </c>
      <c r="C3226" t="s">
        <v>56</v>
      </c>
      <c r="D3226" t="s">
        <v>3615</v>
      </c>
      <c r="E3226" t="s">
        <v>3612</v>
      </c>
      <c r="F3226" t="str">
        <f>_xlfn.CONCAT(D3226:D3226,"-",E3226)</f>
        <v>Mombasa-Victoria</v>
      </c>
      <c r="G3226" s="1">
        <v>44735</v>
      </c>
      <c r="H3226" s="1">
        <v>44735</v>
      </c>
      <c r="I3226" s="8">
        <f>IF(H3226&lt;&gt;"",_xlfn.DAYS(H3226,G3226),"N/A")</f>
        <v>0</v>
      </c>
      <c r="J3226" s="1">
        <f>IF(H3226&lt;&gt;"",H3226,"N/A")</f>
        <v>44735</v>
      </c>
      <c r="K3226">
        <v>6</v>
      </c>
      <c r="L3226" t="s">
        <v>12</v>
      </c>
      <c r="M3226" t="str">
        <f>IF(L3226&lt;&gt;"",L3226,"N/A")</f>
        <v>Invoiced</v>
      </c>
      <c r="O3226" t="str">
        <f>IF(N3226&lt;&gt;"",N3226,"N/A")</f>
        <v>N/A</v>
      </c>
      <c r="P3226" t="s">
        <v>13</v>
      </c>
      <c r="Q3226" s="9">
        <v>30</v>
      </c>
      <c r="R3226" t="str">
        <f t="shared" si="50"/>
        <v>20-30</v>
      </c>
      <c r="S3226">
        <v>4000</v>
      </c>
      <c r="T3226" t="s">
        <v>2201</v>
      </c>
      <c r="U3226">
        <f>IF(T3226="USD",S3226,S3226*0.055)</f>
        <v>220</v>
      </c>
      <c r="V3226">
        <v>2500</v>
      </c>
      <c r="W3226" t="s">
        <v>58</v>
      </c>
      <c r="X3226">
        <f>IF(W3226="USD",V3226,V3226*0.054)</f>
        <v>135</v>
      </c>
      <c r="Y3226">
        <v>1</v>
      </c>
      <c r="Z3226">
        <v>0</v>
      </c>
      <c r="AA3226" s="9">
        <v>0</v>
      </c>
      <c r="AB3226">
        <v>0</v>
      </c>
      <c r="AC3226">
        <v>0</v>
      </c>
    </row>
    <row r="3227" spans="1:29" x14ac:dyDescent="0.25">
      <c r="A3227" t="s">
        <v>2549</v>
      </c>
      <c r="B3227" t="s">
        <v>10</v>
      </c>
      <c r="C3227" t="s">
        <v>56</v>
      </c>
      <c r="D3227" t="s">
        <v>3616</v>
      </c>
      <c r="E3227" t="s">
        <v>3614</v>
      </c>
      <c r="F3227" t="str">
        <f>_xlfn.CONCAT(D3227:D3227,"-",E3227)</f>
        <v>Marrakech-Alger</v>
      </c>
      <c r="G3227" s="1">
        <v>44736</v>
      </c>
      <c r="H3227" s="1">
        <v>44736</v>
      </c>
      <c r="I3227" s="8">
        <f>IF(H3227&lt;&gt;"",_xlfn.DAYS(H3227,G3227),"N/A")</f>
        <v>0</v>
      </c>
      <c r="J3227" s="1">
        <f>IF(H3227&lt;&gt;"",H3227,"N/A")</f>
        <v>44736</v>
      </c>
      <c r="K3227">
        <v>6</v>
      </c>
      <c r="L3227" t="s">
        <v>12</v>
      </c>
      <c r="M3227" t="str">
        <f>IF(L3227&lt;&gt;"",L3227,"N/A")</f>
        <v>Invoiced</v>
      </c>
      <c r="O3227" t="str">
        <f>IF(N3227&lt;&gt;"",N3227,"N/A")</f>
        <v>N/A</v>
      </c>
      <c r="P3227" t="s">
        <v>13</v>
      </c>
      <c r="Q3227" s="9">
        <v>30</v>
      </c>
      <c r="R3227" t="str">
        <f t="shared" si="50"/>
        <v>20-30</v>
      </c>
      <c r="S3227">
        <v>4000</v>
      </c>
      <c r="T3227" t="s">
        <v>2201</v>
      </c>
      <c r="U3227">
        <f>IF(T3227="USD",S3227,S3227*0.055)</f>
        <v>220</v>
      </c>
      <c r="V3227">
        <v>2500</v>
      </c>
      <c r="W3227" t="s">
        <v>58</v>
      </c>
      <c r="X3227">
        <f>IF(W3227="USD",V3227,V3227*0.054)</f>
        <v>135</v>
      </c>
      <c r="Y3227">
        <v>1</v>
      </c>
      <c r="Z3227">
        <v>0</v>
      </c>
      <c r="AA3227" s="9">
        <v>0</v>
      </c>
      <c r="AB3227">
        <v>0</v>
      </c>
      <c r="AC3227">
        <v>0</v>
      </c>
    </row>
    <row r="3228" spans="1:29" x14ac:dyDescent="0.25">
      <c r="A3228" t="s">
        <v>2550</v>
      </c>
      <c r="B3228" t="s">
        <v>10</v>
      </c>
      <c r="C3228" t="s">
        <v>56</v>
      </c>
      <c r="D3228" t="s">
        <v>3616</v>
      </c>
      <c r="E3228" t="s">
        <v>3614</v>
      </c>
      <c r="F3228" t="str">
        <f>_xlfn.CONCAT(D3228:D3228,"-",E3228)</f>
        <v>Marrakech-Alger</v>
      </c>
      <c r="G3228" s="1">
        <v>44736</v>
      </c>
      <c r="H3228" s="1">
        <v>44736</v>
      </c>
      <c r="I3228" s="8">
        <f>IF(H3228&lt;&gt;"",_xlfn.DAYS(H3228,G3228),"N/A")</f>
        <v>0</v>
      </c>
      <c r="J3228" s="1">
        <f>IF(H3228&lt;&gt;"",H3228,"N/A")</f>
        <v>44736</v>
      </c>
      <c r="K3228">
        <v>6</v>
      </c>
      <c r="L3228" t="s">
        <v>12</v>
      </c>
      <c r="M3228" t="str">
        <f>IF(L3228&lt;&gt;"",L3228,"N/A")</f>
        <v>Invoiced</v>
      </c>
      <c r="O3228" t="str">
        <f>IF(N3228&lt;&gt;"",N3228,"N/A")</f>
        <v>N/A</v>
      </c>
      <c r="P3228" t="s">
        <v>13</v>
      </c>
      <c r="Q3228" s="9">
        <v>30</v>
      </c>
      <c r="R3228" t="str">
        <f t="shared" si="50"/>
        <v>20-30</v>
      </c>
      <c r="S3228">
        <v>4000</v>
      </c>
      <c r="T3228" t="s">
        <v>2201</v>
      </c>
      <c r="U3228">
        <f>IF(T3228="USD",S3228,S3228*0.055)</f>
        <v>220</v>
      </c>
      <c r="V3228">
        <v>2500</v>
      </c>
      <c r="W3228" t="s">
        <v>58</v>
      </c>
      <c r="X3228">
        <f>IF(W3228="USD",V3228,V3228*0.054)</f>
        <v>135</v>
      </c>
      <c r="Y3228">
        <v>1</v>
      </c>
      <c r="Z3228">
        <v>0</v>
      </c>
      <c r="AA3228" s="9">
        <v>0</v>
      </c>
      <c r="AB3228">
        <v>0</v>
      </c>
      <c r="AC3228">
        <v>0</v>
      </c>
    </row>
    <row r="3229" spans="1:29" x14ac:dyDescent="0.25">
      <c r="A3229" t="s">
        <v>2551</v>
      </c>
      <c r="B3229" t="s">
        <v>10</v>
      </c>
      <c r="C3229" t="s">
        <v>56</v>
      </c>
      <c r="D3229" t="s">
        <v>3620</v>
      </c>
      <c r="E3229" t="s">
        <v>3612</v>
      </c>
      <c r="F3229" t="str">
        <f>_xlfn.CONCAT(D3229:D3229,"-",E3229)</f>
        <v>Zanzibar-Victoria</v>
      </c>
      <c r="G3229" s="1">
        <v>44736</v>
      </c>
      <c r="H3229" s="1">
        <v>44736</v>
      </c>
      <c r="I3229" s="8">
        <f>IF(H3229&lt;&gt;"",_xlfn.DAYS(H3229,G3229),"N/A")</f>
        <v>0</v>
      </c>
      <c r="J3229" s="1">
        <f>IF(H3229&lt;&gt;"",H3229,"N/A")</f>
        <v>44736</v>
      </c>
      <c r="K3229">
        <v>6</v>
      </c>
      <c r="L3229" t="s">
        <v>12</v>
      </c>
      <c r="M3229" t="str">
        <f>IF(L3229&lt;&gt;"",L3229,"N/A")</f>
        <v>Invoiced</v>
      </c>
      <c r="O3229" t="str">
        <f>IF(N3229&lt;&gt;"",N3229,"N/A")</f>
        <v>N/A</v>
      </c>
      <c r="P3229" t="s">
        <v>13</v>
      </c>
      <c r="Q3229" s="9">
        <v>30</v>
      </c>
      <c r="R3229" t="str">
        <f t="shared" si="50"/>
        <v>20-30</v>
      </c>
      <c r="S3229">
        <v>4000</v>
      </c>
      <c r="T3229" t="s">
        <v>2201</v>
      </c>
      <c r="U3229">
        <f>IF(T3229="USD",S3229,S3229*0.055)</f>
        <v>220</v>
      </c>
      <c r="V3229">
        <v>2500</v>
      </c>
      <c r="W3229" t="s">
        <v>58</v>
      </c>
      <c r="X3229">
        <f>IF(W3229="USD",V3229,V3229*0.054)</f>
        <v>135</v>
      </c>
      <c r="Y3229">
        <v>1</v>
      </c>
      <c r="Z3229">
        <v>0</v>
      </c>
      <c r="AA3229" s="9">
        <v>0</v>
      </c>
      <c r="AB3229">
        <v>0</v>
      </c>
      <c r="AC3229">
        <v>0</v>
      </c>
    </row>
    <row r="3230" spans="1:29" x14ac:dyDescent="0.25">
      <c r="A3230" t="s">
        <v>2552</v>
      </c>
      <c r="B3230" t="s">
        <v>10</v>
      </c>
      <c r="C3230" t="s">
        <v>56</v>
      </c>
      <c r="D3230" t="s">
        <v>3611</v>
      </c>
      <c r="E3230" t="s">
        <v>3617</v>
      </c>
      <c r="F3230" t="str">
        <f>_xlfn.CONCAT(D3230:D3230,"-",E3230)</f>
        <v>Mogadishu-Lagos</v>
      </c>
      <c r="G3230" s="1">
        <v>44736</v>
      </c>
      <c r="H3230" s="1">
        <v>44736</v>
      </c>
      <c r="I3230" s="8">
        <f>IF(H3230&lt;&gt;"",_xlfn.DAYS(H3230,G3230),"N/A")</f>
        <v>0</v>
      </c>
      <c r="J3230" s="1">
        <f>IF(H3230&lt;&gt;"",H3230,"N/A")</f>
        <v>44736</v>
      </c>
      <c r="K3230">
        <v>6</v>
      </c>
      <c r="L3230" t="s">
        <v>12</v>
      </c>
      <c r="M3230" t="str">
        <f>IF(L3230&lt;&gt;"",L3230,"N/A")</f>
        <v>Invoiced</v>
      </c>
      <c r="O3230" t="str">
        <f>IF(N3230&lt;&gt;"",N3230,"N/A")</f>
        <v>N/A</v>
      </c>
      <c r="P3230" t="s">
        <v>13</v>
      </c>
      <c r="Q3230" s="9">
        <v>30</v>
      </c>
      <c r="R3230" t="str">
        <f t="shared" si="50"/>
        <v>20-30</v>
      </c>
      <c r="S3230">
        <v>4000</v>
      </c>
      <c r="T3230" t="s">
        <v>2201</v>
      </c>
      <c r="U3230">
        <f>IF(T3230="USD",S3230,S3230*0.055)</f>
        <v>220</v>
      </c>
      <c r="V3230">
        <v>2500</v>
      </c>
      <c r="W3230" t="s">
        <v>58</v>
      </c>
      <c r="X3230">
        <f>IF(W3230="USD",V3230,V3230*0.054)</f>
        <v>135</v>
      </c>
      <c r="Y3230">
        <v>1</v>
      </c>
      <c r="Z3230">
        <v>0</v>
      </c>
      <c r="AA3230" s="9">
        <v>0</v>
      </c>
      <c r="AB3230">
        <v>0</v>
      </c>
      <c r="AC3230">
        <v>0</v>
      </c>
    </row>
    <row r="3231" spans="1:29" x14ac:dyDescent="0.25">
      <c r="A3231" t="s">
        <v>2553</v>
      </c>
      <c r="B3231" t="s">
        <v>10</v>
      </c>
      <c r="C3231" t="s">
        <v>56</v>
      </c>
      <c r="D3231" t="s">
        <v>3611</v>
      </c>
      <c r="E3231" t="s">
        <v>3617</v>
      </c>
      <c r="F3231" t="str">
        <f>_xlfn.CONCAT(D3231:D3231,"-",E3231)</f>
        <v>Mogadishu-Lagos</v>
      </c>
      <c r="G3231" s="1">
        <v>44737</v>
      </c>
      <c r="H3231" s="1">
        <v>44737</v>
      </c>
      <c r="I3231" s="8">
        <f>IF(H3231&lt;&gt;"",_xlfn.DAYS(H3231,G3231),"N/A")</f>
        <v>0</v>
      </c>
      <c r="J3231" s="1">
        <f>IF(H3231&lt;&gt;"",H3231,"N/A")</f>
        <v>44737</v>
      </c>
      <c r="K3231">
        <v>6</v>
      </c>
      <c r="L3231" t="s">
        <v>12</v>
      </c>
      <c r="M3231" t="str">
        <f>IF(L3231&lt;&gt;"",L3231,"N/A")</f>
        <v>Invoiced</v>
      </c>
      <c r="O3231" t="str">
        <f>IF(N3231&lt;&gt;"",N3231,"N/A")</f>
        <v>N/A</v>
      </c>
      <c r="P3231" t="s">
        <v>13</v>
      </c>
      <c r="Q3231" s="9">
        <v>30</v>
      </c>
      <c r="R3231" t="str">
        <f t="shared" si="50"/>
        <v>20-30</v>
      </c>
      <c r="S3231">
        <v>4000</v>
      </c>
      <c r="T3231" t="s">
        <v>2201</v>
      </c>
      <c r="U3231">
        <f>IF(T3231="USD",S3231,S3231*0.055)</f>
        <v>220</v>
      </c>
      <c r="V3231">
        <v>2500</v>
      </c>
      <c r="W3231" t="s">
        <v>58</v>
      </c>
      <c r="X3231">
        <f>IF(W3231="USD",V3231,V3231*0.054)</f>
        <v>135</v>
      </c>
      <c r="Y3231">
        <v>1</v>
      </c>
      <c r="Z3231">
        <v>0</v>
      </c>
      <c r="AA3231" s="9">
        <v>0</v>
      </c>
      <c r="AB3231">
        <v>0</v>
      </c>
      <c r="AC3231">
        <v>0</v>
      </c>
    </row>
    <row r="3232" spans="1:29" x14ac:dyDescent="0.25">
      <c r="A3232" t="s">
        <v>2554</v>
      </c>
      <c r="B3232" t="s">
        <v>10</v>
      </c>
      <c r="C3232" t="s">
        <v>56</v>
      </c>
      <c r="D3232" t="s">
        <v>3619</v>
      </c>
      <c r="E3232" t="s">
        <v>3613</v>
      </c>
      <c r="F3232" t="str">
        <f>_xlfn.CONCAT(D3232:D3232,"-",E3232)</f>
        <v>Addis Ababa-Sanaa</v>
      </c>
      <c r="G3232" s="1">
        <v>44737</v>
      </c>
      <c r="H3232" s="1">
        <v>44737</v>
      </c>
      <c r="I3232" s="8">
        <f>IF(H3232&lt;&gt;"",_xlfn.DAYS(H3232,G3232),"N/A")</f>
        <v>0</v>
      </c>
      <c r="J3232" s="1">
        <f>IF(H3232&lt;&gt;"",H3232,"N/A")</f>
        <v>44737</v>
      </c>
      <c r="K3232">
        <v>6</v>
      </c>
      <c r="L3232" t="s">
        <v>12</v>
      </c>
      <c r="M3232" t="str">
        <f>IF(L3232&lt;&gt;"",L3232,"N/A")</f>
        <v>Invoiced</v>
      </c>
      <c r="O3232" t="str">
        <f>IF(N3232&lt;&gt;"",N3232,"N/A")</f>
        <v>N/A</v>
      </c>
      <c r="P3232" t="s">
        <v>13</v>
      </c>
      <c r="Q3232" s="9">
        <v>30</v>
      </c>
      <c r="R3232" t="str">
        <f t="shared" si="50"/>
        <v>20-30</v>
      </c>
      <c r="S3232">
        <v>4000</v>
      </c>
      <c r="T3232" t="s">
        <v>2201</v>
      </c>
      <c r="U3232">
        <f>IF(T3232="USD",S3232,S3232*0.055)</f>
        <v>220</v>
      </c>
      <c r="V3232">
        <v>2500</v>
      </c>
      <c r="W3232" t="s">
        <v>58</v>
      </c>
      <c r="X3232">
        <f>IF(W3232="USD",V3232,V3232*0.054)</f>
        <v>135</v>
      </c>
      <c r="Y3232">
        <v>1</v>
      </c>
      <c r="Z3232">
        <v>0</v>
      </c>
      <c r="AA3232" s="9">
        <v>0</v>
      </c>
      <c r="AB3232">
        <v>0</v>
      </c>
      <c r="AC3232">
        <v>0</v>
      </c>
    </row>
    <row r="3233" spans="1:29" x14ac:dyDescent="0.25">
      <c r="A3233" t="s">
        <v>1699</v>
      </c>
      <c r="B3233" t="s">
        <v>10</v>
      </c>
      <c r="C3233" t="s">
        <v>56</v>
      </c>
      <c r="D3233" t="s">
        <v>3615</v>
      </c>
      <c r="E3233" t="s">
        <v>3617</v>
      </c>
      <c r="F3233" t="str">
        <f>_xlfn.CONCAT(D3233:D3233,"-",E3233)</f>
        <v>Mombasa-Lagos</v>
      </c>
      <c r="G3233" s="1">
        <v>44704</v>
      </c>
      <c r="H3233" s="1">
        <v>44704</v>
      </c>
      <c r="I3233" s="8">
        <f>IF(H3233&lt;&gt;"",_xlfn.DAYS(H3233,G3233),"N/A")</f>
        <v>0</v>
      </c>
      <c r="J3233" s="1">
        <f>IF(H3233&lt;&gt;"",H3233,"N/A")</f>
        <v>44704</v>
      </c>
      <c r="K3233">
        <v>5</v>
      </c>
      <c r="L3233" t="s">
        <v>16</v>
      </c>
      <c r="M3233" t="str">
        <f>IF(L3233&lt;&gt;"",L3233,"N/A")</f>
        <v>Paid</v>
      </c>
      <c r="N3233" t="s">
        <v>12</v>
      </c>
      <c r="O3233" t="str">
        <f>IF(N3233&lt;&gt;"",N3233,"N/A")</f>
        <v>Invoiced</v>
      </c>
      <c r="P3233" t="s">
        <v>57</v>
      </c>
      <c r="Q3233" s="9">
        <v>27.254999999999999</v>
      </c>
      <c r="R3233" t="str">
        <f t="shared" si="50"/>
        <v>20-30</v>
      </c>
      <c r="S3233">
        <v>100</v>
      </c>
      <c r="T3233" t="s">
        <v>14</v>
      </c>
      <c r="U3233">
        <f>IF(T3233="USD",S3233,S3233*0.055)</f>
        <v>100</v>
      </c>
      <c r="V3233">
        <v>2000</v>
      </c>
      <c r="W3233" t="s">
        <v>58</v>
      </c>
      <c r="X3233">
        <f>IF(W3233="USD",V3233,V3233*0.054)</f>
        <v>108</v>
      </c>
      <c r="Y3233">
        <v>1</v>
      </c>
      <c r="Z3233">
        <v>0</v>
      </c>
      <c r="AA3233" s="9">
        <v>0</v>
      </c>
      <c r="AB3233">
        <v>0</v>
      </c>
      <c r="AC3233">
        <v>0</v>
      </c>
    </row>
    <row r="3234" spans="1:29" x14ac:dyDescent="0.25">
      <c r="A3234" t="s">
        <v>1701</v>
      </c>
      <c r="B3234" t="s">
        <v>10</v>
      </c>
      <c r="C3234" t="s">
        <v>56</v>
      </c>
      <c r="D3234" t="s">
        <v>3619</v>
      </c>
      <c r="E3234" t="s">
        <v>3618</v>
      </c>
      <c r="F3234" t="str">
        <f>_xlfn.CONCAT(D3234:D3234,"-",E3234)</f>
        <v>Addis Ababa-Tripoli</v>
      </c>
      <c r="G3234" s="1">
        <v>44704</v>
      </c>
      <c r="H3234" s="1">
        <v>44704</v>
      </c>
      <c r="I3234" s="8">
        <f>IF(H3234&lt;&gt;"",_xlfn.DAYS(H3234,G3234),"N/A")</f>
        <v>0</v>
      </c>
      <c r="J3234" s="1">
        <f>IF(H3234&lt;&gt;"",H3234,"N/A")</f>
        <v>44704</v>
      </c>
      <c r="K3234">
        <v>5</v>
      </c>
      <c r="L3234" t="s">
        <v>16</v>
      </c>
      <c r="M3234" t="str">
        <f>IF(L3234&lt;&gt;"",L3234,"N/A")</f>
        <v>Paid</v>
      </c>
      <c r="N3234" t="s">
        <v>12</v>
      </c>
      <c r="O3234" t="str">
        <f>IF(N3234&lt;&gt;"",N3234,"N/A")</f>
        <v>Invoiced</v>
      </c>
      <c r="P3234" t="s">
        <v>57</v>
      </c>
      <c r="Q3234" s="9">
        <v>27.146000000000001</v>
      </c>
      <c r="R3234" t="str">
        <f t="shared" si="50"/>
        <v>20-30</v>
      </c>
      <c r="S3234">
        <v>100</v>
      </c>
      <c r="T3234" t="s">
        <v>14</v>
      </c>
      <c r="U3234">
        <f>IF(T3234="USD",S3234,S3234*0.055)</f>
        <v>100</v>
      </c>
      <c r="V3234">
        <v>2000</v>
      </c>
      <c r="W3234" t="s">
        <v>58</v>
      </c>
      <c r="X3234">
        <f>IF(W3234="USD",V3234,V3234*0.054)</f>
        <v>108</v>
      </c>
      <c r="Y3234">
        <v>1</v>
      </c>
      <c r="Z3234">
        <v>0</v>
      </c>
      <c r="AA3234" s="9">
        <v>0</v>
      </c>
      <c r="AB3234">
        <v>0</v>
      </c>
      <c r="AC3234">
        <v>0</v>
      </c>
    </row>
    <row r="3235" spans="1:29" x14ac:dyDescent="0.25">
      <c r="A3235" t="s">
        <v>1703</v>
      </c>
      <c r="B3235" t="s">
        <v>10</v>
      </c>
      <c r="C3235" t="s">
        <v>56</v>
      </c>
      <c r="D3235" t="s">
        <v>3620</v>
      </c>
      <c r="E3235" t="s">
        <v>3618</v>
      </c>
      <c r="F3235" t="str">
        <f>_xlfn.CONCAT(D3235:D3235,"-",E3235)</f>
        <v>Zanzibar-Tripoli</v>
      </c>
      <c r="G3235" s="1">
        <v>44704</v>
      </c>
      <c r="H3235" s="1">
        <v>44704</v>
      </c>
      <c r="I3235" s="8">
        <f>IF(H3235&lt;&gt;"",_xlfn.DAYS(H3235,G3235),"N/A")</f>
        <v>0</v>
      </c>
      <c r="J3235" s="1">
        <f>IF(H3235&lt;&gt;"",H3235,"N/A")</f>
        <v>44704</v>
      </c>
      <c r="K3235">
        <v>5</v>
      </c>
      <c r="L3235" t="s">
        <v>16</v>
      </c>
      <c r="M3235" t="str">
        <f>IF(L3235&lt;&gt;"",L3235,"N/A")</f>
        <v>Paid</v>
      </c>
      <c r="N3235" t="s">
        <v>12</v>
      </c>
      <c r="O3235" t="str">
        <f>IF(N3235&lt;&gt;"",N3235,"N/A")</f>
        <v>Invoiced</v>
      </c>
      <c r="P3235" t="s">
        <v>57</v>
      </c>
      <c r="Q3235" s="9">
        <v>26.717700000000001</v>
      </c>
      <c r="R3235" t="str">
        <f t="shared" si="50"/>
        <v>20-30</v>
      </c>
      <c r="S3235">
        <v>100</v>
      </c>
      <c r="T3235" t="s">
        <v>14</v>
      </c>
      <c r="U3235">
        <f>IF(T3235="USD",S3235,S3235*0.055)</f>
        <v>100</v>
      </c>
      <c r="V3235">
        <v>2000</v>
      </c>
      <c r="W3235" t="s">
        <v>58</v>
      </c>
      <c r="X3235">
        <f>IF(W3235="USD",V3235,V3235*0.054)</f>
        <v>108</v>
      </c>
      <c r="Y3235">
        <v>1</v>
      </c>
      <c r="Z3235">
        <v>0</v>
      </c>
      <c r="AA3235" s="9">
        <v>0</v>
      </c>
      <c r="AB3235">
        <v>0</v>
      </c>
      <c r="AC3235">
        <v>0</v>
      </c>
    </row>
    <row r="3236" spans="1:29" x14ac:dyDescent="0.25">
      <c r="A3236" t="s">
        <v>865</v>
      </c>
      <c r="B3236" t="s">
        <v>10</v>
      </c>
      <c r="C3236" t="s">
        <v>56</v>
      </c>
      <c r="D3236" t="s">
        <v>3619</v>
      </c>
      <c r="E3236" t="s">
        <v>3618</v>
      </c>
      <c r="F3236" t="str">
        <f>_xlfn.CONCAT(D3236:D3236,"-",E3236)</f>
        <v>Addis Ababa-Tripoli</v>
      </c>
      <c r="G3236" s="1">
        <v>44803</v>
      </c>
      <c r="H3236" s="1">
        <v>44803</v>
      </c>
      <c r="I3236" s="8">
        <f>IF(H3236&lt;&gt;"",_xlfn.DAYS(H3236,G3236),"N/A")</f>
        <v>0</v>
      </c>
      <c r="J3236" s="1">
        <f>IF(H3236&lt;&gt;"",H3236,"N/A")</f>
        <v>44803</v>
      </c>
      <c r="K3236">
        <v>8</v>
      </c>
      <c r="L3236" t="s">
        <v>12</v>
      </c>
      <c r="M3236" t="str">
        <f>IF(L3236&lt;&gt;"",L3236,"N/A")</f>
        <v>Invoiced</v>
      </c>
      <c r="N3236" t="s">
        <v>12</v>
      </c>
      <c r="O3236" t="str">
        <f>IF(N3236&lt;&gt;"",N3236,"N/A")</f>
        <v>Invoiced</v>
      </c>
      <c r="P3236" t="s">
        <v>57</v>
      </c>
      <c r="Q3236" s="9">
        <v>25.751999999999999</v>
      </c>
      <c r="R3236" t="str">
        <f t="shared" si="50"/>
        <v>20-30</v>
      </c>
      <c r="S3236">
        <v>100</v>
      </c>
      <c r="T3236" t="s">
        <v>14</v>
      </c>
      <c r="U3236">
        <f>IF(T3236="USD",S3236,S3236*0.055)</f>
        <v>100</v>
      </c>
      <c r="V3236">
        <v>80</v>
      </c>
      <c r="W3236" t="s">
        <v>14</v>
      </c>
      <c r="X3236">
        <f>IF(W3236="USD",V3236,V3236*0.054)</f>
        <v>80</v>
      </c>
      <c r="Y3236">
        <v>1</v>
      </c>
      <c r="Z3236">
        <v>0</v>
      </c>
      <c r="AA3236" s="9">
        <v>0</v>
      </c>
      <c r="AB3236">
        <v>0</v>
      </c>
      <c r="AC3236">
        <v>0</v>
      </c>
    </row>
    <row r="3237" spans="1:29" x14ac:dyDescent="0.25">
      <c r="A3237" t="s">
        <v>870</v>
      </c>
      <c r="B3237" t="s">
        <v>10</v>
      </c>
      <c r="C3237" t="s">
        <v>56</v>
      </c>
      <c r="D3237" t="s">
        <v>3615</v>
      </c>
      <c r="E3237" t="s">
        <v>3612</v>
      </c>
      <c r="F3237" t="str">
        <f>_xlfn.CONCAT(D3237:D3237,"-",E3237)</f>
        <v>Mombasa-Victoria</v>
      </c>
      <c r="G3237" s="1">
        <v>44802</v>
      </c>
      <c r="H3237" s="1">
        <v>44802</v>
      </c>
      <c r="I3237" s="8">
        <f>IF(H3237&lt;&gt;"",_xlfn.DAYS(H3237,G3237),"N/A")</f>
        <v>0</v>
      </c>
      <c r="J3237" s="1">
        <f>IF(H3237&lt;&gt;"",H3237,"N/A")</f>
        <v>44802</v>
      </c>
      <c r="K3237">
        <v>8</v>
      </c>
      <c r="L3237" t="s">
        <v>12</v>
      </c>
      <c r="M3237" t="str">
        <f>IF(L3237&lt;&gt;"",L3237,"N/A")</f>
        <v>Invoiced</v>
      </c>
      <c r="N3237" t="s">
        <v>12</v>
      </c>
      <c r="O3237" t="str">
        <f>IF(N3237&lt;&gt;"",N3237,"N/A")</f>
        <v>Invoiced</v>
      </c>
      <c r="P3237" t="s">
        <v>57</v>
      </c>
      <c r="Q3237" s="9">
        <v>25.738</v>
      </c>
      <c r="R3237" t="str">
        <f t="shared" si="50"/>
        <v>20-30</v>
      </c>
      <c r="S3237">
        <v>100</v>
      </c>
      <c r="T3237" t="s">
        <v>14</v>
      </c>
      <c r="U3237">
        <f>IF(T3237="USD",S3237,S3237*0.055)</f>
        <v>100</v>
      </c>
      <c r="V3237">
        <v>80</v>
      </c>
      <c r="W3237" t="s">
        <v>14</v>
      </c>
      <c r="X3237">
        <f>IF(W3237="USD",V3237,V3237*0.054)</f>
        <v>80</v>
      </c>
      <c r="Y3237">
        <v>1</v>
      </c>
      <c r="Z3237">
        <v>0</v>
      </c>
      <c r="AA3237" s="9">
        <v>0</v>
      </c>
      <c r="AB3237">
        <v>0</v>
      </c>
      <c r="AC3237">
        <v>0</v>
      </c>
    </row>
    <row r="3238" spans="1:29" x14ac:dyDescent="0.25">
      <c r="A3238" t="s">
        <v>852</v>
      </c>
      <c r="B3238" t="s">
        <v>10</v>
      </c>
      <c r="C3238" t="s">
        <v>56</v>
      </c>
      <c r="D3238" t="s">
        <v>3620</v>
      </c>
      <c r="E3238" t="s">
        <v>3612</v>
      </c>
      <c r="F3238" t="str">
        <f>_xlfn.CONCAT(D3238:D3238,"-",E3238)</f>
        <v>Zanzibar-Victoria</v>
      </c>
      <c r="G3238" s="1">
        <v>44803</v>
      </c>
      <c r="H3238" s="1">
        <v>44803</v>
      </c>
      <c r="I3238" s="8">
        <f>IF(H3238&lt;&gt;"",_xlfn.DAYS(H3238,G3238),"N/A")</f>
        <v>0</v>
      </c>
      <c r="J3238" s="1">
        <f>IF(H3238&lt;&gt;"",H3238,"N/A")</f>
        <v>44803</v>
      </c>
      <c r="K3238">
        <v>8</v>
      </c>
      <c r="L3238" t="s">
        <v>12</v>
      </c>
      <c r="M3238" t="str">
        <f>IF(L3238&lt;&gt;"",L3238,"N/A")</f>
        <v>Invoiced</v>
      </c>
      <c r="N3238" t="s">
        <v>12</v>
      </c>
      <c r="O3238" t="str">
        <f>IF(N3238&lt;&gt;"",N3238,"N/A")</f>
        <v>Invoiced</v>
      </c>
      <c r="P3238" t="s">
        <v>57</v>
      </c>
      <c r="Q3238" s="9">
        <v>25.736999999999998</v>
      </c>
      <c r="R3238" t="str">
        <f t="shared" si="50"/>
        <v>20-30</v>
      </c>
      <c r="S3238">
        <v>100</v>
      </c>
      <c r="T3238" t="s">
        <v>14</v>
      </c>
      <c r="U3238">
        <f>IF(T3238="USD",S3238,S3238*0.055)</f>
        <v>100</v>
      </c>
      <c r="V3238">
        <v>80</v>
      </c>
      <c r="W3238" t="s">
        <v>14</v>
      </c>
      <c r="X3238">
        <f>IF(W3238="USD",V3238,V3238*0.054)</f>
        <v>80</v>
      </c>
      <c r="Y3238">
        <v>1</v>
      </c>
      <c r="Z3238">
        <v>0</v>
      </c>
      <c r="AA3238" s="9">
        <v>0</v>
      </c>
      <c r="AB3238">
        <v>0</v>
      </c>
      <c r="AC3238">
        <v>0</v>
      </c>
    </row>
    <row r="3239" spans="1:29" x14ac:dyDescent="0.25">
      <c r="A3239" t="s">
        <v>861</v>
      </c>
      <c r="B3239" t="s">
        <v>10</v>
      </c>
      <c r="C3239" t="s">
        <v>56</v>
      </c>
      <c r="D3239" t="s">
        <v>3619</v>
      </c>
      <c r="E3239" t="s">
        <v>3618</v>
      </c>
      <c r="F3239" t="str">
        <f>_xlfn.CONCAT(D3239:D3239,"-",E3239)</f>
        <v>Addis Ababa-Tripoli</v>
      </c>
      <c r="G3239" s="1">
        <v>44803</v>
      </c>
      <c r="H3239" s="1">
        <v>44803</v>
      </c>
      <c r="I3239" s="8">
        <f>IF(H3239&lt;&gt;"",_xlfn.DAYS(H3239,G3239),"N/A")</f>
        <v>0</v>
      </c>
      <c r="J3239" s="1">
        <f>IF(H3239&lt;&gt;"",H3239,"N/A")</f>
        <v>44803</v>
      </c>
      <c r="K3239">
        <v>8</v>
      </c>
      <c r="L3239" t="s">
        <v>12</v>
      </c>
      <c r="M3239" t="str">
        <f>IF(L3239&lt;&gt;"",L3239,"N/A")</f>
        <v>Invoiced</v>
      </c>
      <c r="N3239" t="s">
        <v>12</v>
      </c>
      <c r="O3239" t="str">
        <f>IF(N3239&lt;&gt;"",N3239,"N/A")</f>
        <v>Invoiced</v>
      </c>
      <c r="P3239" t="s">
        <v>57</v>
      </c>
      <c r="Q3239" s="9">
        <v>25.716000000000001</v>
      </c>
      <c r="R3239" t="str">
        <f t="shared" si="50"/>
        <v>20-30</v>
      </c>
      <c r="S3239">
        <v>100</v>
      </c>
      <c r="T3239" t="s">
        <v>14</v>
      </c>
      <c r="U3239">
        <f>IF(T3239="USD",S3239,S3239*0.055)</f>
        <v>100</v>
      </c>
      <c r="V3239">
        <v>80</v>
      </c>
      <c r="W3239" t="s">
        <v>14</v>
      </c>
      <c r="X3239">
        <f>IF(W3239="USD",V3239,V3239*0.054)</f>
        <v>80</v>
      </c>
      <c r="Y3239">
        <v>1</v>
      </c>
      <c r="Z3239">
        <v>0</v>
      </c>
      <c r="AA3239" s="9">
        <v>0</v>
      </c>
      <c r="AB3239">
        <v>0</v>
      </c>
      <c r="AC3239">
        <v>0</v>
      </c>
    </row>
    <row r="3240" spans="1:29" x14ac:dyDescent="0.25">
      <c r="A3240" t="s">
        <v>858</v>
      </c>
      <c r="B3240" t="s">
        <v>10</v>
      </c>
      <c r="C3240" t="s">
        <v>56</v>
      </c>
      <c r="D3240" t="s">
        <v>3619</v>
      </c>
      <c r="E3240" t="s">
        <v>3614</v>
      </c>
      <c r="F3240" t="str">
        <f>_xlfn.CONCAT(D3240:D3240,"-",E3240)</f>
        <v>Addis Ababa-Alger</v>
      </c>
      <c r="G3240" s="1">
        <v>44803</v>
      </c>
      <c r="H3240" s="1">
        <v>44803</v>
      </c>
      <c r="I3240" s="8">
        <f>IF(H3240&lt;&gt;"",_xlfn.DAYS(H3240,G3240),"N/A")</f>
        <v>0</v>
      </c>
      <c r="J3240" s="1">
        <f>IF(H3240&lt;&gt;"",H3240,"N/A")</f>
        <v>44803</v>
      </c>
      <c r="K3240">
        <v>8</v>
      </c>
      <c r="L3240" t="s">
        <v>12</v>
      </c>
      <c r="M3240" t="str">
        <f>IF(L3240&lt;&gt;"",L3240,"N/A")</f>
        <v>Invoiced</v>
      </c>
      <c r="N3240" t="s">
        <v>12</v>
      </c>
      <c r="O3240" t="str">
        <f>IF(N3240&lt;&gt;"",N3240,"N/A")</f>
        <v>Invoiced</v>
      </c>
      <c r="P3240" t="s">
        <v>57</v>
      </c>
      <c r="Q3240" s="9">
        <v>25.710999999999999</v>
      </c>
      <c r="R3240" t="str">
        <f t="shared" si="50"/>
        <v>20-30</v>
      </c>
      <c r="S3240">
        <v>100</v>
      </c>
      <c r="T3240" t="s">
        <v>14</v>
      </c>
      <c r="U3240">
        <f>IF(T3240="USD",S3240,S3240*0.055)</f>
        <v>100</v>
      </c>
      <c r="V3240">
        <v>80</v>
      </c>
      <c r="W3240" t="s">
        <v>14</v>
      </c>
      <c r="X3240">
        <f>IF(W3240="USD",V3240,V3240*0.054)</f>
        <v>80</v>
      </c>
      <c r="Y3240">
        <v>1</v>
      </c>
      <c r="Z3240">
        <v>0</v>
      </c>
      <c r="AA3240" s="9">
        <v>0</v>
      </c>
      <c r="AB3240">
        <v>0</v>
      </c>
      <c r="AC3240">
        <v>0</v>
      </c>
    </row>
    <row r="3241" spans="1:29" x14ac:dyDescent="0.25">
      <c r="A3241" t="s">
        <v>863</v>
      </c>
      <c r="B3241" t="s">
        <v>10</v>
      </c>
      <c r="C3241" t="s">
        <v>56</v>
      </c>
      <c r="D3241" t="s">
        <v>3611</v>
      </c>
      <c r="E3241" t="s">
        <v>3618</v>
      </c>
      <c r="F3241" t="str">
        <f>_xlfn.CONCAT(D3241:D3241,"-",E3241)</f>
        <v>Mogadishu-Tripoli</v>
      </c>
      <c r="G3241" s="1">
        <v>44803</v>
      </c>
      <c r="H3241" s="1">
        <v>44803</v>
      </c>
      <c r="I3241" s="8">
        <f>IF(H3241&lt;&gt;"",_xlfn.DAYS(H3241,G3241),"N/A")</f>
        <v>0</v>
      </c>
      <c r="J3241" s="1">
        <f>IF(H3241&lt;&gt;"",H3241,"N/A")</f>
        <v>44803</v>
      </c>
      <c r="K3241">
        <v>8</v>
      </c>
      <c r="L3241" t="s">
        <v>12</v>
      </c>
      <c r="M3241" t="str">
        <f>IF(L3241&lt;&gt;"",L3241,"N/A")</f>
        <v>Invoiced</v>
      </c>
      <c r="N3241" t="s">
        <v>12</v>
      </c>
      <c r="O3241" t="str">
        <f>IF(N3241&lt;&gt;"",N3241,"N/A")</f>
        <v>Invoiced</v>
      </c>
      <c r="P3241" t="s">
        <v>57</v>
      </c>
      <c r="Q3241" s="9">
        <v>25.710999999999999</v>
      </c>
      <c r="R3241" t="str">
        <f t="shared" si="50"/>
        <v>20-30</v>
      </c>
      <c r="S3241">
        <v>100</v>
      </c>
      <c r="T3241" t="s">
        <v>14</v>
      </c>
      <c r="U3241">
        <f>IF(T3241="USD",S3241,S3241*0.055)</f>
        <v>100</v>
      </c>
      <c r="V3241">
        <v>80</v>
      </c>
      <c r="W3241" t="s">
        <v>14</v>
      </c>
      <c r="X3241">
        <f>IF(W3241="USD",V3241,V3241*0.054)</f>
        <v>80</v>
      </c>
      <c r="Y3241">
        <v>1</v>
      </c>
      <c r="Z3241">
        <v>0</v>
      </c>
      <c r="AA3241" s="9">
        <v>0</v>
      </c>
      <c r="AB3241">
        <v>0</v>
      </c>
      <c r="AC3241">
        <v>0</v>
      </c>
    </row>
    <row r="3242" spans="1:29" x14ac:dyDescent="0.25">
      <c r="A3242" t="s">
        <v>859</v>
      </c>
      <c r="B3242" t="s">
        <v>10</v>
      </c>
      <c r="C3242" t="s">
        <v>56</v>
      </c>
      <c r="D3242" t="s">
        <v>3619</v>
      </c>
      <c r="E3242" t="s">
        <v>3614</v>
      </c>
      <c r="F3242" t="str">
        <f>_xlfn.CONCAT(D3242:D3242,"-",E3242)</f>
        <v>Addis Ababa-Alger</v>
      </c>
      <c r="G3242" s="1">
        <v>44803</v>
      </c>
      <c r="H3242" s="1">
        <v>44803</v>
      </c>
      <c r="I3242" s="8">
        <f>IF(H3242&lt;&gt;"",_xlfn.DAYS(H3242,G3242),"N/A")</f>
        <v>0</v>
      </c>
      <c r="J3242" s="1">
        <f>IF(H3242&lt;&gt;"",H3242,"N/A")</f>
        <v>44803</v>
      </c>
      <c r="K3242">
        <v>8</v>
      </c>
      <c r="L3242" t="s">
        <v>12</v>
      </c>
      <c r="M3242" t="str">
        <f>IF(L3242&lt;&gt;"",L3242,"N/A")</f>
        <v>Invoiced</v>
      </c>
      <c r="N3242" t="s">
        <v>12</v>
      </c>
      <c r="O3242" t="str">
        <f>IF(N3242&lt;&gt;"",N3242,"N/A")</f>
        <v>Invoiced</v>
      </c>
      <c r="P3242" t="s">
        <v>57</v>
      </c>
      <c r="Q3242" s="9">
        <v>25.706</v>
      </c>
      <c r="R3242" t="str">
        <f t="shared" si="50"/>
        <v>20-30</v>
      </c>
      <c r="S3242">
        <v>100</v>
      </c>
      <c r="T3242" t="s">
        <v>14</v>
      </c>
      <c r="U3242">
        <f>IF(T3242="USD",S3242,S3242*0.055)</f>
        <v>100</v>
      </c>
      <c r="V3242">
        <v>80</v>
      </c>
      <c r="W3242" t="s">
        <v>14</v>
      </c>
      <c r="X3242">
        <f>IF(W3242="USD",V3242,V3242*0.054)</f>
        <v>80</v>
      </c>
      <c r="Y3242">
        <v>1</v>
      </c>
      <c r="Z3242">
        <v>0</v>
      </c>
      <c r="AA3242" s="9">
        <v>0</v>
      </c>
      <c r="AB3242">
        <v>0</v>
      </c>
      <c r="AC3242">
        <v>0</v>
      </c>
    </row>
    <row r="3243" spans="1:29" x14ac:dyDescent="0.25">
      <c r="A3243" t="s">
        <v>812</v>
      </c>
      <c r="B3243" t="s">
        <v>10</v>
      </c>
      <c r="C3243" t="s">
        <v>56</v>
      </c>
      <c r="D3243" t="s">
        <v>3611</v>
      </c>
      <c r="E3243" t="s">
        <v>3614</v>
      </c>
      <c r="F3243" t="str">
        <f>_xlfn.CONCAT(D3243:D3243,"-",E3243)</f>
        <v>Mogadishu-Alger</v>
      </c>
      <c r="G3243" s="1">
        <v>44792</v>
      </c>
      <c r="H3243" s="1">
        <v>44792</v>
      </c>
      <c r="I3243" s="8">
        <f>IF(H3243&lt;&gt;"",_xlfn.DAYS(H3243,G3243),"N/A")</f>
        <v>0</v>
      </c>
      <c r="J3243" s="1">
        <f>IF(H3243&lt;&gt;"",H3243,"N/A")</f>
        <v>44792</v>
      </c>
      <c r="K3243">
        <v>8</v>
      </c>
      <c r="L3243" t="s">
        <v>16</v>
      </c>
      <c r="M3243" t="str">
        <f>IF(L3243&lt;&gt;"",L3243,"N/A")</f>
        <v>Paid</v>
      </c>
      <c r="N3243" t="s">
        <v>12</v>
      </c>
      <c r="O3243" t="str">
        <f>IF(N3243&lt;&gt;"",N3243,"N/A")</f>
        <v>Invoiced</v>
      </c>
      <c r="P3243" t="s">
        <v>57</v>
      </c>
      <c r="Q3243" s="9">
        <v>25.704999999999998</v>
      </c>
      <c r="R3243" t="str">
        <f t="shared" si="50"/>
        <v>20-30</v>
      </c>
      <c r="S3243">
        <v>100</v>
      </c>
      <c r="T3243" t="s">
        <v>14</v>
      </c>
      <c r="U3243">
        <f>IF(T3243="USD",S3243,S3243*0.055)</f>
        <v>100</v>
      </c>
      <c r="V3243">
        <v>80</v>
      </c>
      <c r="W3243" t="s">
        <v>14</v>
      </c>
      <c r="X3243">
        <f>IF(W3243="USD",V3243,V3243*0.054)</f>
        <v>80</v>
      </c>
      <c r="Y3243">
        <v>1</v>
      </c>
      <c r="Z3243">
        <v>0</v>
      </c>
      <c r="AA3243" s="9">
        <v>0</v>
      </c>
      <c r="AB3243">
        <v>0</v>
      </c>
      <c r="AC3243">
        <v>0</v>
      </c>
    </row>
    <row r="3244" spans="1:29" x14ac:dyDescent="0.25">
      <c r="A3244" t="s">
        <v>869</v>
      </c>
      <c r="B3244" t="s">
        <v>10</v>
      </c>
      <c r="C3244" t="s">
        <v>56</v>
      </c>
      <c r="D3244" t="s">
        <v>3619</v>
      </c>
      <c r="E3244" t="s">
        <v>3612</v>
      </c>
      <c r="F3244" t="str">
        <f>_xlfn.CONCAT(D3244:D3244,"-",E3244)</f>
        <v>Addis Ababa-Victoria</v>
      </c>
      <c r="G3244" s="1">
        <v>44802</v>
      </c>
      <c r="H3244" s="1">
        <v>44802</v>
      </c>
      <c r="I3244" s="8">
        <f>IF(H3244&lt;&gt;"",_xlfn.DAYS(H3244,G3244),"N/A")</f>
        <v>0</v>
      </c>
      <c r="J3244" s="1">
        <f>IF(H3244&lt;&gt;"",H3244,"N/A")</f>
        <v>44802</v>
      </c>
      <c r="K3244">
        <v>8</v>
      </c>
      <c r="L3244" t="s">
        <v>12</v>
      </c>
      <c r="M3244" t="str">
        <f>IF(L3244&lt;&gt;"",L3244,"N/A")</f>
        <v>Invoiced</v>
      </c>
      <c r="N3244" t="s">
        <v>12</v>
      </c>
      <c r="O3244" t="str">
        <f>IF(N3244&lt;&gt;"",N3244,"N/A")</f>
        <v>Invoiced</v>
      </c>
      <c r="P3244" t="s">
        <v>57</v>
      </c>
      <c r="Q3244" s="9">
        <v>25.704999999999998</v>
      </c>
      <c r="R3244" t="str">
        <f t="shared" si="50"/>
        <v>20-30</v>
      </c>
      <c r="S3244">
        <v>100</v>
      </c>
      <c r="T3244" t="s">
        <v>14</v>
      </c>
      <c r="U3244">
        <f>IF(T3244="USD",S3244,S3244*0.055)</f>
        <v>100</v>
      </c>
      <c r="V3244">
        <v>80</v>
      </c>
      <c r="W3244" t="s">
        <v>14</v>
      </c>
      <c r="X3244">
        <f>IF(W3244="USD",V3244,V3244*0.054)</f>
        <v>80</v>
      </c>
      <c r="Y3244">
        <v>1</v>
      </c>
      <c r="Z3244">
        <v>0</v>
      </c>
      <c r="AA3244" s="9">
        <v>0</v>
      </c>
      <c r="AB3244">
        <v>0</v>
      </c>
      <c r="AC3244">
        <v>0</v>
      </c>
    </row>
    <row r="3245" spans="1:29" x14ac:dyDescent="0.25">
      <c r="A3245" t="s">
        <v>857</v>
      </c>
      <c r="B3245" t="s">
        <v>10</v>
      </c>
      <c r="C3245" t="s">
        <v>56</v>
      </c>
      <c r="D3245" t="s">
        <v>3616</v>
      </c>
      <c r="E3245" t="s">
        <v>3614</v>
      </c>
      <c r="F3245" t="str">
        <f>_xlfn.CONCAT(D3245:D3245,"-",E3245)</f>
        <v>Marrakech-Alger</v>
      </c>
      <c r="G3245" s="1">
        <v>44803</v>
      </c>
      <c r="H3245" s="1">
        <v>44803</v>
      </c>
      <c r="I3245" s="8">
        <f>IF(H3245&lt;&gt;"",_xlfn.DAYS(H3245,G3245),"N/A")</f>
        <v>0</v>
      </c>
      <c r="J3245" s="1">
        <f>IF(H3245&lt;&gt;"",H3245,"N/A")</f>
        <v>44803</v>
      </c>
      <c r="K3245">
        <v>8</v>
      </c>
      <c r="L3245" t="s">
        <v>12</v>
      </c>
      <c r="M3245" t="str">
        <f>IF(L3245&lt;&gt;"",L3245,"N/A")</f>
        <v>Invoiced</v>
      </c>
      <c r="N3245" t="s">
        <v>12</v>
      </c>
      <c r="O3245" t="str">
        <f>IF(N3245&lt;&gt;"",N3245,"N/A")</f>
        <v>Invoiced</v>
      </c>
      <c r="P3245" t="s">
        <v>57</v>
      </c>
      <c r="Q3245" s="9">
        <v>25.692</v>
      </c>
      <c r="R3245" t="str">
        <f t="shared" si="50"/>
        <v>20-30</v>
      </c>
      <c r="S3245">
        <v>100</v>
      </c>
      <c r="T3245" t="s">
        <v>14</v>
      </c>
      <c r="U3245">
        <f>IF(T3245="USD",S3245,S3245*0.055)</f>
        <v>100</v>
      </c>
      <c r="V3245">
        <v>80</v>
      </c>
      <c r="W3245" t="s">
        <v>14</v>
      </c>
      <c r="X3245">
        <f>IF(W3245="USD",V3245,V3245*0.054)</f>
        <v>80</v>
      </c>
      <c r="Y3245">
        <v>1</v>
      </c>
      <c r="Z3245">
        <v>0</v>
      </c>
      <c r="AA3245" s="9">
        <v>0</v>
      </c>
      <c r="AB3245">
        <v>0</v>
      </c>
      <c r="AC3245">
        <v>0</v>
      </c>
    </row>
    <row r="3246" spans="1:29" x14ac:dyDescent="0.25">
      <c r="A3246" t="s">
        <v>867</v>
      </c>
      <c r="B3246" t="s">
        <v>10</v>
      </c>
      <c r="C3246" t="s">
        <v>56</v>
      </c>
      <c r="D3246" t="s">
        <v>3616</v>
      </c>
      <c r="E3246" t="s">
        <v>3614</v>
      </c>
      <c r="F3246" t="str">
        <f>_xlfn.CONCAT(D3246:D3246,"-",E3246)</f>
        <v>Marrakech-Alger</v>
      </c>
      <c r="G3246" s="1">
        <v>44803</v>
      </c>
      <c r="H3246" s="1">
        <v>44803</v>
      </c>
      <c r="I3246" s="8">
        <f>IF(H3246&lt;&gt;"",_xlfn.DAYS(H3246,G3246),"N/A")</f>
        <v>0</v>
      </c>
      <c r="J3246" s="1">
        <f>IF(H3246&lt;&gt;"",H3246,"N/A")</f>
        <v>44803</v>
      </c>
      <c r="K3246">
        <v>8</v>
      </c>
      <c r="L3246" t="s">
        <v>12</v>
      </c>
      <c r="M3246" t="str">
        <f>IF(L3246&lt;&gt;"",L3246,"N/A")</f>
        <v>Invoiced</v>
      </c>
      <c r="N3246" t="s">
        <v>12</v>
      </c>
      <c r="O3246" t="str">
        <f>IF(N3246&lt;&gt;"",N3246,"N/A")</f>
        <v>Invoiced</v>
      </c>
      <c r="P3246" t="s">
        <v>57</v>
      </c>
      <c r="Q3246" s="9">
        <v>25.678000000000001</v>
      </c>
      <c r="R3246" t="str">
        <f t="shared" si="50"/>
        <v>20-30</v>
      </c>
      <c r="S3246">
        <v>100</v>
      </c>
      <c r="T3246" t="s">
        <v>14</v>
      </c>
      <c r="U3246">
        <f>IF(T3246="USD",S3246,S3246*0.055)</f>
        <v>100</v>
      </c>
      <c r="V3246">
        <v>80</v>
      </c>
      <c r="W3246" t="s">
        <v>14</v>
      </c>
      <c r="X3246">
        <f>IF(W3246="USD",V3246,V3246*0.054)</f>
        <v>80</v>
      </c>
      <c r="Y3246">
        <v>1</v>
      </c>
      <c r="Z3246">
        <v>0</v>
      </c>
      <c r="AA3246" s="9">
        <v>0</v>
      </c>
      <c r="AB3246">
        <v>0</v>
      </c>
      <c r="AC3246">
        <v>0</v>
      </c>
    </row>
    <row r="3247" spans="1:29" x14ac:dyDescent="0.25">
      <c r="A3247" t="s">
        <v>864</v>
      </c>
      <c r="B3247" t="s">
        <v>10</v>
      </c>
      <c r="C3247" t="s">
        <v>56</v>
      </c>
      <c r="D3247" t="s">
        <v>3620</v>
      </c>
      <c r="E3247" t="s">
        <v>3618</v>
      </c>
      <c r="F3247" t="str">
        <f>_xlfn.CONCAT(D3247:D3247,"-",E3247)</f>
        <v>Zanzibar-Tripoli</v>
      </c>
      <c r="G3247" s="1">
        <v>44803</v>
      </c>
      <c r="H3247" s="1">
        <v>44803</v>
      </c>
      <c r="I3247" s="8">
        <f>IF(H3247&lt;&gt;"",_xlfn.DAYS(H3247,G3247),"N/A")</f>
        <v>0</v>
      </c>
      <c r="J3247" s="1">
        <f>IF(H3247&lt;&gt;"",H3247,"N/A")</f>
        <v>44803</v>
      </c>
      <c r="K3247">
        <v>8</v>
      </c>
      <c r="L3247" t="s">
        <v>12</v>
      </c>
      <c r="M3247" t="str">
        <f>IF(L3247&lt;&gt;"",L3247,"N/A")</f>
        <v>Invoiced</v>
      </c>
      <c r="N3247" t="s">
        <v>12</v>
      </c>
      <c r="O3247" t="str">
        <f>IF(N3247&lt;&gt;"",N3247,"N/A")</f>
        <v>Invoiced</v>
      </c>
      <c r="P3247" t="s">
        <v>57</v>
      </c>
      <c r="Q3247" s="9">
        <v>25.669</v>
      </c>
      <c r="R3247" t="str">
        <f t="shared" si="50"/>
        <v>20-30</v>
      </c>
      <c r="S3247">
        <v>100</v>
      </c>
      <c r="T3247" t="s">
        <v>14</v>
      </c>
      <c r="U3247">
        <f>IF(T3247="USD",S3247,S3247*0.055)</f>
        <v>100</v>
      </c>
      <c r="V3247">
        <v>80</v>
      </c>
      <c r="W3247" t="s">
        <v>14</v>
      </c>
      <c r="X3247">
        <f>IF(W3247="USD",V3247,V3247*0.054)</f>
        <v>80</v>
      </c>
      <c r="Y3247">
        <v>1</v>
      </c>
      <c r="Z3247">
        <v>0</v>
      </c>
      <c r="AA3247" s="9">
        <v>0</v>
      </c>
      <c r="AB3247">
        <v>0</v>
      </c>
      <c r="AC3247">
        <v>0</v>
      </c>
    </row>
    <row r="3248" spans="1:29" x14ac:dyDescent="0.25">
      <c r="A3248" t="s">
        <v>866</v>
      </c>
      <c r="B3248" t="s">
        <v>10</v>
      </c>
      <c r="C3248" t="s">
        <v>56</v>
      </c>
      <c r="D3248" t="s">
        <v>3611</v>
      </c>
      <c r="E3248" t="s">
        <v>3618</v>
      </c>
      <c r="F3248" t="str">
        <f>_xlfn.CONCAT(D3248:D3248,"-",E3248)</f>
        <v>Mogadishu-Tripoli</v>
      </c>
      <c r="G3248" s="1">
        <v>44803</v>
      </c>
      <c r="H3248" s="1">
        <v>44803</v>
      </c>
      <c r="I3248" s="8">
        <f>IF(H3248&lt;&gt;"",_xlfn.DAYS(H3248,G3248),"N/A")</f>
        <v>0</v>
      </c>
      <c r="J3248" s="1">
        <f>IF(H3248&lt;&gt;"",H3248,"N/A")</f>
        <v>44803</v>
      </c>
      <c r="K3248">
        <v>8</v>
      </c>
      <c r="L3248" t="s">
        <v>12</v>
      </c>
      <c r="M3248" t="str">
        <f>IF(L3248&lt;&gt;"",L3248,"N/A")</f>
        <v>Invoiced</v>
      </c>
      <c r="N3248" t="s">
        <v>12</v>
      </c>
      <c r="O3248" t="str">
        <f>IF(N3248&lt;&gt;"",N3248,"N/A")</f>
        <v>Invoiced</v>
      </c>
      <c r="P3248" t="s">
        <v>57</v>
      </c>
      <c r="Q3248" s="9">
        <v>25.646999999999998</v>
      </c>
      <c r="R3248" t="str">
        <f t="shared" si="50"/>
        <v>20-30</v>
      </c>
      <c r="S3248">
        <v>100</v>
      </c>
      <c r="T3248" t="s">
        <v>14</v>
      </c>
      <c r="U3248">
        <f>IF(T3248="USD",S3248,S3248*0.055)</f>
        <v>100</v>
      </c>
      <c r="V3248">
        <v>80</v>
      </c>
      <c r="W3248" t="s">
        <v>14</v>
      </c>
      <c r="X3248">
        <f>IF(W3248="USD",V3248,V3248*0.054)</f>
        <v>80</v>
      </c>
      <c r="Y3248">
        <v>1</v>
      </c>
      <c r="Z3248">
        <v>0</v>
      </c>
      <c r="AA3248" s="9">
        <v>0</v>
      </c>
      <c r="AB3248">
        <v>0</v>
      </c>
      <c r="AC3248">
        <v>0</v>
      </c>
    </row>
    <row r="3249" spans="1:29" x14ac:dyDescent="0.25">
      <c r="A3249" t="s">
        <v>862</v>
      </c>
      <c r="B3249" t="s">
        <v>10</v>
      </c>
      <c r="C3249" t="s">
        <v>56</v>
      </c>
      <c r="D3249" t="s">
        <v>3620</v>
      </c>
      <c r="E3249" t="s">
        <v>3617</v>
      </c>
      <c r="F3249" t="str">
        <f>_xlfn.CONCAT(D3249:D3249,"-",E3249)</f>
        <v>Zanzibar-Lagos</v>
      </c>
      <c r="G3249" s="1">
        <v>44803</v>
      </c>
      <c r="H3249" s="1">
        <v>44803</v>
      </c>
      <c r="I3249" s="8">
        <f>IF(H3249&lt;&gt;"",_xlfn.DAYS(H3249,G3249),"N/A")</f>
        <v>0</v>
      </c>
      <c r="J3249" s="1">
        <f>IF(H3249&lt;&gt;"",H3249,"N/A")</f>
        <v>44803</v>
      </c>
      <c r="K3249">
        <v>8</v>
      </c>
      <c r="L3249" t="s">
        <v>12</v>
      </c>
      <c r="M3249" t="str">
        <f>IF(L3249&lt;&gt;"",L3249,"N/A")</f>
        <v>Invoiced</v>
      </c>
      <c r="N3249" t="s">
        <v>12</v>
      </c>
      <c r="O3249" t="str">
        <f>IF(N3249&lt;&gt;"",N3249,"N/A")</f>
        <v>Invoiced</v>
      </c>
      <c r="P3249" t="s">
        <v>57</v>
      </c>
      <c r="Q3249" s="9">
        <v>25.638000000000002</v>
      </c>
      <c r="R3249" t="str">
        <f t="shared" si="50"/>
        <v>20-30</v>
      </c>
      <c r="S3249">
        <v>100</v>
      </c>
      <c r="T3249" t="s">
        <v>14</v>
      </c>
      <c r="U3249">
        <f>IF(T3249="USD",S3249,S3249*0.055)</f>
        <v>100</v>
      </c>
      <c r="V3249">
        <v>80</v>
      </c>
      <c r="W3249" t="s">
        <v>14</v>
      </c>
      <c r="X3249">
        <f>IF(W3249="USD",V3249,V3249*0.054)</f>
        <v>80</v>
      </c>
      <c r="Y3249">
        <v>1</v>
      </c>
      <c r="Z3249">
        <v>0</v>
      </c>
      <c r="AA3249" s="9">
        <v>0</v>
      </c>
      <c r="AB3249">
        <v>0</v>
      </c>
      <c r="AC3249">
        <v>0</v>
      </c>
    </row>
    <row r="3250" spans="1:29" x14ac:dyDescent="0.25">
      <c r="A3250" t="s">
        <v>855</v>
      </c>
      <c r="B3250" t="s">
        <v>10</v>
      </c>
      <c r="C3250" t="s">
        <v>56</v>
      </c>
      <c r="D3250" t="s">
        <v>3616</v>
      </c>
      <c r="E3250" t="s">
        <v>3618</v>
      </c>
      <c r="F3250" t="str">
        <f>_xlfn.CONCAT(D3250:D3250,"-",E3250)</f>
        <v>Marrakech-Tripoli</v>
      </c>
      <c r="G3250" s="1">
        <v>44803</v>
      </c>
      <c r="H3250" s="1">
        <v>44803</v>
      </c>
      <c r="I3250" s="8">
        <f>IF(H3250&lt;&gt;"",_xlfn.DAYS(H3250,G3250),"N/A")</f>
        <v>0</v>
      </c>
      <c r="J3250" s="1">
        <f>IF(H3250&lt;&gt;"",H3250,"N/A")</f>
        <v>44803</v>
      </c>
      <c r="K3250">
        <v>8</v>
      </c>
      <c r="L3250" t="s">
        <v>12</v>
      </c>
      <c r="M3250" t="str">
        <f>IF(L3250&lt;&gt;"",L3250,"N/A")</f>
        <v>Invoiced</v>
      </c>
      <c r="N3250" t="s">
        <v>12</v>
      </c>
      <c r="O3250" t="str">
        <f>IF(N3250&lt;&gt;"",N3250,"N/A")</f>
        <v>Invoiced</v>
      </c>
      <c r="P3250" t="s">
        <v>57</v>
      </c>
      <c r="Q3250" s="9">
        <v>25.634</v>
      </c>
      <c r="R3250" t="str">
        <f t="shared" si="50"/>
        <v>20-30</v>
      </c>
      <c r="S3250">
        <v>100</v>
      </c>
      <c r="T3250" t="s">
        <v>14</v>
      </c>
      <c r="U3250">
        <f>IF(T3250="USD",S3250,S3250*0.055)</f>
        <v>100</v>
      </c>
      <c r="V3250">
        <v>80</v>
      </c>
      <c r="W3250" t="s">
        <v>14</v>
      </c>
      <c r="X3250">
        <f>IF(W3250="USD",V3250,V3250*0.054)</f>
        <v>80</v>
      </c>
      <c r="Y3250">
        <v>1</v>
      </c>
      <c r="Z3250">
        <v>0</v>
      </c>
      <c r="AA3250" s="9">
        <v>0</v>
      </c>
      <c r="AB3250">
        <v>0</v>
      </c>
      <c r="AC3250">
        <v>0</v>
      </c>
    </row>
    <row r="3251" spans="1:29" x14ac:dyDescent="0.25">
      <c r="A3251" t="s">
        <v>854</v>
      </c>
      <c r="B3251" t="s">
        <v>10</v>
      </c>
      <c r="C3251" t="s">
        <v>56</v>
      </c>
      <c r="D3251" t="s">
        <v>3620</v>
      </c>
      <c r="E3251" t="s">
        <v>3613</v>
      </c>
      <c r="F3251" t="str">
        <f>_xlfn.CONCAT(D3251:D3251,"-",E3251)</f>
        <v>Zanzibar-Sanaa</v>
      </c>
      <c r="G3251" s="1">
        <v>44803</v>
      </c>
      <c r="H3251" s="1">
        <v>44803</v>
      </c>
      <c r="I3251" s="8">
        <f>IF(H3251&lt;&gt;"",_xlfn.DAYS(H3251,G3251),"N/A")</f>
        <v>0</v>
      </c>
      <c r="J3251" s="1">
        <f>IF(H3251&lt;&gt;"",H3251,"N/A")</f>
        <v>44803</v>
      </c>
      <c r="K3251">
        <v>8</v>
      </c>
      <c r="L3251" t="s">
        <v>12</v>
      </c>
      <c r="M3251" t="str">
        <f>IF(L3251&lt;&gt;"",L3251,"N/A")</f>
        <v>Invoiced</v>
      </c>
      <c r="N3251" t="s">
        <v>12</v>
      </c>
      <c r="O3251" t="str">
        <f>IF(N3251&lt;&gt;"",N3251,"N/A")</f>
        <v>Invoiced</v>
      </c>
      <c r="P3251" t="s">
        <v>57</v>
      </c>
      <c r="Q3251" s="9">
        <v>25.629000000000001</v>
      </c>
      <c r="R3251" t="str">
        <f t="shared" si="50"/>
        <v>20-30</v>
      </c>
      <c r="S3251">
        <v>100</v>
      </c>
      <c r="T3251" t="s">
        <v>14</v>
      </c>
      <c r="U3251">
        <f>IF(T3251="USD",S3251,S3251*0.055)</f>
        <v>100</v>
      </c>
      <c r="V3251">
        <v>80</v>
      </c>
      <c r="W3251" t="s">
        <v>14</v>
      </c>
      <c r="X3251">
        <f>IF(W3251="USD",V3251,V3251*0.054)</f>
        <v>80</v>
      </c>
      <c r="Y3251">
        <v>1</v>
      </c>
      <c r="Z3251">
        <v>0</v>
      </c>
      <c r="AA3251" s="9">
        <v>0</v>
      </c>
      <c r="AB3251">
        <v>0</v>
      </c>
      <c r="AC3251">
        <v>0</v>
      </c>
    </row>
    <row r="3252" spans="1:29" x14ac:dyDescent="0.25">
      <c r="A3252" t="s">
        <v>868</v>
      </c>
      <c r="B3252" t="s">
        <v>10</v>
      </c>
      <c r="C3252" t="s">
        <v>56</v>
      </c>
      <c r="D3252" t="s">
        <v>3619</v>
      </c>
      <c r="E3252" t="s">
        <v>3613</v>
      </c>
      <c r="F3252" t="str">
        <f>_xlfn.CONCAT(D3252:D3252,"-",E3252)</f>
        <v>Addis Ababa-Sanaa</v>
      </c>
      <c r="G3252" s="1">
        <v>44802</v>
      </c>
      <c r="H3252" s="1">
        <v>44802</v>
      </c>
      <c r="I3252" s="8">
        <f>IF(H3252&lt;&gt;"",_xlfn.DAYS(H3252,G3252),"N/A")</f>
        <v>0</v>
      </c>
      <c r="J3252" s="1">
        <f>IF(H3252&lt;&gt;"",H3252,"N/A")</f>
        <v>44802</v>
      </c>
      <c r="K3252">
        <v>8</v>
      </c>
      <c r="L3252" t="s">
        <v>12</v>
      </c>
      <c r="M3252" t="str">
        <f>IF(L3252&lt;&gt;"",L3252,"N/A")</f>
        <v>Invoiced</v>
      </c>
      <c r="N3252" t="s">
        <v>12</v>
      </c>
      <c r="O3252" t="str">
        <f>IF(N3252&lt;&gt;"",N3252,"N/A")</f>
        <v>Invoiced</v>
      </c>
      <c r="P3252" t="s">
        <v>57</v>
      </c>
      <c r="Q3252" s="9">
        <v>25.616</v>
      </c>
      <c r="R3252" t="str">
        <f t="shared" si="50"/>
        <v>20-30</v>
      </c>
      <c r="S3252">
        <v>100</v>
      </c>
      <c r="T3252" t="s">
        <v>14</v>
      </c>
      <c r="U3252">
        <f>IF(T3252="USD",S3252,S3252*0.055)</f>
        <v>100</v>
      </c>
      <c r="V3252">
        <v>80</v>
      </c>
      <c r="W3252" t="s">
        <v>14</v>
      </c>
      <c r="X3252">
        <f>IF(W3252="USD",V3252,V3252*0.054)</f>
        <v>80</v>
      </c>
      <c r="Y3252">
        <v>1</v>
      </c>
      <c r="Z3252">
        <v>0</v>
      </c>
      <c r="AA3252" s="9">
        <v>0</v>
      </c>
      <c r="AB3252">
        <v>0</v>
      </c>
      <c r="AC3252">
        <v>0</v>
      </c>
    </row>
    <row r="3253" spans="1:29" x14ac:dyDescent="0.25">
      <c r="A3253" t="s">
        <v>853</v>
      </c>
      <c r="B3253" t="s">
        <v>10</v>
      </c>
      <c r="C3253" t="s">
        <v>56</v>
      </c>
      <c r="D3253" t="s">
        <v>3616</v>
      </c>
      <c r="E3253" t="s">
        <v>3613</v>
      </c>
      <c r="F3253" t="str">
        <f>_xlfn.CONCAT(D3253:D3253,"-",E3253)</f>
        <v>Marrakech-Sanaa</v>
      </c>
      <c r="G3253" s="1">
        <v>44803</v>
      </c>
      <c r="H3253" s="1">
        <v>44803</v>
      </c>
      <c r="I3253" s="8">
        <f>IF(H3253&lt;&gt;"",_xlfn.DAYS(H3253,G3253),"N/A")</f>
        <v>0</v>
      </c>
      <c r="J3253" s="1">
        <f>IF(H3253&lt;&gt;"",H3253,"N/A")</f>
        <v>44803</v>
      </c>
      <c r="K3253">
        <v>8</v>
      </c>
      <c r="L3253" t="s">
        <v>12</v>
      </c>
      <c r="M3253" t="str">
        <f>IF(L3253&lt;&gt;"",L3253,"N/A")</f>
        <v>Invoiced</v>
      </c>
      <c r="N3253" t="s">
        <v>12</v>
      </c>
      <c r="O3253" t="str">
        <f>IF(N3253&lt;&gt;"",N3253,"N/A")</f>
        <v>Invoiced</v>
      </c>
      <c r="P3253" t="s">
        <v>57</v>
      </c>
      <c r="Q3253" s="9">
        <v>25.606000000000002</v>
      </c>
      <c r="R3253" t="str">
        <f t="shared" si="50"/>
        <v>20-30</v>
      </c>
      <c r="S3253">
        <v>100</v>
      </c>
      <c r="T3253" t="s">
        <v>14</v>
      </c>
      <c r="U3253">
        <f>IF(T3253="USD",S3253,S3253*0.055)</f>
        <v>100</v>
      </c>
      <c r="V3253">
        <v>80</v>
      </c>
      <c r="W3253" t="s">
        <v>14</v>
      </c>
      <c r="X3253">
        <f>IF(W3253="USD",V3253,V3253*0.054)</f>
        <v>80</v>
      </c>
      <c r="Y3253">
        <v>1</v>
      </c>
      <c r="Z3253">
        <v>0</v>
      </c>
      <c r="AA3253" s="9">
        <v>0</v>
      </c>
      <c r="AB3253">
        <v>0</v>
      </c>
      <c r="AC3253">
        <v>0</v>
      </c>
    </row>
    <row r="3254" spans="1:29" x14ac:dyDescent="0.25">
      <c r="A3254" t="s">
        <v>860</v>
      </c>
      <c r="B3254" t="s">
        <v>10</v>
      </c>
      <c r="C3254" t="s">
        <v>56</v>
      </c>
      <c r="D3254" t="s">
        <v>3615</v>
      </c>
      <c r="E3254" t="s">
        <v>3612</v>
      </c>
      <c r="F3254" t="str">
        <f>_xlfn.CONCAT(D3254:D3254,"-",E3254)</f>
        <v>Mombasa-Victoria</v>
      </c>
      <c r="G3254" s="1">
        <v>44803</v>
      </c>
      <c r="H3254" s="1">
        <v>44803</v>
      </c>
      <c r="I3254" s="8">
        <f>IF(H3254&lt;&gt;"",_xlfn.DAYS(H3254,G3254),"N/A")</f>
        <v>0</v>
      </c>
      <c r="J3254" s="1">
        <f>IF(H3254&lt;&gt;"",H3254,"N/A")</f>
        <v>44803</v>
      </c>
      <c r="K3254">
        <v>8</v>
      </c>
      <c r="L3254" t="s">
        <v>12</v>
      </c>
      <c r="M3254" t="str">
        <f>IF(L3254&lt;&gt;"",L3254,"N/A")</f>
        <v>Invoiced</v>
      </c>
      <c r="N3254" t="s">
        <v>12</v>
      </c>
      <c r="O3254" t="str">
        <f>IF(N3254&lt;&gt;"",N3254,"N/A")</f>
        <v>Invoiced</v>
      </c>
      <c r="P3254" t="s">
        <v>57</v>
      </c>
      <c r="Q3254" s="9">
        <v>25.602</v>
      </c>
      <c r="R3254" t="str">
        <f t="shared" si="50"/>
        <v>20-30</v>
      </c>
      <c r="S3254">
        <v>100</v>
      </c>
      <c r="T3254" t="s">
        <v>14</v>
      </c>
      <c r="U3254">
        <f>IF(T3254="USD",S3254,S3254*0.055)</f>
        <v>100</v>
      </c>
      <c r="V3254">
        <v>80</v>
      </c>
      <c r="W3254" t="s">
        <v>14</v>
      </c>
      <c r="X3254">
        <f>IF(W3254="USD",V3254,V3254*0.054)</f>
        <v>80</v>
      </c>
      <c r="Y3254">
        <v>1</v>
      </c>
      <c r="Z3254">
        <v>0</v>
      </c>
      <c r="AA3254" s="9">
        <v>0</v>
      </c>
      <c r="AB3254">
        <v>0</v>
      </c>
      <c r="AC3254">
        <v>0</v>
      </c>
    </row>
    <row r="3255" spans="1:29" x14ac:dyDescent="0.25">
      <c r="A3255" t="s">
        <v>851</v>
      </c>
      <c r="B3255" t="s">
        <v>10</v>
      </c>
      <c r="C3255" t="s">
        <v>56</v>
      </c>
      <c r="D3255" t="s">
        <v>3620</v>
      </c>
      <c r="E3255" t="s">
        <v>3613</v>
      </c>
      <c r="F3255" t="str">
        <f>_xlfn.CONCAT(D3255:D3255,"-",E3255)</f>
        <v>Zanzibar-Sanaa</v>
      </c>
      <c r="G3255" s="1">
        <v>44803</v>
      </c>
      <c r="H3255" s="1">
        <v>44803</v>
      </c>
      <c r="I3255" s="8">
        <f>IF(H3255&lt;&gt;"",_xlfn.DAYS(H3255,G3255),"N/A")</f>
        <v>0</v>
      </c>
      <c r="J3255" s="1">
        <f>IF(H3255&lt;&gt;"",H3255,"N/A")</f>
        <v>44803</v>
      </c>
      <c r="K3255">
        <v>8</v>
      </c>
      <c r="L3255" t="s">
        <v>12</v>
      </c>
      <c r="M3255" t="str">
        <f>IF(L3255&lt;&gt;"",L3255,"N/A")</f>
        <v>Invoiced</v>
      </c>
      <c r="N3255" t="s">
        <v>12</v>
      </c>
      <c r="O3255" t="str">
        <f>IF(N3255&lt;&gt;"",N3255,"N/A")</f>
        <v>Invoiced</v>
      </c>
      <c r="P3255" t="s">
        <v>57</v>
      </c>
      <c r="Q3255" s="9">
        <v>25.600999999999999</v>
      </c>
      <c r="R3255" t="str">
        <f t="shared" si="50"/>
        <v>20-30</v>
      </c>
      <c r="S3255">
        <v>100</v>
      </c>
      <c r="T3255" t="s">
        <v>14</v>
      </c>
      <c r="U3255">
        <f>IF(T3255="USD",S3255,S3255*0.055)</f>
        <v>100</v>
      </c>
      <c r="V3255">
        <v>80</v>
      </c>
      <c r="W3255" t="s">
        <v>14</v>
      </c>
      <c r="X3255">
        <f>IF(W3255="USD",V3255,V3255*0.054)</f>
        <v>80</v>
      </c>
      <c r="Y3255">
        <v>1</v>
      </c>
      <c r="Z3255">
        <v>0</v>
      </c>
      <c r="AA3255" s="9">
        <v>0</v>
      </c>
      <c r="AB3255">
        <v>0</v>
      </c>
      <c r="AC3255">
        <v>0</v>
      </c>
    </row>
    <row r="3256" spans="1:29" x14ac:dyDescent="0.25">
      <c r="A3256" t="s">
        <v>856</v>
      </c>
      <c r="B3256" t="s">
        <v>10</v>
      </c>
      <c r="C3256" t="s">
        <v>56</v>
      </c>
      <c r="D3256" t="s">
        <v>3615</v>
      </c>
      <c r="E3256" t="s">
        <v>3617</v>
      </c>
      <c r="F3256" t="str">
        <f>_xlfn.CONCAT(D3256:D3256,"-",E3256)</f>
        <v>Mombasa-Lagos</v>
      </c>
      <c r="G3256" s="1">
        <v>44803</v>
      </c>
      <c r="H3256" s="1">
        <v>44803</v>
      </c>
      <c r="I3256" s="8">
        <f>IF(H3256&lt;&gt;"",_xlfn.DAYS(H3256,G3256),"N/A")</f>
        <v>0</v>
      </c>
      <c r="J3256" s="1">
        <f>IF(H3256&lt;&gt;"",H3256,"N/A")</f>
        <v>44803</v>
      </c>
      <c r="K3256">
        <v>8</v>
      </c>
      <c r="L3256" t="s">
        <v>12</v>
      </c>
      <c r="M3256" t="str">
        <f>IF(L3256&lt;&gt;"",L3256,"N/A")</f>
        <v>Invoiced</v>
      </c>
      <c r="N3256" t="s">
        <v>12</v>
      </c>
      <c r="O3256" t="str">
        <f>IF(N3256&lt;&gt;"",N3256,"N/A")</f>
        <v>Invoiced</v>
      </c>
      <c r="P3256" t="s">
        <v>57</v>
      </c>
      <c r="Q3256" s="9">
        <v>25.509</v>
      </c>
      <c r="R3256" t="str">
        <f t="shared" si="50"/>
        <v>20-30</v>
      </c>
      <c r="S3256">
        <v>100</v>
      </c>
      <c r="T3256" t="s">
        <v>14</v>
      </c>
      <c r="U3256">
        <f>IF(T3256="USD",S3256,S3256*0.055)</f>
        <v>100</v>
      </c>
      <c r="V3256">
        <v>80</v>
      </c>
      <c r="W3256" t="s">
        <v>14</v>
      </c>
      <c r="X3256">
        <f>IF(W3256="USD",V3256,V3256*0.054)</f>
        <v>80</v>
      </c>
      <c r="Y3256">
        <v>1</v>
      </c>
      <c r="Z3256">
        <v>0</v>
      </c>
      <c r="AA3256" s="9">
        <v>0</v>
      </c>
      <c r="AB3256">
        <v>0</v>
      </c>
      <c r="AC3256">
        <v>0</v>
      </c>
    </row>
    <row r="3257" spans="1:29" x14ac:dyDescent="0.25">
      <c r="A3257" t="s">
        <v>1697</v>
      </c>
      <c r="B3257" t="s">
        <v>10</v>
      </c>
      <c r="C3257" t="s">
        <v>56</v>
      </c>
      <c r="D3257" t="s">
        <v>3620</v>
      </c>
      <c r="E3257" t="s">
        <v>3614</v>
      </c>
      <c r="F3257" t="str">
        <f>_xlfn.CONCAT(D3257:D3257,"-",E3257)</f>
        <v>Zanzibar-Alger</v>
      </c>
      <c r="G3257" s="1">
        <v>44704</v>
      </c>
      <c r="H3257" s="1">
        <v>44704</v>
      </c>
      <c r="I3257" s="8">
        <f>IF(H3257&lt;&gt;"",_xlfn.DAYS(H3257,G3257),"N/A")</f>
        <v>0</v>
      </c>
      <c r="J3257" s="1">
        <f>IF(H3257&lt;&gt;"",H3257,"N/A")</f>
        <v>44704</v>
      </c>
      <c r="K3257">
        <v>5</v>
      </c>
      <c r="L3257" t="s">
        <v>16</v>
      </c>
      <c r="M3257" t="str">
        <f>IF(L3257&lt;&gt;"",L3257,"N/A")</f>
        <v>Paid</v>
      </c>
      <c r="N3257" t="s">
        <v>12</v>
      </c>
      <c r="O3257" t="str">
        <f>IF(N3257&lt;&gt;"",N3257,"N/A")</f>
        <v>Invoiced</v>
      </c>
      <c r="P3257" t="s">
        <v>57</v>
      </c>
      <c r="Q3257" s="9">
        <v>25.234999999999999</v>
      </c>
      <c r="R3257" t="str">
        <f t="shared" si="50"/>
        <v>20-30</v>
      </c>
      <c r="S3257">
        <v>100</v>
      </c>
      <c r="T3257" t="s">
        <v>14</v>
      </c>
      <c r="U3257">
        <f>IF(T3257="USD",S3257,S3257*0.055)</f>
        <v>100</v>
      </c>
      <c r="V3257">
        <v>2000</v>
      </c>
      <c r="W3257" t="s">
        <v>58</v>
      </c>
      <c r="X3257">
        <f>IF(W3257="USD",V3257,V3257*0.054)</f>
        <v>108</v>
      </c>
      <c r="Y3257">
        <v>1</v>
      </c>
      <c r="Z3257">
        <v>0</v>
      </c>
      <c r="AA3257" s="9">
        <v>0</v>
      </c>
      <c r="AB3257">
        <v>0</v>
      </c>
      <c r="AC3257">
        <v>0</v>
      </c>
    </row>
    <row r="3258" spans="1:29" x14ac:dyDescent="0.25">
      <c r="A3258" t="s">
        <v>1706</v>
      </c>
      <c r="B3258" t="s">
        <v>10</v>
      </c>
      <c r="C3258" t="s">
        <v>56</v>
      </c>
      <c r="D3258" t="s">
        <v>3620</v>
      </c>
      <c r="E3258" t="s">
        <v>3612</v>
      </c>
      <c r="F3258" t="str">
        <f>_xlfn.CONCAT(D3258:D3258,"-",E3258)</f>
        <v>Zanzibar-Victoria</v>
      </c>
      <c r="G3258" s="1">
        <v>44704</v>
      </c>
      <c r="H3258" s="1">
        <v>44704</v>
      </c>
      <c r="I3258" s="8">
        <f>IF(H3258&lt;&gt;"",_xlfn.DAYS(H3258,G3258),"N/A")</f>
        <v>0</v>
      </c>
      <c r="J3258" s="1">
        <f>IF(H3258&lt;&gt;"",H3258,"N/A")</f>
        <v>44704</v>
      </c>
      <c r="K3258">
        <v>5</v>
      </c>
      <c r="L3258" t="s">
        <v>16</v>
      </c>
      <c r="M3258" t="str">
        <f>IF(L3258&lt;&gt;"",L3258,"N/A")</f>
        <v>Paid</v>
      </c>
      <c r="N3258" t="s">
        <v>12</v>
      </c>
      <c r="O3258" t="str">
        <f>IF(N3258&lt;&gt;"",N3258,"N/A")</f>
        <v>Invoiced</v>
      </c>
      <c r="P3258" t="s">
        <v>57</v>
      </c>
      <c r="Q3258" s="9">
        <v>25.216999999999999</v>
      </c>
      <c r="R3258" t="str">
        <f t="shared" si="50"/>
        <v>20-30</v>
      </c>
      <c r="S3258">
        <v>100</v>
      </c>
      <c r="T3258" t="s">
        <v>14</v>
      </c>
      <c r="U3258">
        <f>IF(T3258="USD",S3258,S3258*0.055)</f>
        <v>100</v>
      </c>
      <c r="V3258">
        <v>2000</v>
      </c>
      <c r="W3258" t="s">
        <v>58</v>
      </c>
      <c r="X3258">
        <f>IF(W3258="USD",V3258,V3258*0.054)</f>
        <v>108</v>
      </c>
      <c r="Y3258">
        <v>1</v>
      </c>
      <c r="Z3258">
        <v>0</v>
      </c>
      <c r="AA3258" s="9">
        <v>0</v>
      </c>
      <c r="AB3258">
        <v>0</v>
      </c>
      <c r="AC3258">
        <v>0</v>
      </c>
    </row>
    <row r="3259" spans="1:29" x14ac:dyDescent="0.25">
      <c r="A3259" t="s">
        <v>1702</v>
      </c>
      <c r="B3259" t="s">
        <v>10</v>
      </c>
      <c r="C3259" t="s">
        <v>56</v>
      </c>
      <c r="D3259" t="s">
        <v>3615</v>
      </c>
      <c r="E3259" t="s">
        <v>3617</v>
      </c>
      <c r="F3259" t="str">
        <f>_xlfn.CONCAT(D3259:D3259,"-",E3259)</f>
        <v>Mombasa-Lagos</v>
      </c>
      <c r="G3259" s="1">
        <v>44704</v>
      </c>
      <c r="H3259" s="1">
        <v>44704</v>
      </c>
      <c r="I3259" s="8">
        <f>IF(H3259&lt;&gt;"",_xlfn.DAYS(H3259,G3259),"N/A")</f>
        <v>0</v>
      </c>
      <c r="J3259" s="1">
        <f>IF(H3259&lt;&gt;"",H3259,"N/A")</f>
        <v>44704</v>
      </c>
      <c r="K3259">
        <v>5</v>
      </c>
      <c r="L3259" t="s">
        <v>16</v>
      </c>
      <c r="M3259" t="str">
        <f>IF(L3259&lt;&gt;"",L3259,"N/A")</f>
        <v>Paid</v>
      </c>
      <c r="N3259" t="s">
        <v>12</v>
      </c>
      <c r="O3259" t="str">
        <f>IF(N3259&lt;&gt;"",N3259,"N/A")</f>
        <v>Invoiced</v>
      </c>
      <c r="P3259" t="s">
        <v>57</v>
      </c>
      <c r="Q3259" s="9">
        <v>25.215</v>
      </c>
      <c r="R3259" t="str">
        <f t="shared" si="50"/>
        <v>20-30</v>
      </c>
      <c r="S3259">
        <v>100</v>
      </c>
      <c r="T3259" t="s">
        <v>14</v>
      </c>
      <c r="U3259">
        <f>IF(T3259="USD",S3259,S3259*0.055)</f>
        <v>100</v>
      </c>
      <c r="V3259">
        <v>2000</v>
      </c>
      <c r="W3259" t="s">
        <v>58</v>
      </c>
      <c r="X3259">
        <f>IF(W3259="USD",V3259,V3259*0.054)</f>
        <v>108</v>
      </c>
      <c r="Y3259">
        <v>1</v>
      </c>
      <c r="Z3259">
        <v>0</v>
      </c>
      <c r="AA3259" s="9">
        <v>0</v>
      </c>
      <c r="AB3259">
        <v>0</v>
      </c>
      <c r="AC3259">
        <v>0</v>
      </c>
    </row>
    <row r="3260" spans="1:29" x14ac:dyDescent="0.25">
      <c r="A3260" t="s">
        <v>1698</v>
      </c>
      <c r="B3260" t="s">
        <v>10</v>
      </c>
      <c r="C3260" t="s">
        <v>56</v>
      </c>
      <c r="D3260" t="s">
        <v>3619</v>
      </c>
      <c r="E3260" t="s">
        <v>3613</v>
      </c>
      <c r="F3260" t="str">
        <f>_xlfn.CONCAT(D3260:D3260,"-",E3260)</f>
        <v>Addis Ababa-Sanaa</v>
      </c>
      <c r="G3260" s="1">
        <v>44704</v>
      </c>
      <c r="H3260" s="1">
        <v>44704</v>
      </c>
      <c r="I3260" s="8">
        <f>IF(H3260&lt;&gt;"",_xlfn.DAYS(H3260,G3260),"N/A")</f>
        <v>0</v>
      </c>
      <c r="J3260" s="1">
        <f>IF(H3260&lt;&gt;"",H3260,"N/A")</f>
        <v>44704</v>
      </c>
      <c r="K3260">
        <v>5</v>
      </c>
      <c r="L3260" t="s">
        <v>16</v>
      </c>
      <c r="M3260" t="str">
        <f>IF(L3260&lt;&gt;"",L3260,"N/A")</f>
        <v>Paid</v>
      </c>
      <c r="N3260" t="s">
        <v>12</v>
      </c>
      <c r="O3260" t="str">
        <f>IF(N3260&lt;&gt;"",N3260,"N/A")</f>
        <v>Invoiced</v>
      </c>
      <c r="P3260" t="s">
        <v>57</v>
      </c>
      <c r="Q3260" s="9">
        <v>25.2</v>
      </c>
      <c r="R3260" t="str">
        <f t="shared" si="50"/>
        <v>20-30</v>
      </c>
      <c r="S3260">
        <v>100</v>
      </c>
      <c r="T3260" t="s">
        <v>14</v>
      </c>
      <c r="U3260">
        <f>IF(T3260="USD",S3260,S3260*0.055)</f>
        <v>100</v>
      </c>
      <c r="V3260">
        <v>2000</v>
      </c>
      <c r="W3260" t="s">
        <v>58</v>
      </c>
      <c r="X3260">
        <f>IF(W3260="USD",V3260,V3260*0.054)</f>
        <v>108</v>
      </c>
      <c r="Y3260">
        <v>1</v>
      </c>
      <c r="Z3260">
        <v>0</v>
      </c>
      <c r="AA3260" s="9">
        <v>0</v>
      </c>
      <c r="AB3260">
        <v>0</v>
      </c>
      <c r="AC3260">
        <v>0</v>
      </c>
    </row>
    <row r="3261" spans="1:29" x14ac:dyDescent="0.25">
      <c r="A3261" t="s">
        <v>1713</v>
      </c>
      <c r="B3261" t="s">
        <v>10</v>
      </c>
      <c r="C3261" t="s">
        <v>56</v>
      </c>
      <c r="D3261" t="s">
        <v>3620</v>
      </c>
      <c r="E3261" t="s">
        <v>3613</v>
      </c>
      <c r="F3261" t="str">
        <f>_xlfn.CONCAT(D3261:D3261,"-",E3261)</f>
        <v>Zanzibar-Sanaa</v>
      </c>
      <c r="G3261" s="1">
        <v>44704</v>
      </c>
      <c r="H3261" s="1">
        <v>44704</v>
      </c>
      <c r="I3261" s="8">
        <f>IF(H3261&lt;&gt;"",_xlfn.DAYS(H3261,G3261),"N/A")</f>
        <v>0</v>
      </c>
      <c r="J3261" s="1">
        <f>IF(H3261&lt;&gt;"",H3261,"N/A")</f>
        <v>44704</v>
      </c>
      <c r="K3261">
        <v>5</v>
      </c>
      <c r="L3261" t="s">
        <v>16</v>
      </c>
      <c r="M3261" t="str">
        <f>IF(L3261&lt;&gt;"",L3261,"N/A")</f>
        <v>Paid</v>
      </c>
      <c r="N3261" t="s">
        <v>12</v>
      </c>
      <c r="O3261" t="str">
        <f>IF(N3261&lt;&gt;"",N3261,"N/A")</f>
        <v>Invoiced</v>
      </c>
      <c r="P3261" t="s">
        <v>57</v>
      </c>
      <c r="Q3261" s="9">
        <v>25.152000000000001</v>
      </c>
      <c r="R3261" t="str">
        <f t="shared" si="50"/>
        <v>20-30</v>
      </c>
      <c r="S3261">
        <v>100</v>
      </c>
      <c r="T3261" t="s">
        <v>14</v>
      </c>
      <c r="U3261">
        <f>IF(T3261="USD",S3261,S3261*0.055)</f>
        <v>100</v>
      </c>
      <c r="V3261">
        <v>2000</v>
      </c>
      <c r="W3261" t="s">
        <v>58</v>
      </c>
      <c r="X3261">
        <f>IF(W3261="USD",V3261,V3261*0.054)</f>
        <v>108</v>
      </c>
      <c r="Y3261">
        <v>1</v>
      </c>
      <c r="Z3261">
        <v>0</v>
      </c>
      <c r="AA3261" s="9">
        <v>0</v>
      </c>
      <c r="AB3261">
        <v>0</v>
      </c>
      <c r="AC3261">
        <v>0</v>
      </c>
    </row>
    <row r="3262" spans="1:29" x14ac:dyDescent="0.25">
      <c r="A3262" t="s">
        <v>1704</v>
      </c>
      <c r="B3262" t="s">
        <v>10</v>
      </c>
      <c r="C3262" t="s">
        <v>56</v>
      </c>
      <c r="D3262" t="s">
        <v>3620</v>
      </c>
      <c r="E3262" t="s">
        <v>3613</v>
      </c>
      <c r="F3262" t="str">
        <f>_xlfn.CONCAT(D3262:D3262,"-",E3262)</f>
        <v>Zanzibar-Sanaa</v>
      </c>
      <c r="G3262" s="1">
        <v>44704</v>
      </c>
      <c r="H3262" s="1">
        <v>44704</v>
      </c>
      <c r="I3262" s="8">
        <f>IF(H3262&lt;&gt;"",_xlfn.DAYS(H3262,G3262),"N/A")</f>
        <v>0</v>
      </c>
      <c r="J3262" s="1">
        <f>IF(H3262&lt;&gt;"",H3262,"N/A")</f>
        <v>44704</v>
      </c>
      <c r="K3262">
        <v>5</v>
      </c>
      <c r="L3262" t="s">
        <v>16</v>
      </c>
      <c r="M3262" t="str">
        <f>IF(L3262&lt;&gt;"",L3262,"N/A")</f>
        <v>Paid</v>
      </c>
      <c r="N3262" t="s">
        <v>12</v>
      </c>
      <c r="O3262" t="str">
        <f>IF(N3262&lt;&gt;"",N3262,"N/A")</f>
        <v>Invoiced</v>
      </c>
      <c r="P3262" t="s">
        <v>57</v>
      </c>
      <c r="Q3262" s="9">
        <v>25.146000000000001</v>
      </c>
      <c r="R3262" t="str">
        <f t="shared" si="50"/>
        <v>20-30</v>
      </c>
      <c r="S3262">
        <v>100</v>
      </c>
      <c r="T3262" t="s">
        <v>14</v>
      </c>
      <c r="U3262">
        <f>IF(T3262="USD",S3262,S3262*0.055)</f>
        <v>100</v>
      </c>
      <c r="V3262">
        <v>2000</v>
      </c>
      <c r="W3262" t="s">
        <v>58</v>
      </c>
      <c r="X3262">
        <f>IF(W3262="USD",V3262,V3262*0.054)</f>
        <v>108</v>
      </c>
      <c r="Y3262">
        <v>1</v>
      </c>
      <c r="Z3262">
        <v>0</v>
      </c>
      <c r="AA3262" s="9">
        <v>0</v>
      </c>
      <c r="AB3262">
        <v>0</v>
      </c>
      <c r="AC3262">
        <v>0</v>
      </c>
    </row>
    <row r="3263" spans="1:29" x14ac:dyDescent="0.25">
      <c r="A3263" t="s">
        <v>1498</v>
      </c>
      <c r="B3263" t="s">
        <v>10</v>
      </c>
      <c r="C3263" t="s">
        <v>56</v>
      </c>
      <c r="D3263" t="s">
        <v>3619</v>
      </c>
      <c r="E3263" t="s">
        <v>3613</v>
      </c>
      <c r="F3263" t="str">
        <f>_xlfn.CONCAT(D3263:D3263,"-",E3263)</f>
        <v>Addis Ababa-Sanaa</v>
      </c>
      <c r="G3263" s="1">
        <v>44687</v>
      </c>
      <c r="H3263" s="1">
        <v>44687</v>
      </c>
      <c r="I3263" s="8">
        <f>IF(H3263&lt;&gt;"",_xlfn.DAYS(H3263,G3263),"N/A")</f>
        <v>0</v>
      </c>
      <c r="J3263" s="1">
        <f>IF(H3263&lt;&gt;"",H3263,"N/A")</f>
        <v>44687</v>
      </c>
      <c r="K3263">
        <v>5</v>
      </c>
      <c r="L3263" t="s">
        <v>16</v>
      </c>
      <c r="M3263" t="str">
        <f>IF(L3263&lt;&gt;"",L3263,"N/A")</f>
        <v>Paid</v>
      </c>
      <c r="N3263" t="s">
        <v>12</v>
      </c>
      <c r="O3263" t="str">
        <f>IF(N3263&lt;&gt;"",N3263,"N/A")</f>
        <v>Invoiced</v>
      </c>
      <c r="P3263" t="s">
        <v>57</v>
      </c>
      <c r="Q3263" s="9">
        <v>25.134</v>
      </c>
      <c r="R3263" t="str">
        <f t="shared" si="50"/>
        <v>20-30</v>
      </c>
      <c r="S3263">
        <v>100</v>
      </c>
      <c r="T3263" t="s">
        <v>14</v>
      </c>
      <c r="U3263">
        <f>IF(T3263="USD",S3263,S3263*0.055)</f>
        <v>100</v>
      </c>
      <c r="V3263">
        <v>2000</v>
      </c>
      <c r="W3263" t="s">
        <v>58</v>
      </c>
      <c r="X3263">
        <f>IF(W3263="USD",V3263,V3263*0.054)</f>
        <v>108</v>
      </c>
      <c r="Y3263">
        <v>1</v>
      </c>
      <c r="Z3263">
        <v>0</v>
      </c>
      <c r="AA3263" s="9">
        <v>0</v>
      </c>
      <c r="AB3263">
        <v>0</v>
      </c>
      <c r="AC3263">
        <v>0</v>
      </c>
    </row>
    <row r="3264" spans="1:29" x14ac:dyDescent="0.25">
      <c r="A3264" t="s">
        <v>1712</v>
      </c>
      <c r="B3264" t="s">
        <v>10</v>
      </c>
      <c r="C3264" t="s">
        <v>56</v>
      </c>
      <c r="D3264" t="s">
        <v>3620</v>
      </c>
      <c r="E3264" t="s">
        <v>3617</v>
      </c>
      <c r="F3264" t="str">
        <f>_xlfn.CONCAT(D3264:D3264,"-",E3264)</f>
        <v>Zanzibar-Lagos</v>
      </c>
      <c r="G3264" s="1">
        <v>44704</v>
      </c>
      <c r="H3264" s="1">
        <v>44704</v>
      </c>
      <c r="I3264" s="8">
        <f>IF(H3264&lt;&gt;"",_xlfn.DAYS(H3264,G3264),"N/A")</f>
        <v>0</v>
      </c>
      <c r="J3264" s="1">
        <f>IF(H3264&lt;&gt;"",H3264,"N/A")</f>
        <v>44704</v>
      </c>
      <c r="K3264">
        <v>5</v>
      </c>
      <c r="L3264" t="s">
        <v>16</v>
      </c>
      <c r="M3264" t="str">
        <f>IF(L3264&lt;&gt;"",L3264,"N/A")</f>
        <v>Paid</v>
      </c>
      <c r="N3264" t="s">
        <v>12</v>
      </c>
      <c r="O3264" t="str">
        <f>IF(N3264&lt;&gt;"",N3264,"N/A")</f>
        <v>Invoiced</v>
      </c>
      <c r="P3264" t="s">
        <v>57</v>
      </c>
      <c r="Q3264" s="9">
        <v>25.097999999999999</v>
      </c>
      <c r="R3264" t="str">
        <f t="shared" si="50"/>
        <v>20-30</v>
      </c>
      <c r="S3264">
        <v>100</v>
      </c>
      <c r="T3264" t="s">
        <v>14</v>
      </c>
      <c r="U3264">
        <f>IF(T3264="USD",S3264,S3264*0.055)</f>
        <v>100</v>
      </c>
      <c r="V3264">
        <v>2000</v>
      </c>
      <c r="W3264" t="s">
        <v>58</v>
      </c>
      <c r="X3264">
        <f>IF(W3264="USD",V3264,V3264*0.054)</f>
        <v>108</v>
      </c>
      <c r="Y3264">
        <v>1</v>
      </c>
      <c r="Z3264">
        <v>0</v>
      </c>
      <c r="AA3264" s="9">
        <v>0</v>
      </c>
      <c r="AB3264">
        <v>0</v>
      </c>
      <c r="AC3264">
        <v>0</v>
      </c>
    </row>
    <row r="3265" spans="1:29" x14ac:dyDescent="0.25">
      <c r="A3265" t="s">
        <v>1705</v>
      </c>
      <c r="B3265" t="s">
        <v>10</v>
      </c>
      <c r="C3265" t="s">
        <v>56</v>
      </c>
      <c r="D3265" t="s">
        <v>3619</v>
      </c>
      <c r="E3265" t="s">
        <v>3618</v>
      </c>
      <c r="F3265" t="str">
        <f>_xlfn.CONCAT(D3265:D3265,"-",E3265)</f>
        <v>Addis Ababa-Tripoli</v>
      </c>
      <c r="G3265" s="1">
        <v>44704</v>
      </c>
      <c r="H3265" s="1">
        <v>44704</v>
      </c>
      <c r="I3265" s="8">
        <f>IF(H3265&lt;&gt;"",_xlfn.DAYS(H3265,G3265),"N/A")</f>
        <v>0</v>
      </c>
      <c r="J3265" s="1">
        <f>IF(H3265&lt;&gt;"",H3265,"N/A")</f>
        <v>44704</v>
      </c>
      <c r="K3265">
        <v>5</v>
      </c>
      <c r="L3265" t="s">
        <v>16</v>
      </c>
      <c r="M3265" t="str">
        <f>IF(L3265&lt;&gt;"",L3265,"N/A")</f>
        <v>Paid</v>
      </c>
      <c r="N3265" t="s">
        <v>12</v>
      </c>
      <c r="O3265" t="str">
        <f>IF(N3265&lt;&gt;"",N3265,"N/A")</f>
        <v>Invoiced</v>
      </c>
      <c r="P3265" t="s">
        <v>57</v>
      </c>
      <c r="Q3265" s="9">
        <v>25.093</v>
      </c>
      <c r="R3265" t="str">
        <f t="shared" si="50"/>
        <v>20-30</v>
      </c>
      <c r="S3265">
        <v>100</v>
      </c>
      <c r="T3265" t="s">
        <v>14</v>
      </c>
      <c r="U3265">
        <f>IF(T3265="USD",S3265,S3265*0.055)</f>
        <v>100</v>
      </c>
      <c r="V3265">
        <v>2000</v>
      </c>
      <c r="W3265" t="s">
        <v>58</v>
      </c>
      <c r="X3265">
        <f>IF(W3265="USD",V3265,V3265*0.054)</f>
        <v>108</v>
      </c>
      <c r="Y3265">
        <v>1</v>
      </c>
      <c r="Z3265">
        <v>0</v>
      </c>
      <c r="AA3265" s="9">
        <v>0</v>
      </c>
      <c r="AB3265">
        <v>0</v>
      </c>
      <c r="AC3265">
        <v>0</v>
      </c>
    </row>
    <row r="3266" spans="1:29" x14ac:dyDescent="0.25">
      <c r="A3266" t="s">
        <v>1493</v>
      </c>
      <c r="B3266" t="s">
        <v>10</v>
      </c>
      <c r="C3266" t="s">
        <v>56</v>
      </c>
      <c r="D3266" t="s">
        <v>3620</v>
      </c>
      <c r="E3266" t="s">
        <v>3612</v>
      </c>
      <c r="F3266" t="str">
        <f>_xlfn.CONCAT(D3266:D3266,"-",E3266)</f>
        <v>Zanzibar-Victoria</v>
      </c>
      <c r="G3266" s="1">
        <v>44687</v>
      </c>
      <c r="H3266" s="1">
        <v>44687</v>
      </c>
      <c r="I3266" s="8">
        <f>IF(H3266&lt;&gt;"",_xlfn.DAYS(H3266,G3266),"N/A")</f>
        <v>0</v>
      </c>
      <c r="J3266" s="1">
        <f>IF(H3266&lt;&gt;"",H3266,"N/A")</f>
        <v>44687</v>
      </c>
      <c r="K3266">
        <v>5</v>
      </c>
      <c r="L3266" t="s">
        <v>16</v>
      </c>
      <c r="M3266" t="str">
        <f>IF(L3266&lt;&gt;"",L3266,"N/A")</f>
        <v>Paid</v>
      </c>
      <c r="N3266" t="s">
        <v>12</v>
      </c>
      <c r="O3266" t="str">
        <f>IF(N3266&lt;&gt;"",N3266,"N/A")</f>
        <v>Invoiced</v>
      </c>
      <c r="P3266" t="s">
        <v>57</v>
      </c>
      <c r="Q3266" s="9">
        <v>25.082999999999998</v>
      </c>
      <c r="R3266" t="str">
        <f t="shared" si="50"/>
        <v>20-30</v>
      </c>
      <c r="S3266">
        <v>100</v>
      </c>
      <c r="T3266" t="s">
        <v>14</v>
      </c>
      <c r="U3266">
        <f>IF(T3266="USD",S3266,S3266*0.055)</f>
        <v>100</v>
      </c>
      <c r="V3266">
        <v>2000</v>
      </c>
      <c r="W3266" t="s">
        <v>58</v>
      </c>
      <c r="X3266">
        <f>IF(W3266="USD",V3266,V3266*0.054)</f>
        <v>108</v>
      </c>
      <c r="Y3266">
        <v>1</v>
      </c>
      <c r="Z3266">
        <v>0</v>
      </c>
      <c r="AA3266" s="9">
        <v>0</v>
      </c>
      <c r="AB3266">
        <v>0</v>
      </c>
      <c r="AC3266">
        <v>0</v>
      </c>
    </row>
    <row r="3267" spans="1:29" x14ac:dyDescent="0.25">
      <c r="A3267" t="s">
        <v>1708</v>
      </c>
      <c r="B3267" t="s">
        <v>10</v>
      </c>
      <c r="C3267" t="s">
        <v>56</v>
      </c>
      <c r="D3267" t="s">
        <v>3611</v>
      </c>
      <c r="E3267" t="s">
        <v>3614</v>
      </c>
      <c r="F3267" t="str">
        <f>_xlfn.CONCAT(D3267:D3267,"-",E3267)</f>
        <v>Mogadishu-Alger</v>
      </c>
      <c r="G3267" s="1">
        <v>44704</v>
      </c>
      <c r="H3267" s="1">
        <v>44704</v>
      </c>
      <c r="I3267" s="8">
        <f>IF(H3267&lt;&gt;"",_xlfn.DAYS(H3267,G3267),"N/A")</f>
        <v>0</v>
      </c>
      <c r="J3267" s="1">
        <f>IF(H3267&lt;&gt;"",H3267,"N/A")</f>
        <v>44704</v>
      </c>
      <c r="K3267">
        <v>5</v>
      </c>
      <c r="L3267" t="s">
        <v>16</v>
      </c>
      <c r="M3267" t="str">
        <f>IF(L3267&lt;&gt;"",L3267,"N/A")</f>
        <v>Paid</v>
      </c>
      <c r="N3267" t="s">
        <v>12</v>
      </c>
      <c r="O3267" t="str">
        <f>IF(N3267&lt;&gt;"",N3267,"N/A")</f>
        <v>Invoiced</v>
      </c>
      <c r="P3267" t="s">
        <v>57</v>
      </c>
      <c r="Q3267" s="9">
        <v>25.074999999999999</v>
      </c>
      <c r="R3267" t="str">
        <f t="shared" ref="R3267:R3330" si="51">IF(Q3267&lt;=10,"1-10",IF(Q3267&lt;=20,"10-20",IF(Q3267&lt;=30,"20-30",IF(Q3267&lt;=40,"30+"))))</f>
        <v>20-30</v>
      </c>
      <c r="S3267">
        <v>100</v>
      </c>
      <c r="T3267" t="s">
        <v>14</v>
      </c>
      <c r="U3267">
        <f>IF(T3267="USD",S3267,S3267*0.055)</f>
        <v>100</v>
      </c>
      <c r="V3267">
        <v>2000</v>
      </c>
      <c r="W3267" t="s">
        <v>58</v>
      </c>
      <c r="X3267">
        <f>IF(W3267="USD",V3267,V3267*0.054)</f>
        <v>108</v>
      </c>
      <c r="Y3267">
        <v>1</v>
      </c>
      <c r="Z3267">
        <v>0</v>
      </c>
      <c r="AA3267" s="9">
        <v>0</v>
      </c>
      <c r="AB3267">
        <v>0</v>
      </c>
      <c r="AC3267">
        <v>0</v>
      </c>
    </row>
    <row r="3268" spans="1:29" x14ac:dyDescent="0.25">
      <c r="A3268" t="s">
        <v>1709</v>
      </c>
      <c r="B3268" t="s">
        <v>10</v>
      </c>
      <c r="C3268" t="s">
        <v>56</v>
      </c>
      <c r="D3268" t="s">
        <v>3611</v>
      </c>
      <c r="E3268" t="s">
        <v>3614</v>
      </c>
      <c r="F3268" t="str">
        <f>_xlfn.CONCAT(D3268:D3268,"-",E3268)</f>
        <v>Mogadishu-Alger</v>
      </c>
      <c r="G3268" s="1">
        <v>44704</v>
      </c>
      <c r="H3268" s="1">
        <v>44704</v>
      </c>
      <c r="I3268" s="8">
        <f>IF(H3268&lt;&gt;"",_xlfn.DAYS(H3268,G3268),"N/A")</f>
        <v>0</v>
      </c>
      <c r="J3268" s="1">
        <f>IF(H3268&lt;&gt;"",H3268,"N/A")</f>
        <v>44704</v>
      </c>
      <c r="K3268">
        <v>5</v>
      </c>
      <c r="L3268" t="s">
        <v>16</v>
      </c>
      <c r="M3268" t="str">
        <f>IF(L3268&lt;&gt;"",L3268,"N/A")</f>
        <v>Paid</v>
      </c>
      <c r="N3268" t="s">
        <v>12</v>
      </c>
      <c r="O3268" t="str">
        <f>IF(N3268&lt;&gt;"",N3268,"N/A")</f>
        <v>Invoiced</v>
      </c>
      <c r="P3268" t="s">
        <v>57</v>
      </c>
      <c r="Q3268" s="9">
        <v>25.074999999999999</v>
      </c>
      <c r="R3268" t="str">
        <f t="shared" si="51"/>
        <v>20-30</v>
      </c>
      <c r="S3268">
        <v>100</v>
      </c>
      <c r="T3268" t="s">
        <v>14</v>
      </c>
      <c r="U3268">
        <f>IF(T3268="USD",S3268,S3268*0.055)</f>
        <v>100</v>
      </c>
      <c r="V3268">
        <v>2000</v>
      </c>
      <c r="W3268" t="s">
        <v>58</v>
      </c>
      <c r="X3268">
        <f>IF(W3268="USD",V3268,V3268*0.054)</f>
        <v>108</v>
      </c>
      <c r="Y3268">
        <v>1</v>
      </c>
      <c r="Z3268">
        <v>0</v>
      </c>
      <c r="AA3268" s="9">
        <v>0</v>
      </c>
      <c r="AB3268">
        <v>0</v>
      </c>
      <c r="AC3268">
        <v>0</v>
      </c>
    </row>
    <row r="3269" spans="1:29" x14ac:dyDescent="0.25">
      <c r="A3269" t="s">
        <v>1501</v>
      </c>
      <c r="B3269" t="s">
        <v>10</v>
      </c>
      <c r="C3269" t="s">
        <v>56</v>
      </c>
      <c r="D3269" t="s">
        <v>3619</v>
      </c>
      <c r="E3269" t="s">
        <v>3617</v>
      </c>
      <c r="F3269" t="str">
        <f>_xlfn.CONCAT(D3269:D3269,"-",E3269)</f>
        <v>Addis Ababa-Lagos</v>
      </c>
      <c r="G3269" s="1">
        <v>44687</v>
      </c>
      <c r="H3269" s="1">
        <v>44687</v>
      </c>
      <c r="I3269" s="8">
        <f>IF(H3269&lt;&gt;"",_xlfn.DAYS(H3269,G3269),"N/A")</f>
        <v>0</v>
      </c>
      <c r="J3269" s="1">
        <f>IF(H3269&lt;&gt;"",H3269,"N/A")</f>
        <v>44687</v>
      </c>
      <c r="K3269">
        <v>5</v>
      </c>
      <c r="L3269" t="s">
        <v>16</v>
      </c>
      <c r="M3269" t="str">
        <f>IF(L3269&lt;&gt;"",L3269,"N/A")</f>
        <v>Paid</v>
      </c>
      <c r="N3269" t="s">
        <v>12</v>
      </c>
      <c r="O3269" t="str">
        <f>IF(N3269&lt;&gt;"",N3269,"N/A")</f>
        <v>Invoiced</v>
      </c>
      <c r="P3269" t="s">
        <v>57</v>
      </c>
      <c r="Q3269" s="9">
        <v>25.058</v>
      </c>
      <c r="R3269" t="str">
        <f t="shared" si="51"/>
        <v>20-30</v>
      </c>
      <c r="S3269">
        <v>100</v>
      </c>
      <c r="T3269" t="s">
        <v>14</v>
      </c>
      <c r="U3269">
        <f>IF(T3269="USD",S3269,S3269*0.055)</f>
        <v>100</v>
      </c>
      <c r="V3269">
        <v>2000</v>
      </c>
      <c r="W3269" t="s">
        <v>58</v>
      </c>
      <c r="X3269">
        <f>IF(W3269="USD",V3269,V3269*0.054)</f>
        <v>108</v>
      </c>
      <c r="Y3269">
        <v>1</v>
      </c>
      <c r="Z3269">
        <v>0</v>
      </c>
      <c r="AA3269" s="9">
        <v>0</v>
      </c>
      <c r="AB3269">
        <v>0</v>
      </c>
      <c r="AC3269">
        <v>0</v>
      </c>
    </row>
    <row r="3270" spans="1:29" x14ac:dyDescent="0.25">
      <c r="A3270" t="s">
        <v>1696</v>
      </c>
      <c r="B3270" t="s">
        <v>10</v>
      </c>
      <c r="C3270" t="s">
        <v>56</v>
      </c>
      <c r="D3270" t="s">
        <v>3619</v>
      </c>
      <c r="E3270" t="s">
        <v>3618</v>
      </c>
      <c r="F3270" t="str">
        <f>_xlfn.CONCAT(D3270:D3270,"-",E3270)</f>
        <v>Addis Ababa-Tripoli</v>
      </c>
      <c r="G3270" s="1">
        <v>44704</v>
      </c>
      <c r="H3270" s="1">
        <v>44704</v>
      </c>
      <c r="I3270" s="8">
        <f>IF(H3270&lt;&gt;"",_xlfn.DAYS(H3270,G3270),"N/A")</f>
        <v>0</v>
      </c>
      <c r="J3270" s="1">
        <f>IF(H3270&lt;&gt;"",H3270,"N/A")</f>
        <v>44704</v>
      </c>
      <c r="K3270">
        <v>5</v>
      </c>
      <c r="L3270" t="s">
        <v>16</v>
      </c>
      <c r="M3270" t="str">
        <f>IF(L3270&lt;&gt;"",L3270,"N/A")</f>
        <v>Paid</v>
      </c>
      <c r="N3270" t="s">
        <v>12</v>
      </c>
      <c r="O3270" t="str">
        <f>IF(N3270&lt;&gt;"",N3270,"N/A")</f>
        <v>Invoiced</v>
      </c>
      <c r="P3270" t="s">
        <v>57</v>
      </c>
      <c r="Q3270" s="9">
        <v>25.053000000000001</v>
      </c>
      <c r="R3270" t="str">
        <f t="shared" si="51"/>
        <v>20-30</v>
      </c>
      <c r="S3270">
        <v>100</v>
      </c>
      <c r="T3270" t="s">
        <v>14</v>
      </c>
      <c r="U3270">
        <f>IF(T3270="USD",S3270,S3270*0.055)</f>
        <v>100</v>
      </c>
      <c r="V3270">
        <v>2000</v>
      </c>
      <c r="W3270" t="s">
        <v>58</v>
      </c>
      <c r="X3270">
        <f>IF(W3270="USD",V3270,V3270*0.054)</f>
        <v>108</v>
      </c>
      <c r="Y3270">
        <v>1</v>
      </c>
      <c r="Z3270">
        <v>0</v>
      </c>
      <c r="AA3270" s="9">
        <v>0</v>
      </c>
      <c r="AB3270">
        <v>0</v>
      </c>
      <c r="AC3270">
        <v>0</v>
      </c>
    </row>
    <row r="3271" spans="1:29" x14ac:dyDescent="0.25">
      <c r="A3271" t="s">
        <v>1511</v>
      </c>
      <c r="B3271" t="s">
        <v>10</v>
      </c>
      <c r="C3271" t="s">
        <v>56</v>
      </c>
      <c r="D3271" t="s">
        <v>3616</v>
      </c>
      <c r="E3271" t="s">
        <v>3618</v>
      </c>
      <c r="F3271" t="str">
        <f>_xlfn.CONCAT(D3271:D3271,"-",E3271)</f>
        <v>Marrakech-Tripoli</v>
      </c>
      <c r="G3271" s="1">
        <v>44691</v>
      </c>
      <c r="H3271" s="1">
        <v>44691</v>
      </c>
      <c r="I3271" s="8">
        <f>IF(H3271&lt;&gt;"",_xlfn.DAYS(H3271,G3271),"N/A")</f>
        <v>0</v>
      </c>
      <c r="J3271" s="1">
        <f>IF(H3271&lt;&gt;"",H3271,"N/A")</f>
        <v>44691</v>
      </c>
      <c r="K3271">
        <v>5</v>
      </c>
      <c r="L3271" t="s">
        <v>16</v>
      </c>
      <c r="M3271" t="str">
        <f>IF(L3271&lt;&gt;"",L3271,"N/A")</f>
        <v>Paid</v>
      </c>
      <c r="N3271" t="s">
        <v>12</v>
      </c>
      <c r="O3271" t="str">
        <f>IF(N3271&lt;&gt;"",N3271,"N/A")</f>
        <v>Invoiced</v>
      </c>
      <c r="P3271" t="s">
        <v>57</v>
      </c>
      <c r="Q3271" s="9">
        <v>25.052</v>
      </c>
      <c r="R3271" t="str">
        <f t="shared" si="51"/>
        <v>20-30</v>
      </c>
      <c r="S3271">
        <v>100</v>
      </c>
      <c r="T3271" t="s">
        <v>14</v>
      </c>
      <c r="U3271">
        <f>IF(T3271="USD",S3271,S3271*0.055)</f>
        <v>100</v>
      </c>
      <c r="V3271">
        <v>80</v>
      </c>
      <c r="W3271" t="s">
        <v>14</v>
      </c>
      <c r="X3271">
        <f>IF(W3271="USD",V3271,V3271*0.054)</f>
        <v>80</v>
      </c>
      <c r="Y3271">
        <v>1</v>
      </c>
      <c r="Z3271">
        <v>0</v>
      </c>
      <c r="AA3271" s="9">
        <v>0</v>
      </c>
      <c r="AB3271">
        <v>0</v>
      </c>
      <c r="AC3271">
        <v>0</v>
      </c>
    </row>
    <row r="3272" spans="1:29" x14ac:dyDescent="0.25">
      <c r="A3272" t="s">
        <v>1522</v>
      </c>
      <c r="B3272" t="s">
        <v>10</v>
      </c>
      <c r="C3272" t="s">
        <v>56</v>
      </c>
      <c r="D3272" t="s">
        <v>3615</v>
      </c>
      <c r="E3272" t="s">
        <v>3614</v>
      </c>
      <c r="F3272" t="str">
        <f>_xlfn.CONCAT(D3272:D3272,"-",E3272)</f>
        <v>Mombasa-Alger</v>
      </c>
      <c r="G3272" s="1">
        <v>44691</v>
      </c>
      <c r="H3272" s="1">
        <v>44691</v>
      </c>
      <c r="I3272" s="8">
        <f>IF(H3272&lt;&gt;"",_xlfn.DAYS(H3272,G3272),"N/A")</f>
        <v>0</v>
      </c>
      <c r="J3272" s="1">
        <f>IF(H3272&lt;&gt;"",H3272,"N/A")</f>
        <v>44691</v>
      </c>
      <c r="K3272">
        <v>5</v>
      </c>
      <c r="L3272" t="s">
        <v>16</v>
      </c>
      <c r="M3272" t="str">
        <f>IF(L3272&lt;&gt;"",L3272,"N/A")</f>
        <v>Paid</v>
      </c>
      <c r="O3272" t="str">
        <f>IF(N3272&lt;&gt;"",N3272,"N/A")</f>
        <v>N/A</v>
      </c>
      <c r="P3272" t="s">
        <v>57</v>
      </c>
      <c r="Q3272" s="9">
        <v>25.052</v>
      </c>
      <c r="R3272" t="str">
        <f t="shared" si="51"/>
        <v>20-30</v>
      </c>
      <c r="S3272">
        <v>100</v>
      </c>
      <c r="T3272" t="s">
        <v>14</v>
      </c>
      <c r="U3272">
        <f>IF(T3272="USD",S3272,S3272*0.055)</f>
        <v>100</v>
      </c>
      <c r="V3272">
        <v>80</v>
      </c>
      <c r="W3272" t="s">
        <v>14</v>
      </c>
      <c r="X3272">
        <f>IF(W3272="USD",V3272,V3272*0.054)</f>
        <v>80</v>
      </c>
      <c r="Y3272">
        <v>1</v>
      </c>
      <c r="Z3272">
        <v>0</v>
      </c>
      <c r="AA3272" s="9">
        <v>0</v>
      </c>
      <c r="AB3272">
        <v>0</v>
      </c>
      <c r="AC3272">
        <v>0</v>
      </c>
    </row>
    <row r="3273" spans="1:29" x14ac:dyDescent="0.25">
      <c r="A3273" t="s">
        <v>1695</v>
      </c>
      <c r="B3273" t="s">
        <v>10</v>
      </c>
      <c r="C3273" t="s">
        <v>56</v>
      </c>
      <c r="D3273" t="s">
        <v>3611</v>
      </c>
      <c r="E3273" t="s">
        <v>3613</v>
      </c>
      <c r="F3273" t="str">
        <f>_xlfn.CONCAT(D3273:D3273,"-",E3273)</f>
        <v>Mogadishu-Sanaa</v>
      </c>
      <c r="G3273" s="1">
        <v>44704</v>
      </c>
      <c r="H3273" s="1">
        <v>44704</v>
      </c>
      <c r="I3273" s="8">
        <f>IF(H3273&lt;&gt;"",_xlfn.DAYS(H3273,G3273),"N/A")</f>
        <v>0</v>
      </c>
      <c r="J3273" s="1">
        <f>IF(H3273&lt;&gt;"",H3273,"N/A")</f>
        <v>44704</v>
      </c>
      <c r="K3273">
        <v>5</v>
      </c>
      <c r="L3273" t="s">
        <v>16</v>
      </c>
      <c r="M3273" t="str">
        <f>IF(L3273&lt;&gt;"",L3273,"N/A")</f>
        <v>Paid</v>
      </c>
      <c r="N3273" t="s">
        <v>12</v>
      </c>
      <c r="O3273" t="str">
        <f>IF(N3273&lt;&gt;"",N3273,"N/A")</f>
        <v>Invoiced</v>
      </c>
      <c r="P3273" t="s">
        <v>57</v>
      </c>
      <c r="Q3273" s="9">
        <v>25.052</v>
      </c>
      <c r="R3273" t="str">
        <f t="shared" si="51"/>
        <v>20-30</v>
      </c>
      <c r="S3273">
        <v>100</v>
      </c>
      <c r="T3273" t="s">
        <v>14</v>
      </c>
      <c r="U3273">
        <f>IF(T3273="USD",S3273,S3273*0.055)</f>
        <v>100</v>
      </c>
      <c r="V3273">
        <v>2000</v>
      </c>
      <c r="W3273" t="s">
        <v>58</v>
      </c>
      <c r="X3273">
        <f>IF(W3273="USD",V3273,V3273*0.054)</f>
        <v>108</v>
      </c>
      <c r="Y3273">
        <v>1</v>
      </c>
      <c r="Z3273">
        <v>0</v>
      </c>
      <c r="AA3273" s="9">
        <v>0</v>
      </c>
      <c r="AB3273">
        <v>0</v>
      </c>
      <c r="AC3273">
        <v>0</v>
      </c>
    </row>
    <row r="3274" spans="1:29" x14ac:dyDescent="0.25">
      <c r="A3274" t="s">
        <v>1499</v>
      </c>
      <c r="B3274" t="s">
        <v>10</v>
      </c>
      <c r="C3274" t="s">
        <v>56</v>
      </c>
      <c r="D3274" t="s">
        <v>3615</v>
      </c>
      <c r="E3274" t="s">
        <v>3612</v>
      </c>
      <c r="F3274" t="str">
        <f>_xlfn.CONCAT(D3274:D3274,"-",E3274)</f>
        <v>Mombasa-Victoria</v>
      </c>
      <c r="G3274" s="1">
        <v>44687</v>
      </c>
      <c r="H3274" s="1">
        <v>44687</v>
      </c>
      <c r="I3274" s="8">
        <f>IF(H3274&lt;&gt;"",_xlfn.DAYS(H3274,G3274),"N/A")</f>
        <v>0</v>
      </c>
      <c r="J3274" s="1">
        <f>IF(H3274&lt;&gt;"",H3274,"N/A")</f>
        <v>44687</v>
      </c>
      <c r="K3274">
        <v>5</v>
      </c>
      <c r="L3274" t="s">
        <v>16</v>
      </c>
      <c r="M3274" t="str">
        <f>IF(L3274&lt;&gt;"",L3274,"N/A")</f>
        <v>Paid</v>
      </c>
      <c r="N3274" t="s">
        <v>12</v>
      </c>
      <c r="O3274" t="str">
        <f>IF(N3274&lt;&gt;"",N3274,"N/A")</f>
        <v>Invoiced</v>
      </c>
      <c r="P3274" t="s">
        <v>57</v>
      </c>
      <c r="Q3274" s="9">
        <v>25.050999999999998</v>
      </c>
      <c r="R3274" t="str">
        <f t="shared" si="51"/>
        <v>20-30</v>
      </c>
      <c r="S3274">
        <v>100</v>
      </c>
      <c r="T3274" t="s">
        <v>14</v>
      </c>
      <c r="U3274">
        <f>IF(T3274="USD",S3274,S3274*0.055)</f>
        <v>100</v>
      </c>
      <c r="V3274">
        <v>2000</v>
      </c>
      <c r="W3274" t="s">
        <v>58</v>
      </c>
      <c r="X3274">
        <f>IF(W3274="USD",V3274,V3274*0.054)</f>
        <v>108</v>
      </c>
      <c r="Y3274">
        <v>1</v>
      </c>
      <c r="Z3274">
        <v>0</v>
      </c>
      <c r="AA3274" s="9">
        <v>0</v>
      </c>
      <c r="AB3274">
        <v>0</v>
      </c>
      <c r="AC3274">
        <v>0</v>
      </c>
    </row>
    <row r="3275" spans="1:29" x14ac:dyDescent="0.25">
      <c r="A3275" t="s">
        <v>1502</v>
      </c>
      <c r="B3275" t="s">
        <v>10</v>
      </c>
      <c r="C3275" t="s">
        <v>56</v>
      </c>
      <c r="D3275" t="s">
        <v>3615</v>
      </c>
      <c r="E3275" t="s">
        <v>3618</v>
      </c>
      <c r="F3275" t="str">
        <f>_xlfn.CONCAT(D3275:D3275,"-",E3275)</f>
        <v>Mombasa-Tripoli</v>
      </c>
      <c r="G3275" s="1">
        <v>44687</v>
      </c>
      <c r="H3275" s="1">
        <v>44687</v>
      </c>
      <c r="I3275" s="8">
        <f>IF(H3275&lt;&gt;"",_xlfn.DAYS(H3275,G3275),"N/A")</f>
        <v>0</v>
      </c>
      <c r="J3275" s="1">
        <f>IF(H3275&lt;&gt;"",H3275,"N/A")</f>
        <v>44687</v>
      </c>
      <c r="K3275">
        <v>5</v>
      </c>
      <c r="L3275" t="s">
        <v>16</v>
      </c>
      <c r="M3275" t="str">
        <f>IF(L3275&lt;&gt;"",L3275,"N/A")</f>
        <v>Paid</v>
      </c>
      <c r="N3275" t="s">
        <v>12</v>
      </c>
      <c r="O3275" t="str">
        <f>IF(N3275&lt;&gt;"",N3275,"N/A")</f>
        <v>Invoiced</v>
      </c>
      <c r="P3275" t="s">
        <v>57</v>
      </c>
      <c r="Q3275" s="9">
        <v>25.041</v>
      </c>
      <c r="R3275" t="str">
        <f t="shared" si="51"/>
        <v>20-30</v>
      </c>
      <c r="S3275">
        <v>100</v>
      </c>
      <c r="T3275" t="s">
        <v>14</v>
      </c>
      <c r="U3275">
        <f>IF(T3275="USD",S3275,S3275*0.055)</f>
        <v>100</v>
      </c>
      <c r="V3275">
        <v>2000</v>
      </c>
      <c r="W3275" t="s">
        <v>58</v>
      </c>
      <c r="X3275">
        <f>IF(W3275="USD",V3275,V3275*0.054)</f>
        <v>108</v>
      </c>
      <c r="Y3275">
        <v>1</v>
      </c>
      <c r="Z3275">
        <v>0</v>
      </c>
      <c r="AA3275" s="9">
        <v>0</v>
      </c>
      <c r="AB3275">
        <v>0</v>
      </c>
      <c r="AC3275">
        <v>0</v>
      </c>
    </row>
    <row r="3276" spans="1:29" x14ac:dyDescent="0.25">
      <c r="A3276" t="s">
        <v>1517</v>
      </c>
      <c r="B3276" t="s">
        <v>10</v>
      </c>
      <c r="C3276" t="s">
        <v>56</v>
      </c>
      <c r="D3276" t="s">
        <v>3620</v>
      </c>
      <c r="E3276" t="s">
        <v>3617</v>
      </c>
      <c r="F3276" t="str">
        <f>_xlfn.CONCAT(D3276:D3276,"-",E3276)</f>
        <v>Zanzibar-Lagos</v>
      </c>
      <c r="G3276" s="1">
        <v>44691</v>
      </c>
      <c r="H3276" s="1">
        <v>44691</v>
      </c>
      <c r="I3276" s="8">
        <f>IF(H3276&lt;&gt;"",_xlfn.DAYS(H3276,G3276),"N/A")</f>
        <v>0</v>
      </c>
      <c r="J3276" s="1">
        <f>IF(H3276&lt;&gt;"",H3276,"N/A")</f>
        <v>44691</v>
      </c>
      <c r="K3276">
        <v>5</v>
      </c>
      <c r="L3276" t="s">
        <v>16</v>
      </c>
      <c r="M3276" t="str">
        <f>IF(L3276&lt;&gt;"",L3276,"N/A")</f>
        <v>Paid</v>
      </c>
      <c r="N3276" t="s">
        <v>12</v>
      </c>
      <c r="O3276" t="str">
        <f>IF(N3276&lt;&gt;"",N3276,"N/A")</f>
        <v>Invoiced</v>
      </c>
      <c r="P3276" t="s">
        <v>57</v>
      </c>
      <c r="Q3276" s="9">
        <v>25.024000000000001</v>
      </c>
      <c r="R3276" t="str">
        <f t="shared" si="51"/>
        <v>20-30</v>
      </c>
      <c r="S3276">
        <v>100</v>
      </c>
      <c r="T3276" t="s">
        <v>14</v>
      </c>
      <c r="U3276">
        <f>IF(T3276="USD",S3276,S3276*0.055)</f>
        <v>100</v>
      </c>
      <c r="V3276">
        <v>80</v>
      </c>
      <c r="W3276" t="s">
        <v>14</v>
      </c>
      <c r="X3276">
        <f>IF(W3276="USD",V3276,V3276*0.054)</f>
        <v>80</v>
      </c>
      <c r="Y3276">
        <v>1</v>
      </c>
      <c r="Z3276">
        <v>0</v>
      </c>
      <c r="AA3276" s="9">
        <v>0</v>
      </c>
      <c r="AB3276">
        <v>0</v>
      </c>
      <c r="AC3276">
        <v>0</v>
      </c>
    </row>
    <row r="3277" spans="1:29" x14ac:dyDescent="0.25">
      <c r="A3277" t="s">
        <v>1528</v>
      </c>
      <c r="B3277" t="s">
        <v>10</v>
      </c>
      <c r="C3277" t="s">
        <v>56</v>
      </c>
      <c r="D3277" t="s">
        <v>3611</v>
      </c>
      <c r="E3277" t="s">
        <v>3617</v>
      </c>
      <c r="F3277" t="str">
        <f>_xlfn.CONCAT(D3277:D3277,"-",E3277)</f>
        <v>Mogadishu-Lagos</v>
      </c>
      <c r="G3277" s="1">
        <v>44691</v>
      </c>
      <c r="H3277" s="1">
        <v>44691</v>
      </c>
      <c r="I3277" s="8">
        <f>IF(H3277&lt;&gt;"",_xlfn.DAYS(H3277,G3277),"N/A")</f>
        <v>0</v>
      </c>
      <c r="J3277" s="1">
        <f>IF(H3277&lt;&gt;"",H3277,"N/A")</f>
        <v>44691</v>
      </c>
      <c r="K3277">
        <v>5</v>
      </c>
      <c r="L3277" t="s">
        <v>16</v>
      </c>
      <c r="M3277" t="str">
        <f>IF(L3277&lt;&gt;"",L3277,"N/A")</f>
        <v>Paid</v>
      </c>
      <c r="O3277" t="str">
        <f>IF(N3277&lt;&gt;"",N3277,"N/A")</f>
        <v>N/A</v>
      </c>
      <c r="P3277" t="s">
        <v>57</v>
      </c>
      <c r="Q3277" s="9">
        <v>25.024000000000001</v>
      </c>
      <c r="R3277" t="str">
        <f t="shared" si="51"/>
        <v>20-30</v>
      </c>
      <c r="S3277">
        <v>100</v>
      </c>
      <c r="T3277" t="s">
        <v>14</v>
      </c>
      <c r="U3277">
        <f>IF(T3277="USD",S3277,S3277*0.055)</f>
        <v>100</v>
      </c>
      <c r="V3277">
        <v>80</v>
      </c>
      <c r="W3277" t="s">
        <v>14</v>
      </c>
      <c r="X3277">
        <f>IF(W3277="USD",V3277,V3277*0.054)</f>
        <v>80</v>
      </c>
      <c r="Y3277">
        <v>1</v>
      </c>
      <c r="Z3277">
        <v>0</v>
      </c>
      <c r="AA3277" s="9">
        <v>0</v>
      </c>
      <c r="AB3277">
        <v>0</v>
      </c>
      <c r="AC3277">
        <v>0</v>
      </c>
    </row>
    <row r="3278" spans="1:29" x14ac:dyDescent="0.25">
      <c r="A3278" t="s">
        <v>1505</v>
      </c>
      <c r="B3278" t="s">
        <v>10</v>
      </c>
      <c r="C3278" t="s">
        <v>56</v>
      </c>
      <c r="D3278" t="s">
        <v>3615</v>
      </c>
      <c r="E3278" t="s">
        <v>3617</v>
      </c>
      <c r="F3278" t="str">
        <f>_xlfn.CONCAT(D3278:D3278,"-",E3278)</f>
        <v>Mombasa-Lagos</v>
      </c>
      <c r="G3278" s="1">
        <v>44687</v>
      </c>
      <c r="H3278" s="1">
        <v>44687</v>
      </c>
      <c r="I3278" s="8">
        <f>IF(H3278&lt;&gt;"",_xlfn.DAYS(H3278,G3278),"N/A")</f>
        <v>0</v>
      </c>
      <c r="J3278" s="1">
        <f>IF(H3278&lt;&gt;"",H3278,"N/A")</f>
        <v>44687</v>
      </c>
      <c r="K3278">
        <v>5</v>
      </c>
      <c r="L3278" t="s">
        <v>16</v>
      </c>
      <c r="M3278" t="str">
        <f>IF(L3278&lt;&gt;"",L3278,"N/A")</f>
        <v>Paid</v>
      </c>
      <c r="N3278" t="s">
        <v>12</v>
      </c>
      <c r="O3278" t="str">
        <f>IF(N3278&lt;&gt;"",N3278,"N/A")</f>
        <v>Invoiced</v>
      </c>
      <c r="P3278" t="s">
        <v>57</v>
      </c>
      <c r="Q3278" s="9">
        <v>25.02</v>
      </c>
      <c r="R3278" t="str">
        <f t="shared" si="51"/>
        <v>20-30</v>
      </c>
      <c r="S3278">
        <v>100</v>
      </c>
      <c r="T3278" t="s">
        <v>14</v>
      </c>
      <c r="U3278">
        <f>IF(T3278="USD",S3278,S3278*0.055)</f>
        <v>100</v>
      </c>
      <c r="V3278">
        <v>2000</v>
      </c>
      <c r="W3278" t="s">
        <v>58</v>
      </c>
      <c r="X3278">
        <f>IF(W3278="USD",V3278,V3278*0.054)</f>
        <v>108</v>
      </c>
      <c r="Y3278">
        <v>1</v>
      </c>
      <c r="Z3278">
        <v>0</v>
      </c>
      <c r="AA3278" s="9">
        <v>0</v>
      </c>
      <c r="AB3278">
        <v>0</v>
      </c>
      <c r="AC3278">
        <v>0</v>
      </c>
    </row>
    <row r="3279" spans="1:29" x14ac:dyDescent="0.25">
      <c r="A3279" t="s">
        <v>1700</v>
      </c>
      <c r="B3279" t="s">
        <v>10</v>
      </c>
      <c r="C3279" t="s">
        <v>56</v>
      </c>
      <c r="D3279" t="s">
        <v>3615</v>
      </c>
      <c r="E3279" t="s">
        <v>3612</v>
      </c>
      <c r="F3279" t="str">
        <f>_xlfn.CONCAT(D3279:D3279,"-",E3279)</f>
        <v>Mombasa-Victoria</v>
      </c>
      <c r="G3279" s="1">
        <v>44704</v>
      </c>
      <c r="H3279" s="1">
        <v>44704</v>
      </c>
      <c r="I3279" s="8">
        <f>IF(H3279&lt;&gt;"",_xlfn.DAYS(H3279,G3279),"N/A")</f>
        <v>0</v>
      </c>
      <c r="J3279" s="1">
        <f>IF(H3279&lt;&gt;"",H3279,"N/A")</f>
        <v>44704</v>
      </c>
      <c r="K3279">
        <v>5</v>
      </c>
      <c r="L3279" t="s">
        <v>16</v>
      </c>
      <c r="M3279" t="str">
        <f>IF(L3279&lt;&gt;"",L3279,"N/A")</f>
        <v>Paid</v>
      </c>
      <c r="N3279" t="s">
        <v>12</v>
      </c>
      <c r="O3279" t="str">
        <f>IF(N3279&lt;&gt;"",N3279,"N/A")</f>
        <v>Invoiced</v>
      </c>
      <c r="P3279" t="s">
        <v>57</v>
      </c>
      <c r="Q3279" s="9">
        <v>25.009</v>
      </c>
      <c r="R3279" t="str">
        <f t="shared" si="51"/>
        <v>20-30</v>
      </c>
      <c r="S3279">
        <v>100</v>
      </c>
      <c r="T3279" t="s">
        <v>14</v>
      </c>
      <c r="U3279">
        <f>IF(T3279="USD",S3279,S3279*0.055)</f>
        <v>100</v>
      </c>
      <c r="V3279">
        <v>2000</v>
      </c>
      <c r="W3279" t="s">
        <v>58</v>
      </c>
      <c r="X3279">
        <f>IF(W3279="USD",V3279,V3279*0.054)</f>
        <v>108</v>
      </c>
      <c r="Y3279">
        <v>1</v>
      </c>
      <c r="Z3279">
        <v>0</v>
      </c>
      <c r="AA3279" s="9">
        <v>0</v>
      </c>
      <c r="AB3279">
        <v>0</v>
      </c>
      <c r="AC3279">
        <v>0</v>
      </c>
    </row>
    <row r="3280" spans="1:29" x14ac:dyDescent="0.25">
      <c r="A3280" t="s">
        <v>1500</v>
      </c>
      <c r="B3280" t="s">
        <v>10</v>
      </c>
      <c r="C3280" t="s">
        <v>56</v>
      </c>
      <c r="D3280" t="s">
        <v>3619</v>
      </c>
      <c r="E3280" t="s">
        <v>3613</v>
      </c>
      <c r="F3280" t="str">
        <f>_xlfn.CONCAT(D3280:D3280,"-",E3280)</f>
        <v>Addis Ababa-Sanaa</v>
      </c>
      <c r="G3280" s="1">
        <v>44687</v>
      </c>
      <c r="H3280" s="1">
        <v>44687</v>
      </c>
      <c r="I3280" s="8">
        <f>IF(H3280&lt;&gt;"",_xlfn.DAYS(H3280,G3280),"N/A")</f>
        <v>0</v>
      </c>
      <c r="J3280" s="1">
        <f>IF(H3280&lt;&gt;"",H3280,"N/A")</f>
        <v>44687</v>
      </c>
      <c r="K3280">
        <v>5</v>
      </c>
      <c r="L3280" t="s">
        <v>16</v>
      </c>
      <c r="M3280" t="str">
        <f>IF(L3280&lt;&gt;"",L3280,"N/A")</f>
        <v>Paid</v>
      </c>
      <c r="N3280" t="s">
        <v>12</v>
      </c>
      <c r="O3280" t="str">
        <f>IF(N3280&lt;&gt;"",N3280,"N/A")</f>
        <v>Invoiced</v>
      </c>
      <c r="P3280" t="s">
        <v>57</v>
      </c>
      <c r="Q3280" s="9">
        <v>25</v>
      </c>
      <c r="R3280" t="str">
        <f t="shared" si="51"/>
        <v>20-30</v>
      </c>
      <c r="S3280">
        <v>100</v>
      </c>
      <c r="T3280" t="s">
        <v>14</v>
      </c>
      <c r="U3280">
        <f>IF(T3280="USD",S3280,S3280*0.055)</f>
        <v>100</v>
      </c>
      <c r="V3280">
        <v>2000</v>
      </c>
      <c r="W3280" t="s">
        <v>58</v>
      </c>
      <c r="X3280">
        <f>IF(W3280="USD",V3280,V3280*0.054)</f>
        <v>108</v>
      </c>
      <c r="Y3280">
        <v>1</v>
      </c>
      <c r="Z3280">
        <v>0</v>
      </c>
      <c r="AA3280" s="9">
        <v>0</v>
      </c>
      <c r="AB3280">
        <v>0</v>
      </c>
      <c r="AC3280">
        <v>0</v>
      </c>
    </row>
    <row r="3281" spans="1:29" x14ac:dyDescent="0.25">
      <c r="A3281" t="s">
        <v>1711</v>
      </c>
      <c r="B3281" t="s">
        <v>10</v>
      </c>
      <c r="C3281" t="s">
        <v>56</v>
      </c>
      <c r="D3281" t="s">
        <v>3620</v>
      </c>
      <c r="E3281" t="s">
        <v>3613</v>
      </c>
      <c r="F3281" t="str">
        <f>_xlfn.CONCAT(D3281:D3281,"-",E3281)</f>
        <v>Zanzibar-Sanaa</v>
      </c>
      <c r="G3281" s="1">
        <v>44704</v>
      </c>
      <c r="H3281" s="1">
        <v>44704</v>
      </c>
      <c r="I3281" s="8">
        <f>IF(H3281&lt;&gt;"",_xlfn.DAYS(H3281,G3281),"N/A")</f>
        <v>0</v>
      </c>
      <c r="J3281" s="1">
        <f>IF(H3281&lt;&gt;"",H3281,"N/A")</f>
        <v>44704</v>
      </c>
      <c r="K3281">
        <v>5</v>
      </c>
      <c r="L3281" t="s">
        <v>16</v>
      </c>
      <c r="M3281" t="str">
        <f>IF(L3281&lt;&gt;"",L3281,"N/A")</f>
        <v>Paid</v>
      </c>
      <c r="N3281" t="s">
        <v>12</v>
      </c>
      <c r="O3281" t="str">
        <f>IF(N3281&lt;&gt;"",N3281,"N/A")</f>
        <v>Invoiced</v>
      </c>
      <c r="P3281" t="s">
        <v>57</v>
      </c>
      <c r="Q3281" s="9">
        <v>24.998000000000001</v>
      </c>
      <c r="R3281" t="str">
        <f t="shared" si="51"/>
        <v>20-30</v>
      </c>
      <c r="S3281">
        <v>100</v>
      </c>
      <c r="T3281" t="s">
        <v>14</v>
      </c>
      <c r="U3281">
        <f>IF(T3281="USD",S3281,S3281*0.055)</f>
        <v>100</v>
      </c>
      <c r="V3281">
        <v>2000</v>
      </c>
      <c r="W3281" t="s">
        <v>58</v>
      </c>
      <c r="X3281">
        <f>IF(W3281="USD",V3281,V3281*0.054)</f>
        <v>108</v>
      </c>
      <c r="Y3281">
        <v>1</v>
      </c>
      <c r="Z3281">
        <v>0</v>
      </c>
      <c r="AA3281" s="9">
        <v>0</v>
      </c>
      <c r="AB3281">
        <v>0</v>
      </c>
      <c r="AC3281">
        <v>0</v>
      </c>
    </row>
    <row r="3282" spans="1:29" x14ac:dyDescent="0.25">
      <c r="A3282" t="s">
        <v>1519</v>
      </c>
      <c r="B3282" t="s">
        <v>10</v>
      </c>
      <c r="C3282" t="s">
        <v>56</v>
      </c>
      <c r="D3282" t="s">
        <v>3619</v>
      </c>
      <c r="E3282" t="s">
        <v>3612</v>
      </c>
      <c r="F3282" t="str">
        <f>_xlfn.CONCAT(D3282:D3282,"-",E3282)</f>
        <v>Addis Ababa-Victoria</v>
      </c>
      <c r="G3282" s="1">
        <v>44691</v>
      </c>
      <c r="H3282" s="1">
        <v>44691</v>
      </c>
      <c r="I3282" s="8">
        <f>IF(H3282&lt;&gt;"",_xlfn.DAYS(H3282,G3282),"N/A")</f>
        <v>0</v>
      </c>
      <c r="J3282" s="1">
        <f>IF(H3282&lt;&gt;"",H3282,"N/A")</f>
        <v>44691</v>
      </c>
      <c r="K3282">
        <v>5</v>
      </c>
      <c r="L3282" t="s">
        <v>16</v>
      </c>
      <c r="M3282" t="str">
        <f>IF(L3282&lt;&gt;"",L3282,"N/A")</f>
        <v>Paid</v>
      </c>
      <c r="N3282" t="s">
        <v>12</v>
      </c>
      <c r="O3282" t="str">
        <f>IF(N3282&lt;&gt;"",N3282,"N/A")</f>
        <v>Invoiced</v>
      </c>
      <c r="P3282" t="s">
        <v>57</v>
      </c>
      <c r="Q3282" s="9">
        <v>24.992999999999999</v>
      </c>
      <c r="R3282" t="str">
        <f t="shared" si="51"/>
        <v>20-30</v>
      </c>
      <c r="S3282">
        <v>100</v>
      </c>
      <c r="T3282" t="s">
        <v>14</v>
      </c>
      <c r="U3282">
        <f>IF(T3282="USD",S3282,S3282*0.055)</f>
        <v>100</v>
      </c>
      <c r="V3282">
        <v>80</v>
      </c>
      <c r="W3282" t="s">
        <v>14</v>
      </c>
      <c r="X3282">
        <f>IF(W3282="USD",V3282,V3282*0.054)</f>
        <v>80</v>
      </c>
      <c r="Y3282">
        <v>1</v>
      </c>
      <c r="Z3282">
        <v>0</v>
      </c>
      <c r="AA3282" s="9">
        <v>0</v>
      </c>
      <c r="AB3282">
        <v>0</v>
      </c>
      <c r="AC3282">
        <v>0</v>
      </c>
    </row>
    <row r="3283" spans="1:29" x14ac:dyDescent="0.25">
      <c r="A3283" t="s">
        <v>1530</v>
      </c>
      <c r="B3283" t="s">
        <v>10</v>
      </c>
      <c r="C3283" t="s">
        <v>56</v>
      </c>
      <c r="D3283" t="s">
        <v>3620</v>
      </c>
      <c r="E3283" t="s">
        <v>3613</v>
      </c>
      <c r="F3283" t="str">
        <f>_xlfn.CONCAT(D3283:D3283,"-",E3283)</f>
        <v>Zanzibar-Sanaa</v>
      </c>
      <c r="G3283" s="1">
        <v>44691</v>
      </c>
      <c r="H3283" s="1">
        <v>44691</v>
      </c>
      <c r="I3283" s="8">
        <f>IF(H3283&lt;&gt;"",_xlfn.DAYS(H3283,G3283),"N/A")</f>
        <v>0</v>
      </c>
      <c r="J3283" s="1">
        <f>IF(H3283&lt;&gt;"",H3283,"N/A")</f>
        <v>44691</v>
      </c>
      <c r="K3283">
        <v>5</v>
      </c>
      <c r="L3283" t="s">
        <v>16</v>
      </c>
      <c r="M3283" t="str">
        <f>IF(L3283&lt;&gt;"",L3283,"N/A")</f>
        <v>Paid</v>
      </c>
      <c r="O3283" t="str">
        <f>IF(N3283&lt;&gt;"",N3283,"N/A")</f>
        <v>N/A</v>
      </c>
      <c r="P3283" t="s">
        <v>57</v>
      </c>
      <c r="Q3283" s="9">
        <v>24.992999999999999</v>
      </c>
      <c r="R3283" t="str">
        <f t="shared" si="51"/>
        <v>20-30</v>
      </c>
      <c r="S3283">
        <v>100</v>
      </c>
      <c r="T3283" t="s">
        <v>14</v>
      </c>
      <c r="U3283">
        <f>IF(T3283="USD",S3283,S3283*0.055)</f>
        <v>100</v>
      </c>
      <c r="V3283">
        <v>80</v>
      </c>
      <c r="W3283" t="s">
        <v>14</v>
      </c>
      <c r="X3283">
        <f>IF(W3283="USD",V3283,V3283*0.054)</f>
        <v>80</v>
      </c>
      <c r="Y3283">
        <v>1</v>
      </c>
      <c r="Z3283">
        <v>0</v>
      </c>
      <c r="AA3283" s="9">
        <v>0</v>
      </c>
      <c r="AB3283">
        <v>0</v>
      </c>
      <c r="AC3283">
        <v>0</v>
      </c>
    </row>
    <row r="3284" spans="1:29" x14ac:dyDescent="0.25">
      <c r="A3284" t="s">
        <v>1516</v>
      </c>
      <c r="B3284" t="s">
        <v>10</v>
      </c>
      <c r="C3284" t="s">
        <v>56</v>
      </c>
      <c r="D3284" t="s">
        <v>3619</v>
      </c>
      <c r="E3284" t="s">
        <v>3614</v>
      </c>
      <c r="F3284" t="str">
        <f>_xlfn.CONCAT(D3284:D3284,"-",E3284)</f>
        <v>Addis Ababa-Alger</v>
      </c>
      <c r="G3284" s="1">
        <v>44691</v>
      </c>
      <c r="H3284" s="1">
        <v>44691</v>
      </c>
      <c r="I3284" s="8">
        <f>IF(H3284&lt;&gt;"",_xlfn.DAYS(H3284,G3284),"N/A")</f>
        <v>0</v>
      </c>
      <c r="J3284" s="1">
        <f>IF(H3284&lt;&gt;"",H3284,"N/A")</f>
        <v>44691</v>
      </c>
      <c r="K3284">
        <v>5</v>
      </c>
      <c r="L3284" t="s">
        <v>16</v>
      </c>
      <c r="M3284" t="str">
        <f>IF(L3284&lt;&gt;"",L3284,"N/A")</f>
        <v>Paid</v>
      </c>
      <c r="N3284" t="s">
        <v>12</v>
      </c>
      <c r="O3284" t="str">
        <f>IF(N3284&lt;&gt;"",N3284,"N/A")</f>
        <v>Invoiced</v>
      </c>
      <c r="P3284" t="s">
        <v>57</v>
      </c>
      <c r="Q3284" s="9">
        <v>24.986000000000001</v>
      </c>
      <c r="R3284" t="str">
        <f t="shared" si="51"/>
        <v>20-30</v>
      </c>
      <c r="S3284">
        <v>100</v>
      </c>
      <c r="T3284" t="s">
        <v>14</v>
      </c>
      <c r="U3284">
        <f>IF(T3284="USD",S3284,S3284*0.055)</f>
        <v>100</v>
      </c>
      <c r="V3284">
        <v>80</v>
      </c>
      <c r="W3284" t="s">
        <v>14</v>
      </c>
      <c r="X3284">
        <f>IF(W3284="USD",V3284,V3284*0.054)</f>
        <v>80</v>
      </c>
      <c r="Y3284">
        <v>1</v>
      </c>
      <c r="Z3284">
        <v>0</v>
      </c>
      <c r="AA3284" s="9">
        <v>0</v>
      </c>
      <c r="AB3284">
        <v>0</v>
      </c>
      <c r="AC3284">
        <v>0</v>
      </c>
    </row>
    <row r="3285" spans="1:29" x14ac:dyDescent="0.25">
      <c r="A3285" t="s">
        <v>1527</v>
      </c>
      <c r="B3285" t="s">
        <v>10</v>
      </c>
      <c r="C3285" t="s">
        <v>56</v>
      </c>
      <c r="D3285" t="s">
        <v>3611</v>
      </c>
      <c r="E3285" t="s">
        <v>3613</v>
      </c>
      <c r="F3285" t="str">
        <f>_xlfn.CONCAT(D3285:D3285,"-",E3285)</f>
        <v>Mogadishu-Sanaa</v>
      </c>
      <c r="G3285" s="1">
        <v>44691</v>
      </c>
      <c r="H3285" s="1">
        <v>44691</v>
      </c>
      <c r="I3285" s="8">
        <f>IF(H3285&lt;&gt;"",_xlfn.DAYS(H3285,G3285),"N/A")</f>
        <v>0</v>
      </c>
      <c r="J3285" s="1">
        <f>IF(H3285&lt;&gt;"",H3285,"N/A")</f>
        <v>44691</v>
      </c>
      <c r="K3285">
        <v>5</v>
      </c>
      <c r="L3285" t="s">
        <v>16</v>
      </c>
      <c r="M3285" t="str">
        <f>IF(L3285&lt;&gt;"",L3285,"N/A")</f>
        <v>Paid</v>
      </c>
      <c r="O3285" t="str">
        <f>IF(N3285&lt;&gt;"",N3285,"N/A")</f>
        <v>N/A</v>
      </c>
      <c r="P3285" t="s">
        <v>57</v>
      </c>
      <c r="Q3285" s="9">
        <v>24.986000000000001</v>
      </c>
      <c r="R3285" t="str">
        <f t="shared" si="51"/>
        <v>20-30</v>
      </c>
      <c r="S3285">
        <v>100</v>
      </c>
      <c r="T3285" t="s">
        <v>14</v>
      </c>
      <c r="U3285">
        <f>IF(T3285="USD",S3285,S3285*0.055)</f>
        <v>100</v>
      </c>
      <c r="V3285">
        <v>80</v>
      </c>
      <c r="W3285" t="s">
        <v>14</v>
      </c>
      <c r="X3285">
        <f>IF(W3285="USD",V3285,V3285*0.054)</f>
        <v>80</v>
      </c>
      <c r="Y3285">
        <v>1</v>
      </c>
      <c r="Z3285">
        <v>0</v>
      </c>
      <c r="AA3285" s="9">
        <v>0</v>
      </c>
      <c r="AB3285">
        <v>0</v>
      </c>
      <c r="AC3285">
        <v>0</v>
      </c>
    </row>
    <row r="3286" spans="1:29" x14ac:dyDescent="0.25">
      <c r="A3286" t="s">
        <v>1492</v>
      </c>
      <c r="B3286" t="s">
        <v>10</v>
      </c>
      <c r="C3286" t="s">
        <v>56</v>
      </c>
      <c r="D3286" t="s">
        <v>3620</v>
      </c>
      <c r="E3286" t="s">
        <v>3612</v>
      </c>
      <c r="F3286" t="str">
        <f>_xlfn.CONCAT(D3286:D3286,"-",E3286)</f>
        <v>Zanzibar-Victoria</v>
      </c>
      <c r="G3286" s="1">
        <v>44687</v>
      </c>
      <c r="H3286" s="1">
        <v>44687</v>
      </c>
      <c r="I3286" s="8">
        <f>IF(H3286&lt;&gt;"",_xlfn.DAYS(H3286,G3286),"N/A")</f>
        <v>0</v>
      </c>
      <c r="J3286" s="1">
        <f>IF(H3286&lt;&gt;"",H3286,"N/A")</f>
        <v>44687</v>
      </c>
      <c r="K3286">
        <v>5</v>
      </c>
      <c r="L3286" t="s">
        <v>16</v>
      </c>
      <c r="M3286" t="str">
        <f>IF(L3286&lt;&gt;"",L3286,"N/A")</f>
        <v>Paid</v>
      </c>
      <c r="N3286" t="s">
        <v>12</v>
      </c>
      <c r="O3286" t="str">
        <f>IF(N3286&lt;&gt;"",N3286,"N/A")</f>
        <v>Invoiced</v>
      </c>
      <c r="P3286" t="s">
        <v>57</v>
      </c>
      <c r="Q3286" s="9">
        <v>24.981999999999999</v>
      </c>
      <c r="R3286" t="str">
        <f t="shared" si="51"/>
        <v>20-30</v>
      </c>
      <c r="S3286">
        <v>100</v>
      </c>
      <c r="T3286" t="s">
        <v>14</v>
      </c>
      <c r="U3286">
        <f>IF(T3286="USD",S3286,S3286*0.055)</f>
        <v>100</v>
      </c>
      <c r="V3286">
        <v>2000</v>
      </c>
      <c r="W3286" t="s">
        <v>58</v>
      </c>
      <c r="X3286">
        <f>IF(W3286="USD",V3286,V3286*0.054)</f>
        <v>108</v>
      </c>
      <c r="Y3286">
        <v>1</v>
      </c>
      <c r="Z3286">
        <v>0</v>
      </c>
      <c r="AA3286" s="9">
        <v>0</v>
      </c>
      <c r="AB3286">
        <v>0</v>
      </c>
      <c r="AC3286">
        <v>0</v>
      </c>
    </row>
    <row r="3287" spans="1:29" x14ac:dyDescent="0.25">
      <c r="A3287" t="s">
        <v>1710</v>
      </c>
      <c r="B3287" t="s">
        <v>10</v>
      </c>
      <c r="C3287" t="s">
        <v>56</v>
      </c>
      <c r="D3287" t="s">
        <v>3616</v>
      </c>
      <c r="E3287" t="s">
        <v>3617</v>
      </c>
      <c r="F3287" t="str">
        <f>_xlfn.CONCAT(D3287:D3287,"-",E3287)</f>
        <v>Marrakech-Lagos</v>
      </c>
      <c r="G3287" s="1">
        <v>44704</v>
      </c>
      <c r="H3287" s="1">
        <v>44704</v>
      </c>
      <c r="I3287" s="8">
        <f>IF(H3287&lt;&gt;"",_xlfn.DAYS(H3287,G3287),"N/A")</f>
        <v>0</v>
      </c>
      <c r="J3287" s="1">
        <f>IF(H3287&lt;&gt;"",H3287,"N/A")</f>
        <v>44704</v>
      </c>
      <c r="K3287">
        <v>5</v>
      </c>
      <c r="L3287" t="s">
        <v>16</v>
      </c>
      <c r="M3287" t="str">
        <f>IF(L3287&lt;&gt;"",L3287,"N/A")</f>
        <v>Paid</v>
      </c>
      <c r="N3287" t="s">
        <v>12</v>
      </c>
      <c r="O3287" t="str">
        <f>IF(N3287&lt;&gt;"",N3287,"N/A")</f>
        <v>Invoiced</v>
      </c>
      <c r="P3287" t="s">
        <v>57</v>
      </c>
      <c r="Q3287" s="9">
        <v>24.975999999999999</v>
      </c>
      <c r="R3287" t="str">
        <f t="shared" si="51"/>
        <v>20-30</v>
      </c>
      <c r="S3287">
        <v>100</v>
      </c>
      <c r="T3287" t="s">
        <v>14</v>
      </c>
      <c r="U3287">
        <f>IF(T3287="USD",S3287,S3287*0.055)</f>
        <v>100</v>
      </c>
      <c r="V3287">
        <v>2000</v>
      </c>
      <c r="W3287" t="s">
        <v>58</v>
      </c>
      <c r="X3287">
        <f>IF(W3287="USD",V3287,V3287*0.054)</f>
        <v>108</v>
      </c>
      <c r="Y3287">
        <v>1</v>
      </c>
      <c r="Z3287">
        <v>0</v>
      </c>
      <c r="AA3287" s="9">
        <v>0</v>
      </c>
      <c r="AB3287">
        <v>0</v>
      </c>
      <c r="AC3287">
        <v>0</v>
      </c>
    </row>
    <row r="3288" spans="1:29" x14ac:dyDescent="0.25">
      <c r="A3288" t="s">
        <v>1510</v>
      </c>
      <c r="B3288" t="s">
        <v>10</v>
      </c>
      <c r="C3288" t="s">
        <v>56</v>
      </c>
      <c r="D3288" t="s">
        <v>3619</v>
      </c>
      <c r="E3288" t="s">
        <v>3614</v>
      </c>
      <c r="F3288" t="str">
        <f>_xlfn.CONCAT(D3288:D3288,"-",E3288)</f>
        <v>Addis Ababa-Alger</v>
      </c>
      <c r="G3288" s="1">
        <v>44691</v>
      </c>
      <c r="H3288" s="1">
        <v>44691</v>
      </c>
      <c r="I3288" s="8">
        <f>IF(H3288&lt;&gt;"",_xlfn.DAYS(H3288,G3288),"N/A")</f>
        <v>0</v>
      </c>
      <c r="J3288" s="1">
        <f>IF(H3288&lt;&gt;"",H3288,"N/A")</f>
        <v>44691</v>
      </c>
      <c r="K3288">
        <v>5</v>
      </c>
      <c r="L3288" t="s">
        <v>16</v>
      </c>
      <c r="M3288" t="str">
        <f>IF(L3288&lt;&gt;"",L3288,"N/A")</f>
        <v>Paid</v>
      </c>
      <c r="N3288" t="s">
        <v>12</v>
      </c>
      <c r="O3288" t="str">
        <f>IF(N3288&lt;&gt;"",N3288,"N/A")</f>
        <v>Invoiced</v>
      </c>
      <c r="P3288" t="s">
        <v>57</v>
      </c>
      <c r="Q3288" s="9">
        <v>24.971</v>
      </c>
      <c r="R3288" t="str">
        <f t="shared" si="51"/>
        <v>20-30</v>
      </c>
      <c r="S3288">
        <v>100</v>
      </c>
      <c r="T3288" t="s">
        <v>14</v>
      </c>
      <c r="U3288">
        <f>IF(T3288="USD",S3288,S3288*0.055)</f>
        <v>100</v>
      </c>
      <c r="V3288">
        <v>80</v>
      </c>
      <c r="W3288" t="s">
        <v>14</v>
      </c>
      <c r="X3288">
        <f>IF(W3288="USD",V3288,V3288*0.054)</f>
        <v>80</v>
      </c>
      <c r="Y3288">
        <v>1</v>
      </c>
      <c r="Z3288">
        <v>0</v>
      </c>
      <c r="AA3288" s="9">
        <v>0</v>
      </c>
      <c r="AB3288">
        <v>0</v>
      </c>
      <c r="AC3288">
        <v>0</v>
      </c>
    </row>
    <row r="3289" spans="1:29" x14ac:dyDescent="0.25">
      <c r="A3289" t="s">
        <v>1521</v>
      </c>
      <c r="B3289" t="s">
        <v>10</v>
      </c>
      <c r="C3289" t="s">
        <v>56</v>
      </c>
      <c r="D3289" t="s">
        <v>3620</v>
      </c>
      <c r="E3289" t="s">
        <v>3613</v>
      </c>
      <c r="F3289" t="str">
        <f>_xlfn.CONCAT(D3289:D3289,"-",E3289)</f>
        <v>Zanzibar-Sanaa</v>
      </c>
      <c r="G3289" s="1">
        <v>44691</v>
      </c>
      <c r="H3289" s="1">
        <v>44691</v>
      </c>
      <c r="I3289" s="8">
        <f>IF(H3289&lt;&gt;"",_xlfn.DAYS(H3289,G3289),"N/A")</f>
        <v>0</v>
      </c>
      <c r="J3289" s="1">
        <f>IF(H3289&lt;&gt;"",H3289,"N/A")</f>
        <v>44691</v>
      </c>
      <c r="K3289">
        <v>5</v>
      </c>
      <c r="L3289" t="s">
        <v>16</v>
      </c>
      <c r="M3289" t="str">
        <f>IF(L3289&lt;&gt;"",L3289,"N/A")</f>
        <v>Paid</v>
      </c>
      <c r="O3289" t="str">
        <f>IF(N3289&lt;&gt;"",N3289,"N/A")</f>
        <v>N/A</v>
      </c>
      <c r="P3289" t="s">
        <v>57</v>
      </c>
      <c r="Q3289" s="9">
        <v>24.971</v>
      </c>
      <c r="R3289" t="str">
        <f t="shared" si="51"/>
        <v>20-30</v>
      </c>
      <c r="S3289">
        <v>100</v>
      </c>
      <c r="T3289" t="s">
        <v>14</v>
      </c>
      <c r="U3289">
        <f>IF(T3289="USD",S3289,S3289*0.055)</f>
        <v>100</v>
      </c>
      <c r="V3289">
        <v>80</v>
      </c>
      <c r="W3289" t="s">
        <v>14</v>
      </c>
      <c r="X3289">
        <f>IF(W3289="USD",V3289,V3289*0.054)</f>
        <v>80</v>
      </c>
      <c r="Y3289">
        <v>1</v>
      </c>
      <c r="Z3289">
        <v>0</v>
      </c>
      <c r="AA3289" s="9">
        <v>0</v>
      </c>
      <c r="AB3289">
        <v>0</v>
      </c>
      <c r="AC3289">
        <v>0</v>
      </c>
    </row>
    <row r="3290" spans="1:29" x14ac:dyDescent="0.25">
      <c r="A3290" t="s">
        <v>1513</v>
      </c>
      <c r="B3290" t="s">
        <v>10</v>
      </c>
      <c r="C3290" t="s">
        <v>56</v>
      </c>
      <c r="D3290" t="s">
        <v>3615</v>
      </c>
      <c r="E3290" t="s">
        <v>3617</v>
      </c>
      <c r="F3290" t="str">
        <f>_xlfn.CONCAT(D3290:D3290,"-",E3290)</f>
        <v>Mombasa-Lagos</v>
      </c>
      <c r="G3290" s="1">
        <v>44691</v>
      </c>
      <c r="H3290" s="1">
        <v>44691</v>
      </c>
      <c r="I3290" s="8">
        <f>IF(H3290&lt;&gt;"",_xlfn.DAYS(H3290,G3290),"N/A")</f>
        <v>0</v>
      </c>
      <c r="J3290" s="1">
        <f>IF(H3290&lt;&gt;"",H3290,"N/A")</f>
        <v>44691</v>
      </c>
      <c r="K3290">
        <v>5</v>
      </c>
      <c r="L3290" t="s">
        <v>16</v>
      </c>
      <c r="M3290" t="str">
        <f>IF(L3290&lt;&gt;"",L3290,"N/A")</f>
        <v>Paid</v>
      </c>
      <c r="N3290" t="s">
        <v>12</v>
      </c>
      <c r="O3290" t="str">
        <f>IF(N3290&lt;&gt;"",N3290,"N/A")</f>
        <v>Invoiced</v>
      </c>
      <c r="P3290" t="s">
        <v>57</v>
      </c>
      <c r="Q3290" s="9">
        <v>24.96</v>
      </c>
      <c r="R3290" t="str">
        <f t="shared" si="51"/>
        <v>20-30</v>
      </c>
      <c r="S3290">
        <v>100</v>
      </c>
      <c r="T3290" t="s">
        <v>14</v>
      </c>
      <c r="U3290">
        <f>IF(T3290="USD",S3290,S3290*0.055)</f>
        <v>100</v>
      </c>
      <c r="V3290">
        <v>80</v>
      </c>
      <c r="W3290" t="s">
        <v>14</v>
      </c>
      <c r="X3290">
        <f>IF(W3290="USD",V3290,V3290*0.054)</f>
        <v>80</v>
      </c>
      <c r="Y3290">
        <v>1</v>
      </c>
      <c r="Z3290">
        <v>0</v>
      </c>
      <c r="AA3290" s="9">
        <v>0</v>
      </c>
      <c r="AB3290">
        <v>0</v>
      </c>
      <c r="AC3290">
        <v>0</v>
      </c>
    </row>
    <row r="3291" spans="1:29" x14ac:dyDescent="0.25">
      <c r="A3291" t="s">
        <v>1524</v>
      </c>
      <c r="B3291" t="s">
        <v>10</v>
      </c>
      <c r="C3291" t="s">
        <v>56</v>
      </c>
      <c r="D3291" t="s">
        <v>3620</v>
      </c>
      <c r="E3291" t="s">
        <v>3613</v>
      </c>
      <c r="F3291" t="str">
        <f>_xlfn.CONCAT(D3291:D3291,"-",E3291)</f>
        <v>Zanzibar-Sanaa</v>
      </c>
      <c r="G3291" s="1">
        <v>44691</v>
      </c>
      <c r="H3291" s="1">
        <v>44691</v>
      </c>
      <c r="I3291" s="8">
        <f>IF(H3291&lt;&gt;"",_xlfn.DAYS(H3291,G3291),"N/A")</f>
        <v>0</v>
      </c>
      <c r="J3291" s="1">
        <f>IF(H3291&lt;&gt;"",H3291,"N/A")</f>
        <v>44691</v>
      </c>
      <c r="K3291">
        <v>5</v>
      </c>
      <c r="L3291" t="s">
        <v>16</v>
      </c>
      <c r="M3291" t="str">
        <f>IF(L3291&lt;&gt;"",L3291,"N/A")</f>
        <v>Paid</v>
      </c>
      <c r="O3291" t="str">
        <f>IF(N3291&lt;&gt;"",N3291,"N/A")</f>
        <v>N/A</v>
      </c>
      <c r="P3291" t="s">
        <v>57</v>
      </c>
      <c r="Q3291" s="9">
        <v>24.96</v>
      </c>
      <c r="R3291" t="str">
        <f t="shared" si="51"/>
        <v>20-30</v>
      </c>
      <c r="S3291">
        <v>100</v>
      </c>
      <c r="T3291" t="s">
        <v>14</v>
      </c>
      <c r="U3291">
        <f>IF(T3291="USD",S3291,S3291*0.055)</f>
        <v>100</v>
      </c>
      <c r="V3291">
        <v>80</v>
      </c>
      <c r="W3291" t="s">
        <v>14</v>
      </c>
      <c r="X3291">
        <f>IF(W3291="USD",V3291,V3291*0.054)</f>
        <v>80</v>
      </c>
      <c r="Y3291">
        <v>1</v>
      </c>
      <c r="Z3291">
        <v>0</v>
      </c>
      <c r="AA3291" s="9">
        <v>0</v>
      </c>
      <c r="AB3291">
        <v>0</v>
      </c>
      <c r="AC3291">
        <v>0</v>
      </c>
    </row>
    <row r="3292" spans="1:29" x14ac:dyDescent="0.25">
      <c r="A3292" t="s">
        <v>1514</v>
      </c>
      <c r="B3292" t="s">
        <v>10</v>
      </c>
      <c r="C3292" t="s">
        <v>56</v>
      </c>
      <c r="D3292" t="s">
        <v>3616</v>
      </c>
      <c r="E3292" t="s">
        <v>3614</v>
      </c>
      <c r="F3292" t="str">
        <f>_xlfn.CONCAT(D3292:D3292,"-",E3292)</f>
        <v>Marrakech-Alger</v>
      </c>
      <c r="G3292" s="1">
        <v>44691</v>
      </c>
      <c r="H3292" s="1">
        <v>44691</v>
      </c>
      <c r="I3292" s="8">
        <f>IF(H3292&lt;&gt;"",_xlfn.DAYS(H3292,G3292),"N/A")</f>
        <v>0</v>
      </c>
      <c r="J3292" s="1">
        <f>IF(H3292&lt;&gt;"",H3292,"N/A")</f>
        <v>44691</v>
      </c>
      <c r="K3292">
        <v>5</v>
      </c>
      <c r="L3292" t="s">
        <v>16</v>
      </c>
      <c r="M3292" t="str">
        <f>IF(L3292&lt;&gt;"",L3292,"N/A")</f>
        <v>Paid</v>
      </c>
      <c r="N3292" t="s">
        <v>12</v>
      </c>
      <c r="O3292" t="str">
        <f>IF(N3292&lt;&gt;"",N3292,"N/A")</f>
        <v>Invoiced</v>
      </c>
      <c r="P3292" t="s">
        <v>57</v>
      </c>
      <c r="Q3292" s="9">
        <v>24.949000000000002</v>
      </c>
      <c r="R3292" t="str">
        <f t="shared" si="51"/>
        <v>20-30</v>
      </c>
      <c r="S3292">
        <v>100</v>
      </c>
      <c r="T3292" t="s">
        <v>14</v>
      </c>
      <c r="U3292">
        <f>IF(T3292="USD",S3292,S3292*0.055)</f>
        <v>100</v>
      </c>
      <c r="V3292">
        <v>80</v>
      </c>
      <c r="W3292" t="s">
        <v>14</v>
      </c>
      <c r="X3292">
        <f>IF(W3292="USD",V3292,V3292*0.054)</f>
        <v>80</v>
      </c>
      <c r="Y3292">
        <v>1</v>
      </c>
      <c r="Z3292">
        <v>0</v>
      </c>
      <c r="AA3292" s="9">
        <v>0</v>
      </c>
      <c r="AB3292">
        <v>0</v>
      </c>
      <c r="AC3292">
        <v>0</v>
      </c>
    </row>
    <row r="3293" spans="1:29" x14ac:dyDescent="0.25">
      <c r="A3293" t="s">
        <v>1525</v>
      </c>
      <c r="B3293" t="s">
        <v>10</v>
      </c>
      <c r="C3293" t="s">
        <v>56</v>
      </c>
      <c r="D3293" t="s">
        <v>3619</v>
      </c>
      <c r="E3293" t="s">
        <v>3612</v>
      </c>
      <c r="F3293" t="str">
        <f>_xlfn.CONCAT(D3293:D3293,"-",E3293)</f>
        <v>Addis Ababa-Victoria</v>
      </c>
      <c r="G3293" s="1">
        <v>44691</v>
      </c>
      <c r="H3293" s="1">
        <v>44691</v>
      </c>
      <c r="I3293" s="8">
        <f>IF(H3293&lt;&gt;"",_xlfn.DAYS(H3293,G3293),"N/A")</f>
        <v>0</v>
      </c>
      <c r="J3293" s="1">
        <f>IF(H3293&lt;&gt;"",H3293,"N/A")</f>
        <v>44691</v>
      </c>
      <c r="K3293">
        <v>5</v>
      </c>
      <c r="L3293" t="s">
        <v>16</v>
      </c>
      <c r="M3293" t="str">
        <f>IF(L3293&lt;&gt;"",L3293,"N/A")</f>
        <v>Paid</v>
      </c>
      <c r="O3293" t="str">
        <f>IF(N3293&lt;&gt;"",N3293,"N/A")</f>
        <v>N/A</v>
      </c>
      <c r="P3293" t="s">
        <v>57</v>
      </c>
      <c r="Q3293" s="9">
        <v>24.949000000000002</v>
      </c>
      <c r="R3293" t="str">
        <f t="shared" si="51"/>
        <v>20-30</v>
      </c>
      <c r="S3293">
        <v>100</v>
      </c>
      <c r="T3293" t="s">
        <v>14</v>
      </c>
      <c r="U3293">
        <f>IF(T3293="USD",S3293,S3293*0.055)</f>
        <v>100</v>
      </c>
      <c r="V3293">
        <v>80</v>
      </c>
      <c r="W3293" t="s">
        <v>14</v>
      </c>
      <c r="X3293">
        <f>IF(W3293="USD",V3293,V3293*0.054)</f>
        <v>80</v>
      </c>
      <c r="Y3293">
        <v>1</v>
      </c>
      <c r="Z3293">
        <v>0</v>
      </c>
      <c r="AA3293" s="9">
        <v>0</v>
      </c>
      <c r="AB3293">
        <v>0</v>
      </c>
      <c r="AC3293">
        <v>0</v>
      </c>
    </row>
    <row r="3294" spans="1:29" x14ac:dyDescent="0.25">
      <c r="A3294" t="s">
        <v>1495</v>
      </c>
      <c r="B3294" t="s">
        <v>10</v>
      </c>
      <c r="C3294" t="s">
        <v>56</v>
      </c>
      <c r="D3294" t="s">
        <v>3611</v>
      </c>
      <c r="E3294" t="s">
        <v>3612</v>
      </c>
      <c r="F3294" t="str">
        <f>_xlfn.CONCAT(D3294:D3294,"-",E3294)</f>
        <v>Mogadishu-Victoria</v>
      </c>
      <c r="G3294" s="1">
        <v>44687</v>
      </c>
      <c r="H3294" s="1">
        <v>44687</v>
      </c>
      <c r="I3294" s="8">
        <f>IF(H3294&lt;&gt;"",_xlfn.DAYS(H3294,G3294),"N/A")</f>
        <v>0</v>
      </c>
      <c r="J3294" s="1">
        <f>IF(H3294&lt;&gt;"",H3294,"N/A")</f>
        <v>44687</v>
      </c>
      <c r="K3294">
        <v>5</v>
      </c>
      <c r="L3294" t="s">
        <v>16</v>
      </c>
      <c r="M3294" t="str">
        <f>IF(L3294&lt;&gt;"",L3294,"N/A")</f>
        <v>Paid</v>
      </c>
      <c r="N3294" t="s">
        <v>12</v>
      </c>
      <c r="O3294" t="str">
        <f>IF(N3294&lt;&gt;"",N3294,"N/A")</f>
        <v>Invoiced</v>
      </c>
      <c r="P3294" t="s">
        <v>57</v>
      </c>
      <c r="Q3294" s="9">
        <v>24.948</v>
      </c>
      <c r="R3294" t="str">
        <f t="shared" si="51"/>
        <v>20-30</v>
      </c>
      <c r="S3294">
        <v>100</v>
      </c>
      <c r="T3294" t="s">
        <v>14</v>
      </c>
      <c r="U3294">
        <f>IF(T3294="USD",S3294,S3294*0.055)</f>
        <v>100</v>
      </c>
      <c r="V3294">
        <v>2000</v>
      </c>
      <c r="W3294" t="s">
        <v>58</v>
      </c>
      <c r="X3294">
        <f>IF(W3294="USD",V3294,V3294*0.054)</f>
        <v>108</v>
      </c>
      <c r="Y3294">
        <v>1</v>
      </c>
      <c r="Z3294">
        <v>0</v>
      </c>
      <c r="AA3294" s="9">
        <v>0</v>
      </c>
      <c r="AB3294">
        <v>0</v>
      </c>
      <c r="AC3294">
        <v>0</v>
      </c>
    </row>
    <row r="3295" spans="1:29" x14ac:dyDescent="0.25">
      <c r="A3295" t="s">
        <v>1509</v>
      </c>
      <c r="B3295" t="s">
        <v>10</v>
      </c>
      <c r="C3295" t="s">
        <v>56</v>
      </c>
      <c r="D3295" t="s">
        <v>3620</v>
      </c>
      <c r="E3295" t="s">
        <v>3613</v>
      </c>
      <c r="F3295" t="str">
        <f>_xlfn.CONCAT(D3295:D3295,"-",E3295)</f>
        <v>Zanzibar-Sanaa</v>
      </c>
      <c r="G3295" s="1">
        <v>44691</v>
      </c>
      <c r="H3295" s="1">
        <v>44691</v>
      </c>
      <c r="I3295" s="8">
        <f>IF(H3295&lt;&gt;"",_xlfn.DAYS(H3295,G3295),"N/A")</f>
        <v>0</v>
      </c>
      <c r="J3295" s="1">
        <f>IF(H3295&lt;&gt;"",H3295,"N/A")</f>
        <v>44691</v>
      </c>
      <c r="K3295">
        <v>5</v>
      </c>
      <c r="L3295" t="s">
        <v>16</v>
      </c>
      <c r="M3295" t="str">
        <f>IF(L3295&lt;&gt;"",L3295,"N/A")</f>
        <v>Paid</v>
      </c>
      <c r="N3295" t="s">
        <v>12</v>
      </c>
      <c r="O3295" t="str">
        <f>IF(N3295&lt;&gt;"",N3295,"N/A")</f>
        <v>Invoiced</v>
      </c>
      <c r="P3295" t="s">
        <v>57</v>
      </c>
      <c r="Q3295" s="9">
        <v>24.928000000000001</v>
      </c>
      <c r="R3295" t="str">
        <f t="shared" si="51"/>
        <v>20-30</v>
      </c>
      <c r="S3295">
        <v>100</v>
      </c>
      <c r="T3295" t="s">
        <v>14</v>
      </c>
      <c r="U3295">
        <f>IF(T3295="USD",S3295,S3295*0.055)</f>
        <v>100</v>
      </c>
      <c r="V3295">
        <v>80</v>
      </c>
      <c r="W3295" t="s">
        <v>14</v>
      </c>
      <c r="X3295">
        <f>IF(W3295="USD",V3295,V3295*0.054)</f>
        <v>80</v>
      </c>
      <c r="Y3295">
        <v>1</v>
      </c>
      <c r="Z3295">
        <v>0</v>
      </c>
      <c r="AA3295" s="9">
        <v>0</v>
      </c>
      <c r="AB3295">
        <v>0</v>
      </c>
      <c r="AC3295">
        <v>0</v>
      </c>
    </row>
    <row r="3296" spans="1:29" x14ac:dyDescent="0.25">
      <c r="A3296" t="s">
        <v>1520</v>
      </c>
      <c r="B3296" t="s">
        <v>10</v>
      </c>
      <c r="C3296" t="s">
        <v>56</v>
      </c>
      <c r="D3296" t="s">
        <v>3611</v>
      </c>
      <c r="E3296" t="s">
        <v>3612</v>
      </c>
      <c r="F3296" t="str">
        <f>_xlfn.CONCAT(D3296:D3296,"-",E3296)</f>
        <v>Mogadishu-Victoria</v>
      </c>
      <c r="G3296" s="1">
        <v>44691</v>
      </c>
      <c r="H3296" s="1">
        <v>44691</v>
      </c>
      <c r="I3296" s="8">
        <f>IF(H3296&lt;&gt;"",_xlfn.DAYS(H3296,G3296),"N/A")</f>
        <v>0</v>
      </c>
      <c r="J3296" s="1">
        <f>IF(H3296&lt;&gt;"",H3296,"N/A")</f>
        <v>44691</v>
      </c>
      <c r="K3296">
        <v>5</v>
      </c>
      <c r="L3296" t="s">
        <v>16</v>
      </c>
      <c r="M3296" t="str">
        <f>IF(L3296&lt;&gt;"",L3296,"N/A")</f>
        <v>Paid</v>
      </c>
      <c r="O3296" t="str">
        <f>IF(N3296&lt;&gt;"",N3296,"N/A")</f>
        <v>N/A</v>
      </c>
      <c r="P3296" t="s">
        <v>57</v>
      </c>
      <c r="Q3296" s="9">
        <v>24.928000000000001</v>
      </c>
      <c r="R3296" t="str">
        <f t="shared" si="51"/>
        <v>20-30</v>
      </c>
      <c r="S3296">
        <v>100</v>
      </c>
      <c r="T3296" t="s">
        <v>14</v>
      </c>
      <c r="U3296">
        <f>IF(T3296="USD",S3296,S3296*0.055)</f>
        <v>100</v>
      </c>
      <c r="V3296">
        <v>80</v>
      </c>
      <c r="W3296" t="s">
        <v>14</v>
      </c>
      <c r="X3296">
        <f>IF(W3296="USD",V3296,V3296*0.054)</f>
        <v>80</v>
      </c>
      <c r="Y3296">
        <v>1</v>
      </c>
      <c r="Z3296">
        <v>0</v>
      </c>
      <c r="AA3296" s="9">
        <v>0</v>
      </c>
      <c r="AB3296">
        <v>0</v>
      </c>
      <c r="AC3296">
        <v>0</v>
      </c>
    </row>
    <row r="3297" spans="1:29" x14ac:dyDescent="0.25">
      <c r="A3297" t="s">
        <v>1515</v>
      </c>
      <c r="B3297" t="s">
        <v>10</v>
      </c>
      <c r="C3297" t="s">
        <v>56</v>
      </c>
      <c r="D3297" t="s">
        <v>3616</v>
      </c>
      <c r="E3297" t="s">
        <v>3617</v>
      </c>
      <c r="F3297" t="str">
        <f>_xlfn.CONCAT(D3297:D3297,"-",E3297)</f>
        <v>Marrakech-Lagos</v>
      </c>
      <c r="G3297" s="1">
        <v>44691</v>
      </c>
      <c r="H3297" s="1">
        <v>44691</v>
      </c>
      <c r="I3297" s="8">
        <f>IF(H3297&lt;&gt;"",_xlfn.DAYS(H3297,G3297),"N/A")</f>
        <v>0</v>
      </c>
      <c r="J3297" s="1">
        <f>IF(H3297&lt;&gt;"",H3297,"N/A")</f>
        <v>44691</v>
      </c>
      <c r="K3297">
        <v>5</v>
      </c>
      <c r="L3297" t="s">
        <v>16</v>
      </c>
      <c r="M3297" t="str">
        <f>IF(L3297&lt;&gt;"",L3297,"N/A")</f>
        <v>Paid</v>
      </c>
      <c r="N3297" t="s">
        <v>12</v>
      </c>
      <c r="O3297" t="str">
        <f>IF(N3297&lt;&gt;"",N3297,"N/A")</f>
        <v>Invoiced</v>
      </c>
      <c r="P3297" t="s">
        <v>57</v>
      </c>
      <c r="Q3297" s="9">
        <v>24.925999999999998</v>
      </c>
      <c r="R3297" t="str">
        <f t="shared" si="51"/>
        <v>20-30</v>
      </c>
      <c r="S3297">
        <v>100</v>
      </c>
      <c r="T3297" t="s">
        <v>14</v>
      </c>
      <c r="U3297">
        <f>IF(T3297="USD",S3297,S3297*0.055)</f>
        <v>100</v>
      </c>
      <c r="V3297">
        <v>80</v>
      </c>
      <c r="W3297" t="s">
        <v>14</v>
      </c>
      <c r="X3297">
        <f>IF(W3297="USD",V3297,V3297*0.054)</f>
        <v>80</v>
      </c>
      <c r="Y3297">
        <v>1</v>
      </c>
      <c r="Z3297">
        <v>0</v>
      </c>
      <c r="AA3297" s="9">
        <v>0</v>
      </c>
      <c r="AB3297">
        <v>0</v>
      </c>
      <c r="AC3297">
        <v>0</v>
      </c>
    </row>
    <row r="3298" spans="1:29" x14ac:dyDescent="0.25">
      <c r="A3298" t="s">
        <v>1526</v>
      </c>
      <c r="B3298" t="s">
        <v>10</v>
      </c>
      <c r="C3298" t="s">
        <v>56</v>
      </c>
      <c r="D3298" t="s">
        <v>3611</v>
      </c>
      <c r="E3298" t="s">
        <v>3612</v>
      </c>
      <c r="F3298" t="str">
        <f>_xlfn.CONCAT(D3298:D3298,"-",E3298)</f>
        <v>Mogadishu-Victoria</v>
      </c>
      <c r="G3298" s="1">
        <v>44691</v>
      </c>
      <c r="H3298" s="1">
        <v>44691</v>
      </c>
      <c r="I3298" s="8">
        <f>IF(H3298&lt;&gt;"",_xlfn.DAYS(H3298,G3298),"N/A")</f>
        <v>0</v>
      </c>
      <c r="J3298" s="1">
        <f>IF(H3298&lt;&gt;"",H3298,"N/A")</f>
        <v>44691</v>
      </c>
      <c r="K3298">
        <v>5</v>
      </c>
      <c r="L3298" t="s">
        <v>16</v>
      </c>
      <c r="M3298" t="str">
        <f>IF(L3298&lt;&gt;"",L3298,"N/A")</f>
        <v>Paid</v>
      </c>
      <c r="O3298" t="str">
        <f>IF(N3298&lt;&gt;"",N3298,"N/A")</f>
        <v>N/A</v>
      </c>
      <c r="P3298" t="s">
        <v>57</v>
      </c>
      <c r="Q3298" s="9">
        <v>24.925999999999998</v>
      </c>
      <c r="R3298" t="str">
        <f t="shared" si="51"/>
        <v>20-30</v>
      </c>
      <c r="S3298">
        <v>100</v>
      </c>
      <c r="T3298" t="s">
        <v>14</v>
      </c>
      <c r="U3298">
        <f>IF(T3298="USD",S3298,S3298*0.055)</f>
        <v>100</v>
      </c>
      <c r="V3298">
        <v>80</v>
      </c>
      <c r="W3298" t="s">
        <v>14</v>
      </c>
      <c r="X3298">
        <f>IF(W3298="USD",V3298,V3298*0.054)</f>
        <v>80</v>
      </c>
      <c r="Y3298">
        <v>1</v>
      </c>
      <c r="Z3298">
        <v>0</v>
      </c>
      <c r="AA3298" s="9">
        <v>0</v>
      </c>
      <c r="AB3298">
        <v>0</v>
      </c>
      <c r="AC3298">
        <v>0</v>
      </c>
    </row>
    <row r="3299" spans="1:29" x14ac:dyDescent="0.25">
      <c r="A3299" t="s">
        <v>1504</v>
      </c>
      <c r="B3299" t="s">
        <v>10</v>
      </c>
      <c r="C3299" t="s">
        <v>56</v>
      </c>
      <c r="D3299" t="s">
        <v>3619</v>
      </c>
      <c r="E3299" t="s">
        <v>3614</v>
      </c>
      <c r="F3299" t="str">
        <f>_xlfn.CONCAT(D3299:D3299,"-",E3299)</f>
        <v>Addis Ababa-Alger</v>
      </c>
      <c r="G3299" s="1">
        <v>44687</v>
      </c>
      <c r="H3299" s="1">
        <v>44687</v>
      </c>
      <c r="I3299" s="8">
        <f>IF(H3299&lt;&gt;"",_xlfn.DAYS(H3299,G3299),"N/A")</f>
        <v>0</v>
      </c>
      <c r="J3299" s="1">
        <f>IF(H3299&lt;&gt;"",H3299,"N/A")</f>
        <v>44687</v>
      </c>
      <c r="K3299">
        <v>5</v>
      </c>
      <c r="L3299" t="s">
        <v>16</v>
      </c>
      <c r="M3299" t="str">
        <f>IF(L3299&lt;&gt;"",L3299,"N/A")</f>
        <v>Paid</v>
      </c>
      <c r="N3299" t="s">
        <v>12</v>
      </c>
      <c r="O3299" t="str">
        <f>IF(N3299&lt;&gt;"",N3299,"N/A")</f>
        <v>Invoiced</v>
      </c>
      <c r="P3299" t="s">
        <v>57</v>
      </c>
      <c r="Q3299" s="9">
        <v>24.856000000000002</v>
      </c>
      <c r="R3299" t="str">
        <f t="shared" si="51"/>
        <v>20-30</v>
      </c>
      <c r="S3299">
        <v>100</v>
      </c>
      <c r="T3299" t="s">
        <v>14</v>
      </c>
      <c r="U3299">
        <f>IF(T3299="USD",S3299,S3299*0.055)</f>
        <v>100</v>
      </c>
      <c r="V3299">
        <v>2000</v>
      </c>
      <c r="W3299" t="s">
        <v>58</v>
      </c>
      <c r="X3299">
        <f>IF(W3299="USD",V3299,V3299*0.054)</f>
        <v>108</v>
      </c>
      <c r="Y3299">
        <v>1</v>
      </c>
      <c r="Z3299">
        <v>0</v>
      </c>
      <c r="AA3299" s="9">
        <v>0</v>
      </c>
      <c r="AB3299">
        <v>0</v>
      </c>
      <c r="AC3299">
        <v>0</v>
      </c>
    </row>
    <row r="3300" spans="1:29" x14ac:dyDescent="0.25">
      <c r="A3300" t="s">
        <v>1512</v>
      </c>
      <c r="B3300" t="s">
        <v>10</v>
      </c>
      <c r="C3300" t="s">
        <v>56</v>
      </c>
      <c r="D3300" t="s">
        <v>3619</v>
      </c>
      <c r="E3300" t="s">
        <v>3614</v>
      </c>
      <c r="F3300" t="str">
        <f>_xlfn.CONCAT(D3300:D3300,"-",E3300)</f>
        <v>Addis Ababa-Alger</v>
      </c>
      <c r="G3300" s="1">
        <v>44691</v>
      </c>
      <c r="H3300" s="1">
        <v>44691</v>
      </c>
      <c r="I3300" s="8">
        <f>IF(H3300&lt;&gt;"",_xlfn.DAYS(H3300,G3300),"N/A")</f>
        <v>0</v>
      </c>
      <c r="J3300" s="1">
        <f>IF(H3300&lt;&gt;"",H3300,"N/A")</f>
        <v>44691</v>
      </c>
      <c r="K3300">
        <v>5</v>
      </c>
      <c r="L3300" t="s">
        <v>16</v>
      </c>
      <c r="M3300" t="str">
        <f>IF(L3300&lt;&gt;"",L3300,"N/A")</f>
        <v>Paid</v>
      </c>
      <c r="N3300" t="s">
        <v>12</v>
      </c>
      <c r="O3300" t="str">
        <f>IF(N3300&lt;&gt;"",N3300,"N/A")</f>
        <v>Invoiced</v>
      </c>
      <c r="P3300" t="s">
        <v>57</v>
      </c>
      <c r="Q3300" s="9">
        <v>24.849</v>
      </c>
      <c r="R3300" t="str">
        <f t="shared" si="51"/>
        <v>20-30</v>
      </c>
      <c r="S3300">
        <v>100</v>
      </c>
      <c r="T3300" t="s">
        <v>14</v>
      </c>
      <c r="U3300">
        <f>IF(T3300="USD",S3300,S3300*0.055)</f>
        <v>100</v>
      </c>
      <c r="V3300">
        <v>80</v>
      </c>
      <c r="W3300" t="s">
        <v>14</v>
      </c>
      <c r="X3300">
        <f>IF(W3300="USD",V3300,V3300*0.054)</f>
        <v>80</v>
      </c>
      <c r="Y3300">
        <v>1</v>
      </c>
      <c r="Z3300">
        <v>0</v>
      </c>
      <c r="AA3300" s="9">
        <v>0</v>
      </c>
      <c r="AB3300">
        <v>0</v>
      </c>
      <c r="AC3300">
        <v>0</v>
      </c>
    </row>
    <row r="3301" spans="1:29" x14ac:dyDescent="0.25">
      <c r="A3301" t="s">
        <v>1523</v>
      </c>
      <c r="B3301" t="s">
        <v>10</v>
      </c>
      <c r="C3301" t="s">
        <v>56</v>
      </c>
      <c r="D3301" t="s">
        <v>3611</v>
      </c>
      <c r="E3301" t="s">
        <v>3614</v>
      </c>
      <c r="F3301" t="str">
        <f>_xlfn.CONCAT(D3301:D3301,"-",E3301)</f>
        <v>Mogadishu-Alger</v>
      </c>
      <c r="G3301" s="1">
        <v>44691</v>
      </c>
      <c r="H3301" s="1">
        <v>44691</v>
      </c>
      <c r="I3301" s="8">
        <f>IF(H3301&lt;&gt;"",_xlfn.DAYS(H3301,G3301),"N/A")</f>
        <v>0</v>
      </c>
      <c r="J3301" s="1">
        <f>IF(H3301&lt;&gt;"",H3301,"N/A")</f>
        <v>44691</v>
      </c>
      <c r="K3301">
        <v>5</v>
      </c>
      <c r="L3301" t="s">
        <v>16</v>
      </c>
      <c r="M3301" t="str">
        <f>IF(L3301&lt;&gt;"",L3301,"N/A")</f>
        <v>Paid</v>
      </c>
      <c r="O3301" t="str">
        <f>IF(N3301&lt;&gt;"",N3301,"N/A")</f>
        <v>N/A</v>
      </c>
      <c r="P3301" t="s">
        <v>57</v>
      </c>
      <c r="Q3301" s="9">
        <v>24.849</v>
      </c>
      <c r="R3301" t="str">
        <f t="shared" si="51"/>
        <v>20-30</v>
      </c>
      <c r="S3301">
        <v>100</v>
      </c>
      <c r="T3301" t="s">
        <v>14</v>
      </c>
      <c r="U3301">
        <f>IF(T3301="USD",S3301,S3301*0.055)</f>
        <v>100</v>
      </c>
      <c r="V3301">
        <v>80</v>
      </c>
      <c r="W3301" t="s">
        <v>14</v>
      </c>
      <c r="X3301">
        <f>IF(W3301="USD",V3301,V3301*0.054)</f>
        <v>80</v>
      </c>
      <c r="Y3301">
        <v>1</v>
      </c>
      <c r="Z3301">
        <v>0</v>
      </c>
      <c r="AA3301" s="9">
        <v>0</v>
      </c>
      <c r="AB3301">
        <v>0</v>
      </c>
      <c r="AC3301">
        <v>0</v>
      </c>
    </row>
    <row r="3302" spans="1:29" x14ac:dyDescent="0.25">
      <c r="A3302" t="s">
        <v>1496</v>
      </c>
      <c r="B3302" t="s">
        <v>10</v>
      </c>
      <c r="C3302" t="s">
        <v>56</v>
      </c>
      <c r="D3302" t="s">
        <v>3611</v>
      </c>
      <c r="E3302" t="s">
        <v>3613</v>
      </c>
      <c r="F3302" t="str">
        <f>_xlfn.CONCAT(D3302:D3302,"-",E3302)</f>
        <v>Mogadishu-Sanaa</v>
      </c>
      <c r="G3302" s="1">
        <v>44687</v>
      </c>
      <c r="H3302" s="1">
        <v>44687</v>
      </c>
      <c r="I3302" s="8">
        <f>IF(H3302&lt;&gt;"",_xlfn.DAYS(H3302,G3302),"N/A")</f>
        <v>0</v>
      </c>
      <c r="J3302" s="1">
        <f>IF(H3302&lt;&gt;"",H3302,"N/A")</f>
        <v>44687</v>
      </c>
      <c r="K3302">
        <v>5</v>
      </c>
      <c r="L3302" t="s">
        <v>16</v>
      </c>
      <c r="M3302" t="str">
        <f>IF(L3302&lt;&gt;"",L3302,"N/A")</f>
        <v>Paid</v>
      </c>
      <c r="N3302" t="s">
        <v>12</v>
      </c>
      <c r="O3302" t="str">
        <f>IF(N3302&lt;&gt;"",N3302,"N/A")</f>
        <v>Invoiced</v>
      </c>
      <c r="P3302" t="s">
        <v>57</v>
      </c>
      <c r="Q3302" s="9">
        <v>24.841000000000001</v>
      </c>
      <c r="R3302" t="str">
        <f t="shared" si="51"/>
        <v>20-30</v>
      </c>
      <c r="S3302">
        <v>100</v>
      </c>
      <c r="T3302" t="s">
        <v>14</v>
      </c>
      <c r="U3302">
        <f>IF(T3302="USD",S3302,S3302*0.055)</f>
        <v>100</v>
      </c>
      <c r="V3302">
        <v>2000</v>
      </c>
      <c r="W3302" t="s">
        <v>58</v>
      </c>
      <c r="X3302">
        <f>IF(W3302="USD",V3302,V3302*0.054)</f>
        <v>108</v>
      </c>
      <c r="Y3302">
        <v>1</v>
      </c>
      <c r="Z3302">
        <v>0</v>
      </c>
      <c r="AA3302" s="9">
        <v>0</v>
      </c>
      <c r="AB3302">
        <v>0</v>
      </c>
      <c r="AC3302">
        <v>0</v>
      </c>
    </row>
    <row r="3303" spans="1:29" x14ac:dyDescent="0.25">
      <c r="A3303" t="s">
        <v>1491</v>
      </c>
      <c r="B3303" t="s">
        <v>10</v>
      </c>
      <c r="C3303" t="s">
        <v>56</v>
      </c>
      <c r="D3303" t="s">
        <v>3611</v>
      </c>
      <c r="E3303" t="s">
        <v>3614</v>
      </c>
      <c r="F3303" t="str">
        <f>_xlfn.CONCAT(D3303:D3303,"-",E3303)</f>
        <v>Mogadishu-Alger</v>
      </c>
      <c r="G3303" s="1">
        <v>44687</v>
      </c>
      <c r="H3303" s="1">
        <v>44687</v>
      </c>
      <c r="I3303" s="8">
        <f>IF(H3303&lt;&gt;"",_xlfn.DAYS(H3303,G3303),"N/A")</f>
        <v>0</v>
      </c>
      <c r="J3303" s="1">
        <f>IF(H3303&lt;&gt;"",H3303,"N/A")</f>
        <v>44687</v>
      </c>
      <c r="K3303">
        <v>5</v>
      </c>
      <c r="L3303" t="s">
        <v>16</v>
      </c>
      <c r="M3303" t="str">
        <f>IF(L3303&lt;&gt;"",L3303,"N/A")</f>
        <v>Paid</v>
      </c>
      <c r="N3303" t="s">
        <v>12</v>
      </c>
      <c r="O3303" t="str">
        <f>IF(N3303&lt;&gt;"",N3303,"N/A")</f>
        <v>Invoiced</v>
      </c>
      <c r="P3303" t="s">
        <v>57</v>
      </c>
      <c r="Q3303" s="9">
        <v>24.818000000000001</v>
      </c>
      <c r="R3303" t="str">
        <f t="shared" si="51"/>
        <v>20-30</v>
      </c>
      <c r="S3303">
        <v>100</v>
      </c>
      <c r="T3303" t="s">
        <v>14</v>
      </c>
      <c r="U3303">
        <f>IF(T3303="USD",S3303,S3303*0.055)</f>
        <v>100</v>
      </c>
      <c r="V3303">
        <v>2000</v>
      </c>
      <c r="W3303" t="s">
        <v>58</v>
      </c>
      <c r="X3303">
        <f>IF(W3303="USD",V3303,V3303*0.054)</f>
        <v>108</v>
      </c>
      <c r="Y3303">
        <v>1</v>
      </c>
      <c r="Z3303">
        <v>0</v>
      </c>
      <c r="AA3303" s="9">
        <v>0</v>
      </c>
      <c r="AB3303">
        <v>0</v>
      </c>
      <c r="AC3303">
        <v>0</v>
      </c>
    </row>
    <row r="3304" spans="1:29" x14ac:dyDescent="0.25">
      <c r="A3304" t="s">
        <v>1506</v>
      </c>
      <c r="B3304" t="s">
        <v>10</v>
      </c>
      <c r="C3304" t="s">
        <v>56</v>
      </c>
      <c r="D3304" t="s">
        <v>3619</v>
      </c>
      <c r="E3304" t="s">
        <v>3617</v>
      </c>
      <c r="F3304" t="str">
        <f>_xlfn.CONCAT(D3304:D3304,"-",E3304)</f>
        <v>Addis Ababa-Lagos</v>
      </c>
      <c r="G3304" s="1">
        <v>44687</v>
      </c>
      <c r="H3304" s="1">
        <v>44687</v>
      </c>
      <c r="I3304" s="8">
        <f>IF(H3304&lt;&gt;"",_xlfn.DAYS(H3304,G3304),"N/A")</f>
        <v>0</v>
      </c>
      <c r="J3304" s="1">
        <f>IF(H3304&lt;&gt;"",H3304,"N/A")</f>
        <v>44687</v>
      </c>
      <c r="K3304">
        <v>5</v>
      </c>
      <c r="L3304" t="s">
        <v>16</v>
      </c>
      <c r="M3304" t="str">
        <f>IF(L3304&lt;&gt;"",L3304,"N/A")</f>
        <v>Paid</v>
      </c>
      <c r="N3304" t="s">
        <v>12</v>
      </c>
      <c r="O3304" t="str">
        <f>IF(N3304&lt;&gt;"",N3304,"N/A")</f>
        <v>Invoiced</v>
      </c>
      <c r="P3304" t="s">
        <v>57</v>
      </c>
      <c r="Q3304" s="9">
        <v>24.8</v>
      </c>
      <c r="R3304" t="str">
        <f t="shared" si="51"/>
        <v>20-30</v>
      </c>
      <c r="S3304">
        <v>100</v>
      </c>
      <c r="T3304" t="s">
        <v>14</v>
      </c>
      <c r="U3304">
        <f>IF(T3304="USD",S3304,S3304*0.055)</f>
        <v>100</v>
      </c>
      <c r="V3304">
        <v>2000</v>
      </c>
      <c r="W3304" t="s">
        <v>58</v>
      </c>
      <c r="X3304">
        <f>IF(W3304="USD",V3304,V3304*0.054)</f>
        <v>108</v>
      </c>
      <c r="Y3304">
        <v>1</v>
      </c>
      <c r="Z3304">
        <v>0</v>
      </c>
      <c r="AA3304" s="9">
        <v>0</v>
      </c>
      <c r="AB3304">
        <v>0</v>
      </c>
      <c r="AC3304">
        <v>0</v>
      </c>
    </row>
    <row r="3305" spans="1:29" x14ac:dyDescent="0.25">
      <c r="A3305" t="s">
        <v>1494</v>
      </c>
      <c r="B3305" t="s">
        <v>10</v>
      </c>
      <c r="C3305" t="s">
        <v>56</v>
      </c>
      <c r="D3305" t="s">
        <v>3620</v>
      </c>
      <c r="E3305" t="s">
        <v>3618</v>
      </c>
      <c r="F3305" t="str">
        <f>_xlfn.CONCAT(D3305:D3305,"-",E3305)</f>
        <v>Zanzibar-Tripoli</v>
      </c>
      <c r="G3305" s="1">
        <v>44687</v>
      </c>
      <c r="H3305" s="1">
        <v>44687</v>
      </c>
      <c r="I3305" s="8">
        <f>IF(H3305&lt;&gt;"",_xlfn.DAYS(H3305,G3305),"N/A")</f>
        <v>0</v>
      </c>
      <c r="J3305" s="1">
        <f>IF(H3305&lt;&gt;"",H3305,"N/A")</f>
        <v>44687</v>
      </c>
      <c r="K3305">
        <v>5</v>
      </c>
      <c r="L3305" t="s">
        <v>16</v>
      </c>
      <c r="M3305" t="str">
        <f>IF(L3305&lt;&gt;"",L3305,"N/A")</f>
        <v>Paid</v>
      </c>
      <c r="N3305" t="s">
        <v>12</v>
      </c>
      <c r="O3305" t="str">
        <f>IF(N3305&lt;&gt;"",N3305,"N/A")</f>
        <v>Invoiced</v>
      </c>
      <c r="P3305" t="s">
        <v>57</v>
      </c>
      <c r="Q3305" s="9">
        <v>24.79</v>
      </c>
      <c r="R3305" t="str">
        <f t="shared" si="51"/>
        <v>20-30</v>
      </c>
      <c r="S3305">
        <v>100</v>
      </c>
      <c r="T3305" t="s">
        <v>14</v>
      </c>
      <c r="U3305">
        <f>IF(T3305="USD",S3305,S3305*0.055)</f>
        <v>100</v>
      </c>
      <c r="V3305">
        <v>2000</v>
      </c>
      <c r="W3305" t="s">
        <v>58</v>
      </c>
      <c r="X3305">
        <f>IF(W3305="USD",V3305,V3305*0.054)</f>
        <v>108</v>
      </c>
      <c r="Y3305">
        <v>1</v>
      </c>
      <c r="Z3305">
        <v>0</v>
      </c>
      <c r="AA3305" s="9">
        <v>0</v>
      </c>
      <c r="AB3305">
        <v>0</v>
      </c>
      <c r="AC3305">
        <v>0</v>
      </c>
    </row>
    <row r="3306" spans="1:29" x14ac:dyDescent="0.25">
      <c r="A3306" t="s">
        <v>1489</v>
      </c>
      <c r="B3306" t="s">
        <v>10</v>
      </c>
      <c r="C3306" t="s">
        <v>56</v>
      </c>
      <c r="D3306" t="s">
        <v>3611</v>
      </c>
      <c r="E3306" t="s">
        <v>3614</v>
      </c>
      <c r="F3306" t="str">
        <f>_xlfn.CONCAT(D3306:D3306,"-",E3306)</f>
        <v>Mogadishu-Alger</v>
      </c>
      <c r="G3306" s="1">
        <v>44687</v>
      </c>
      <c r="H3306" s="1">
        <v>44687</v>
      </c>
      <c r="I3306" s="8">
        <f>IF(H3306&lt;&gt;"",_xlfn.DAYS(H3306,G3306),"N/A")</f>
        <v>0</v>
      </c>
      <c r="J3306" s="1">
        <f>IF(H3306&lt;&gt;"",H3306,"N/A")</f>
        <v>44687</v>
      </c>
      <c r="K3306">
        <v>5</v>
      </c>
      <c r="L3306" t="s">
        <v>16</v>
      </c>
      <c r="M3306" t="str">
        <f>IF(L3306&lt;&gt;"",L3306,"N/A")</f>
        <v>Paid</v>
      </c>
      <c r="N3306" t="s">
        <v>12</v>
      </c>
      <c r="O3306" t="str">
        <f>IF(N3306&lt;&gt;"",N3306,"N/A")</f>
        <v>Invoiced</v>
      </c>
      <c r="P3306" t="s">
        <v>57</v>
      </c>
      <c r="Q3306" s="9">
        <v>24.756</v>
      </c>
      <c r="R3306" t="str">
        <f t="shared" si="51"/>
        <v>20-30</v>
      </c>
      <c r="S3306">
        <v>100</v>
      </c>
      <c r="T3306" t="s">
        <v>14</v>
      </c>
      <c r="U3306">
        <f>IF(T3306="USD",S3306,S3306*0.055)</f>
        <v>100</v>
      </c>
      <c r="V3306">
        <v>2000</v>
      </c>
      <c r="W3306" t="s">
        <v>58</v>
      </c>
      <c r="X3306">
        <f>IF(W3306="USD",V3306,V3306*0.054)</f>
        <v>108</v>
      </c>
      <c r="Y3306">
        <v>1</v>
      </c>
      <c r="Z3306">
        <v>0</v>
      </c>
      <c r="AA3306" s="9">
        <v>0</v>
      </c>
      <c r="AB3306">
        <v>0</v>
      </c>
      <c r="AC3306">
        <v>0</v>
      </c>
    </row>
    <row r="3307" spans="1:29" x14ac:dyDescent="0.25">
      <c r="A3307" t="s">
        <v>1497</v>
      </c>
      <c r="B3307" t="s">
        <v>10</v>
      </c>
      <c r="C3307" t="s">
        <v>56</v>
      </c>
      <c r="D3307" t="s">
        <v>3615</v>
      </c>
      <c r="E3307" t="s">
        <v>3612</v>
      </c>
      <c r="F3307" t="str">
        <f>_xlfn.CONCAT(D3307:D3307,"-",E3307)</f>
        <v>Mombasa-Victoria</v>
      </c>
      <c r="G3307" s="1">
        <v>44687</v>
      </c>
      <c r="H3307" s="1">
        <v>44687</v>
      </c>
      <c r="I3307" s="8">
        <f>IF(H3307&lt;&gt;"",_xlfn.DAYS(H3307,G3307),"N/A")</f>
        <v>0</v>
      </c>
      <c r="J3307" s="1">
        <f>IF(H3307&lt;&gt;"",H3307,"N/A")</f>
        <v>44687</v>
      </c>
      <c r="K3307">
        <v>5</v>
      </c>
      <c r="L3307" t="s">
        <v>16</v>
      </c>
      <c r="M3307" t="str">
        <f>IF(L3307&lt;&gt;"",L3307,"N/A")</f>
        <v>Paid</v>
      </c>
      <c r="N3307" t="s">
        <v>12</v>
      </c>
      <c r="O3307" t="str">
        <f>IF(N3307&lt;&gt;"",N3307,"N/A")</f>
        <v>Invoiced</v>
      </c>
      <c r="P3307" t="s">
        <v>57</v>
      </c>
      <c r="Q3307" s="9">
        <v>24.742000000000001</v>
      </c>
      <c r="R3307" t="str">
        <f t="shared" si="51"/>
        <v>20-30</v>
      </c>
      <c r="S3307">
        <v>100</v>
      </c>
      <c r="T3307" t="s">
        <v>14</v>
      </c>
      <c r="U3307">
        <f>IF(T3307="USD",S3307,S3307*0.055)</f>
        <v>100</v>
      </c>
      <c r="V3307">
        <v>2000</v>
      </c>
      <c r="W3307" t="s">
        <v>58</v>
      </c>
      <c r="X3307">
        <f>IF(W3307="USD",V3307,V3307*0.054)</f>
        <v>108</v>
      </c>
      <c r="Y3307">
        <v>1</v>
      </c>
      <c r="Z3307">
        <v>0</v>
      </c>
      <c r="AA3307" s="9">
        <v>0</v>
      </c>
      <c r="AB3307">
        <v>0</v>
      </c>
      <c r="AC3307">
        <v>0</v>
      </c>
    </row>
    <row r="3308" spans="1:29" x14ac:dyDescent="0.25">
      <c r="A3308" t="s">
        <v>1490</v>
      </c>
      <c r="B3308" t="s">
        <v>10</v>
      </c>
      <c r="C3308" t="s">
        <v>56</v>
      </c>
      <c r="D3308" t="s">
        <v>3619</v>
      </c>
      <c r="E3308" t="s">
        <v>3613</v>
      </c>
      <c r="F3308" t="str">
        <f>_xlfn.CONCAT(D3308:D3308,"-",E3308)</f>
        <v>Addis Ababa-Sanaa</v>
      </c>
      <c r="G3308" s="1">
        <v>44687</v>
      </c>
      <c r="H3308" s="1">
        <v>44687</v>
      </c>
      <c r="I3308" s="8">
        <f>IF(H3308&lt;&gt;"",_xlfn.DAYS(H3308,G3308),"N/A")</f>
        <v>0</v>
      </c>
      <c r="J3308" s="1">
        <f>IF(H3308&lt;&gt;"",H3308,"N/A")</f>
        <v>44687</v>
      </c>
      <c r="K3308">
        <v>5</v>
      </c>
      <c r="L3308" t="s">
        <v>16</v>
      </c>
      <c r="M3308" t="str">
        <f>IF(L3308&lt;&gt;"",L3308,"N/A")</f>
        <v>Paid</v>
      </c>
      <c r="N3308" t="s">
        <v>12</v>
      </c>
      <c r="O3308" t="str">
        <f>IF(N3308&lt;&gt;"",N3308,"N/A")</f>
        <v>Invoiced</v>
      </c>
      <c r="P3308" t="s">
        <v>57</v>
      </c>
      <c r="Q3308" s="9">
        <v>24.7</v>
      </c>
      <c r="R3308" t="str">
        <f t="shared" si="51"/>
        <v>20-30</v>
      </c>
      <c r="S3308">
        <v>100</v>
      </c>
      <c r="T3308" t="s">
        <v>14</v>
      </c>
      <c r="U3308">
        <f>IF(T3308="USD",S3308,S3308*0.055)</f>
        <v>100</v>
      </c>
      <c r="V3308">
        <v>2000</v>
      </c>
      <c r="W3308" t="s">
        <v>58</v>
      </c>
      <c r="X3308">
        <f>IF(W3308="USD",V3308,V3308*0.054)</f>
        <v>108</v>
      </c>
      <c r="Y3308">
        <v>1</v>
      </c>
      <c r="Z3308">
        <v>0</v>
      </c>
      <c r="AA3308" s="9">
        <v>0</v>
      </c>
      <c r="AB3308">
        <v>0</v>
      </c>
      <c r="AC3308">
        <v>0</v>
      </c>
    </row>
    <row r="3309" spans="1:29" x14ac:dyDescent="0.25">
      <c r="A3309" t="s">
        <v>1503</v>
      </c>
      <c r="B3309" t="s">
        <v>10</v>
      </c>
      <c r="C3309" t="s">
        <v>56</v>
      </c>
      <c r="D3309" t="s">
        <v>3616</v>
      </c>
      <c r="E3309" t="s">
        <v>3618</v>
      </c>
      <c r="F3309" t="str">
        <f>_xlfn.CONCAT(D3309:D3309,"-",E3309)</f>
        <v>Marrakech-Tripoli</v>
      </c>
      <c r="G3309" s="1">
        <v>44687</v>
      </c>
      <c r="H3309" s="1">
        <v>44687</v>
      </c>
      <c r="I3309" s="8">
        <f>IF(H3309&lt;&gt;"",_xlfn.DAYS(H3309,G3309),"N/A")</f>
        <v>0</v>
      </c>
      <c r="J3309" s="1">
        <f>IF(H3309&lt;&gt;"",H3309,"N/A")</f>
        <v>44687</v>
      </c>
      <c r="K3309">
        <v>5</v>
      </c>
      <c r="L3309" t="s">
        <v>16</v>
      </c>
      <c r="M3309" t="str">
        <f>IF(L3309&lt;&gt;"",L3309,"N/A")</f>
        <v>Paid</v>
      </c>
      <c r="N3309" t="s">
        <v>12</v>
      </c>
      <c r="O3309" t="str">
        <f>IF(N3309&lt;&gt;"",N3309,"N/A")</f>
        <v>Invoiced</v>
      </c>
      <c r="P3309" t="s">
        <v>57</v>
      </c>
      <c r="Q3309" s="9">
        <v>24.65</v>
      </c>
      <c r="R3309" t="str">
        <f t="shared" si="51"/>
        <v>20-30</v>
      </c>
      <c r="S3309">
        <v>100</v>
      </c>
      <c r="T3309" t="s">
        <v>14</v>
      </c>
      <c r="U3309">
        <f>IF(T3309="USD",S3309,S3309*0.055)</f>
        <v>100</v>
      </c>
      <c r="V3309">
        <v>2000</v>
      </c>
      <c r="W3309" t="s">
        <v>58</v>
      </c>
      <c r="X3309">
        <f>IF(W3309="USD",V3309,V3309*0.054)</f>
        <v>108</v>
      </c>
      <c r="Y3309">
        <v>1</v>
      </c>
      <c r="Z3309">
        <v>0</v>
      </c>
      <c r="AA3309" s="9">
        <v>0</v>
      </c>
      <c r="AB3309">
        <v>0</v>
      </c>
      <c r="AC3309">
        <v>0</v>
      </c>
    </row>
    <row r="3310" spans="1:29" x14ac:dyDescent="0.25">
      <c r="A3310" t="s">
        <v>1707</v>
      </c>
      <c r="B3310" t="s">
        <v>10</v>
      </c>
      <c r="C3310" t="s">
        <v>56</v>
      </c>
      <c r="D3310" t="s">
        <v>3620</v>
      </c>
      <c r="E3310" t="s">
        <v>3617</v>
      </c>
      <c r="F3310" t="str">
        <f>_xlfn.CONCAT(D3310:D3310,"-",E3310)</f>
        <v>Zanzibar-Lagos</v>
      </c>
      <c r="G3310" s="1">
        <v>44704</v>
      </c>
      <c r="H3310" s="1">
        <v>44704</v>
      </c>
      <c r="I3310" s="8">
        <f>IF(H3310&lt;&gt;"",_xlfn.DAYS(H3310,G3310),"N/A")</f>
        <v>0</v>
      </c>
      <c r="J3310" s="1">
        <f>IF(H3310&lt;&gt;"",H3310,"N/A")</f>
        <v>44704</v>
      </c>
      <c r="K3310">
        <v>5</v>
      </c>
      <c r="L3310" t="s">
        <v>16</v>
      </c>
      <c r="M3310" t="str">
        <f>IF(L3310&lt;&gt;"",L3310,"N/A")</f>
        <v>Paid</v>
      </c>
      <c r="N3310" t="s">
        <v>12</v>
      </c>
      <c r="O3310" t="str">
        <f>IF(N3310&lt;&gt;"",N3310,"N/A")</f>
        <v>Invoiced</v>
      </c>
      <c r="P3310" t="s">
        <v>57</v>
      </c>
      <c r="Q3310" s="9">
        <v>24.606400000000001</v>
      </c>
      <c r="R3310" t="str">
        <f t="shared" si="51"/>
        <v>20-30</v>
      </c>
      <c r="S3310">
        <v>100</v>
      </c>
      <c r="T3310" t="s">
        <v>14</v>
      </c>
      <c r="U3310">
        <f>IF(T3310="USD",S3310,S3310*0.055)</f>
        <v>100</v>
      </c>
      <c r="V3310">
        <v>2000</v>
      </c>
      <c r="W3310" t="s">
        <v>58</v>
      </c>
      <c r="X3310">
        <f>IF(W3310="USD",V3310,V3310*0.054)</f>
        <v>108</v>
      </c>
      <c r="Y3310">
        <v>1</v>
      </c>
      <c r="Z3310">
        <v>0</v>
      </c>
      <c r="AA3310" s="9">
        <v>0</v>
      </c>
      <c r="AB3310">
        <v>0</v>
      </c>
      <c r="AC3310">
        <v>0</v>
      </c>
    </row>
    <row r="3311" spans="1:29" x14ac:dyDescent="0.25">
      <c r="A3311" t="s">
        <v>1518</v>
      </c>
      <c r="B3311" t="s">
        <v>10</v>
      </c>
      <c r="C3311" t="s">
        <v>56</v>
      </c>
      <c r="D3311" t="s">
        <v>3619</v>
      </c>
      <c r="E3311" t="s">
        <v>3617</v>
      </c>
      <c r="F3311" t="str">
        <f>_xlfn.CONCAT(D3311:D3311,"-",E3311)</f>
        <v>Addis Ababa-Lagos</v>
      </c>
      <c r="G3311" s="1">
        <v>44691</v>
      </c>
      <c r="H3311" s="1">
        <v>44691</v>
      </c>
      <c r="I3311" s="8">
        <f>IF(H3311&lt;&gt;"",_xlfn.DAYS(H3311,G3311),"N/A")</f>
        <v>0</v>
      </c>
      <c r="J3311" s="1">
        <f>IF(H3311&lt;&gt;"",H3311,"N/A")</f>
        <v>44691</v>
      </c>
      <c r="K3311">
        <v>5</v>
      </c>
      <c r="L3311" t="s">
        <v>16</v>
      </c>
      <c r="M3311" t="str">
        <f>IF(L3311&lt;&gt;"",L3311,"N/A")</f>
        <v>Paid</v>
      </c>
      <c r="N3311" t="s">
        <v>12</v>
      </c>
      <c r="O3311" t="str">
        <f>IF(N3311&lt;&gt;"",N3311,"N/A")</f>
        <v>Invoiced</v>
      </c>
      <c r="P3311" t="s">
        <v>57</v>
      </c>
      <c r="Q3311" s="9">
        <v>24.253</v>
      </c>
      <c r="R3311" t="str">
        <f t="shared" si="51"/>
        <v>20-30</v>
      </c>
      <c r="S3311">
        <v>100</v>
      </c>
      <c r="T3311" t="s">
        <v>14</v>
      </c>
      <c r="U3311">
        <f>IF(T3311="USD",S3311,S3311*0.055)</f>
        <v>100</v>
      </c>
      <c r="V3311">
        <v>80</v>
      </c>
      <c r="W3311" t="s">
        <v>14</v>
      </c>
      <c r="X3311">
        <f>IF(W3311="USD",V3311,V3311*0.054)</f>
        <v>80</v>
      </c>
      <c r="Y3311">
        <v>1</v>
      </c>
      <c r="Z3311">
        <v>0</v>
      </c>
      <c r="AA3311" s="9">
        <v>0</v>
      </c>
      <c r="AB3311">
        <v>0</v>
      </c>
      <c r="AC3311">
        <v>0</v>
      </c>
    </row>
    <row r="3312" spans="1:29" x14ac:dyDescent="0.25">
      <c r="A3312" t="s">
        <v>1529</v>
      </c>
      <c r="B3312" t="s">
        <v>10</v>
      </c>
      <c r="C3312" t="s">
        <v>56</v>
      </c>
      <c r="D3312" t="s">
        <v>3611</v>
      </c>
      <c r="E3312" t="s">
        <v>3618</v>
      </c>
      <c r="F3312" t="str">
        <f>_xlfn.CONCAT(D3312:D3312,"-",E3312)</f>
        <v>Mogadishu-Tripoli</v>
      </c>
      <c r="G3312" s="1">
        <v>44691</v>
      </c>
      <c r="H3312" s="1">
        <v>44691</v>
      </c>
      <c r="I3312" s="8">
        <f>IF(H3312&lt;&gt;"",_xlfn.DAYS(H3312,G3312),"N/A")</f>
        <v>0</v>
      </c>
      <c r="J3312" s="1">
        <f>IF(H3312&lt;&gt;"",H3312,"N/A")</f>
        <v>44691</v>
      </c>
      <c r="K3312">
        <v>5</v>
      </c>
      <c r="L3312" t="s">
        <v>16</v>
      </c>
      <c r="M3312" t="str">
        <f>IF(L3312&lt;&gt;"",L3312,"N/A")</f>
        <v>Paid</v>
      </c>
      <c r="O3312" t="str">
        <f>IF(N3312&lt;&gt;"",N3312,"N/A")</f>
        <v>N/A</v>
      </c>
      <c r="P3312" t="s">
        <v>57</v>
      </c>
      <c r="Q3312" s="9">
        <v>24.253</v>
      </c>
      <c r="R3312" t="str">
        <f t="shared" si="51"/>
        <v>20-30</v>
      </c>
      <c r="S3312">
        <v>100</v>
      </c>
      <c r="T3312" t="s">
        <v>14</v>
      </c>
      <c r="U3312">
        <f>IF(T3312="USD",S3312,S3312*0.055)</f>
        <v>100</v>
      </c>
      <c r="V3312">
        <v>80</v>
      </c>
      <c r="W3312" t="s">
        <v>14</v>
      </c>
      <c r="X3312">
        <f>IF(W3312="USD",V3312,V3312*0.054)</f>
        <v>80</v>
      </c>
      <c r="Y3312">
        <v>1</v>
      </c>
      <c r="Z3312">
        <v>0</v>
      </c>
      <c r="AA3312" s="9">
        <v>0</v>
      </c>
      <c r="AB3312">
        <v>0</v>
      </c>
      <c r="AC3312">
        <v>0</v>
      </c>
    </row>
    <row r="3313" spans="1:29" x14ac:dyDescent="0.25">
      <c r="A3313" t="s">
        <v>1879</v>
      </c>
      <c r="B3313" t="s">
        <v>10</v>
      </c>
      <c r="C3313" t="s">
        <v>56</v>
      </c>
      <c r="D3313" t="s">
        <v>3616</v>
      </c>
      <c r="E3313" t="s">
        <v>3614</v>
      </c>
      <c r="F3313" t="str">
        <f>_xlfn.CONCAT(D3313:D3313,"-",E3313)</f>
        <v>Marrakech-Alger</v>
      </c>
      <c r="G3313" s="1">
        <v>44726</v>
      </c>
      <c r="H3313" s="1">
        <v>44726</v>
      </c>
      <c r="I3313" s="8">
        <f>IF(H3313&lt;&gt;"",_xlfn.DAYS(H3313,G3313),"N/A")</f>
        <v>0</v>
      </c>
      <c r="J3313" s="1">
        <f>IF(H3313&lt;&gt;"",H3313,"N/A")</f>
        <v>44726</v>
      </c>
      <c r="K3313">
        <v>6</v>
      </c>
      <c r="L3313" t="s">
        <v>16</v>
      </c>
      <c r="M3313" t="str">
        <f>IF(L3313&lt;&gt;"",L3313,"N/A")</f>
        <v>Paid</v>
      </c>
      <c r="N3313" t="s">
        <v>12</v>
      </c>
      <c r="O3313" t="str">
        <f>IF(N3313&lt;&gt;"",N3313,"N/A")</f>
        <v>Invoiced</v>
      </c>
      <c r="P3313" t="s">
        <v>57</v>
      </c>
      <c r="Q3313" s="9">
        <v>24</v>
      </c>
      <c r="R3313" t="str">
        <f t="shared" si="51"/>
        <v>20-30</v>
      </c>
      <c r="S3313">
        <v>100</v>
      </c>
      <c r="T3313" t="s">
        <v>14</v>
      </c>
      <c r="U3313">
        <f>IF(T3313="USD",S3313,S3313*0.055)</f>
        <v>100</v>
      </c>
      <c r="V3313">
        <v>80</v>
      </c>
      <c r="W3313" t="s">
        <v>14</v>
      </c>
      <c r="X3313">
        <f>IF(W3313="USD",V3313,V3313*0.054)</f>
        <v>80</v>
      </c>
      <c r="Y3313">
        <v>1</v>
      </c>
      <c r="Z3313">
        <v>0</v>
      </c>
      <c r="AA3313" s="9">
        <v>0</v>
      </c>
      <c r="AB3313">
        <v>0</v>
      </c>
      <c r="AC3313">
        <v>0</v>
      </c>
    </row>
    <row r="3314" spans="1:29" x14ac:dyDescent="0.25">
      <c r="A3314" t="s">
        <v>1878</v>
      </c>
      <c r="B3314" t="s">
        <v>10</v>
      </c>
      <c r="C3314" t="s">
        <v>56</v>
      </c>
      <c r="D3314" t="s">
        <v>3619</v>
      </c>
      <c r="E3314" t="s">
        <v>3618</v>
      </c>
      <c r="F3314" t="str">
        <f>_xlfn.CONCAT(D3314:D3314,"-",E3314)</f>
        <v>Addis Ababa-Tripoli</v>
      </c>
      <c r="G3314" s="1">
        <v>44726</v>
      </c>
      <c r="H3314" s="1">
        <v>44726</v>
      </c>
      <c r="I3314" s="8">
        <f>IF(H3314&lt;&gt;"",_xlfn.DAYS(H3314,G3314),"N/A")</f>
        <v>0</v>
      </c>
      <c r="J3314" s="1">
        <f>IF(H3314&lt;&gt;"",H3314,"N/A")</f>
        <v>44726</v>
      </c>
      <c r="K3314">
        <v>6</v>
      </c>
      <c r="L3314" t="s">
        <v>16</v>
      </c>
      <c r="M3314" t="str">
        <f>IF(L3314&lt;&gt;"",L3314,"N/A")</f>
        <v>Paid</v>
      </c>
      <c r="N3314" t="s">
        <v>12</v>
      </c>
      <c r="O3314" t="str">
        <f>IF(N3314&lt;&gt;"",N3314,"N/A")</f>
        <v>Invoiced</v>
      </c>
      <c r="P3314" t="s">
        <v>57</v>
      </c>
      <c r="Q3314" s="9">
        <v>23.773</v>
      </c>
      <c r="R3314" t="str">
        <f t="shared" si="51"/>
        <v>20-30</v>
      </c>
      <c r="S3314">
        <v>100</v>
      </c>
      <c r="T3314" t="s">
        <v>14</v>
      </c>
      <c r="U3314">
        <f>IF(T3314="USD",S3314,S3314*0.055)</f>
        <v>100</v>
      </c>
      <c r="V3314">
        <v>80</v>
      </c>
      <c r="W3314" t="s">
        <v>14</v>
      </c>
      <c r="X3314">
        <f>IF(W3314="USD",V3314,V3314*0.054)</f>
        <v>80</v>
      </c>
      <c r="Y3314">
        <v>1</v>
      </c>
      <c r="Z3314">
        <v>0</v>
      </c>
      <c r="AA3314" s="9">
        <v>0</v>
      </c>
      <c r="AB3314">
        <v>0</v>
      </c>
      <c r="AC3314">
        <v>0</v>
      </c>
    </row>
    <row r="3315" spans="1:29" x14ac:dyDescent="0.25">
      <c r="A3315" t="s">
        <v>1877</v>
      </c>
      <c r="B3315" t="s">
        <v>10</v>
      </c>
      <c r="C3315" t="s">
        <v>56</v>
      </c>
      <c r="D3315" t="s">
        <v>3615</v>
      </c>
      <c r="E3315" t="s">
        <v>3618</v>
      </c>
      <c r="F3315" t="str">
        <f>_xlfn.CONCAT(D3315:D3315,"-",E3315)</f>
        <v>Mombasa-Tripoli</v>
      </c>
      <c r="G3315" s="1">
        <v>44726</v>
      </c>
      <c r="H3315" s="1">
        <v>44726</v>
      </c>
      <c r="I3315" s="8">
        <f>IF(H3315&lt;&gt;"",_xlfn.DAYS(H3315,G3315),"N/A")</f>
        <v>0</v>
      </c>
      <c r="J3315" s="1">
        <f>IF(H3315&lt;&gt;"",H3315,"N/A")</f>
        <v>44726</v>
      </c>
      <c r="K3315">
        <v>6</v>
      </c>
      <c r="L3315" t="s">
        <v>16</v>
      </c>
      <c r="M3315" t="str">
        <f>IF(L3315&lt;&gt;"",L3315,"N/A")</f>
        <v>Paid</v>
      </c>
      <c r="N3315" t="s">
        <v>12</v>
      </c>
      <c r="O3315" t="str">
        <f>IF(N3315&lt;&gt;"",N3315,"N/A")</f>
        <v>Invoiced</v>
      </c>
      <c r="P3315" t="s">
        <v>57</v>
      </c>
      <c r="Q3315" s="9">
        <v>23.648</v>
      </c>
      <c r="R3315" t="str">
        <f t="shared" si="51"/>
        <v>20-30</v>
      </c>
      <c r="S3315">
        <v>100</v>
      </c>
      <c r="T3315" t="s">
        <v>14</v>
      </c>
      <c r="U3315">
        <f>IF(T3315="USD",S3315,S3315*0.055)</f>
        <v>100</v>
      </c>
      <c r="V3315">
        <v>80</v>
      </c>
      <c r="W3315" t="s">
        <v>14</v>
      </c>
      <c r="X3315">
        <f>IF(W3315="USD",V3315,V3315*0.054)</f>
        <v>80</v>
      </c>
      <c r="Y3315">
        <v>1</v>
      </c>
      <c r="Z3315">
        <v>0</v>
      </c>
      <c r="AA3315" s="9">
        <v>0</v>
      </c>
      <c r="AB3315">
        <v>0</v>
      </c>
      <c r="AC3315">
        <v>0</v>
      </c>
    </row>
    <row r="3316" spans="1:29" x14ac:dyDescent="0.25">
      <c r="A3316" t="s">
        <v>1507</v>
      </c>
      <c r="B3316" t="s">
        <v>10</v>
      </c>
      <c r="C3316" t="s">
        <v>56</v>
      </c>
      <c r="D3316" t="s">
        <v>3620</v>
      </c>
      <c r="E3316" t="s">
        <v>3612</v>
      </c>
      <c r="F3316" t="str">
        <f>_xlfn.CONCAT(D3316:D3316,"-",E3316)</f>
        <v>Zanzibar-Victoria</v>
      </c>
      <c r="G3316" s="1">
        <v>44687</v>
      </c>
      <c r="H3316" s="1">
        <v>44687</v>
      </c>
      <c r="I3316" s="8">
        <f>IF(H3316&lt;&gt;"",_xlfn.DAYS(H3316,G3316),"N/A")</f>
        <v>0</v>
      </c>
      <c r="J3316" s="1">
        <f>IF(H3316&lt;&gt;"",H3316,"N/A")</f>
        <v>44687</v>
      </c>
      <c r="K3316">
        <v>5</v>
      </c>
      <c r="L3316" t="s">
        <v>16</v>
      </c>
      <c r="M3316" t="str">
        <f>IF(L3316&lt;&gt;"",L3316,"N/A")</f>
        <v>Paid</v>
      </c>
      <c r="N3316" t="s">
        <v>12</v>
      </c>
      <c r="O3316" t="str">
        <f>IF(N3316&lt;&gt;"",N3316,"N/A")</f>
        <v>Invoiced</v>
      </c>
      <c r="P3316" t="s">
        <v>57</v>
      </c>
      <c r="Q3316" s="9">
        <v>22.524000000000001</v>
      </c>
      <c r="R3316" t="str">
        <f t="shared" si="51"/>
        <v>20-30</v>
      </c>
      <c r="S3316">
        <v>100</v>
      </c>
      <c r="T3316" t="s">
        <v>14</v>
      </c>
      <c r="U3316">
        <f>IF(T3316="USD",S3316,S3316*0.055)</f>
        <v>100</v>
      </c>
      <c r="V3316">
        <v>2000</v>
      </c>
      <c r="W3316" t="s">
        <v>58</v>
      </c>
      <c r="X3316">
        <f>IF(W3316="USD",V3316,V3316*0.054)</f>
        <v>108</v>
      </c>
      <c r="Y3316">
        <v>1</v>
      </c>
      <c r="Z3316">
        <v>0</v>
      </c>
      <c r="AA3316" s="9">
        <v>0</v>
      </c>
      <c r="AB3316">
        <v>0</v>
      </c>
      <c r="AC3316">
        <v>0</v>
      </c>
    </row>
    <row r="3317" spans="1:29" x14ac:dyDescent="0.25">
      <c r="A3317" t="s">
        <v>1508</v>
      </c>
      <c r="B3317" t="s">
        <v>10</v>
      </c>
      <c r="C3317" t="s">
        <v>56</v>
      </c>
      <c r="D3317" t="s">
        <v>3619</v>
      </c>
      <c r="E3317" t="s">
        <v>3618</v>
      </c>
      <c r="F3317" t="str">
        <f>_xlfn.CONCAT(D3317:D3317,"-",E3317)</f>
        <v>Addis Ababa-Tripoli</v>
      </c>
      <c r="G3317" s="1">
        <v>44687</v>
      </c>
      <c r="H3317" s="1">
        <v>44687</v>
      </c>
      <c r="I3317" s="8">
        <f>IF(H3317&lt;&gt;"",_xlfn.DAYS(H3317,G3317),"N/A")</f>
        <v>0</v>
      </c>
      <c r="J3317" s="1">
        <f>IF(H3317&lt;&gt;"",H3317,"N/A")</f>
        <v>44687</v>
      </c>
      <c r="K3317">
        <v>5</v>
      </c>
      <c r="L3317" t="s">
        <v>16</v>
      </c>
      <c r="M3317" t="str">
        <f>IF(L3317&lt;&gt;"",L3317,"N/A")</f>
        <v>Paid</v>
      </c>
      <c r="N3317" t="s">
        <v>12</v>
      </c>
      <c r="O3317" t="str">
        <f>IF(N3317&lt;&gt;"",N3317,"N/A")</f>
        <v>Invoiced</v>
      </c>
      <c r="P3317" t="s">
        <v>57</v>
      </c>
      <c r="Q3317" s="9">
        <v>22.376999999999999</v>
      </c>
      <c r="R3317" t="str">
        <f t="shared" si="51"/>
        <v>20-30</v>
      </c>
      <c r="S3317">
        <v>100</v>
      </c>
      <c r="T3317" t="s">
        <v>14</v>
      </c>
      <c r="U3317">
        <f>IF(T3317="USD",S3317,S3317*0.055)</f>
        <v>100</v>
      </c>
      <c r="V3317">
        <v>2000</v>
      </c>
      <c r="W3317" t="s">
        <v>58</v>
      </c>
      <c r="X3317">
        <f>IF(W3317="USD",V3317,V3317*0.054)</f>
        <v>108</v>
      </c>
      <c r="Y3317">
        <v>1</v>
      </c>
      <c r="Z3317">
        <v>0</v>
      </c>
      <c r="AA3317" s="9">
        <v>0</v>
      </c>
      <c r="AB3317">
        <v>0</v>
      </c>
      <c r="AC3317">
        <v>0</v>
      </c>
    </row>
    <row r="3318" spans="1:29" x14ac:dyDescent="0.25">
      <c r="A3318" t="s">
        <v>1881</v>
      </c>
      <c r="B3318" t="s">
        <v>10</v>
      </c>
      <c r="C3318" t="s">
        <v>56</v>
      </c>
      <c r="D3318" t="s">
        <v>3615</v>
      </c>
      <c r="E3318" t="s">
        <v>3618</v>
      </c>
      <c r="F3318" t="str">
        <f>_xlfn.CONCAT(D3318:D3318,"-",E3318)</f>
        <v>Mombasa-Tripoli</v>
      </c>
      <c r="G3318" s="1">
        <v>44726</v>
      </c>
      <c r="H3318" s="1">
        <v>44726</v>
      </c>
      <c r="I3318" s="8">
        <f>IF(H3318&lt;&gt;"",_xlfn.DAYS(H3318,G3318),"N/A")</f>
        <v>0</v>
      </c>
      <c r="J3318" s="1">
        <f>IF(H3318&lt;&gt;"",H3318,"N/A")</f>
        <v>44726</v>
      </c>
      <c r="K3318">
        <v>6</v>
      </c>
      <c r="L3318" t="s">
        <v>16</v>
      </c>
      <c r="M3318" t="str">
        <f>IF(L3318&lt;&gt;"",L3318,"N/A")</f>
        <v>Paid</v>
      </c>
      <c r="N3318" t="s">
        <v>12</v>
      </c>
      <c r="O3318" t="str">
        <f>IF(N3318&lt;&gt;"",N3318,"N/A")</f>
        <v>Invoiced</v>
      </c>
      <c r="P3318" t="s">
        <v>57</v>
      </c>
      <c r="Q3318" s="9">
        <v>21.623999999999999</v>
      </c>
      <c r="R3318" t="str">
        <f t="shared" si="51"/>
        <v>20-30</v>
      </c>
      <c r="S3318">
        <v>100</v>
      </c>
      <c r="T3318" t="s">
        <v>14</v>
      </c>
      <c r="U3318">
        <f>IF(T3318="USD",S3318,S3318*0.055)</f>
        <v>100</v>
      </c>
      <c r="V3318">
        <v>80</v>
      </c>
      <c r="W3318" t="s">
        <v>14</v>
      </c>
      <c r="X3318">
        <f>IF(W3318="USD",V3318,V3318*0.054)</f>
        <v>80</v>
      </c>
      <c r="Y3318">
        <v>1</v>
      </c>
      <c r="Z3318">
        <v>0</v>
      </c>
      <c r="AA3318" s="9">
        <v>0</v>
      </c>
      <c r="AB3318">
        <v>0</v>
      </c>
      <c r="AC3318">
        <v>0</v>
      </c>
    </row>
    <row r="3319" spans="1:29" x14ac:dyDescent="0.25">
      <c r="A3319" t="s">
        <v>1880</v>
      </c>
      <c r="B3319" t="s">
        <v>10</v>
      </c>
      <c r="C3319" t="s">
        <v>56</v>
      </c>
      <c r="D3319" t="s">
        <v>3611</v>
      </c>
      <c r="E3319" t="s">
        <v>3613</v>
      </c>
      <c r="F3319" t="str">
        <f>_xlfn.CONCAT(D3319:D3319,"-",E3319)</f>
        <v>Mogadishu-Sanaa</v>
      </c>
      <c r="G3319" s="1">
        <v>44726</v>
      </c>
      <c r="H3319" s="1">
        <v>44726</v>
      </c>
      <c r="I3319" s="8">
        <f>IF(H3319&lt;&gt;"",_xlfn.DAYS(H3319,G3319),"N/A")</f>
        <v>0</v>
      </c>
      <c r="J3319" s="1">
        <f>IF(H3319&lt;&gt;"",H3319,"N/A")</f>
        <v>44726</v>
      </c>
      <c r="K3319">
        <v>6</v>
      </c>
      <c r="L3319" t="s">
        <v>16</v>
      </c>
      <c r="M3319" t="str">
        <f>IF(L3319&lt;&gt;"",L3319,"N/A")</f>
        <v>Paid</v>
      </c>
      <c r="N3319" t="s">
        <v>12</v>
      </c>
      <c r="O3319" t="str">
        <f>IF(N3319&lt;&gt;"",N3319,"N/A")</f>
        <v>Invoiced</v>
      </c>
      <c r="P3319" t="s">
        <v>57</v>
      </c>
      <c r="Q3319" s="9">
        <v>21.484999999999999</v>
      </c>
      <c r="R3319" t="str">
        <f t="shared" si="51"/>
        <v>20-30</v>
      </c>
      <c r="S3319">
        <v>100</v>
      </c>
      <c r="T3319" t="s">
        <v>14</v>
      </c>
      <c r="U3319">
        <f>IF(T3319="USD",S3319,S3319*0.055)</f>
        <v>100</v>
      </c>
      <c r="V3319">
        <v>80</v>
      </c>
      <c r="W3319" t="s">
        <v>14</v>
      </c>
      <c r="X3319">
        <f>IF(W3319="USD",V3319,V3319*0.054)</f>
        <v>80</v>
      </c>
      <c r="Y3319">
        <v>1</v>
      </c>
      <c r="Z3319">
        <v>0</v>
      </c>
      <c r="AA3319" s="9">
        <v>0</v>
      </c>
      <c r="AB3319">
        <v>0</v>
      </c>
      <c r="AC3319">
        <v>0</v>
      </c>
    </row>
    <row r="3320" spans="1:29" x14ac:dyDescent="0.25">
      <c r="A3320" t="s">
        <v>2220</v>
      </c>
      <c r="B3320" t="s">
        <v>10</v>
      </c>
      <c r="C3320" t="s">
        <v>56</v>
      </c>
      <c r="D3320" t="s">
        <v>3619</v>
      </c>
      <c r="E3320" t="s">
        <v>3613</v>
      </c>
      <c r="F3320" t="str">
        <f>_xlfn.CONCAT(D3320:D3320,"-",E3320)</f>
        <v>Addis Ababa-Sanaa</v>
      </c>
      <c r="G3320" s="1">
        <v>44572</v>
      </c>
      <c r="H3320" s="1">
        <v>44572</v>
      </c>
      <c r="I3320" s="8">
        <f>IF(H3320&lt;&gt;"",_xlfn.DAYS(H3320,G3320),"N/A")</f>
        <v>0</v>
      </c>
      <c r="J3320" s="1">
        <f>IF(H3320&lt;&gt;"",H3320,"N/A")</f>
        <v>44572</v>
      </c>
      <c r="K3320">
        <v>1</v>
      </c>
      <c r="L3320" t="s">
        <v>16</v>
      </c>
      <c r="M3320" t="str">
        <f>IF(L3320&lt;&gt;"",L3320,"N/A")</f>
        <v>Paid</v>
      </c>
      <c r="N3320" t="s">
        <v>12</v>
      </c>
      <c r="O3320" t="str">
        <f>IF(N3320&lt;&gt;"",N3320,"N/A")</f>
        <v>Invoiced</v>
      </c>
      <c r="P3320" t="s">
        <v>13</v>
      </c>
      <c r="Q3320" s="9">
        <v>15</v>
      </c>
      <c r="R3320" t="str">
        <f t="shared" si="51"/>
        <v>10-20</v>
      </c>
      <c r="S3320">
        <v>4000</v>
      </c>
      <c r="T3320" t="s">
        <v>2201</v>
      </c>
      <c r="U3320">
        <f>IF(T3320="USD",S3320,S3320*0.055)</f>
        <v>220</v>
      </c>
      <c r="V3320">
        <v>2500</v>
      </c>
      <c r="W3320" t="s">
        <v>58</v>
      </c>
      <c r="X3320">
        <f>IF(W3320="USD",V3320,V3320*0.054)</f>
        <v>135</v>
      </c>
      <c r="Y3320">
        <v>0</v>
      </c>
      <c r="Z3320">
        <v>0</v>
      </c>
      <c r="AA3320" s="9">
        <v>0</v>
      </c>
      <c r="AB3320">
        <v>0</v>
      </c>
      <c r="AC3320">
        <v>0</v>
      </c>
    </row>
    <row r="3321" spans="1:29" x14ac:dyDescent="0.25">
      <c r="A3321" t="s">
        <v>879</v>
      </c>
      <c r="B3321" t="s">
        <v>10</v>
      </c>
      <c r="C3321" t="s">
        <v>68</v>
      </c>
      <c r="D3321" t="s">
        <v>3620</v>
      </c>
      <c r="E3321" t="s">
        <v>3614</v>
      </c>
      <c r="F3321" t="str">
        <f>_xlfn.CONCAT(D3321:D3321,"-",E3321)</f>
        <v>Zanzibar-Alger</v>
      </c>
      <c r="G3321" s="1">
        <v>44811</v>
      </c>
      <c r="H3321"/>
      <c r="I3321" s="8" t="str">
        <f>IF(H3321&lt;&gt;"",_xlfn.DAYS(H3321,G3321),"N/A")</f>
        <v>N/A</v>
      </c>
      <c r="J3321" s="1" t="str">
        <f>IF(H3321&lt;&gt;"",H3321,"N/A")</f>
        <v>N/A</v>
      </c>
      <c r="K3321">
        <v>9</v>
      </c>
      <c r="M3321" t="str">
        <f>IF(L3321&lt;&gt;"",L3321,"N/A")</f>
        <v>N/A</v>
      </c>
      <c r="O3321" t="str">
        <f>IF(N3321&lt;&gt;"",N3321,"N/A")</f>
        <v>N/A</v>
      </c>
      <c r="P3321" t="s">
        <v>13</v>
      </c>
      <c r="Q3321" s="9">
        <v>36</v>
      </c>
      <c r="R3321" t="str">
        <f t="shared" si="51"/>
        <v>30+</v>
      </c>
      <c r="S3321">
        <v>600</v>
      </c>
      <c r="T3321" t="s">
        <v>14</v>
      </c>
      <c r="U3321">
        <f>IF(T3321="USD",S3321,S3321*0.055)</f>
        <v>600</v>
      </c>
      <c r="V3321">
        <v>300</v>
      </c>
      <c r="W3321" t="s">
        <v>14</v>
      </c>
      <c r="X3321">
        <f>IF(W3321="USD",V3321,V3321*0.054)</f>
        <v>300</v>
      </c>
      <c r="Y3321">
        <v>0</v>
      </c>
    </row>
    <row r="3322" spans="1:29" x14ac:dyDescent="0.25">
      <c r="A3322" t="s">
        <v>881</v>
      </c>
      <c r="B3322" t="s">
        <v>10</v>
      </c>
      <c r="C3322" t="s">
        <v>68</v>
      </c>
      <c r="D3322" t="s">
        <v>3619</v>
      </c>
      <c r="E3322" t="s">
        <v>3613</v>
      </c>
      <c r="F3322" t="str">
        <f>_xlfn.CONCAT(D3322:D3322,"-",E3322)</f>
        <v>Addis Ababa-Sanaa</v>
      </c>
      <c r="G3322" s="1">
        <v>44811</v>
      </c>
      <c r="H3322"/>
      <c r="I3322" s="8" t="str">
        <f>IF(H3322&lt;&gt;"",_xlfn.DAYS(H3322,G3322),"N/A")</f>
        <v>N/A</v>
      </c>
      <c r="J3322" s="1" t="str">
        <f>IF(H3322&lt;&gt;"",H3322,"N/A")</f>
        <v>N/A</v>
      </c>
      <c r="K3322">
        <v>9</v>
      </c>
      <c r="M3322" t="str">
        <f>IF(L3322&lt;&gt;"",L3322,"N/A")</f>
        <v>N/A</v>
      </c>
      <c r="O3322" t="str">
        <f>IF(N3322&lt;&gt;"",N3322,"N/A")</f>
        <v>N/A</v>
      </c>
      <c r="P3322" t="s">
        <v>13</v>
      </c>
      <c r="Q3322" s="9">
        <v>36</v>
      </c>
      <c r="R3322" t="str">
        <f t="shared" si="51"/>
        <v>30+</v>
      </c>
      <c r="S3322">
        <v>600</v>
      </c>
      <c r="T3322" t="s">
        <v>14</v>
      </c>
      <c r="U3322">
        <f>IF(T3322="USD",S3322,S3322*0.055)</f>
        <v>600</v>
      </c>
      <c r="V3322">
        <v>300</v>
      </c>
      <c r="W3322" t="s">
        <v>14</v>
      </c>
      <c r="X3322">
        <f>IF(W3322="USD",V3322,V3322*0.054)</f>
        <v>300</v>
      </c>
      <c r="Y3322">
        <v>0</v>
      </c>
    </row>
    <row r="3323" spans="1:29" x14ac:dyDescent="0.25">
      <c r="A3323" t="s">
        <v>3319</v>
      </c>
      <c r="B3323" t="s">
        <v>10</v>
      </c>
      <c r="C3323" t="s">
        <v>56</v>
      </c>
      <c r="D3323" t="s">
        <v>3611</v>
      </c>
      <c r="E3323" t="s">
        <v>3618</v>
      </c>
      <c r="F3323" t="str">
        <f>_xlfn.CONCAT(D3323:D3323,"-",E3323)</f>
        <v>Mogadishu-Tripoli</v>
      </c>
      <c r="G3323" s="1">
        <v>44811</v>
      </c>
      <c r="H3323"/>
      <c r="I3323" s="8" t="str">
        <f>IF(H3323&lt;&gt;"",_xlfn.DAYS(H3323,G3323),"N/A")</f>
        <v>N/A</v>
      </c>
      <c r="J3323" s="1" t="str">
        <f>IF(H3323&lt;&gt;"",H3323,"N/A")</f>
        <v>N/A</v>
      </c>
      <c r="K3323">
        <v>9</v>
      </c>
      <c r="L3323" t="s">
        <v>12</v>
      </c>
      <c r="M3323" t="str">
        <f>IF(L3323&lt;&gt;"",L3323,"N/A")</f>
        <v>Invoiced</v>
      </c>
      <c r="O3323" t="str">
        <f>IF(N3323&lt;&gt;"",N3323,"N/A")</f>
        <v>N/A</v>
      </c>
      <c r="P3323" t="s">
        <v>13</v>
      </c>
      <c r="Q3323" s="9">
        <v>36</v>
      </c>
      <c r="R3323" t="str">
        <f t="shared" si="51"/>
        <v>30+</v>
      </c>
      <c r="S3323">
        <v>600</v>
      </c>
      <c r="T3323" t="s">
        <v>14</v>
      </c>
      <c r="U3323">
        <f>IF(T3323="USD",S3323,S3323*0.055)</f>
        <v>600</v>
      </c>
      <c r="V3323">
        <v>300</v>
      </c>
      <c r="W3323" t="s">
        <v>14</v>
      </c>
      <c r="X3323">
        <f>IF(W3323="USD",V3323,V3323*0.054)</f>
        <v>300</v>
      </c>
      <c r="Y3323">
        <v>0</v>
      </c>
    </row>
    <row r="3324" spans="1:29" x14ac:dyDescent="0.25">
      <c r="A3324" t="s">
        <v>3335</v>
      </c>
      <c r="B3324" t="s">
        <v>10</v>
      </c>
      <c r="C3324" t="s">
        <v>56</v>
      </c>
      <c r="D3324" t="s">
        <v>3619</v>
      </c>
      <c r="E3324" t="s">
        <v>3617</v>
      </c>
      <c r="F3324" t="str">
        <f>_xlfn.CONCAT(D3324:D3324,"-",E3324)</f>
        <v>Addis Ababa-Lagos</v>
      </c>
      <c r="G3324" s="1">
        <v>44807</v>
      </c>
      <c r="H3324"/>
      <c r="I3324" s="8" t="str">
        <f>IF(H3324&lt;&gt;"",_xlfn.DAYS(H3324,G3324),"N/A")</f>
        <v>N/A</v>
      </c>
      <c r="J3324" s="1" t="str">
        <f>IF(H3324&lt;&gt;"",H3324,"N/A")</f>
        <v>N/A</v>
      </c>
      <c r="K3324">
        <v>9</v>
      </c>
      <c r="L3324" t="s">
        <v>12</v>
      </c>
      <c r="M3324" t="str">
        <f>IF(L3324&lt;&gt;"",L3324,"N/A")</f>
        <v>Invoiced</v>
      </c>
      <c r="O3324" t="str">
        <f>IF(N3324&lt;&gt;"",N3324,"N/A")</f>
        <v>N/A</v>
      </c>
      <c r="P3324" t="s">
        <v>13</v>
      </c>
      <c r="Q3324" s="9">
        <v>36</v>
      </c>
      <c r="R3324" t="str">
        <f t="shared" si="51"/>
        <v>30+</v>
      </c>
      <c r="S3324">
        <v>600</v>
      </c>
      <c r="T3324" t="s">
        <v>14</v>
      </c>
      <c r="U3324">
        <f>IF(T3324="USD",S3324,S3324*0.055)</f>
        <v>600</v>
      </c>
      <c r="V3324">
        <v>300</v>
      </c>
      <c r="W3324" t="s">
        <v>14</v>
      </c>
      <c r="X3324">
        <f>IF(W3324="USD",V3324,V3324*0.054)</f>
        <v>300</v>
      </c>
      <c r="Y3324">
        <v>0</v>
      </c>
    </row>
    <row r="3325" spans="1:29" x14ac:dyDescent="0.25">
      <c r="A3325" t="s">
        <v>3339</v>
      </c>
      <c r="B3325" t="s">
        <v>10</v>
      </c>
      <c r="C3325" t="s">
        <v>56</v>
      </c>
      <c r="D3325" t="s">
        <v>3611</v>
      </c>
      <c r="E3325" t="s">
        <v>3612</v>
      </c>
      <c r="F3325" t="str">
        <f>_xlfn.CONCAT(D3325:D3325,"-",E3325)</f>
        <v>Mogadishu-Victoria</v>
      </c>
      <c r="G3325" s="1">
        <v>44809</v>
      </c>
      <c r="H3325"/>
      <c r="I3325" s="8" t="str">
        <f>IF(H3325&lt;&gt;"",_xlfn.DAYS(H3325,G3325),"N/A")</f>
        <v>N/A</v>
      </c>
      <c r="J3325" s="1" t="str">
        <f>IF(H3325&lt;&gt;"",H3325,"N/A")</f>
        <v>N/A</v>
      </c>
      <c r="K3325">
        <v>9</v>
      </c>
      <c r="L3325" t="s">
        <v>12</v>
      </c>
      <c r="M3325" t="str">
        <f>IF(L3325&lt;&gt;"",L3325,"N/A")</f>
        <v>Invoiced</v>
      </c>
      <c r="O3325" t="str">
        <f>IF(N3325&lt;&gt;"",N3325,"N/A")</f>
        <v>N/A</v>
      </c>
      <c r="P3325" t="s">
        <v>13</v>
      </c>
      <c r="Q3325" s="9">
        <v>36</v>
      </c>
      <c r="R3325" t="str">
        <f t="shared" si="51"/>
        <v>30+</v>
      </c>
      <c r="S3325">
        <v>600</v>
      </c>
      <c r="T3325" t="s">
        <v>14</v>
      </c>
      <c r="U3325">
        <f>IF(T3325="USD",S3325,S3325*0.055)</f>
        <v>600</v>
      </c>
      <c r="V3325">
        <v>300</v>
      </c>
      <c r="W3325" t="s">
        <v>14</v>
      </c>
      <c r="X3325">
        <f>IF(W3325="USD",V3325,V3325*0.054)</f>
        <v>300</v>
      </c>
      <c r="Y3325">
        <v>0</v>
      </c>
    </row>
    <row r="3326" spans="1:29" x14ac:dyDescent="0.25">
      <c r="A3326" t="s">
        <v>3342</v>
      </c>
      <c r="B3326" t="s">
        <v>10</v>
      </c>
      <c r="C3326" t="s">
        <v>56</v>
      </c>
      <c r="D3326" t="s">
        <v>3616</v>
      </c>
      <c r="E3326" t="s">
        <v>3613</v>
      </c>
      <c r="F3326" t="str">
        <f>_xlfn.CONCAT(D3326:D3326,"-",E3326)</f>
        <v>Marrakech-Sanaa</v>
      </c>
      <c r="G3326" s="1">
        <v>44809</v>
      </c>
      <c r="H3326"/>
      <c r="I3326" s="8" t="str">
        <f>IF(H3326&lt;&gt;"",_xlfn.DAYS(H3326,G3326),"N/A")</f>
        <v>N/A</v>
      </c>
      <c r="J3326" s="1" t="str">
        <f>IF(H3326&lt;&gt;"",H3326,"N/A")</f>
        <v>N/A</v>
      </c>
      <c r="K3326">
        <v>9</v>
      </c>
      <c r="L3326" t="s">
        <v>12</v>
      </c>
      <c r="M3326" t="str">
        <f>IF(L3326&lt;&gt;"",L3326,"N/A")</f>
        <v>Invoiced</v>
      </c>
      <c r="O3326" t="str">
        <f>IF(N3326&lt;&gt;"",N3326,"N/A")</f>
        <v>N/A</v>
      </c>
      <c r="P3326" t="s">
        <v>13</v>
      </c>
      <c r="Q3326" s="9">
        <v>36</v>
      </c>
      <c r="R3326" t="str">
        <f t="shared" si="51"/>
        <v>30+</v>
      </c>
      <c r="S3326">
        <v>600</v>
      </c>
      <c r="T3326" t="s">
        <v>14</v>
      </c>
      <c r="U3326">
        <f>IF(T3326="USD",S3326,S3326*0.055)</f>
        <v>600</v>
      </c>
      <c r="V3326">
        <v>300</v>
      </c>
      <c r="W3326" t="s">
        <v>14</v>
      </c>
      <c r="X3326">
        <f>IF(W3326="USD",V3326,V3326*0.054)</f>
        <v>300</v>
      </c>
      <c r="Y3326">
        <v>0</v>
      </c>
    </row>
    <row r="3327" spans="1:29" x14ac:dyDescent="0.25">
      <c r="A3327" t="s">
        <v>3343</v>
      </c>
      <c r="B3327" t="s">
        <v>10</v>
      </c>
      <c r="C3327" t="s">
        <v>56</v>
      </c>
      <c r="D3327" t="s">
        <v>3619</v>
      </c>
      <c r="E3327" t="s">
        <v>3614</v>
      </c>
      <c r="F3327" t="str">
        <f>_xlfn.CONCAT(D3327:D3327,"-",E3327)</f>
        <v>Addis Ababa-Alger</v>
      </c>
      <c r="G3327" s="1">
        <v>44810</v>
      </c>
      <c r="H3327"/>
      <c r="I3327" s="8" t="str">
        <f>IF(H3327&lt;&gt;"",_xlfn.DAYS(H3327,G3327),"N/A")</f>
        <v>N/A</v>
      </c>
      <c r="J3327" s="1" t="str">
        <f>IF(H3327&lt;&gt;"",H3327,"N/A")</f>
        <v>N/A</v>
      </c>
      <c r="K3327">
        <v>9</v>
      </c>
      <c r="L3327" t="s">
        <v>12</v>
      </c>
      <c r="M3327" t="str">
        <f>IF(L3327&lt;&gt;"",L3327,"N/A")</f>
        <v>Invoiced</v>
      </c>
      <c r="O3327" t="str">
        <f>IF(N3327&lt;&gt;"",N3327,"N/A")</f>
        <v>N/A</v>
      </c>
      <c r="P3327" t="s">
        <v>13</v>
      </c>
      <c r="Q3327" s="9">
        <v>36</v>
      </c>
      <c r="R3327" t="str">
        <f t="shared" si="51"/>
        <v>30+</v>
      </c>
      <c r="S3327">
        <v>600</v>
      </c>
      <c r="T3327" t="s">
        <v>14</v>
      </c>
      <c r="U3327">
        <f>IF(T3327="USD",S3327,S3327*0.055)</f>
        <v>600</v>
      </c>
      <c r="V3327">
        <v>300</v>
      </c>
      <c r="W3327" t="s">
        <v>14</v>
      </c>
      <c r="X3327">
        <f>IF(W3327="USD",V3327,V3327*0.054)</f>
        <v>300</v>
      </c>
      <c r="Y3327">
        <v>0</v>
      </c>
    </row>
    <row r="3328" spans="1:29" x14ac:dyDescent="0.25">
      <c r="A3328" t="s">
        <v>3346</v>
      </c>
      <c r="B3328" t="s">
        <v>10</v>
      </c>
      <c r="C3328" t="s">
        <v>56</v>
      </c>
      <c r="D3328" t="s">
        <v>3620</v>
      </c>
      <c r="E3328" t="s">
        <v>3617</v>
      </c>
      <c r="F3328" t="str">
        <f>_xlfn.CONCAT(D3328:D3328,"-",E3328)</f>
        <v>Zanzibar-Lagos</v>
      </c>
      <c r="G3328" s="1">
        <v>44811</v>
      </c>
      <c r="H3328"/>
      <c r="I3328" s="8" t="str">
        <f>IF(H3328&lt;&gt;"",_xlfn.DAYS(H3328,G3328),"N/A")</f>
        <v>N/A</v>
      </c>
      <c r="J3328" s="1" t="str">
        <f>IF(H3328&lt;&gt;"",H3328,"N/A")</f>
        <v>N/A</v>
      </c>
      <c r="K3328">
        <v>9</v>
      </c>
      <c r="L3328" t="s">
        <v>12</v>
      </c>
      <c r="M3328" t="str">
        <f>IF(L3328&lt;&gt;"",L3328,"N/A")</f>
        <v>Invoiced</v>
      </c>
      <c r="O3328" t="str">
        <f>IF(N3328&lt;&gt;"",N3328,"N/A")</f>
        <v>N/A</v>
      </c>
      <c r="P3328" t="s">
        <v>13</v>
      </c>
      <c r="Q3328" s="9">
        <v>36</v>
      </c>
      <c r="R3328" t="str">
        <f t="shared" si="51"/>
        <v>30+</v>
      </c>
      <c r="S3328">
        <v>600</v>
      </c>
      <c r="T3328" t="s">
        <v>14</v>
      </c>
      <c r="U3328">
        <f>IF(T3328="USD",S3328,S3328*0.055)</f>
        <v>600</v>
      </c>
      <c r="V3328">
        <v>300</v>
      </c>
      <c r="W3328" t="s">
        <v>14</v>
      </c>
      <c r="X3328">
        <f>IF(W3328="USD",V3328,V3328*0.054)</f>
        <v>300</v>
      </c>
      <c r="Y3328">
        <v>0</v>
      </c>
    </row>
    <row r="3329" spans="1:25" x14ac:dyDescent="0.25">
      <c r="A3329" t="s">
        <v>3347</v>
      </c>
      <c r="B3329" t="s">
        <v>10</v>
      </c>
      <c r="C3329" t="s">
        <v>56</v>
      </c>
      <c r="D3329" t="s">
        <v>3611</v>
      </c>
      <c r="E3329" t="s">
        <v>3617</v>
      </c>
      <c r="F3329" t="str">
        <f>_xlfn.CONCAT(D3329:D3329,"-",E3329)</f>
        <v>Mogadishu-Lagos</v>
      </c>
      <c r="G3329" s="1">
        <v>44811</v>
      </c>
      <c r="H3329"/>
      <c r="I3329" s="8" t="str">
        <f>IF(H3329&lt;&gt;"",_xlfn.DAYS(H3329,G3329),"N/A")</f>
        <v>N/A</v>
      </c>
      <c r="J3329" s="1" t="str">
        <f>IF(H3329&lt;&gt;"",H3329,"N/A")</f>
        <v>N/A</v>
      </c>
      <c r="K3329">
        <v>9</v>
      </c>
      <c r="L3329" t="s">
        <v>12</v>
      </c>
      <c r="M3329" t="str">
        <f>IF(L3329&lt;&gt;"",L3329,"N/A")</f>
        <v>Invoiced</v>
      </c>
      <c r="O3329" t="str">
        <f>IF(N3329&lt;&gt;"",N3329,"N/A")</f>
        <v>N/A</v>
      </c>
      <c r="P3329" t="s">
        <v>13</v>
      </c>
      <c r="Q3329" s="9">
        <v>36</v>
      </c>
      <c r="R3329" t="str">
        <f t="shared" si="51"/>
        <v>30+</v>
      </c>
      <c r="S3329">
        <v>600</v>
      </c>
      <c r="T3329" t="s">
        <v>14</v>
      </c>
      <c r="U3329">
        <f>IF(T3329="USD",S3329,S3329*0.055)</f>
        <v>600</v>
      </c>
      <c r="V3329">
        <v>300</v>
      </c>
      <c r="W3329" t="s">
        <v>14</v>
      </c>
      <c r="X3329">
        <f>IF(W3329="USD",V3329,V3329*0.054)</f>
        <v>300</v>
      </c>
      <c r="Y3329">
        <v>0</v>
      </c>
    </row>
    <row r="3330" spans="1:25" x14ac:dyDescent="0.25">
      <c r="A3330" t="s">
        <v>3349</v>
      </c>
      <c r="B3330" t="s">
        <v>10</v>
      </c>
      <c r="C3330" t="s">
        <v>56</v>
      </c>
      <c r="D3330" t="s">
        <v>3616</v>
      </c>
      <c r="E3330" t="s">
        <v>3618</v>
      </c>
      <c r="F3330" t="str">
        <f>_xlfn.CONCAT(D3330:D3330,"-",E3330)</f>
        <v>Marrakech-Tripoli</v>
      </c>
      <c r="G3330" s="1">
        <v>44811</v>
      </c>
      <c r="H3330"/>
      <c r="I3330" s="8" t="str">
        <f>IF(H3330&lt;&gt;"",_xlfn.DAYS(H3330,G3330),"N/A")</f>
        <v>N/A</v>
      </c>
      <c r="J3330" s="1" t="str">
        <f>IF(H3330&lt;&gt;"",H3330,"N/A")</f>
        <v>N/A</v>
      </c>
      <c r="K3330">
        <v>9</v>
      </c>
      <c r="L3330" t="s">
        <v>12</v>
      </c>
      <c r="M3330" t="str">
        <f>IF(L3330&lt;&gt;"",L3330,"N/A")</f>
        <v>Invoiced</v>
      </c>
      <c r="O3330" t="str">
        <f>IF(N3330&lt;&gt;"",N3330,"N/A")</f>
        <v>N/A</v>
      </c>
      <c r="P3330" t="s">
        <v>13</v>
      </c>
      <c r="Q3330" s="9">
        <v>36</v>
      </c>
      <c r="R3330" t="str">
        <f t="shared" si="51"/>
        <v>30+</v>
      </c>
      <c r="S3330">
        <v>600</v>
      </c>
      <c r="T3330" t="s">
        <v>14</v>
      </c>
      <c r="U3330">
        <f>IF(T3330="USD",S3330,S3330*0.055)</f>
        <v>600</v>
      </c>
      <c r="V3330">
        <v>300</v>
      </c>
      <c r="W3330" t="s">
        <v>14</v>
      </c>
      <c r="X3330">
        <f>IF(W3330="USD",V3330,V3330*0.054)</f>
        <v>300</v>
      </c>
      <c r="Y3330">
        <v>0</v>
      </c>
    </row>
    <row r="3331" spans="1:25" x14ac:dyDescent="0.25">
      <c r="A3331" t="s">
        <v>3350</v>
      </c>
      <c r="B3331" t="s">
        <v>10</v>
      </c>
      <c r="C3331" t="s">
        <v>56</v>
      </c>
      <c r="D3331" t="s">
        <v>3616</v>
      </c>
      <c r="E3331" t="s">
        <v>3618</v>
      </c>
      <c r="F3331" t="str">
        <f>_xlfn.CONCAT(D3331:D3331,"-",E3331)</f>
        <v>Marrakech-Tripoli</v>
      </c>
      <c r="G3331" s="1">
        <v>44812</v>
      </c>
      <c r="H3331"/>
      <c r="I3331" s="8" t="str">
        <f>IF(H3331&lt;&gt;"",_xlfn.DAYS(H3331,G3331),"N/A")</f>
        <v>N/A</v>
      </c>
      <c r="J3331" s="1" t="str">
        <f>IF(H3331&lt;&gt;"",H3331,"N/A")</f>
        <v>N/A</v>
      </c>
      <c r="K3331">
        <v>9</v>
      </c>
      <c r="L3331" t="s">
        <v>12</v>
      </c>
      <c r="M3331" t="str">
        <f>IF(L3331&lt;&gt;"",L3331,"N/A")</f>
        <v>Invoiced</v>
      </c>
      <c r="O3331" t="str">
        <f>IF(N3331&lt;&gt;"",N3331,"N/A")</f>
        <v>N/A</v>
      </c>
      <c r="P3331" t="s">
        <v>13</v>
      </c>
      <c r="Q3331" s="9">
        <v>36</v>
      </c>
      <c r="R3331" t="str">
        <f t="shared" ref="R3331:R3394" si="52">IF(Q3331&lt;=10,"1-10",IF(Q3331&lt;=20,"10-20",IF(Q3331&lt;=30,"20-30",IF(Q3331&lt;=40,"30+"))))</f>
        <v>30+</v>
      </c>
      <c r="S3331">
        <v>600</v>
      </c>
      <c r="T3331" t="s">
        <v>14</v>
      </c>
      <c r="U3331">
        <f>IF(T3331="USD",S3331,S3331*0.055)</f>
        <v>600</v>
      </c>
      <c r="V3331">
        <v>300</v>
      </c>
      <c r="W3331" t="s">
        <v>14</v>
      </c>
      <c r="X3331">
        <f>IF(W3331="USD",V3331,V3331*0.054)</f>
        <v>300</v>
      </c>
      <c r="Y3331">
        <v>0</v>
      </c>
    </row>
    <row r="3332" spans="1:25" x14ac:dyDescent="0.25">
      <c r="A3332" t="s">
        <v>3353</v>
      </c>
      <c r="B3332" t="s">
        <v>10</v>
      </c>
      <c r="C3332" t="s">
        <v>56</v>
      </c>
      <c r="D3332" t="s">
        <v>3611</v>
      </c>
      <c r="E3332" t="s">
        <v>3613</v>
      </c>
      <c r="F3332" t="str">
        <f>_xlfn.CONCAT(D3332:D3332,"-",E3332)</f>
        <v>Mogadishu-Sanaa</v>
      </c>
      <c r="G3332" s="1">
        <v>44812</v>
      </c>
      <c r="H3332"/>
      <c r="I3332" s="8" t="str">
        <f>IF(H3332&lt;&gt;"",_xlfn.DAYS(H3332,G3332),"N/A")</f>
        <v>N/A</v>
      </c>
      <c r="J3332" s="1" t="str">
        <f>IF(H3332&lt;&gt;"",H3332,"N/A")</f>
        <v>N/A</v>
      </c>
      <c r="K3332">
        <v>9</v>
      </c>
      <c r="M3332" t="str">
        <f>IF(L3332&lt;&gt;"",L3332,"N/A")</f>
        <v>N/A</v>
      </c>
      <c r="O3332" t="str">
        <f>IF(N3332&lt;&gt;"",N3332,"N/A")</f>
        <v>N/A</v>
      </c>
      <c r="P3332" t="s">
        <v>13</v>
      </c>
      <c r="Q3332" s="9">
        <v>36</v>
      </c>
      <c r="R3332" t="str">
        <f t="shared" si="52"/>
        <v>30+</v>
      </c>
      <c r="S3332">
        <v>600</v>
      </c>
      <c r="T3332" t="s">
        <v>14</v>
      </c>
      <c r="U3332">
        <f>IF(T3332="USD",S3332,S3332*0.055)</f>
        <v>600</v>
      </c>
      <c r="V3332">
        <v>300</v>
      </c>
      <c r="W3332" t="s">
        <v>14</v>
      </c>
      <c r="X3332">
        <f>IF(W3332="USD",V3332,V3332*0.054)</f>
        <v>300</v>
      </c>
      <c r="Y3332">
        <v>0</v>
      </c>
    </row>
    <row r="3333" spans="1:25" x14ac:dyDescent="0.25">
      <c r="A3333" t="s">
        <v>3356</v>
      </c>
      <c r="B3333" t="s">
        <v>10</v>
      </c>
      <c r="C3333" t="s">
        <v>56</v>
      </c>
      <c r="D3333" t="s">
        <v>3616</v>
      </c>
      <c r="E3333" t="s">
        <v>3614</v>
      </c>
      <c r="F3333" t="str">
        <f>_xlfn.CONCAT(D3333:D3333,"-",E3333)</f>
        <v>Marrakech-Alger</v>
      </c>
      <c r="G3333" s="1">
        <v>44817</v>
      </c>
      <c r="H3333"/>
      <c r="I3333" s="8" t="str">
        <f>IF(H3333&lt;&gt;"",_xlfn.DAYS(H3333,G3333),"N/A")</f>
        <v>N/A</v>
      </c>
      <c r="J3333" s="1" t="str">
        <f>IF(H3333&lt;&gt;"",H3333,"N/A")</f>
        <v>N/A</v>
      </c>
      <c r="K3333">
        <v>9</v>
      </c>
      <c r="M3333" t="str">
        <f>IF(L3333&lt;&gt;"",L3333,"N/A")</f>
        <v>N/A</v>
      </c>
      <c r="O3333" t="str">
        <f>IF(N3333&lt;&gt;"",N3333,"N/A")</f>
        <v>N/A</v>
      </c>
      <c r="P3333" t="s">
        <v>13</v>
      </c>
      <c r="Q3333" s="9">
        <v>36</v>
      </c>
      <c r="R3333" t="str">
        <f t="shared" si="52"/>
        <v>30+</v>
      </c>
      <c r="S3333">
        <v>600</v>
      </c>
      <c r="T3333" t="s">
        <v>14</v>
      </c>
      <c r="U3333">
        <f>IF(T3333="USD",S3333,S3333*0.055)</f>
        <v>600</v>
      </c>
      <c r="V3333">
        <v>300</v>
      </c>
      <c r="W3333" t="s">
        <v>14</v>
      </c>
      <c r="X3333">
        <f>IF(W3333="USD",V3333,V3333*0.054)</f>
        <v>300</v>
      </c>
      <c r="Y3333">
        <v>0</v>
      </c>
    </row>
    <row r="3334" spans="1:25" x14ac:dyDescent="0.25">
      <c r="A3334" t="s">
        <v>3358</v>
      </c>
      <c r="B3334" t="s">
        <v>10</v>
      </c>
      <c r="C3334" t="s">
        <v>56</v>
      </c>
      <c r="D3334" t="s">
        <v>3616</v>
      </c>
      <c r="E3334" t="s">
        <v>3613</v>
      </c>
      <c r="F3334" t="str">
        <f>_xlfn.CONCAT(D3334:D3334,"-",E3334)</f>
        <v>Marrakech-Sanaa</v>
      </c>
      <c r="G3334" s="1">
        <v>44817</v>
      </c>
      <c r="H3334"/>
      <c r="I3334" s="8" t="str">
        <f>IF(H3334&lt;&gt;"",_xlfn.DAYS(H3334,G3334),"N/A")</f>
        <v>N/A</v>
      </c>
      <c r="J3334" s="1" t="str">
        <f>IF(H3334&lt;&gt;"",H3334,"N/A")</f>
        <v>N/A</v>
      </c>
      <c r="K3334">
        <v>9</v>
      </c>
      <c r="M3334" t="str">
        <f>IF(L3334&lt;&gt;"",L3334,"N/A")</f>
        <v>N/A</v>
      </c>
      <c r="O3334" t="str">
        <f>IF(N3334&lt;&gt;"",N3334,"N/A")</f>
        <v>N/A</v>
      </c>
      <c r="P3334" t="s">
        <v>13</v>
      </c>
      <c r="Q3334" s="9">
        <v>36</v>
      </c>
      <c r="R3334" t="str">
        <f t="shared" si="52"/>
        <v>30+</v>
      </c>
      <c r="S3334">
        <v>600</v>
      </c>
      <c r="T3334" t="s">
        <v>14</v>
      </c>
      <c r="U3334">
        <f>IF(T3334="USD",S3334,S3334*0.055)</f>
        <v>600</v>
      </c>
      <c r="V3334">
        <v>300</v>
      </c>
      <c r="W3334" t="s">
        <v>14</v>
      </c>
      <c r="X3334">
        <f>IF(W3334="USD",V3334,V3334*0.054)</f>
        <v>300</v>
      </c>
      <c r="Y3334">
        <v>0</v>
      </c>
    </row>
    <row r="3335" spans="1:25" x14ac:dyDescent="0.25">
      <c r="A3335" t="s">
        <v>3359</v>
      </c>
      <c r="B3335" t="s">
        <v>10</v>
      </c>
      <c r="C3335" t="s">
        <v>56</v>
      </c>
      <c r="D3335" t="s">
        <v>3616</v>
      </c>
      <c r="E3335" t="s">
        <v>3618</v>
      </c>
      <c r="F3335" t="str">
        <f>_xlfn.CONCAT(D3335:D3335,"-",E3335)</f>
        <v>Marrakech-Tripoli</v>
      </c>
      <c r="G3335" s="1">
        <v>44817</v>
      </c>
      <c r="H3335"/>
      <c r="I3335" s="8" t="str">
        <f>IF(H3335&lt;&gt;"",_xlfn.DAYS(H3335,G3335),"N/A")</f>
        <v>N/A</v>
      </c>
      <c r="J3335" s="1" t="str">
        <f>IF(H3335&lt;&gt;"",H3335,"N/A")</f>
        <v>N/A</v>
      </c>
      <c r="K3335">
        <v>9</v>
      </c>
      <c r="M3335" t="str">
        <f>IF(L3335&lt;&gt;"",L3335,"N/A")</f>
        <v>N/A</v>
      </c>
      <c r="O3335" t="str">
        <f>IF(N3335&lt;&gt;"",N3335,"N/A")</f>
        <v>N/A</v>
      </c>
      <c r="P3335" t="s">
        <v>13</v>
      </c>
      <c r="Q3335" s="9">
        <v>36</v>
      </c>
      <c r="R3335" t="str">
        <f t="shared" si="52"/>
        <v>30+</v>
      </c>
      <c r="S3335">
        <v>600</v>
      </c>
      <c r="T3335" t="s">
        <v>14</v>
      </c>
      <c r="U3335">
        <f>IF(T3335="USD",S3335,S3335*0.055)</f>
        <v>600</v>
      </c>
      <c r="V3335">
        <v>300</v>
      </c>
      <c r="W3335" t="s">
        <v>14</v>
      </c>
      <c r="X3335">
        <f>IF(W3335="USD",V3335,V3335*0.054)</f>
        <v>300</v>
      </c>
      <c r="Y3335">
        <v>0</v>
      </c>
    </row>
    <row r="3336" spans="1:25" x14ac:dyDescent="0.25">
      <c r="A3336" t="s">
        <v>882</v>
      </c>
      <c r="B3336" t="s">
        <v>10</v>
      </c>
      <c r="C3336" t="s">
        <v>68</v>
      </c>
      <c r="D3336" t="s">
        <v>3619</v>
      </c>
      <c r="E3336" t="s">
        <v>3612</v>
      </c>
      <c r="F3336" t="str">
        <f>_xlfn.CONCAT(D3336:D3336,"-",E3336)</f>
        <v>Addis Ababa-Victoria</v>
      </c>
      <c r="G3336" s="1">
        <v>44808</v>
      </c>
      <c r="H3336"/>
      <c r="I3336" s="8" t="str">
        <f>IF(H3336&lt;&gt;"",_xlfn.DAYS(H3336,G3336),"N/A")</f>
        <v>N/A</v>
      </c>
      <c r="J3336" s="1" t="str">
        <f>IF(H3336&lt;&gt;"",H3336,"N/A")</f>
        <v>N/A</v>
      </c>
      <c r="K3336">
        <v>9</v>
      </c>
      <c r="M3336" t="str">
        <f>IF(L3336&lt;&gt;"",L3336,"N/A")</f>
        <v>N/A</v>
      </c>
      <c r="O3336" t="str">
        <f>IF(N3336&lt;&gt;"",N3336,"N/A")</f>
        <v>N/A</v>
      </c>
      <c r="P3336" t="s">
        <v>69</v>
      </c>
      <c r="Q3336" s="9">
        <v>35.6</v>
      </c>
      <c r="R3336" t="str">
        <f t="shared" si="52"/>
        <v>30+</v>
      </c>
      <c r="S3336">
        <v>20</v>
      </c>
      <c r="T3336" t="s">
        <v>14</v>
      </c>
      <c r="U3336">
        <f>IF(T3336="USD",S3336,S3336*0.055)</f>
        <v>20</v>
      </c>
      <c r="V3336">
        <v>10</v>
      </c>
      <c r="W3336" t="s">
        <v>14</v>
      </c>
      <c r="X3336">
        <f>IF(W3336="USD",V3336,V3336*0.054)</f>
        <v>10</v>
      </c>
      <c r="Y3336">
        <v>0</v>
      </c>
    </row>
    <row r="3337" spans="1:25" x14ac:dyDescent="0.25">
      <c r="A3337" t="s">
        <v>883</v>
      </c>
      <c r="B3337" t="s">
        <v>10</v>
      </c>
      <c r="C3337" t="s">
        <v>68</v>
      </c>
      <c r="D3337" t="s">
        <v>3620</v>
      </c>
      <c r="E3337" t="s">
        <v>3618</v>
      </c>
      <c r="F3337" t="str">
        <f>_xlfn.CONCAT(D3337:D3337,"-",E3337)</f>
        <v>Zanzibar-Tripoli</v>
      </c>
      <c r="G3337" s="1">
        <v>44808</v>
      </c>
      <c r="H3337"/>
      <c r="I3337" s="8" t="str">
        <f>IF(H3337&lt;&gt;"",_xlfn.DAYS(H3337,G3337),"N/A")</f>
        <v>N/A</v>
      </c>
      <c r="J3337" s="1" t="str">
        <f>IF(H3337&lt;&gt;"",H3337,"N/A")</f>
        <v>N/A</v>
      </c>
      <c r="K3337">
        <v>9</v>
      </c>
      <c r="M3337" t="str">
        <f>IF(L3337&lt;&gt;"",L3337,"N/A")</f>
        <v>N/A</v>
      </c>
      <c r="O3337" t="str">
        <f>IF(N3337&lt;&gt;"",N3337,"N/A")</f>
        <v>N/A</v>
      </c>
      <c r="P3337" t="s">
        <v>13</v>
      </c>
      <c r="Q3337" s="9">
        <v>35.6</v>
      </c>
      <c r="R3337" t="str">
        <f t="shared" si="52"/>
        <v>30+</v>
      </c>
      <c r="S3337">
        <v>600</v>
      </c>
      <c r="T3337" t="s">
        <v>14</v>
      </c>
      <c r="U3337">
        <f>IF(T3337="USD",S3337,S3337*0.055)</f>
        <v>600</v>
      </c>
      <c r="V3337">
        <v>300</v>
      </c>
      <c r="W3337" t="s">
        <v>14</v>
      </c>
      <c r="X3337">
        <f>IF(W3337="USD",V3337,V3337*0.054)</f>
        <v>300</v>
      </c>
      <c r="Y3337">
        <v>0</v>
      </c>
    </row>
    <row r="3338" spans="1:25" x14ac:dyDescent="0.25">
      <c r="A3338" t="s">
        <v>884</v>
      </c>
      <c r="B3338" t="s">
        <v>10</v>
      </c>
      <c r="C3338" t="s">
        <v>68</v>
      </c>
      <c r="D3338" t="s">
        <v>3619</v>
      </c>
      <c r="E3338" t="s">
        <v>3612</v>
      </c>
      <c r="F3338" t="str">
        <f>_xlfn.CONCAT(D3338:D3338,"-",E3338)</f>
        <v>Addis Ababa-Victoria</v>
      </c>
      <c r="G3338" s="1">
        <v>44809</v>
      </c>
      <c r="H3338"/>
      <c r="I3338" s="8" t="str">
        <f>IF(H3338&lt;&gt;"",_xlfn.DAYS(H3338,G3338),"N/A")</f>
        <v>N/A</v>
      </c>
      <c r="J3338" s="1" t="str">
        <f>IF(H3338&lt;&gt;"",H3338,"N/A")</f>
        <v>N/A</v>
      </c>
      <c r="K3338">
        <v>9</v>
      </c>
      <c r="M3338" t="str">
        <f>IF(L3338&lt;&gt;"",L3338,"N/A")</f>
        <v>N/A</v>
      </c>
      <c r="O3338" t="str">
        <f>IF(N3338&lt;&gt;"",N3338,"N/A")</f>
        <v>N/A</v>
      </c>
      <c r="P3338" t="s">
        <v>69</v>
      </c>
      <c r="Q3338" s="9">
        <v>35.44</v>
      </c>
      <c r="R3338" t="str">
        <f t="shared" si="52"/>
        <v>30+</v>
      </c>
      <c r="S3338">
        <v>20</v>
      </c>
      <c r="T3338" t="s">
        <v>14</v>
      </c>
      <c r="U3338">
        <f>IF(T3338="USD",S3338,S3338*0.055)</f>
        <v>20</v>
      </c>
      <c r="V3338">
        <v>10</v>
      </c>
      <c r="W3338" t="s">
        <v>14</v>
      </c>
      <c r="X3338">
        <f>IF(W3338="USD",V3338,V3338*0.054)</f>
        <v>10</v>
      </c>
      <c r="Y3338">
        <v>0</v>
      </c>
    </row>
    <row r="3339" spans="1:25" x14ac:dyDescent="0.25">
      <c r="A3339" t="s">
        <v>886</v>
      </c>
      <c r="B3339" t="s">
        <v>10</v>
      </c>
      <c r="C3339" t="s">
        <v>68</v>
      </c>
      <c r="D3339" t="s">
        <v>3615</v>
      </c>
      <c r="E3339" t="s">
        <v>3618</v>
      </c>
      <c r="F3339" t="str">
        <f>_xlfn.CONCAT(D3339:D3339,"-",E3339)</f>
        <v>Mombasa-Tripoli</v>
      </c>
      <c r="G3339" s="1">
        <v>44809</v>
      </c>
      <c r="H3339"/>
      <c r="I3339" s="8" t="str">
        <f>IF(H3339&lt;&gt;"",_xlfn.DAYS(H3339,G3339),"N/A")</f>
        <v>N/A</v>
      </c>
      <c r="J3339" s="1" t="str">
        <f>IF(H3339&lt;&gt;"",H3339,"N/A")</f>
        <v>N/A</v>
      </c>
      <c r="K3339">
        <v>9</v>
      </c>
      <c r="M3339" t="str">
        <f>IF(L3339&lt;&gt;"",L3339,"N/A")</f>
        <v>N/A</v>
      </c>
      <c r="O3339" t="str">
        <f>IF(N3339&lt;&gt;"",N3339,"N/A")</f>
        <v>N/A</v>
      </c>
      <c r="P3339" t="s">
        <v>13</v>
      </c>
      <c r="Q3339" s="9">
        <v>35.44</v>
      </c>
      <c r="R3339" t="str">
        <f t="shared" si="52"/>
        <v>30+</v>
      </c>
      <c r="S3339">
        <v>600</v>
      </c>
      <c r="T3339" t="s">
        <v>14</v>
      </c>
      <c r="U3339">
        <f>IF(T3339="USD",S3339,S3339*0.055)</f>
        <v>600</v>
      </c>
      <c r="V3339">
        <v>300</v>
      </c>
      <c r="W3339" t="s">
        <v>14</v>
      </c>
      <c r="X3339">
        <f>IF(W3339="USD",V3339,V3339*0.054)</f>
        <v>300</v>
      </c>
      <c r="Y3339">
        <v>0</v>
      </c>
    </row>
    <row r="3340" spans="1:25" x14ac:dyDescent="0.25">
      <c r="A3340" t="s">
        <v>2006</v>
      </c>
      <c r="B3340" t="s">
        <v>10</v>
      </c>
      <c r="C3340" t="s">
        <v>68</v>
      </c>
      <c r="D3340" t="s">
        <v>3616</v>
      </c>
      <c r="E3340" t="s">
        <v>3613</v>
      </c>
      <c r="F3340" t="str">
        <f>_xlfn.CONCAT(D3340:D3340,"-",E3340)</f>
        <v>Marrakech-Sanaa</v>
      </c>
      <c r="G3340" s="1">
        <v>44809</v>
      </c>
      <c r="H3340"/>
      <c r="I3340" s="8" t="str">
        <f>IF(H3340&lt;&gt;"",_xlfn.DAYS(H3340,G3340),"N/A")</f>
        <v>N/A</v>
      </c>
      <c r="J3340" s="1" t="str">
        <f>IF(H3340&lt;&gt;"",H3340,"N/A")</f>
        <v>N/A</v>
      </c>
      <c r="K3340">
        <v>9</v>
      </c>
      <c r="M3340" t="str">
        <f>IF(L3340&lt;&gt;"",L3340,"N/A")</f>
        <v>N/A</v>
      </c>
      <c r="O3340" t="str">
        <f>IF(N3340&lt;&gt;"",N3340,"N/A")</f>
        <v>N/A</v>
      </c>
      <c r="P3340" t="s">
        <v>69</v>
      </c>
      <c r="Q3340" s="9">
        <v>34.533999999999999</v>
      </c>
      <c r="R3340" t="str">
        <f t="shared" si="52"/>
        <v>30+</v>
      </c>
      <c r="S3340">
        <v>20</v>
      </c>
      <c r="T3340" t="s">
        <v>14</v>
      </c>
      <c r="U3340">
        <f>IF(T3340="USD",S3340,S3340*0.055)</f>
        <v>20</v>
      </c>
      <c r="V3340">
        <v>10</v>
      </c>
      <c r="W3340" t="s">
        <v>14</v>
      </c>
      <c r="X3340">
        <f>IF(W3340="USD",V3340,V3340*0.054)</f>
        <v>10</v>
      </c>
      <c r="Y3340">
        <v>0</v>
      </c>
    </row>
    <row r="3341" spans="1:25" x14ac:dyDescent="0.25">
      <c r="A3341" t="s">
        <v>1993</v>
      </c>
      <c r="B3341" t="s">
        <v>10</v>
      </c>
      <c r="C3341" t="s">
        <v>68</v>
      </c>
      <c r="D3341" t="s">
        <v>3615</v>
      </c>
      <c r="E3341" t="s">
        <v>3617</v>
      </c>
      <c r="F3341" t="str">
        <f>_xlfn.CONCAT(D3341:D3341,"-",E3341)</f>
        <v>Mombasa-Lagos</v>
      </c>
      <c r="G3341" s="1">
        <v>44809</v>
      </c>
      <c r="H3341"/>
      <c r="I3341" s="8" t="str">
        <f>IF(H3341&lt;&gt;"",_xlfn.DAYS(H3341,G3341),"N/A")</f>
        <v>N/A</v>
      </c>
      <c r="J3341" s="1" t="str">
        <f>IF(H3341&lt;&gt;"",H3341,"N/A")</f>
        <v>N/A</v>
      </c>
      <c r="K3341">
        <v>9</v>
      </c>
      <c r="M3341" t="str">
        <f>IF(L3341&lt;&gt;"",L3341,"N/A")</f>
        <v>N/A</v>
      </c>
      <c r="O3341" t="str">
        <f>IF(N3341&lt;&gt;"",N3341,"N/A")</f>
        <v>N/A</v>
      </c>
      <c r="P3341" t="s">
        <v>13</v>
      </c>
      <c r="Q3341" s="9">
        <v>34.533999999999999</v>
      </c>
      <c r="R3341" t="str">
        <f t="shared" si="52"/>
        <v>30+</v>
      </c>
      <c r="S3341">
        <v>600</v>
      </c>
      <c r="T3341" t="s">
        <v>14</v>
      </c>
      <c r="U3341">
        <f>IF(T3341="USD",S3341,S3341*0.055)</f>
        <v>600</v>
      </c>
      <c r="V3341">
        <v>300</v>
      </c>
      <c r="W3341" t="s">
        <v>14</v>
      </c>
      <c r="X3341">
        <f>IF(W3341="USD",V3341,V3341*0.054)</f>
        <v>300</v>
      </c>
      <c r="Y3341">
        <v>0</v>
      </c>
    </row>
    <row r="3342" spans="1:25" x14ac:dyDescent="0.25">
      <c r="A3342" t="s">
        <v>2053</v>
      </c>
      <c r="B3342" t="s">
        <v>10</v>
      </c>
      <c r="C3342" t="s">
        <v>68</v>
      </c>
      <c r="D3342" t="s">
        <v>3619</v>
      </c>
      <c r="E3342" t="s">
        <v>3618</v>
      </c>
      <c r="F3342" t="str">
        <f>_xlfn.CONCAT(D3342:D3342,"-",E3342)</f>
        <v>Addis Ababa-Tripoli</v>
      </c>
      <c r="G3342" s="1">
        <v>44806</v>
      </c>
      <c r="H3342"/>
      <c r="I3342" s="8" t="str">
        <f>IF(H3342&lt;&gt;"",_xlfn.DAYS(H3342,G3342),"N/A")</f>
        <v>N/A</v>
      </c>
      <c r="J3342" s="1" t="str">
        <f>IF(H3342&lt;&gt;"",H3342,"N/A")</f>
        <v>N/A</v>
      </c>
      <c r="K3342">
        <v>9</v>
      </c>
      <c r="M3342" t="str">
        <f>IF(L3342&lt;&gt;"",L3342,"N/A")</f>
        <v>N/A</v>
      </c>
      <c r="O3342" t="str">
        <f>IF(N3342&lt;&gt;"",N3342,"N/A")</f>
        <v>N/A</v>
      </c>
      <c r="P3342" t="s">
        <v>69</v>
      </c>
      <c r="Q3342" s="9">
        <v>34.476999999999997</v>
      </c>
      <c r="R3342" t="str">
        <f t="shared" si="52"/>
        <v>30+</v>
      </c>
      <c r="S3342">
        <v>20</v>
      </c>
      <c r="T3342" t="s">
        <v>14</v>
      </c>
      <c r="U3342">
        <f>IF(T3342="USD",S3342,S3342*0.055)</f>
        <v>20</v>
      </c>
      <c r="V3342">
        <v>10</v>
      </c>
      <c r="W3342" t="s">
        <v>14</v>
      </c>
      <c r="X3342">
        <f>IF(W3342="USD",V3342,V3342*0.054)</f>
        <v>10</v>
      </c>
      <c r="Y3342">
        <v>0</v>
      </c>
    </row>
    <row r="3343" spans="1:25" x14ac:dyDescent="0.25">
      <c r="A3343" t="s">
        <v>1997</v>
      </c>
      <c r="B3343" t="s">
        <v>10</v>
      </c>
      <c r="C3343" t="s">
        <v>68</v>
      </c>
      <c r="D3343" t="s">
        <v>3619</v>
      </c>
      <c r="E3343" t="s">
        <v>3613</v>
      </c>
      <c r="F3343" t="str">
        <f>_xlfn.CONCAT(D3343:D3343,"-",E3343)</f>
        <v>Addis Ababa-Sanaa</v>
      </c>
      <c r="G3343" s="1">
        <v>44806</v>
      </c>
      <c r="H3343"/>
      <c r="I3343" s="8" t="str">
        <f>IF(H3343&lt;&gt;"",_xlfn.DAYS(H3343,G3343),"N/A")</f>
        <v>N/A</v>
      </c>
      <c r="J3343" s="1" t="str">
        <f>IF(H3343&lt;&gt;"",H3343,"N/A")</f>
        <v>N/A</v>
      </c>
      <c r="K3343">
        <v>9</v>
      </c>
      <c r="M3343" t="str">
        <f>IF(L3343&lt;&gt;"",L3343,"N/A")</f>
        <v>N/A</v>
      </c>
      <c r="O3343" t="str">
        <f>IF(N3343&lt;&gt;"",N3343,"N/A")</f>
        <v>N/A</v>
      </c>
      <c r="P3343" t="s">
        <v>13</v>
      </c>
      <c r="Q3343" s="9">
        <v>34.476999999999997</v>
      </c>
      <c r="R3343" t="str">
        <f t="shared" si="52"/>
        <v>30+</v>
      </c>
      <c r="S3343">
        <v>600</v>
      </c>
      <c r="T3343" t="s">
        <v>14</v>
      </c>
      <c r="U3343">
        <f>IF(T3343="USD",S3343,S3343*0.055)</f>
        <v>600</v>
      </c>
      <c r="V3343">
        <v>300</v>
      </c>
      <c r="W3343" t="s">
        <v>14</v>
      </c>
      <c r="X3343">
        <f>IF(W3343="USD",V3343,V3343*0.054)</f>
        <v>300</v>
      </c>
      <c r="Y3343">
        <v>0</v>
      </c>
    </row>
    <row r="3344" spans="1:25" x14ac:dyDescent="0.25">
      <c r="A3344" t="s">
        <v>1988</v>
      </c>
      <c r="B3344" t="s">
        <v>10</v>
      </c>
      <c r="C3344" t="s">
        <v>68</v>
      </c>
      <c r="D3344" t="s">
        <v>3619</v>
      </c>
      <c r="E3344" t="s">
        <v>3618</v>
      </c>
      <c r="F3344" t="str">
        <f>_xlfn.CONCAT(D3344:D3344,"-",E3344)</f>
        <v>Addis Ababa-Tripoli</v>
      </c>
      <c r="G3344" s="1">
        <v>44809</v>
      </c>
      <c r="H3344"/>
      <c r="I3344" s="8" t="str">
        <f>IF(H3344&lt;&gt;"",_xlfn.DAYS(H3344,G3344),"N/A")</f>
        <v>N/A</v>
      </c>
      <c r="J3344" s="1" t="str">
        <f>IF(H3344&lt;&gt;"",H3344,"N/A")</f>
        <v>N/A</v>
      </c>
      <c r="K3344">
        <v>9</v>
      </c>
      <c r="M3344" t="str">
        <f>IF(L3344&lt;&gt;"",L3344,"N/A")</f>
        <v>N/A</v>
      </c>
      <c r="O3344" t="str">
        <f>IF(N3344&lt;&gt;"",N3344,"N/A")</f>
        <v>N/A</v>
      </c>
      <c r="P3344" t="s">
        <v>69</v>
      </c>
      <c r="Q3344" s="9">
        <v>34.42</v>
      </c>
      <c r="R3344" t="str">
        <f t="shared" si="52"/>
        <v>30+</v>
      </c>
      <c r="S3344">
        <v>20</v>
      </c>
      <c r="T3344" t="s">
        <v>14</v>
      </c>
      <c r="U3344">
        <f>IF(T3344="USD",S3344,S3344*0.055)</f>
        <v>20</v>
      </c>
      <c r="V3344">
        <v>10</v>
      </c>
      <c r="W3344" t="s">
        <v>14</v>
      </c>
      <c r="X3344">
        <f>IF(W3344="USD",V3344,V3344*0.054)</f>
        <v>10</v>
      </c>
      <c r="Y3344">
        <v>0</v>
      </c>
    </row>
    <row r="3345" spans="1:25" x14ac:dyDescent="0.25">
      <c r="A3345" t="s">
        <v>1975</v>
      </c>
      <c r="B3345" t="s">
        <v>10</v>
      </c>
      <c r="C3345" t="s">
        <v>68</v>
      </c>
      <c r="D3345" t="s">
        <v>3616</v>
      </c>
      <c r="E3345" t="s">
        <v>3612</v>
      </c>
      <c r="F3345" t="str">
        <f>_xlfn.CONCAT(D3345:D3345,"-",E3345)</f>
        <v>Marrakech-Victoria</v>
      </c>
      <c r="G3345" s="1">
        <v>44809</v>
      </c>
      <c r="H3345"/>
      <c r="I3345" s="8" t="str">
        <f>IF(H3345&lt;&gt;"",_xlfn.DAYS(H3345,G3345),"N/A")</f>
        <v>N/A</v>
      </c>
      <c r="J3345" s="1" t="str">
        <f>IF(H3345&lt;&gt;"",H3345,"N/A")</f>
        <v>N/A</v>
      </c>
      <c r="K3345">
        <v>9</v>
      </c>
      <c r="M3345" t="str">
        <f>IF(L3345&lt;&gt;"",L3345,"N/A")</f>
        <v>N/A</v>
      </c>
      <c r="O3345" t="str">
        <f>IF(N3345&lt;&gt;"",N3345,"N/A")</f>
        <v>N/A</v>
      </c>
      <c r="P3345" t="s">
        <v>13</v>
      </c>
      <c r="Q3345" s="9">
        <v>34.42</v>
      </c>
      <c r="R3345" t="str">
        <f t="shared" si="52"/>
        <v>30+</v>
      </c>
      <c r="S3345">
        <v>600</v>
      </c>
      <c r="T3345" t="s">
        <v>14</v>
      </c>
      <c r="U3345">
        <f>IF(T3345="USD",S3345,S3345*0.055)</f>
        <v>600</v>
      </c>
      <c r="V3345">
        <v>300</v>
      </c>
      <c r="W3345" t="s">
        <v>14</v>
      </c>
      <c r="X3345">
        <f>IF(W3345="USD",V3345,V3345*0.054)</f>
        <v>300</v>
      </c>
      <c r="Y3345">
        <v>0</v>
      </c>
    </row>
    <row r="3346" spans="1:25" x14ac:dyDescent="0.25">
      <c r="A3346" t="s">
        <v>1976</v>
      </c>
      <c r="B3346" t="s">
        <v>10</v>
      </c>
      <c r="C3346" t="s">
        <v>68</v>
      </c>
      <c r="D3346" t="s">
        <v>3611</v>
      </c>
      <c r="E3346" t="s">
        <v>3617</v>
      </c>
      <c r="F3346" t="str">
        <f>_xlfn.CONCAT(D3346:D3346,"-",E3346)</f>
        <v>Mogadishu-Lagos</v>
      </c>
      <c r="G3346" s="1">
        <v>44798</v>
      </c>
      <c r="H3346"/>
      <c r="I3346" s="8" t="str">
        <f>IF(H3346&lt;&gt;"",_xlfn.DAYS(H3346,G3346),"N/A")</f>
        <v>N/A</v>
      </c>
      <c r="J3346" s="1" t="str">
        <f>IF(H3346&lt;&gt;"",H3346,"N/A")</f>
        <v>N/A</v>
      </c>
      <c r="K3346">
        <v>8</v>
      </c>
      <c r="M3346" t="str">
        <f>IF(L3346&lt;&gt;"",L3346,"N/A")</f>
        <v>N/A</v>
      </c>
      <c r="O3346" t="str">
        <f>IF(N3346&lt;&gt;"",N3346,"N/A")</f>
        <v>N/A</v>
      </c>
      <c r="P3346" t="s">
        <v>69</v>
      </c>
      <c r="Q3346" s="9">
        <v>34.411000000000001</v>
      </c>
      <c r="R3346" t="str">
        <f t="shared" si="52"/>
        <v>30+</v>
      </c>
      <c r="S3346">
        <v>20</v>
      </c>
      <c r="T3346" t="s">
        <v>14</v>
      </c>
      <c r="U3346">
        <f>IF(T3346="USD",S3346,S3346*0.055)</f>
        <v>20</v>
      </c>
      <c r="V3346">
        <v>10</v>
      </c>
      <c r="W3346" t="s">
        <v>14</v>
      </c>
      <c r="X3346">
        <f>IF(W3346="USD",V3346,V3346*0.054)</f>
        <v>10</v>
      </c>
      <c r="Y3346">
        <v>0</v>
      </c>
    </row>
    <row r="3347" spans="1:25" x14ac:dyDescent="0.25">
      <c r="A3347" t="s">
        <v>2042</v>
      </c>
      <c r="B3347" t="s">
        <v>10</v>
      </c>
      <c r="C3347" t="s">
        <v>68</v>
      </c>
      <c r="D3347" t="s">
        <v>3619</v>
      </c>
      <c r="E3347" t="s">
        <v>3617</v>
      </c>
      <c r="F3347" t="str">
        <f>_xlfn.CONCAT(D3347:D3347,"-",E3347)</f>
        <v>Addis Ababa-Lagos</v>
      </c>
      <c r="G3347" s="1">
        <v>44798</v>
      </c>
      <c r="H3347"/>
      <c r="I3347" s="8" t="str">
        <f>IF(H3347&lt;&gt;"",_xlfn.DAYS(H3347,G3347),"N/A")</f>
        <v>N/A</v>
      </c>
      <c r="J3347" s="1" t="str">
        <f>IF(H3347&lt;&gt;"",H3347,"N/A")</f>
        <v>N/A</v>
      </c>
      <c r="K3347">
        <v>8</v>
      </c>
      <c r="M3347" t="str">
        <f>IF(L3347&lt;&gt;"",L3347,"N/A")</f>
        <v>N/A</v>
      </c>
      <c r="O3347" t="str">
        <f>IF(N3347&lt;&gt;"",N3347,"N/A")</f>
        <v>N/A</v>
      </c>
      <c r="P3347" t="s">
        <v>69</v>
      </c>
      <c r="Q3347" s="9">
        <v>34.411000000000001</v>
      </c>
      <c r="R3347" t="str">
        <f t="shared" si="52"/>
        <v>30+</v>
      </c>
      <c r="S3347">
        <v>20</v>
      </c>
      <c r="T3347" t="s">
        <v>14</v>
      </c>
      <c r="U3347">
        <f>IF(T3347="USD",S3347,S3347*0.055)</f>
        <v>20</v>
      </c>
      <c r="V3347">
        <v>10</v>
      </c>
      <c r="W3347" t="s">
        <v>14</v>
      </c>
      <c r="X3347">
        <f>IF(W3347="USD",V3347,V3347*0.054)</f>
        <v>10</v>
      </c>
      <c r="Y3347">
        <v>0</v>
      </c>
    </row>
    <row r="3348" spans="1:25" x14ac:dyDescent="0.25">
      <c r="A3348" t="s">
        <v>1963</v>
      </c>
      <c r="B3348" t="s">
        <v>10</v>
      </c>
      <c r="C3348" t="s">
        <v>68</v>
      </c>
      <c r="D3348" t="s">
        <v>3615</v>
      </c>
      <c r="E3348" t="s">
        <v>3618</v>
      </c>
      <c r="F3348" t="str">
        <f>_xlfn.CONCAT(D3348:D3348,"-",E3348)</f>
        <v>Mombasa-Tripoli</v>
      </c>
      <c r="G3348" s="1">
        <v>44798</v>
      </c>
      <c r="H3348"/>
      <c r="I3348" s="8" t="str">
        <f>IF(H3348&lt;&gt;"",_xlfn.DAYS(H3348,G3348),"N/A")</f>
        <v>N/A</v>
      </c>
      <c r="J3348" s="1" t="str">
        <f>IF(H3348&lt;&gt;"",H3348,"N/A")</f>
        <v>N/A</v>
      </c>
      <c r="K3348">
        <v>8</v>
      </c>
      <c r="M3348" t="str">
        <f>IF(L3348&lt;&gt;"",L3348,"N/A")</f>
        <v>N/A</v>
      </c>
      <c r="O3348" t="str">
        <f>IF(N3348&lt;&gt;"",N3348,"N/A")</f>
        <v>N/A</v>
      </c>
      <c r="P3348" t="s">
        <v>13</v>
      </c>
      <c r="Q3348" s="9">
        <v>34.411000000000001</v>
      </c>
      <c r="R3348" t="str">
        <f t="shared" si="52"/>
        <v>30+</v>
      </c>
      <c r="S3348">
        <v>600</v>
      </c>
      <c r="T3348" t="s">
        <v>14</v>
      </c>
      <c r="U3348">
        <f>IF(T3348="USD",S3348,S3348*0.055)</f>
        <v>600</v>
      </c>
      <c r="V3348">
        <v>300</v>
      </c>
      <c r="W3348" t="s">
        <v>14</v>
      </c>
      <c r="X3348">
        <f>IF(W3348="USD",V3348,V3348*0.054)</f>
        <v>300</v>
      </c>
      <c r="Y3348">
        <v>0</v>
      </c>
    </row>
    <row r="3349" spans="1:25" x14ac:dyDescent="0.25">
      <c r="A3349" t="s">
        <v>2012</v>
      </c>
      <c r="B3349" t="s">
        <v>10</v>
      </c>
      <c r="C3349" t="s">
        <v>68</v>
      </c>
      <c r="D3349" t="s">
        <v>3616</v>
      </c>
      <c r="E3349" t="s">
        <v>3613</v>
      </c>
      <c r="F3349" t="str">
        <f>_xlfn.CONCAT(D3349:D3349,"-",E3349)</f>
        <v>Marrakech-Sanaa</v>
      </c>
      <c r="G3349" s="1">
        <v>44802</v>
      </c>
      <c r="H3349"/>
      <c r="I3349" s="8" t="str">
        <f>IF(H3349&lt;&gt;"",_xlfn.DAYS(H3349,G3349),"N/A")</f>
        <v>N/A</v>
      </c>
      <c r="J3349" s="1" t="str">
        <f>IF(H3349&lt;&gt;"",H3349,"N/A")</f>
        <v>N/A</v>
      </c>
      <c r="K3349">
        <v>8</v>
      </c>
      <c r="M3349" t="str">
        <f>IF(L3349&lt;&gt;"",L3349,"N/A")</f>
        <v>N/A</v>
      </c>
      <c r="O3349" t="str">
        <f>IF(N3349&lt;&gt;"",N3349,"N/A")</f>
        <v>N/A</v>
      </c>
      <c r="P3349" t="s">
        <v>69</v>
      </c>
      <c r="Q3349" s="9">
        <v>34.298000000000002</v>
      </c>
      <c r="R3349" t="str">
        <f t="shared" si="52"/>
        <v>30+</v>
      </c>
      <c r="S3349">
        <v>20</v>
      </c>
      <c r="T3349" t="s">
        <v>14</v>
      </c>
      <c r="U3349">
        <f>IF(T3349="USD",S3349,S3349*0.055)</f>
        <v>20</v>
      </c>
      <c r="V3349">
        <v>10</v>
      </c>
      <c r="W3349" t="s">
        <v>14</v>
      </c>
      <c r="X3349">
        <f>IF(W3349="USD",V3349,V3349*0.054)</f>
        <v>10</v>
      </c>
      <c r="Y3349">
        <v>0</v>
      </c>
    </row>
    <row r="3350" spans="1:25" x14ac:dyDescent="0.25">
      <c r="A3350" t="s">
        <v>2055</v>
      </c>
      <c r="B3350" t="s">
        <v>10</v>
      </c>
      <c r="C3350" t="s">
        <v>68</v>
      </c>
      <c r="D3350" t="s">
        <v>3615</v>
      </c>
      <c r="E3350" t="s">
        <v>3614</v>
      </c>
      <c r="F3350" t="str">
        <f>_xlfn.CONCAT(D3350:D3350,"-",E3350)</f>
        <v>Mombasa-Alger</v>
      </c>
      <c r="G3350" s="1">
        <v>44802</v>
      </c>
      <c r="H3350"/>
      <c r="I3350" s="8" t="str">
        <f>IF(H3350&lt;&gt;"",_xlfn.DAYS(H3350,G3350),"N/A")</f>
        <v>N/A</v>
      </c>
      <c r="J3350" s="1" t="str">
        <f>IF(H3350&lt;&gt;"",H3350,"N/A")</f>
        <v>N/A</v>
      </c>
      <c r="K3350">
        <v>8</v>
      </c>
      <c r="M3350" t="str">
        <f>IF(L3350&lt;&gt;"",L3350,"N/A")</f>
        <v>N/A</v>
      </c>
      <c r="O3350" t="str">
        <f>IF(N3350&lt;&gt;"",N3350,"N/A")</f>
        <v>N/A</v>
      </c>
      <c r="P3350" t="s">
        <v>69</v>
      </c>
      <c r="Q3350" s="9">
        <v>34.298000000000002</v>
      </c>
      <c r="R3350" t="str">
        <f t="shared" si="52"/>
        <v>30+</v>
      </c>
      <c r="S3350">
        <v>20</v>
      </c>
      <c r="T3350" t="s">
        <v>14</v>
      </c>
      <c r="U3350">
        <f>IF(T3350="USD",S3350,S3350*0.055)</f>
        <v>20</v>
      </c>
      <c r="V3350">
        <v>10</v>
      </c>
      <c r="W3350" t="s">
        <v>14</v>
      </c>
      <c r="X3350">
        <f>IF(W3350="USD",V3350,V3350*0.054)</f>
        <v>10</v>
      </c>
      <c r="Y3350">
        <v>0</v>
      </c>
    </row>
    <row r="3351" spans="1:25" x14ac:dyDescent="0.25">
      <c r="A3351" t="s">
        <v>2001</v>
      </c>
      <c r="B3351" t="s">
        <v>10</v>
      </c>
      <c r="C3351" t="s">
        <v>68</v>
      </c>
      <c r="D3351" t="s">
        <v>3619</v>
      </c>
      <c r="E3351" t="s">
        <v>3617</v>
      </c>
      <c r="F3351" t="str">
        <f>_xlfn.CONCAT(D3351:D3351,"-",E3351)</f>
        <v>Addis Ababa-Lagos</v>
      </c>
      <c r="G3351" s="1">
        <v>44802</v>
      </c>
      <c r="H3351"/>
      <c r="I3351" s="8" t="str">
        <f>IF(H3351&lt;&gt;"",_xlfn.DAYS(H3351,G3351),"N/A")</f>
        <v>N/A</v>
      </c>
      <c r="J3351" s="1" t="str">
        <f>IF(H3351&lt;&gt;"",H3351,"N/A")</f>
        <v>N/A</v>
      </c>
      <c r="K3351">
        <v>8</v>
      </c>
      <c r="M3351" t="str">
        <f>IF(L3351&lt;&gt;"",L3351,"N/A")</f>
        <v>N/A</v>
      </c>
      <c r="O3351" t="str">
        <f>IF(N3351&lt;&gt;"",N3351,"N/A")</f>
        <v>N/A</v>
      </c>
      <c r="P3351" t="s">
        <v>13</v>
      </c>
      <c r="Q3351" s="9">
        <v>34.298000000000002</v>
      </c>
      <c r="R3351" t="str">
        <f t="shared" si="52"/>
        <v>30+</v>
      </c>
      <c r="S3351">
        <v>600</v>
      </c>
      <c r="T3351" t="s">
        <v>14</v>
      </c>
      <c r="U3351">
        <f>IF(T3351="USD",S3351,S3351*0.055)</f>
        <v>600</v>
      </c>
      <c r="V3351">
        <v>300</v>
      </c>
      <c r="W3351" t="s">
        <v>14</v>
      </c>
      <c r="X3351">
        <f>IF(W3351="USD",V3351,V3351*0.054)</f>
        <v>300</v>
      </c>
      <c r="Y3351">
        <v>0</v>
      </c>
    </row>
    <row r="3352" spans="1:25" x14ac:dyDescent="0.25">
      <c r="A3352" t="s">
        <v>1986</v>
      </c>
      <c r="B3352" t="s">
        <v>10</v>
      </c>
      <c r="C3352" t="s">
        <v>68</v>
      </c>
      <c r="D3352" t="s">
        <v>3619</v>
      </c>
      <c r="E3352" t="s">
        <v>3617</v>
      </c>
      <c r="F3352" t="str">
        <f>_xlfn.CONCAT(D3352:D3352,"-",E3352)</f>
        <v>Addis Ababa-Lagos</v>
      </c>
      <c r="G3352" s="1">
        <v>44809</v>
      </c>
      <c r="H3352"/>
      <c r="I3352" s="8" t="str">
        <f>IF(H3352&lt;&gt;"",_xlfn.DAYS(H3352,G3352),"N/A")</f>
        <v>N/A</v>
      </c>
      <c r="J3352" s="1" t="str">
        <f>IF(H3352&lt;&gt;"",H3352,"N/A")</f>
        <v>N/A</v>
      </c>
      <c r="K3352">
        <v>9</v>
      </c>
      <c r="M3352" t="str">
        <f>IF(L3352&lt;&gt;"",L3352,"N/A")</f>
        <v>N/A</v>
      </c>
      <c r="O3352" t="str">
        <f>IF(N3352&lt;&gt;"",N3352,"N/A")</f>
        <v>N/A</v>
      </c>
      <c r="P3352" t="s">
        <v>69</v>
      </c>
      <c r="Q3352" s="9">
        <v>34.264000000000003</v>
      </c>
      <c r="R3352" t="str">
        <f t="shared" si="52"/>
        <v>30+</v>
      </c>
      <c r="S3352">
        <v>20</v>
      </c>
      <c r="T3352" t="s">
        <v>14</v>
      </c>
      <c r="U3352">
        <f>IF(T3352="USD",S3352,S3352*0.055)</f>
        <v>20</v>
      </c>
      <c r="V3352">
        <v>10</v>
      </c>
      <c r="W3352" t="s">
        <v>14</v>
      </c>
      <c r="X3352">
        <f>IF(W3352="USD",V3352,V3352*0.054)</f>
        <v>10</v>
      </c>
      <c r="Y3352">
        <v>0</v>
      </c>
    </row>
    <row r="3353" spans="1:25" x14ac:dyDescent="0.25">
      <c r="A3353" t="s">
        <v>1973</v>
      </c>
      <c r="B3353" t="s">
        <v>10</v>
      </c>
      <c r="C3353" t="s">
        <v>68</v>
      </c>
      <c r="D3353" t="s">
        <v>3620</v>
      </c>
      <c r="E3353" t="s">
        <v>3614</v>
      </c>
      <c r="F3353" t="str">
        <f>_xlfn.CONCAT(D3353:D3353,"-",E3353)</f>
        <v>Zanzibar-Alger</v>
      </c>
      <c r="G3353" s="1">
        <v>44809</v>
      </c>
      <c r="H3353"/>
      <c r="I3353" s="8" t="str">
        <f>IF(H3353&lt;&gt;"",_xlfn.DAYS(H3353,G3353),"N/A")</f>
        <v>N/A</v>
      </c>
      <c r="J3353" s="1" t="str">
        <f>IF(H3353&lt;&gt;"",H3353,"N/A")</f>
        <v>N/A</v>
      </c>
      <c r="K3353">
        <v>9</v>
      </c>
      <c r="M3353" t="str">
        <f>IF(L3353&lt;&gt;"",L3353,"N/A")</f>
        <v>N/A</v>
      </c>
      <c r="O3353" t="str">
        <f>IF(N3353&lt;&gt;"",N3353,"N/A")</f>
        <v>N/A</v>
      </c>
      <c r="P3353" t="s">
        <v>13</v>
      </c>
      <c r="Q3353" s="9">
        <v>34.264000000000003</v>
      </c>
      <c r="R3353" t="str">
        <f t="shared" si="52"/>
        <v>30+</v>
      </c>
      <c r="S3353">
        <v>600</v>
      </c>
      <c r="T3353" t="s">
        <v>14</v>
      </c>
      <c r="U3353">
        <f>IF(T3353="USD",S3353,S3353*0.055)</f>
        <v>600</v>
      </c>
      <c r="V3353">
        <v>300</v>
      </c>
      <c r="W3353" t="s">
        <v>14</v>
      </c>
      <c r="X3353">
        <f>IF(W3353="USD",V3353,V3353*0.054)</f>
        <v>300</v>
      </c>
      <c r="Y3353">
        <v>0</v>
      </c>
    </row>
    <row r="3354" spans="1:25" x14ac:dyDescent="0.25">
      <c r="A3354" t="s">
        <v>1998</v>
      </c>
      <c r="B3354" t="s">
        <v>10</v>
      </c>
      <c r="C3354" t="s">
        <v>68</v>
      </c>
      <c r="D3354" t="s">
        <v>3616</v>
      </c>
      <c r="E3354" t="s">
        <v>3617</v>
      </c>
      <c r="F3354" t="str">
        <f>_xlfn.CONCAT(D3354:D3354,"-",E3354)</f>
        <v>Marrakech-Lagos</v>
      </c>
      <c r="G3354" s="1">
        <v>44809</v>
      </c>
      <c r="H3354"/>
      <c r="I3354" s="8" t="str">
        <f>IF(H3354&lt;&gt;"",_xlfn.DAYS(H3354,G3354),"N/A")</f>
        <v>N/A</v>
      </c>
      <c r="J3354" s="1" t="str">
        <f>IF(H3354&lt;&gt;"",H3354,"N/A")</f>
        <v>N/A</v>
      </c>
      <c r="K3354">
        <v>9</v>
      </c>
      <c r="M3354" t="str">
        <f>IF(L3354&lt;&gt;"",L3354,"N/A")</f>
        <v>N/A</v>
      </c>
      <c r="O3354" t="str">
        <f>IF(N3354&lt;&gt;"",N3354,"N/A")</f>
        <v>N/A</v>
      </c>
      <c r="P3354" t="s">
        <v>69</v>
      </c>
      <c r="Q3354" s="9">
        <v>34.259</v>
      </c>
      <c r="R3354" t="str">
        <f t="shared" si="52"/>
        <v>30+</v>
      </c>
      <c r="S3354">
        <v>20</v>
      </c>
      <c r="T3354" t="s">
        <v>14</v>
      </c>
      <c r="U3354">
        <f>IF(T3354="USD",S3354,S3354*0.055)</f>
        <v>20</v>
      </c>
      <c r="V3354">
        <v>10</v>
      </c>
      <c r="W3354" t="s">
        <v>14</v>
      </c>
      <c r="X3354">
        <f>IF(W3354="USD",V3354,V3354*0.054)</f>
        <v>10</v>
      </c>
      <c r="Y3354">
        <v>0</v>
      </c>
    </row>
    <row r="3355" spans="1:25" x14ac:dyDescent="0.25">
      <c r="A3355" t="s">
        <v>1985</v>
      </c>
      <c r="B3355" t="s">
        <v>10</v>
      </c>
      <c r="C3355" t="s">
        <v>68</v>
      </c>
      <c r="D3355" t="s">
        <v>3611</v>
      </c>
      <c r="E3355" t="s">
        <v>3614</v>
      </c>
      <c r="F3355" t="str">
        <f>_xlfn.CONCAT(D3355:D3355,"-",E3355)</f>
        <v>Mogadishu-Alger</v>
      </c>
      <c r="G3355" s="1">
        <v>44809</v>
      </c>
      <c r="H3355"/>
      <c r="I3355" s="8" t="str">
        <f>IF(H3355&lt;&gt;"",_xlfn.DAYS(H3355,G3355),"N/A")</f>
        <v>N/A</v>
      </c>
      <c r="J3355" s="1" t="str">
        <f>IF(H3355&lt;&gt;"",H3355,"N/A")</f>
        <v>N/A</v>
      </c>
      <c r="K3355">
        <v>9</v>
      </c>
      <c r="M3355" t="str">
        <f>IF(L3355&lt;&gt;"",L3355,"N/A")</f>
        <v>N/A</v>
      </c>
      <c r="O3355" t="str">
        <f>IF(N3355&lt;&gt;"",N3355,"N/A")</f>
        <v>N/A</v>
      </c>
      <c r="P3355" t="s">
        <v>13</v>
      </c>
      <c r="Q3355" s="9">
        <v>34.259</v>
      </c>
      <c r="R3355" t="str">
        <f t="shared" si="52"/>
        <v>30+</v>
      </c>
      <c r="S3355">
        <v>600</v>
      </c>
      <c r="T3355" t="s">
        <v>14</v>
      </c>
      <c r="U3355">
        <f>IF(T3355="USD",S3355,S3355*0.055)</f>
        <v>600</v>
      </c>
      <c r="V3355">
        <v>300</v>
      </c>
      <c r="W3355" t="s">
        <v>14</v>
      </c>
      <c r="X3355">
        <f>IF(W3355="USD",V3355,V3355*0.054)</f>
        <v>300</v>
      </c>
      <c r="Y3355">
        <v>0</v>
      </c>
    </row>
    <row r="3356" spans="1:25" x14ac:dyDescent="0.25">
      <c r="A3356" t="s">
        <v>2008</v>
      </c>
      <c r="B3356" t="s">
        <v>10</v>
      </c>
      <c r="C3356" t="s">
        <v>68</v>
      </c>
      <c r="D3356" t="s">
        <v>3619</v>
      </c>
      <c r="E3356" t="s">
        <v>3614</v>
      </c>
      <c r="F3356" t="str">
        <f>_xlfn.CONCAT(D3356:D3356,"-",E3356)</f>
        <v>Addis Ababa-Alger</v>
      </c>
      <c r="G3356" s="1">
        <v>44802</v>
      </c>
      <c r="H3356"/>
      <c r="I3356" s="8" t="str">
        <f>IF(H3356&lt;&gt;"",_xlfn.DAYS(H3356,G3356),"N/A")</f>
        <v>N/A</v>
      </c>
      <c r="J3356" s="1" t="str">
        <f>IF(H3356&lt;&gt;"",H3356,"N/A")</f>
        <v>N/A</v>
      </c>
      <c r="K3356">
        <v>8</v>
      </c>
      <c r="M3356" t="str">
        <f>IF(L3356&lt;&gt;"",L3356,"N/A")</f>
        <v>N/A</v>
      </c>
      <c r="O3356" t="str">
        <f>IF(N3356&lt;&gt;"",N3356,"N/A")</f>
        <v>N/A</v>
      </c>
      <c r="P3356" t="s">
        <v>69</v>
      </c>
      <c r="Q3356" s="9">
        <v>34.209000000000003</v>
      </c>
      <c r="R3356" t="str">
        <f t="shared" si="52"/>
        <v>30+</v>
      </c>
      <c r="S3356">
        <v>20</v>
      </c>
      <c r="T3356" t="s">
        <v>14</v>
      </c>
      <c r="U3356">
        <f>IF(T3356="USD",S3356,S3356*0.055)</f>
        <v>20</v>
      </c>
      <c r="V3356">
        <v>10</v>
      </c>
      <c r="W3356" t="s">
        <v>14</v>
      </c>
      <c r="X3356">
        <f>IF(W3356="USD",V3356,V3356*0.054)</f>
        <v>10</v>
      </c>
      <c r="Y3356">
        <v>0</v>
      </c>
    </row>
    <row r="3357" spans="1:25" x14ac:dyDescent="0.25">
      <c r="A3357" t="s">
        <v>2052</v>
      </c>
      <c r="B3357" t="s">
        <v>10</v>
      </c>
      <c r="C3357" t="s">
        <v>68</v>
      </c>
      <c r="D3357" t="s">
        <v>3615</v>
      </c>
      <c r="E3357" t="s">
        <v>3617</v>
      </c>
      <c r="F3357" t="str">
        <f>_xlfn.CONCAT(D3357:D3357,"-",E3357)</f>
        <v>Mombasa-Lagos</v>
      </c>
      <c r="G3357" s="1">
        <v>44802</v>
      </c>
      <c r="H3357"/>
      <c r="I3357" s="8" t="str">
        <f>IF(H3357&lt;&gt;"",_xlfn.DAYS(H3357,G3357),"N/A")</f>
        <v>N/A</v>
      </c>
      <c r="J3357" s="1" t="str">
        <f>IF(H3357&lt;&gt;"",H3357,"N/A")</f>
        <v>N/A</v>
      </c>
      <c r="K3357">
        <v>8</v>
      </c>
      <c r="M3357" t="str">
        <f>IF(L3357&lt;&gt;"",L3357,"N/A")</f>
        <v>N/A</v>
      </c>
      <c r="O3357" t="str">
        <f>IF(N3357&lt;&gt;"",N3357,"N/A")</f>
        <v>N/A</v>
      </c>
      <c r="P3357" t="s">
        <v>69</v>
      </c>
      <c r="Q3357" s="9">
        <v>34.209000000000003</v>
      </c>
      <c r="R3357" t="str">
        <f t="shared" si="52"/>
        <v>30+</v>
      </c>
      <c r="S3357">
        <v>20</v>
      </c>
      <c r="T3357" t="s">
        <v>14</v>
      </c>
      <c r="U3357">
        <f>IF(T3357="USD",S3357,S3357*0.055)</f>
        <v>20</v>
      </c>
      <c r="V3357">
        <v>10</v>
      </c>
      <c r="W3357" t="s">
        <v>14</v>
      </c>
      <c r="X3357">
        <f>IF(W3357="USD",V3357,V3357*0.054)</f>
        <v>10</v>
      </c>
      <c r="Y3357">
        <v>0</v>
      </c>
    </row>
    <row r="3358" spans="1:25" x14ac:dyDescent="0.25">
      <c r="A3358" t="s">
        <v>1995</v>
      </c>
      <c r="B3358" t="s">
        <v>10</v>
      </c>
      <c r="C3358" t="s">
        <v>68</v>
      </c>
      <c r="D3358" t="s">
        <v>3619</v>
      </c>
      <c r="E3358" t="s">
        <v>3614</v>
      </c>
      <c r="F3358" t="str">
        <f>_xlfn.CONCAT(D3358:D3358,"-",E3358)</f>
        <v>Addis Ababa-Alger</v>
      </c>
      <c r="G3358" s="1">
        <v>44802</v>
      </c>
      <c r="H3358"/>
      <c r="I3358" s="8" t="str">
        <f>IF(H3358&lt;&gt;"",_xlfn.DAYS(H3358,G3358),"N/A")</f>
        <v>N/A</v>
      </c>
      <c r="J3358" s="1" t="str">
        <f>IF(H3358&lt;&gt;"",H3358,"N/A")</f>
        <v>N/A</v>
      </c>
      <c r="K3358">
        <v>8</v>
      </c>
      <c r="M3358" t="str">
        <f>IF(L3358&lt;&gt;"",L3358,"N/A")</f>
        <v>N/A</v>
      </c>
      <c r="O3358" t="str">
        <f>IF(N3358&lt;&gt;"",N3358,"N/A")</f>
        <v>N/A</v>
      </c>
      <c r="P3358" t="s">
        <v>13</v>
      </c>
      <c r="Q3358" s="9">
        <v>34.209000000000003</v>
      </c>
      <c r="R3358" t="str">
        <f t="shared" si="52"/>
        <v>30+</v>
      </c>
      <c r="S3358">
        <v>600</v>
      </c>
      <c r="T3358" t="s">
        <v>14</v>
      </c>
      <c r="U3358">
        <f>IF(T3358="USD",S3358,S3358*0.055)</f>
        <v>600</v>
      </c>
      <c r="V3358">
        <v>300</v>
      </c>
      <c r="W3358" t="s">
        <v>14</v>
      </c>
      <c r="X3358">
        <f>IF(W3358="USD",V3358,V3358*0.054)</f>
        <v>300</v>
      </c>
      <c r="Y3358">
        <v>0</v>
      </c>
    </row>
    <row r="3359" spans="1:25" x14ac:dyDescent="0.25">
      <c r="A3359" t="s">
        <v>1978</v>
      </c>
      <c r="B3359" t="s">
        <v>10</v>
      </c>
      <c r="C3359" t="s">
        <v>68</v>
      </c>
      <c r="D3359" t="s">
        <v>3616</v>
      </c>
      <c r="E3359" t="s">
        <v>3618</v>
      </c>
      <c r="F3359" t="str">
        <f>_xlfn.CONCAT(D3359:D3359,"-",E3359)</f>
        <v>Marrakech-Tripoli</v>
      </c>
      <c r="G3359" s="1">
        <v>44802</v>
      </c>
      <c r="H3359"/>
      <c r="I3359" s="8" t="str">
        <f>IF(H3359&lt;&gt;"",_xlfn.DAYS(H3359,G3359),"N/A")</f>
        <v>N/A</v>
      </c>
      <c r="J3359" s="1" t="str">
        <f>IF(H3359&lt;&gt;"",H3359,"N/A")</f>
        <v>N/A</v>
      </c>
      <c r="K3359">
        <v>8</v>
      </c>
      <c r="M3359" t="str">
        <f>IF(L3359&lt;&gt;"",L3359,"N/A")</f>
        <v>N/A</v>
      </c>
      <c r="O3359" t="str">
        <f>IF(N3359&lt;&gt;"",N3359,"N/A")</f>
        <v>N/A</v>
      </c>
      <c r="P3359" t="s">
        <v>69</v>
      </c>
      <c r="Q3359" s="9">
        <v>34.127000000000002</v>
      </c>
      <c r="R3359" t="str">
        <f t="shared" si="52"/>
        <v>30+</v>
      </c>
      <c r="S3359">
        <v>20</v>
      </c>
      <c r="T3359" t="s">
        <v>14</v>
      </c>
      <c r="U3359">
        <f>IF(T3359="USD",S3359,S3359*0.055)</f>
        <v>20</v>
      </c>
      <c r="V3359">
        <v>10</v>
      </c>
      <c r="W3359" t="s">
        <v>14</v>
      </c>
      <c r="X3359">
        <f>IF(W3359="USD",V3359,V3359*0.054)</f>
        <v>10</v>
      </c>
      <c r="Y3359">
        <v>0</v>
      </c>
    </row>
    <row r="3360" spans="1:25" x14ac:dyDescent="0.25">
      <c r="A3360" t="s">
        <v>2043</v>
      </c>
      <c r="B3360" t="s">
        <v>10</v>
      </c>
      <c r="C3360" t="s">
        <v>68</v>
      </c>
      <c r="D3360" t="s">
        <v>3616</v>
      </c>
      <c r="E3360" t="s">
        <v>3617</v>
      </c>
      <c r="F3360" t="str">
        <f>_xlfn.CONCAT(D3360:D3360,"-",E3360)</f>
        <v>Marrakech-Lagos</v>
      </c>
      <c r="G3360" s="1">
        <v>44802</v>
      </c>
      <c r="H3360"/>
      <c r="I3360" s="8" t="str">
        <f>IF(H3360&lt;&gt;"",_xlfn.DAYS(H3360,G3360),"N/A")</f>
        <v>N/A</v>
      </c>
      <c r="J3360" s="1" t="str">
        <f>IF(H3360&lt;&gt;"",H3360,"N/A")</f>
        <v>N/A</v>
      </c>
      <c r="K3360">
        <v>8</v>
      </c>
      <c r="M3360" t="str">
        <f>IF(L3360&lt;&gt;"",L3360,"N/A")</f>
        <v>N/A</v>
      </c>
      <c r="O3360" t="str">
        <f>IF(N3360&lt;&gt;"",N3360,"N/A")</f>
        <v>N/A</v>
      </c>
      <c r="P3360" t="s">
        <v>69</v>
      </c>
      <c r="Q3360" s="9">
        <v>34.127000000000002</v>
      </c>
      <c r="R3360" t="str">
        <f t="shared" si="52"/>
        <v>30+</v>
      </c>
      <c r="S3360">
        <v>20</v>
      </c>
      <c r="T3360" t="s">
        <v>14</v>
      </c>
      <c r="U3360">
        <f>IF(T3360="USD",S3360,S3360*0.055)</f>
        <v>20</v>
      </c>
      <c r="V3360">
        <v>10</v>
      </c>
      <c r="W3360" t="s">
        <v>14</v>
      </c>
      <c r="X3360">
        <f>IF(W3360="USD",V3360,V3360*0.054)</f>
        <v>10</v>
      </c>
      <c r="Y3360">
        <v>0</v>
      </c>
    </row>
    <row r="3361" spans="1:25" x14ac:dyDescent="0.25">
      <c r="A3361" t="s">
        <v>1964</v>
      </c>
      <c r="B3361" t="s">
        <v>10</v>
      </c>
      <c r="C3361" t="s">
        <v>68</v>
      </c>
      <c r="D3361" t="s">
        <v>3615</v>
      </c>
      <c r="E3361" t="s">
        <v>3618</v>
      </c>
      <c r="F3361" t="str">
        <f>_xlfn.CONCAT(D3361:D3361,"-",E3361)</f>
        <v>Mombasa-Tripoli</v>
      </c>
      <c r="G3361" s="1">
        <v>44802</v>
      </c>
      <c r="H3361"/>
      <c r="I3361" s="8" t="str">
        <f>IF(H3361&lt;&gt;"",_xlfn.DAYS(H3361,G3361),"N/A")</f>
        <v>N/A</v>
      </c>
      <c r="J3361" s="1" t="str">
        <f>IF(H3361&lt;&gt;"",H3361,"N/A")</f>
        <v>N/A</v>
      </c>
      <c r="K3361">
        <v>8</v>
      </c>
      <c r="M3361" t="str">
        <f>IF(L3361&lt;&gt;"",L3361,"N/A")</f>
        <v>N/A</v>
      </c>
      <c r="O3361" t="str">
        <f>IF(N3361&lt;&gt;"",N3361,"N/A")</f>
        <v>N/A</v>
      </c>
      <c r="P3361" t="s">
        <v>13</v>
      </c>
      <c r="Q3361" s="9">
        <v>34.127000000000002</v>
      </c>
      <c r="R3361" t="str">
        <f t="shared" si="52"/>
        <v>30+</v>
      </c>
      <c r="S3361">
        <v>600</v>
      </c>
      <c r="T3361" t="s">
        <v>14</v>
      </c>
      <c r="U3361">
        <f>IF(T3361="USD",S3361,S3361*0.055)</f>
        <v>600</v>
      </c>
      <c r="V3361">
        <v>300</v>
      </c>
      <c r="W3361" t="s">
        <v>14</v>
      </c>
      <c r="X3361">
        <f>IF(W3361="USD",V3361,V3361*0.054)</f>
        <v>300</v>
      </c>
      <c r="Y3361">
        <v>0</v>
      </c>
    </row>
    <row r="3362" spans="1:25" x14ac:dyDescent="0.25">
      <c r="A3362" t="s">
        <v>2002</v>
      </c>
      <c r="B3362" t="s">
        <v>10</v>
      </c>
      <c r="C3362" t="s">
        <v>68</v>
      </c>
      <c r="D3362" t="s">
        <v>3619</v>
      </c>
      <c r="E3362" t="s">
        <v>3617</v>
      </c>
      <c r="F3362" t="str">
        <f>_xlfn.CONCAT(D3362:D3362,"-",E3362)</f>
        <v>Addis Ababa-Lagos</v>
      </c>
      <c r="G3362" s="1">
        <v>44802</v>
      </c>
      <c r="H3362"/>
      <c r="I3362" s="8" t="str">
        <f>IF(H3362&lt;&gt;"",_xlfn.DAYS(H3362,G3362),"N/A")</f>
        <v>N/A</v>
      </c>
      <c r="J3362" s="1" t="str">
        <f>IF(H3362&lt;&gt;"",H3362,"N/A")</f>
        <v>N/A</v>
      </c>
      <c r="K3362">
        <v>8</v>
      </c>
      <c r="M3362" t="str">
        <f>IF(L3362&lt;&gt;"",L3362,"N/A")</f>
        <v>N/A</v>
      </c>
      <c r="O3362" t="str">
        <f>IF(N3362&lt;&gt;"",N3362,"N/A")</f>
        <v>N/A</v>
      </c>
      <c r="P3362" t="s">
        <v>69</v>
      </c>
      <c r="Q3362" s="9">
        <v>34.064999999999998</v>
      </c>
      <c r="R3362" t="str">
        <f t="shared" si="52"/>
        <v>30+</v>
      </c>
      <c r="S3362">
        <v>20</v>
      </c>
      <c r="T3362" t="s">
        <v>14</v>
      </c>
      <c r="U3362">
        <f>IF(T3362="USD",S3362,S3362*0.055)</f>
        <v>20</v>
      </c>
      <c r="V3362">
        <v>10</v>
      </c>
      <c r="W3362" t="s">
        <v>14</v>
      </c>
      <c r="X3362">
        <f>IF(W3362="USD",V3362,V3362*0.054)</f>
        <v>10</v>
      </c>
      <c r="Y3362">
        <v>0</v>
      </c>
    </row>
    <row r="3363" spans="1:25" x14ac:dyDescent="0.25">
      <c r="A3363" t="s">
        <v>2050</v>
      </c>
      <c r="B3363" t="s">
        <v>10</v>
      </c>
      <c r="C3363" t="s">
        <v>68</v>
      </c>
      <c r="D3363" t="s">
        <v>3619</v>
      </c>
      <c r="E3363" t="s">
        <v>3618</v>
      </c>
      <c r="F3363" t="str">
        <f>_xlfn.CONCAT(D3363:D3363,"-",E3363)</f>
        <v>Addis Ababa-Tripoli</v>
      </c>
      <c r="G3363" s="1">
        <v>44802</v>
      </c>
      <c r="H3363"/>
      <c r="I3363" s="8" t="str">
        <f>IF(H3363&lt;&gt;"",_xlfn.DAYS(H3363,G3363),"N/A")</f>
        <v>N/A</v>
      </c>
      <c r="J3363" s="1" t="str">
        <f>IF(H3363&lt;&gt;"",H3363,"N/A")</f>
        <v>N/A</v>
      </c>
      <c r="K3363">
        <v>8</v>
      </c>
      <c r="M3363" t="str">
        <f>IF(L3363&lt;&gt;"",L3363,"N/A")</f>
        <v>N/A</v>
      </c>
      <c r="O3363" t="str">
        <f>IF(N3363&lt;&gt;"",N3363,"N/A")</f>
        <v>N/A</v>
      </c>
      <c r="P3363" t="s">
        <v>69</v>
      </c>
      <c r="Q3363" s="9">
        <v>34.064999999999998</v>
      </c>
      <c r="R3363" t="str">
        <f t="shared" si="52"/>
        <v>30+</v>
      </c>
      <c r="S3363">
        <v>20</v>
      </c>
      <c r="T3363" t="s">
        <v>14</v>
      </c>
      <c r="U3363">
        <f>IF(T3363="USD",S3363,S3363*0.055)</f>
        <v>20</v>
      </c>
      <c r="V3363">
        <v>10</v>
      </c>
      <c r="W3363" t="s">
        <v>14</v>
      </c>
      <c r="X3363">
        <f>IF(W3363="USD",V3363,V3363*0.054)</f>
        <v>10</v>
      </c>
      <c r="Y3363">
        <v>0</v>
      </c>
    </row>
    <row r="3364" spans="1:25" x14ac:dyDescent="0.25">
      <c r="A3364" t="s">
        <v>1989</v>
      </c>
      <c r="B3364" t="s">
        <v>10</v>
      </c>
      <c r="C3364" t="s">
        <v>68</v>
      </c>
      <c r="D3364" t="s">
        <v>3620</v>
      </c>
      <c r="E3364" t="s">
        <v>3613</v>
      </c>
      <c r="F3364" t="str">
        <f>_xlfn.CONCAT(D3364:D3364,"-",E3364)</f>
        <v>Zanzibar-Sanaa</v>
      </c>
      <c r="G3364" s="1">
        <v>44802</v>
      </c>
      <c r="H3364"/>
      <c r="I3364" s="8" t="str">
        <f>IF(H3364&lt;&gt;"",_xlfn.DAYS(H3364,G3364),"N/A")</f>
        <v>N/A</v>
      </c>
      <c r="J3364" s="1" t="str">
        <f>IF(H3364&lt;&gt;"",H3364,"N/A")</f>
        <v>N/A</v>
      </c>
      <c r="K3364">
        <v>8</v>
      </c>
      <c r="M3364" t="str">
        <f>IF(L3364&lt;&gt;"",L3364,"N/A")</f>
        <v>N/A</v>
      </c>
      <c r="O3364" t="str">
        <f>IF(N3364&lt;&gt;"",N3364,"N/A")</f>
        <v>N/A</v>
      </c>
      <c r="P3364" t="s">
        <v>13</v>
      </c>
      <c r="Q3364" s="9">
        <v>34.064999999999998</v>
      </c>
      <c r="R3364" t="str">
        <f t="shared" si="52"/>
        <v>30+</v>
      </c>
      <c r="S3364">
        <v>600</v>
      </c>
      <c r="T3364" t="s">
        <v>14</v>
      </c>
      <c r="U3364">
        <f>IF(T3364="USD",S3364,S3364*0.055)</f>
        <v>600</v>
      </c>
      <c r="V3364">
        <v>300</v>
      </c>
      <c r="W3364" t="s">
        <v>14</v>
      </c>
      <c r="X3364">
        <f>IF(W3364="USD",V3364,V3364*0.054)</f>
        <v>300</v>
      </c>
      <c r="Y3364">
        <v>0</v>
      </c>
    </row>
    <row r="3365" spans="1:25" x14ac:dyDescent="0.25">
      <c r="A3365" t="s">
        <v>887</v>
      </c>
      <c r="B3365" t="s">
        <v>10</v>
      </c>
      <c r="C3365" t="s">
        <v>68</v>
      </c>
      <c r="D3365" t="s">
        <v>3615</v>
      </c>
      <c r="E3365" t="s">
        <v>3613</v>
      </c>
      <c r="F3365" t="str">
        <f>_xlfn.CONCAT(D3365:D3365,"-",E3365)</f>
        <v>Mombasa-Sanaa</v>
      </c>
      <c r="G3365" s="1">
        <v>44813</v>
      </c>
      <c r="H3365"/>
      <c r="I3365" s="8" t="str">
        <f>IF(H3365&lt;&gt;"",_xlfn.DAYS(H3365,G3365),"N/A")</f>
        <v>N/A</v>
      </c>
      <c r="J3365" s="1" t="str">
        <f>IF(H3365&lt;&gt;"",H3365,"N/A")</f>
        <v>N/A</v>
      </c>
      <c r="K3365">
        <v>9</v>
      </c>
      <c r="M3365" t="str">
        <f>IF(L3365&lt;&gt;"",L3365,"N/A")</f>
        <v>N/A</v>
      </c>
      <c r="O3365" t="str">
        <f>IF(N3365&lt;&gt;"",N3365,"N/A")</f>
        <v>N/A</v>
      </c>
      <c r="P3365" t="s">
        <v>13</v>
      </c>
      <c r="Q3365" s="9">
        <v>34</v>
      </c>
      <c r="R3365" t="str">
        <f t="shared" si="52"/>
        <v>30+</v>
      </c>
      <c r="S3365">
        <v>600</v>
      </c>
      <c r="T3365" t="s">
        <v>14</v>
      </c>
      <c r="U3365">
        <f>IF(T3365="USD",S3365,S3365*0.055)</f>
        <v>600</v>
      </c>
      <c r="V3365">
        <v>300</v>
      </c>
      <c r="W3365" t="s">
        <v>14</v>
      </c>
      <c r="X3365">
        <f>IF(W3365="USD",V3365,V3365*0.054)</f>
        <v>300</v>
      </c>
      <c r="Y3365">
        <v>0</v>
      </c>
    </row>
    <row r="3366" spans="1:25" x14ac:dyDescent="0.25">
      <c r="A3366" t="s">
        <v>3365</v>
      </c>
      <c r="B3366" t="s">
        <v>10</v>
      </c>
      <c r="C3366" t="s">
        <v>56</v>
      </c>
      <c r="D3366" t="s">
        <v>3619</v>
      </c>
      <c r="E3366" t="s">
        <v>3614</v>
      </c>
      <c r="F3366" t="str">
        <f>_xlfn.CONCAT(D3366:D3366,"-",E3366)</f>
        <v>Addis Ababa-Alger</v>
      </c>
      <c r="G3366" s="1">
        <v>44816</v>
      </c>
      <c r="H3366"/>
      <c r="I3366" s="8" t="str">
        <f>IF(H3366&lt;&gt;"",_xlfn.DAYS(H3366,G3366),"N/A")</f>
        <v>N/A</v>
      </c>
      <c r="J3366" s="1" t="str">
        <f>IF(H3366&lt;&gt;"",H3366,"N/A")</f>
        <v>N/A</v>
      </c>
      <c r="K3366">
        <v>9</v>
      </c>
      <c r="L3366" t="s">
        <v>583</v>
      </c>
      <c r="M3366" t="str">
        <f>IF(L3366&lt;&gt;"",L3366,"N/A")</f>
        <v>Approval Pending</v>
      </c>
      <c r="O3366" t="str">
        <f>IF(N3366&lt;&gt;"",N3366,"N/A")</f>
        <v>N/A</v>
      </c>
      <c r="P3366" t="s">
        <v>13</v>
      </c>
      <c r="Q3366" s="9">
        <v>34</v>
      </c>
      <c r="R3366" t="str">
        <f t="shared" si="52"/>
        <v>30+</v>
      </c>
      <c r="S3366">
        <v>600</v>
      </c>
      <c r="T3366" t="s">
        <v>14</v>
      </c>
      <c r="U3366">
        <f>IF(T3366="USD",S3366,S3366*0.055)</f>
        <v>600</v>
      </c>
      <c r="V3366">
        <v>300</v>
      </c>
      <c r="W3366" t="s">
        <v>14</v>
      </c>
      <c r="X3366">
        <f>IF(W3366="USD",V3366,V3366*0.054)</f>
        <v>300</v>
      </c>
      <c r="Y3366">
        <v>0</v>
      </c>
    </row>
    <row r="3367" spans="1:25" x14ac:dyDescent="0.25">
      <c r="A3367" t="s">
        <v>3366</v>
      </c>
      <c r="B3367" t="s">
        <v>10</v>
      </c>
      <c r="C3367" t="s">
        <v>56</v>
      </c>
      <c r="D3367" t="s">
        <v>3611</v>
      </c>
      <c r="E3367" t="s">
        <v>3614</v>
      </c>
      <c r="F3367" t="str">
        <f>_xlfn.CONCAT(D3367:D3367,"-",E3367)</f>
        <v>Mogadishu-Alger</v>
      </c>
      <c r="G3367" s="1">
        <v>44816</v>
      </c>
      <c r="H3367"/>
      <c r="I3367" s="8" t="str">
        <f>IF(H3367&lt;&gt;"",_xlfn.DAYS(H3367,G3367),"N/A")</f>
        <v>N/A</v>
      </c>
      <c r="J3367" s="1" t="str">
        <f>IF(H3367&lt;&gt;"",H3367,"N/A")</f>
        <v>N/A</v>
      </c>
      <c r="K3367">
        <v>9</v>
      </c>
      <c r="L3367" t="s">
        <v>583</v>
      </c>
      <c r="M3367" t="str">
        <f>IF(L3367&lt;&gt;"",L3367,"N/A")</f>
        <v>Approval Pending</v>
      </c>
      <c r="O3367" t="str">
        <f>IF(N3367&lt;&gt;"",N3367,"N/A")</f>
        <v>N/A</v>
      </c>
      <c r="P3367" t="s">
        <v>13</v>
      </c>
      <c r="Q3367" s="9">
        <v>34</v>
      </c>
      <c r="R3367" t="str">
        <f t="shared" si="52"/>
        <v>30+</v>
      </c>
      <c r="S3367">
        <v>600</v>
      </c>
      <c r="T3367" t="s">
        <v>14</v>
      </c>
      <c r="U3367">
        <f>IF(T3367="USD",S3367,S3367*0.055)</f>
        <v>600</v>
      </c>
      <c r="V3367">
        <v>300</v>
      </c>
      <c r="W3367" t="s">
        <v>14</v>
      </c>
      <c r="X3367">
        <f>IF(W3367="USD",V3367,V3367*0.054)</f>
        <v>300</v>
      </c>
      <c r="Y3367">
        <v>0</v>
      </c>
    </row>
    <row r="3368" spans="1:25" x14ac:dyDescent="0.25">
      <c r="A3368" t="s">
        <v>3367</v>
      </c>
      <c r="B3368" t="s">
        <v>10</v>
      </c>
      <c r="C3368" t="s">
        <v>56</v>
      </c>
      <c r="D3368" t="s">
        <v>3619</v>
      </c>
      <c r="E3368" t="s">
        <v>3617</v>
      </c>
      <c r="F3368" t="str">
        <f>_xlfn.CONCAT(D3368:D3368,"-",E3368)</f>
        <v>Addis Ababa-Lagos</v>
      </c>
      <c r="G3368" s="1">
        <v>44816</v>
      </c>
      <c r="H3368"/>
      <c r="I3368" s="8" t="str">
        <f>IF(H3368&lt;&gt;"",_xlfn.DAYS(H3368,G3368),"N/A")</f>
        <v>N/A</v>
      </c>
      <c r="J3368" s="1" t="str">
        <f>IF(H3368&lt;&gt;"",H3368,"N/A")</f>
        <v>N/A</v>
      </c>
      <c r="K3368">
        <v>9</v>
      </c>
      <c r="L3368" t="s">
        <v>583</v>
      </c>
      <c r="M3368" t="str">
        <f>IF(L3368&lt;&gt;"",L3368,"N/A")</f>
        <v>Approval Pending</v>
      </c>
      <c r="O3368" t="str">
        <f>IF(N3368&lt;&gt;"",N3368,"N/A")</f>
        <v>N/A</v>
      </c>
      <c r="P3368" t="s">
        <v>13</v>
      </c>
      <c r="Q3368" s="9">
        <v>34</v>
      </c>
      <c r="R3368" t="str">
        <f t="shared" si="52"/>
        <v>30+</v>
      </c>
      <c r="S3368">
        <v>600</v>
      </c>
      <c r="T3368" t="s">
        <v>14</v>
      </c>
      <c r="U3368">
        <f>IF(T3368="USD",S3368,S3368*0.055)</f>
        <v>600</v>
      </c>
      <c r="V3368">
        <v>300</v>
      </c>
      <c r="W3368" t="s">
        <v>14</v>
      </c>
      <c r="X3368">
        <f>IF(W3368="USD",V3368,V3368*0.054)</f>
        <v>300</v>
      </c>
      <c r="Y3368">
        <v>0</v>
      </c>
    </row>
    <row r="3369" spans="1:25" x14ac:dyDescent="0.25">
      <c r="A3369" t="s">
        <v>2047</v>
      </c>
      <c r="B3369" t="s">
        <v>10</v>
      </c>
      <c r="C3369" t="s">
        <v>68</v>
      </c>
      <c r="D3369" t="s">
        <v>3620</v>
      </c>
      <c r="E3369" t="s">
        <v>3618</v>
      </c>
      <c r="F3369" t="str">
        <f>_xlfn.CONCAT(D3369:D3369,"-",E3369)</f>
        <v>Zanzibar-Tripoli</v>
      </c>
      <c r="G3369" s="1">
        <v>44805</v>
      </c>
      <c r="H3369"/>
      <c r="I3369" s="8" t="str">
        <f>IF(H3369&lt;&gt;"",_xlfn.DAYS(H3369,G3369),"N/A")</f>
        <v>N/A</v>
      </c>
      <c r="J3369" s="1" t="str">
        <f>IF(H3369&lt;&gt;"",H3369,"N/A")</f>
        <v>N/A</v>
      </c>
      <c r="K3369">
        <v>9</v>
      </c>
      <c r="M3369" t="str">
        <f>IF(L3369&lt;&gt;"",L3369,"N/A")</f>
        <v>N/A</v>
      </c>
      <c r="O3369" t="str">
        <f>IF(N3369&lt;&gt;"",N3369,"N/A")</f>
        <v>N/A</v>
      </c>
      <c r="P3369" t="s">
        <v>69</v>
      </c>
      <c r="Q3369" s="9">
        <v>33.984999999999999</v>
      </c>
      <c r="R3369" t="str">
        <f t="shared" si="52"/>
        <v>30+</v>
      </c>
      <c r="S3369">
        <v>20</v>
      </c>
      <c r="T3369" t="s">
        <v>14</v>
      </c>
      <c r="U3369">
        <f>IF(T3369="USD",S3369,S3369*0.055)</f>
        <v>20</v>
      </c>
      <c r="V3369">
        <v>10</v>
      </c>
      <c r="W3369" t="s">
        <v>14</v>
      </c>
      <c r="X3369">
        <f>IF(W3369="USD",V3369,V3369*0.054)</f>
        <v>10</v>
      </c>
      <c r="Y3369">
        <v>0</v>
      </c>
    </row>
    <row r="3370" spans="1:25" x14ac:dyDescent="0.25">
      <c r="A3370" t="s">
        <v>1968</v>
      </c>
      <c r="B3370" t="s">
        <v>10</v>
      </c>
      <c r="C3370" t="s">
        <v>68</v>
      </c>
      <c r="D3370" t="s">
        <v>3616</v>
      </c>
      <c r="E3370" t="s">
        <v>3612</v>
      </c>
      <c r="F3370" t="str">
        <f>_xlfn.CONCAT(D3370:D3370,"-",E3370)</f>
        <v>Marrakech-Victoria</v>
      </c>
      <c r="G3370" s="1">
        <v>44805</v>
      </c>
      <c r="H3370"/>
      <c r="I3370" s="8" t="str">
        <f>IF(H3370&lt;&gt;"",_xlfn.DAYS(H3370,G3370),"N/A")</f>
        <v>N/A</v>
      </c>
      <c r="J3370" s="1" t="str">
        <f>IF(H3370&lt;&gt;"",H3370,"N/A")</f>
        <v>N/A</v>
      </c>
      <c r="K3370">
        <v>9</v>
      </c>
      <c r="M3370" t="str">
        <f>IF(L3370&lt;&gt;"",L3370,"N/A")</f>
        <v>N/A</v>
      </c>
      <c r="O3370" t="str">
        <f>IF(N3370&lt;&gt;"",N3370,"N/A")</f>
        <v>N/A</v>
      </c>
      <c r="P3370" t="s">
        <v>13</v>
      </c>
      <c r="Q3370" s="9">
        <v>33.984999999999999</v>
      </c>
      <c r="R3370" t="str">
        <f t="shared" si="52"/>
        <v>30+</v>
      </c>
      <c r="S3370">
        <v>600</v>
      </c>
      <c r="T3370" t="s">
        <v>14</v>
      </c>
      <c r="U3370">
        <f>IF(T3370="USD",S3370,S3370*0.055)</f>
        <v>600</v>
      </c>
      <c r="V3370">
        <v>300</v>
      </c>
      <c r="W3370" t="s">
        <v>14</v>
      </c>
      <c r="X3370">
        <f>IF(W3370="USD",V3370,V3370*0.054)</f>
        <v>300</v>
      </c>
      <c r="Y3370">
        <v>0</v>
      </c>
    </row>
    <row r="3371" spans="1:25" x14ac:dyDescent="0.25">
      <c r="A3371" t="s">
        <v>1982</v>
      </c>
      <c r="B3371" t="s">
        <v>10</v>
      </c>
      <c r="C3371" t="s">
        <v>68</v>
      </c>
      <c r="D3371" t="s">
        <v>3615</v>
      </c>
      <c r="E3371" t="s">
        <v>3617</v>
      </c>
      <c r="F3371" t="str">
        <f>_xlfn.CONCAT(D3371:D3371,"-",E3371)</f>
        <v>Mombasa-Lagos</v>
      </c>
      <c r="G3371" s="1">
        <v>44802</v>
      </c>
      <c r="H3371"/>
      <c r="I3371" s="8" t="str">
        <f>IF(H3371&lt;&gt;"",_xlfn.DAYS(H3371,G3371),"N/A")</f>
        <v>N/A</v>
      </c>
      <c r="J3371" s="1" t="str">
        <f>IF(H3371&lt;&gt;"",H3371,"N/A")</f>
        <v>N/A</v>
      </c>
      <c r="K3371">
        <v>8</v>
      </c>
      <c r="M3371" t="str">
        <f>IF(L3371&lt;&gt;"",L3371,"N/A")</f>
        <v>N/A</v>
      </c>
      <c r="O3371" t="str">
        <f>IF(N3371&lt;&gt;"",N3371,"N/A")</f>
        <v>N/A</v>
      </c>
      <c r="P3371" t="s">
        <v>69</v>
      </c>
      <c r="Q3371" s="9">
        <v>33.982999999999997</v>
      </c>
      <c r="R3371" t="str">
        <f t="shared" si="52"/>
        <v>30+</v>
      </c>
      <c r="S3371">
        <v>20</v>
      </c>
      <c r="T3371" t="s">
        <v>14</v>
      </c>
      <c r="U3371">
        <f>IF(T3371="USD",S3371,S3371*0.055)</f>
        <v>20</v>
      </c>
      <c r="V3371">
        <v>10</v>
      </c>
      <c r="W3371" t="s">
        <v>14</v>
      </c>
      <c r="X3371">
        <f>IF(W3371="USD",V3371,V3371*0.054)</f>
        <v>10</v>
      </c>
      <c r="Y3371">
        <v>0</v>
      </c>
    </row>
    <row r="3372" spans="1:25" x14ac:dyDescent="0.25">
      <c r="A3372" t="s">
        <v>2046</v>
      </c>
      <c r="B3372" t="s">
        <v>10</v>
      </c>
      <c r="C3372" t="s">
        <v>68</v>
      </c>
      <c r="D3372" t="s">
        <v>3616</v>
      </c>
      <c r="E3372" t="s">
        <v>3612</v>
      </c>
      <c r="F3372" t="str">
        <f>_xlfn.CONCAT(D3372:D3372,"-",E3372)</f>
        <v>Marrakech-Victoria</v>
      </c>
      <c r="G3372" s="1">
        <v>44802</v>
      </c>
      <c r="H3372"/>
      <c r="I3372" s="8" t="str">
        <f>IF(H3372&lt;&gt;"",_xlfn.DAYS(H3372,G3372),"N/A")</f>
        <v>N/A</v>
      </c>
      <c r="J3372" s="1" t="str">
        <f>IF(H3372&lt;&gt;"",H3372,"N/A")</f>
        <v>N/A</v>
      </c>
      <c r="K3372">
        <v>8</v>
      </c>
      <c r="M3372" t="str">
        <f>IF(L3372&lt;&gt;"",L3372,"N/A")</f>
        <v>N/A</v>
      </c>
      <c r="O3372" t="str">
        <f>IF(N3372&lt;&gt;"",N3372,"N/A")</f>
        <v>N/A</v>
      </c>
      <c r="P3372" t="s">
        <v>69</v>
      </c>
      <c r="Q3372" s="9">
        <v>33.982999999999997</v>
      </c>
      <c r="R3372" t="str">
        <f t="shared" si="52"/>
        <v>30+</v>
      </c>
      <c r="S3372">
        <v>20</v>
      </c>
      <c r="T3372" t="s">
        <v>14</v>
      </c>
      <c r="U3372">
        <f>IF(T3372="USD",S3372,S3372*0.055)</f>
        <v>20</v>
      </c>
      <c r="V3372">
        <v>10</v>
      </c>
      <c r="W3372" t="s">
        <v>14</v>
      </c>
      <c r="X3372">
        <f>IF(W3372="USD",V3372,V3372*0.054)</f>
        <v>10</v>
      </c>
      <c r="Y3372">
        <v>0</v>
      </c>
    </row>
    <row r="3373" spans="1:25" x14ac:dyDescent="0.25">
      <c r="A3373" t="s">
        <v>1967</v>
      </c>
      <c r="B3373" t="s">
        <v>10</v>
      </c>
      <c r="C3373" t="s">
        <v>68</v>
      </c>
      <c r="D3373" t="s">
        <v>3615</v>
      </c>
      <c r="E3373" t="s">
        <v>3612</v>
      </c>
      <c r="F3373" t="str">
        <f>_xlfn.CONCAT(D3373:D3373,"-",E3373)</f>
        <v>Mombasa-Victoria</v>
      </c>
      <c r="G3373" s="1">
        <v>44802</v>
      </c>
      <c r="H3373"/>
      <c r="I3373" s="8" t="str">
        <f>IF(H3373&lt;&gt;"",_xlfn.DAYS(H3373,G3373),"N/A")</f>
        <v>N/A</v>
      </c>
      <c r="J3373" s="1" t="str">
        <f>IF(H3373&lt;&gt;"",H3373,"N/A")</f>
        <v>N/A</v>
      </c>
      <c r="K3373">
        <v>8</v>
      </c>
      <c r="M3373" t="str">
        <f>IF(L3373&lt;&gt;"",L3373,"N/A")</f>
        <v>N/A</v>
      </c>
      <c r="O3373" t="str">
        <f>IF(N3373&lt;&gt;"",N3373,"N/A")</f>
        <v>N/A</v>
      </c>
      <c r="P3373" t="s">
        <v>13</v>
      </c>
      <c r="Q3373" s="9">
        <v>33.982999999999997</v>
      </c>
      <c r="R3373" t="str">
        <f t="shared" si="52"/>
        <v>30+</v>
      </c>
      <c r="S3373">
        <v>600</v>
      </c>
      <c r="T3373" t="s">
        <v>14</v>
      </c>
      <c r="U3373">
        <f>IF(T3373="USD",S3373,S3373*0.055)</f>
        <v>600</v>
      </c>
      <c r="V3373">
        <v>300</v>
      </c>
      <c r="W3373" t="s">
        <v>14</v>
      </c>
      <c r="X3373">
        <f>IF(W3373="USD",V3373,V3373*0.054)</f>
        <v>300</v>
      </c>
      <c r="Y3373">
        <v>0</v>
      </c>
    </row>
    <row r="3374" spans="1:25" x14ac:dyDescent="0.25">
      <c r="A3374" t="s">
        <v>1972</v>
      </c>
      <c r="B3374" t="s">
        <v>10</v>
      </c>
      <c r="C3374" t="s">
        <v>68</v>
      </c>
      <c r="D3374" t="s">
        <v>3619</v>
      </c>
      <c r="E3374" t="s">
        <v>3612</v>
      </c>
      <c r="F3374" t="str">
        <f>_xlfn.CONCAT(D3374:D3374,"-",E3374)</f>
        <v>Addis Ababa-Victoria</v>
      </c>
      <c r="G3374" s="1">
        <v>44798</v>
      </c>
      <c r="H3374"/>
      <c r="I3374" s="8" t="str">
        <f>IF(H3374&lt;&gt;"",_xlfn.DAYS(H3374,G3374),"N/A")</f>
        <v>N/A</v>
      </c>
      <c r="J3374" s="1" t="str">
        <f>IF(H3374&lt;&gt;"",H3374,"N/A")</f>
        <v>N/A</v>
      </c>
      <c r="K3374">
        <v>8</v>
      </c>
      <c r="M3374" t="str">
        <f>IF(L3374&lt;&gt;"",L3374,"N/A")</f>
        <v>N/A</v>
      </c>
      <c r="O3374" t="str">
        <f>IF(N3374&lt;&gt;"",N3374,"N/A")</f>
        <v>N/A</v>
      </c>
      <c r="P3374" t="s">
        <v>69</v>
      </c>
      <c r="Q3374" s="9">
        <v>33.96</v>
      </c>
      <c r="R3374" t="str">
        <f t="shared" si="52"/>
        <v>30+</v>
      </c>
      <c r="S3374">
        <v>20</v>
      </c>
      <c r="T3374" t="s">
        <v>14</v>
      </c>
      <c r="U3374">
        <f>IF(T3374="USD",S3374,S3374*0.055)</f>
        <v>20</v>
      </c>
      <c r="V3374">
        <v>10</v>
      </c>
      <c r="W3374" t="s">
        <v>14</v>
      </c>
      <c r="X3374">
        <f>IF(W3374="USD",V3374,V3374*0.054)</f>
        <v>10</v>
      </c>
      <c r="Y3374">
        <v>0</v>
      </c>
    </row>
    <row r="3375" spans="1:25" x14ac:dyDescent="0.25">
      <c r="A3375" t="s">
        <v>2040</v>
      </c>
      <c r="B3375" t="s">
        <v>10</v>
      </c>
      <c r="C3375" t="s">
        <v>68</v>
      </c>
      <c r="D3375" t="s">
        <v>3611</v>
      </c>
      <c r="E3375" t="s">
        <v>3617</v>
      </c>
      <c r="F3375" t="str">
        <f>_xlfn.CONCAT(D3375:D3375,"-",E3375)</f>
        <v>Mogadishu-Lagos</v>
      </c>
      <c r="G3375" s="1">
        <v>44798</v>
      </c>
      <c r="H3375"/>
      <c r="I3375" s="8" t="str">
        <f>IF(H3375&lt;&gt;"",_xlfn.DAYS(H3375,G3375),"N/A")</f>
        <v>N/A</v>
      </c>
      <c r="J3375" s="1" t="str">
        <f>IF(H3375&lt;&gt;"",H3375,"N/A")</f>
        <v>N/A</v>
      </c>
      <c r="K3375">
        <v>8</v>
      </c>
      <c r="M3375" t="str">
        <f>IF(L3375&lt;&gt;"",L3375,"N/A")</f>
        <v>N/A</v>
      </c>
      <c r="O3375" t="str">
        <f>IF(N3375&lt;&gt;"",N3375,"N/A")</f>
        <v>N/A</v>
      </c>
      <c r="P3375" t="s">
        <v>69</v>
      </c>
      <c r="Q3375" s="9">
        <v>33.96</v>
      </c>
      <c r="R3375" t="str">
        <f t="shared" si="52"/>
        <v>30+</v>
      </c>
      <c r="S3375">
        <v>20</v>
      </c>
      <c r="T3375" t="s">
        <v>14</v>
      </c>
      <c r="U3375">
        <f>IF(T3375="USD",S3375,S3375*0.055)</f>
        <v>20</v>
      </c>
      <c r="V3375">
        <v>10</v>
      </c>
      <c r="W3375" t="s">
        <v>14</v>
      </c>
      <c r="X3375">
        <f>IF(W3375="USD",V3375,V3375*0.054)</f>
        <v>10</v>
      </c>
      <c r="Y3375">
        <v>0</v>
      </c>
    </row>
    <row r="3376" spans="1:25" x14ac:dyDescent="0.25">
      <c r="A3376" t="s">
        <v>1961</v>
      </c>
      <c r="B3376" t="s">
        <v>10</v>
      </c>
      <c r="C3376" t="s">
        <v>68</v>
      </c>
      <c r="D3376" t="s">
        <v>3611</v>
      </c>
      <c r="E3376" t="s">
        <v>3614</v>
      </c>
      <c r="F3376" t="str">
        <f>_xlfn.CONCAT(D3376:D3376,"-",E3376)</f>
        <v>Mogadishu-Alger</v>
      </c>
      <c r="G3376" s="1">
        <v>44798</v>
      </c>
      <c r="H3376"/>
      <c r="I3376" s="8" t="str">
        <f>IF(H3376&lt;&gt;"",_xlfn.DAYS(H3376,G3376),"N/A")</f>
        <v>N/A</v>
      </c>
      <c r="J3376" s="1" t="str">
        <f>IF(H3376&lt;&gt;"",H3376,"N/A")</f>
        <v>N/A</v>
      </c>
      <c r="K3376">
        <v>8</v>
      </c>
      <c r="M3376" t="str">
        <f>IF(L3376&lt;&gt;"",L3376,"N/A")</f>
        <v>N/A</v>
      </c>
      <c r="O3376" t="str">
        <f>IF(N3376&lt;&gt;"",N3376,"N/A")</f>
        <v>N/A</v>
      </c>
      <c r="P3376" t="s">
        <v>13</v>
      </c>
      <c r="Q3376" s="9">
        <v>33.96</v>
      </c>
      <c r="R3376" t="str">
        <f t="shared" si="52"/>
        <v>30+</v>
      </c>
      <c r="S3376">
        <v>600</v>
      </c>
      <c r="T3376" t="s">
        <v>14</v>
      </c>
      <c r="U3376">
        <f>IF(T3376="USD",S3376,S3376*0.055)</f>
        <v>600</v>
      </c>
      <c r="V3376">
        <v>300</v>
      </c>
      <c r="W3376" t="s">
        <v>14</v>
      </c>
      <c r="X3376">
        <f>IF(W3376="USD",V3376,V3376*0.054)</f>
        <v>300</v>
      </c>
      <c r="Y3376">
        <v>0</v>
      </c>
    </row>
    <row r="3377" spans="1:25" x14ac:dyDescent="0.25">
      <c r="A3377" t="s">
        <v>2014</v>
      </c>
      <c r="B3377" t="s">
        <v>10</v>
      </c>
      <c r="C3377" t="s">
        <v>68</v>
      </c>
      <c r="D3377" t="s">
        <v>3620</v>
      </c>
      <c r="E3377" t="s">
        <v>3613</v>
      </c>
      <c r="F3377" t="str">
        <f>_xlfn.CONCAT(D3377:D3377,"-",E3377)</f>
        <v>Zanzibar-Sanaa</v>
      </c>
      <c r="G3377" s="1">
        <v>44802</v>
      </c>
      <c r="H3377"/>
      <c r="I3377" s="8" t="str">
        <f>IF(H3377&lt;&gt;"",_xlfn.DAYS(H3377,G3377),"N/A")</f>
        <v>N/A</v>
      </c>
      <c r="J3377" s="1" t="str">
        <f>IF(H3377&lt;&gt;"",H3377,"N/A")</f>
        <v>N/A</v>
      </c>
      <c r="K3377">
        <v>8</v>
      </c>
      <c r="M3377" t="str">
        <f>IF(L3377&lt;&gt;"",L3377,"N/A")</f>
        <v>N/A</v>
      </c>
      <c r="O3377" t="str">
        <f>IF(N3377&lt;&gt;"",N3377,"N/A")</f>
        <v>N/A</v>
      </c>
      <c r="P3377" t="s">
        <v>69</v>
      </c>
      <c r="Q3377" s="9">
        <v>33.951999999999998</v>
      </c>
      <c r="R3377" t="str">
        <f t="shared" si="52"/>
        <v>30+</v>
      </c>
      <c r="S3377">
        <v>20</v>
      </c>
      <c r="T3377" t="s">
        <v>14</v>
      </c>
      <c r="U3377">
        <f>IF(T3377="USD",S3377,S3377*0.055)</f>
        <v>20</v>
      </c>
      <c r="V3377">
        <v>10</v>
      </c>
      <c r="W3377" t="s">
        <v>14</v>
      </c>
      <c r="X3377">
        <f>IF(W3377="USD",V3377,V3377*0.054)</f>
        <v>10</v>
      </c>
      <c r="Y3377">
        <v>0</v>
      </c>
    </row>
    <row r="3378" spans="1:25" x14ac:dyDescent="0.25">
      <c r="A3378" t="s">
        <v>2056</v>
      </c>
      <c r="B3378" t="s">
        <v>10</v>
      </c>
      <c r="C3378" t="s">
        <v>68</v>
      </c>
      <c r="D3378" t="s">
        <v>3616</v>
      </c>
      <c r="E3378" t="s">
        <v>3614</v>
      </c>
      <c r="F3378" t="str">
        <f>_xlfn.CONCAT(D3378:D3378,"-",E3378)</f>
        <v>Marrakech-Alger</v>
      </c>
      <c r="G3378" s="1">
        <v>44802</v>
      </c>
      <c r="H3378"/>
      <c r="I3378" s="8" t="str">
        <f>IF(H3378&lt;&gt;"",_xlfn.DAYS(H3378,G3378),"N/A")</f>
        <v>N/A</v>
      </c>
      <c r="J3378" s="1" t="str">
        <f>IF(H3378&lt;&gt;"",H3378,"N/A")</f>
        <v>N/A</v>
      </c>
      <c r="K3378">
        <v>8</v>
      </c>
      <c r="M3378" t="str">
        <f>IF(L3378&lt;&gt;"",L3378,"N/A")</f>
        <v>N/A</v>
      </c>
      <c r="O3378" t="str">
        <f>IF(N3378&lt;&gt;"",N3378,"N/A")</f>
        <v>N/A</v>
      </c>
      <c r="P3378" t="s">
        <v>69</v>
      </c>
      <c r="Q3378" s="9">
        <v>33.951999999999998</v>
      </c>
      <c r="R3378" t="str">
        <f t="shared" si="52"/>
        <v>30+</v>
      </c>
      <c r="S3378">
        <v>20</v>
      </c>
      <c r="T3378" t="s">
        <v>14</v>
      </c>
      <c r="U3378">
        <f>IF(T3378="USD",S3378,S3378*0.055)</f>
        <v>20</v>
      </c>
      <c r="V3378">
        <v>10</v>
      </c>
      <c r="W3378" t="s">
        <v>14</v>
      </c>
      <c r="X3378">
        <f>IF(W3378="USD",V3378,V3378*0.054)</f>
        <v>10</v>
      </c>
      <c r="Y3378">
        <v>0</v>
      </c>
    </row>
    <row r="3379" spans="1:25" x14ac:dyDescent="0.25">
      <c r="A3379" t="s">
        <v>2003</v>
      </c>
      <c r="B3379" t="s">
        <v>10</v>
      </c>
      <c r="C3379" t="s">
        <v>68</v>
      </c>
      <c r="D3379" t="s">
        <v>3616</v>
      </c>
      <c r="E3379" t="s">
        <v>3613</v>
      </c>
      <c r="F3379" t="str">
        <f>_xlfn.CONCAT(D3379:D3379,"-",E3379)</f>
        <v>Marrakech-Sanaa</v>
      </c>
      <c r="G3379" s="1">
        <v>44802</v>
      </c>
      <c r="H3379"/>
      <c r="I3379" s="8" t="str">
        <f>IF(H3379&lt;&gt;"",_xlfn.DAYS(H3379,G3379),"N/A")</f>
        <v>N/A</v>
      </c>
      <c r="J3379" s="1" t="str">
        <f>IF(H3379&lt;&gt;"",H3379,"N/A")</f>
        <v>N/A</v>
      </c>
      <c r="K3379">
        <v>8</v>
      </c>
      <c r="M3379" t="str">
        <f>IF(L3379&lt;&gt;"",L3379,"N/A")</f>
        <v>N/A</v>
      </c>
      <c r="O3379" t="str">
        <f>IF(N3379&lt;&gt;"",N3379,"N/A")</f>
        <v>N/A</v>
      </c>
      <c r="P3379" t="s">
        <v>13</v>
      </c>
      <c r="Q3379" s="9">
        <v>33.951999999999998</v>
      </c>
      <c r="R3379" t="str">
        <f t="shared" si="52"/>
        <v>30+</v>
      </c>
      <c r="S3379">
        <v>600</v>
      </c>
      <c r="T3379" t="s">
        <v>14</v>
      </c>
      <c r="U3379">
        <f>IF(T3379="USD",S3379,S3379*0.055)</f>
        <v>600</v>
      </c>
      <c r="V3379">
        <v>300</v>
      </c>
      <c r="W3379" t="s">
        <v>14</v>
      </c>
      <c r="X3379">
        <f>IF(W3379="USD",V3379,V3379*0.054)</f>
        <v>300</v>
      </c>
      <c r="Y3379">
        <v>0</v>
      </c>
    </row>
    <row r="3380" spans="1:25" x14ac:dyDescent="0.25">
      <c r="A3380" t="s">
        <v>3080</v>
      </c>
      <c r="B3380" t="s">
        <v>10</v>
      </c>
      <c r="C3380" t="s">
        <v>68</v>
      </c>
      <c r="D3380" t="s">
        <v>3615</v>
      </c>
      <c r="E3380" t="s">
        <v>3614</v>
      </c>
      <c r="F3380" t="str">
        <f>_xlfn.CONCAT(D3380:D3380,"-",E3380)</f>
        <v>Mombasa-Alger</v>
      </c>
      <c r="G3380" s="1">
        <v>44789</v>
      </c>
      <c r="H3380"/>
      <c r="I3380" s="8" t="str">
        <f>IF(H3380&lt;&gt;"",_xlfn.DAYS(H3380,G3380),"N/A")</f>
        <v>N/A</v>
      </c>
      <c r="J3380" s="1" t="str">
        <f>IF(H3380&lt;&gt;"",H3380,"N/A")</f>
        <v>N/A</v>
      </c>
      <c r="K3380">
        <v>8</v>
      </c>
      <c r="M3380" t="str">
        <f>IF(L3380&lt;&gt;"",L3380,"N/A")</f>
        <v>N/A</v>
      </c>
      <c r="O3380" t="str">
        <f>IF(N3380&lt;&gt;"",N3380,"N/A")</f>
        <v>N/A</v>
      </c>
      <c r="P3380" t="s">
        <v>13</v>
      </c>
      <c r="Q3380" s="9">
        <v>33.88456</v>
      </c>
      <c r="R3380" t="str">
        <f t="shared" si="52"/>
        <v>30+</v>
      </c>
      <c r="S3380">
        <v>600</v>
      </c>
      <c r="T3380" t="s">
        <v>14</v>
      </c>
      <c r="U3380">
        <f>IF(T3380="USD",S3380,S3380*0.055)</f>
        <v>600</v>
      </c>
      <c r="V3380">
        <v>300</v>
      </c>
      <c r="W3380" t="s">
        <v>14</v>
      </c>
      <c r="X3380">
        <f>IF(W3380="USD",V3380,V3380*0.054)</f>
        <v>300</v>
      </c>
      <c r="Y3380">
        <v>0</v>
      </c>
    </row>
    <row r="3381" spans="1:25" x14ac:dyDescent="0.25">
      <c r="A3381" t="s">
        <v>1990</v>
      </c>
      <c r="B3381" t="s">
        <v>10</v>
      </c>
      <c r="C3381" t="s">
        <v>68</v>
      </c>
      <c r="D3381" t="s">
        <v>3611</v>
      </c>
      <c r="E3381" t="s">
        <v>3614</v>
      </c>
      <c r="F3381" t="str">
        <f>_xlfn.CONCAT(D3381:D3381,"-",E3381)</f>
        <v>Mogadishu-Alger</v>
      </c>
      <c r="G3381" s="1">
        <v>44809</v>
      </c>
      <c r="H3381"/>
      <c r="I3381" s="8" t="str">
        <f>IF(H3381&lt;&gt;"",_xlfn.DAYS(H3381,G3381),"N/A")</f>
        <v>N/A</v>
      </c>
      <c r="J3381" s="1" t="str">
        <f>IF(H3381&lt;&gt;"",H3381,"N/A")</f>
        <v>N/A</v>
      </c>
      <c r="K3381">
        <v>9</v>
      </c>
      <c r="M3381" t="str">
        <f>IF(L3381&lt;&gt;"",L3381,"N/A")</f>
        <v>N/A</v>
      </c>
      <c r="O3381" t="str">
        <f>IF(N3381&lt;&gt;"",N3381,"N/A")</f>
        <v>N/A</v>
      </c>
      <c r="P3381" t="s">
        <v>69</v>
      </c>
      <c r="Q3381" s="9">
        <v>33.872999999999998</v>
      </c>
      <c r="R3381" t="str">
        <f t="shared" si="52"/>
        <v>30+</v>
      </c>
      <c r="S3381">
        <v>20</v>
      </c>
      <c r="T3381" t="s">
        <v>14</v>
      </c>
      <c r="U3381">
        <f>IF(T3381="USD",S3381,S3381*0.055)</f>
        <v>20</v>
      </c>
      <c r="V3381">
        <v>10</v>
      </c>
      <c r="W3381" t="s">
        <v>14</v>
      </c>
      <c r="X3381">
        <f>IF(W3381="USD",V3381,V3381*0.054)</f>
        <v>10</v>
      </c>
      <c r="Y3381">
        <v>0</v>
      </c>
    </row>
    <row r="3382" spans="1:25" x14ac:dyDescent="0.25">
      <c r="A3382" t="s">
        <v>1977</v>
      </c>
      <c r="B3382" t="s">
        <v>10</v>
      </c>
      <c r="C3382" t="s">
        <v>68</v>
      </c>
      <c r="D3382" t="s">
        <v>3619</v>
      </c>
      <c r="E3382" t="s">
        <v>3618</v>
      </c>
      <c r="F3382" t="str">
        <f>_xlfn.CONCAT(D3382:D3382,"-",E3382)</f>
        <v>Addis Ababa-Tripoli</v>
      </c>
      <c r="G3382" s="1">
        <v>44809</v>
      </c>
      <c r="H3382"/>
      <c r="I3382" s="8" t="str">
        <f>IF(H3382&lt;&gt;"",_xlfn.DAYS(H3382,G3382),"N/A")</f>
        <v>N/A</v>
      </c>
      <c r="J3382" s="1" t="str">
        <f>IF(H3382&lt;&gt;"",H3382,"N/A")</f>
        <v>N/A</v>
      </c>
      <c r="K3382">
        <v>9</v>
      </c>
      <c r="M3382" t="str">
        <f>IF(L3382&lt;&gt;"",L3382,"N/A")</f>
        <v>N/A</v>
      </c>
      <c r="O3382" t="str">
        <f>IF(N3382&lt;&gt;"",N3382,"N/A")</f>
        <v>N/A</v>
      </c>
      <c r="P3382" t="s">
        <v>13</v>
      </c>
      <c r="Q3382" s="9">
        <v>33.872999999999998</v>
      </c>
      <c r="R3382" t="str">
        <f t="shared" si="52"/>
        <v>30+</v>
      </c>
      <c r="S3382">
        <v>600</v>
      </c>
      <c r="T3382" t="s">
        <v>14</v>
      </c>
      <c r="U3382">
        <f>IF(T3382="USD",S3382,S3382*0.055)</f>
        <v>600</v>
      </c>
      <c r="V3382">
        <v>300</v>
      </c>
      <c r="W3382" t="s">
        <v>14</v>
      </c>
      <c r="X3382">
        <f>IF(W3382="USD",V3382,V3382*0.054)</f>
        <v>300</v>
      </c>
      <c r="Y3382">
        <v>0</v>
      </c>
    </row>
    <row r="3383" spans="1:25" x14ac:dyDescent="0.25">
      <c r="A3383" t="s">
        <v>2004</v>
      </c>
      <c r="B3383" t="s">
        <v>10</v>
      </c>
      <c r="C3383" t="s">
        <v>68</v>
      </c>
      <c r="D3383" t="s">
        <v>3620</v>
      </c>
      <c r="E3383" t="s">
        <v>3617</v>
      </c>
      <c r="F3383" t="str">
        <f>_xlfn.CONCAT(D3383:D3383,"-",E3383)</f>
        <v>Zanzibar-Lagos</v>
      </c>
      <c r="G3383" s="1">
        <v>44802</v>
      </c>
      <c r="H3383"/>
      <c r="I3383" s="8" t="str">
        <f>IF(H3383&lt;&gt;"",_xlfn.DAYS(H3383,G3383),"N/A")</f>
        <v>N/A</v>
      </c>
      <c r="J3383" s="1" t="str">
        <f>IF(H3383&lt;&gt;"",H3383,"N/A")</f>
        <v>N/A</v>
      </c>
      <c r="K3383">
        <v>8</v>
      </c>
      <c r="M3383" t="str">
        <f>IF(L3383&lt;&gt;"",L3383,"N/A")</f>
        <v>N/A</v>
      </c>
      <c r="O3383" t="str">
        <f>IF(N3383&lt;&gt;"",N3383,"N/A")</f>
        <v>N/A</v>
      </c>
      <c r="P3383" t="s">
        <v>69</v>
      </c>
      <c r="Q3383" s="9">
        <v>33.837000000000003</v>
      </c>
      <c r="R3383" t="str">
        <f t="shared" si="52"/>
        <v>30+</v>
      </c>
      <c r="S3383">
        <v>20</v>
      </c>
      <c r="T3383" t="s">
        <v>14</v>
      </c>
      <c r="U3383">
        <f>IF(T3383="USD",S3383,S3383*0.055)</f>
        <v>20</v>
      </c>
      <c r="V3383">
        <v>10</v>
      </c>
      <c r="W3383" t="s">
        <v>14</v>
      </c>
      <c r="X3383">
        <f>IF(W3383="USD",V3383,V3383*0.054)</f>
        <v>10</v>
      </c>
      <c r="Y3383">
        <v>0</v>
      </c>
    </row>
    <row r="3384" spans="1:25" x14ac:dyDescent="0.25">
      <c r="A3384" t="s">
        <v>2051</v>
      </c>
      <c r="B3384" t="s">
        <v>10</v>
      </c>
      <c r="C3384" t="s">
        <v>68</v>
      </c>
      <c r="D3384" t="s">
        <v>3619</v>
      </c>
      <c r="E3384" t="s">
        <v>3613</v>
      </c>
      <c r="F3384" t="str">
        <f>_xlfn.CONCAT(D3384:D3384,"-",E3384)</f>
        <v>Addis Ababa-Sanaa</v>
      </c>
      <c r="G3384" s="1">
        <v>44802</v>
      </c>
      <c r="H3384"/>
      <c r="I3384" s="8" t="str">
        <f>IF(H3384&lt;&gt;"",_xlfn.DAYS(H3384,G3384),"N/A")</f>
        <v>N/A</v>
      </c>
      <c r="J3384" s="1" t="str">
        <f>IF(H3384&lt;&gt;"",H3384,"N/A")</f>
        <v>N/A</v>
      </c>
      <c r="K3384">
        <v>8</v>
      </c>
      <c r="M3384" t="str">
        <f>IF(L3384&lt;&gt;"",L3384,"N/A")</f>
        <v>N/A</v>
      </c>
      <c r="O3384" t="str">
        <f>IF(N3384&lt;&gt;"",N3384,"N/A")</f>
        <v>N/A</v>
      </c>
      <c r="P3384" t="s">
        <v>69</v>
      </c>
      <c r="Q3384" s="9">
        <v>33.837000000000003</v>
      </c>
      <c r="R3384" t="str">
        <f t="shared" si="52"/>
        <v>30+</v>
      </c>
      <c r="S3384">
        <v>20</v>
      </c>
      <c r="T3384" t="s">
        <v>14</v>
      </c>
      <c r="U3384">
        <f>IF(T3384="USD",S3384,S3384*0.055)</f>
        <v>20</v>
      </c>
      <c r="V3384">
        <v>10</v>
      </c>
      <c r="W3384" t="s">
        <v>14</v>
      </c>
      <c r="X3384">
        <f>IF(W3384="USD",V3384,V3384*0.054)</f>
        <v>10</v>
      </c>
      <c r="Y3384">
        <v>0</v>
      </c>
    </row>
    <row r="3385" spans="1:25" x14ac:dyDescent="0.25">
      <c r="A3385" t="s">
        <v>1991</v>
      </c>
      <c r="B3385" t="s">
        <v>10</v>
      </c>
      <c r="C3385" t="s">
        <v>68</v>
      </c>
      <c r="D3385" t="s">
        <v>3615</v>
      </c>
      <c r="E3385" t="s">
        <v>3613</v>
      </c>
      <c r="F3385" t="str">
        <f>_xlfn.CONCAT(D3385:D3385,"-",E3385)</f>
        <v>Mombasa-Sanaa</v>
      </c>
      <c r="G3385" s="1">
        <v>44802</v>
      </c>
      <c r="H3385"/>
      <c r="I3385" s="8" t="str">
        <f>IF(H3385&lt;&gt;"",_xlfn.DAYS(H3385,G3385),"N/A")</f>
        <v>N/A</v>
      </c>
      <c r="J3385" s="1" t="str">
        <f>IF(H3385&lt;&gt;"",H3385,"N/A")</f>
        <v>N/A</v>
      </c>
      <c r="K3385">
        <v>8</v>
      </c>
      <c r="M3385" t="str">
        <f>IF(L3385&lt;&gt;"",L3385,"N/A")</f>
        <v>N/A</v>
      </c>
      <c r="O3385" t="str">
        <f>IF(N3385&lt;&gt;"",N3385,"N/A")</f>
        <v>N/A</v>
      </c>
      <c r="P3385" t="s">
        <v>13</v>
      </c>
      <c r="Q3385" s="9">
        <v>33.837000000000003</v>
      </c>
      <c r="R3385" t="str">
        <f t="shared" si="52"/>
        <v>30+</v>
      </c>
      <c r="S3385">
        <v>600</v>
      </c>
      <c r="T3385" t="s">
        <v>14</v>
      </c>
      <c r="U3385">
        <f>IF(T3385="USD",S3385,S3385*0.055)</f>
        <v>600</v>
      </c>
      <c r="V3385">
        <v>300</v>
      </c>
      <c r="W3385" t="s">
        <v>14</v>
      </c>
      <c r="X3385">
        <f>IF(W3385="USD",V3385,V3385*0.054)</f>
        <v>300</v>
      </c>
      <c r="Y3385">
        <v>0</v>
      </c>
    </row>
    <row r="3386" spans="1:25" x14ac:dyDescent="0.25">
      <c r="A3386" t="s">
        <v>2016</v>
      </c>
      <c r="B3386" t="s">
        <v>10</v>
      </c>
      <c r="C3386" t="s">
        <v>68</v>
      </c>
      <c r="D3386" t="s">
        <v>3620</v>
      </c>
      <c r="E3386" t="s">
        <v>3617</v>
      </c>
      <c r="F3386" t="str">
        <f>_xlfn.CONCAT(D3386:D3386,"-",E3386)</f>
        <v>Zanzibar-Lagos</v>
      </c>
      <c r="G3386" s="1">
        <v>44803</v>
      </c>
      <c r="H3386"/>
      <c r="I3386" s="8" t="str">
        <f>IF(H3386&lt;&gt;"",_xlfn.DAYS(H3386,G3386),"N/A")</f>
        <v>N/A</v>
      </c>
      <c r="J3386" s="1" t="str">
        <f>IF(H3386&lt;&gt;"",H3386,"N/A")</f>
        <v>N/A</v>
      </c>
      <c r="K3386">
        <v>8</v>
      </c>
      <c r="M3386" t="str">
        <f>IF(L3386&lt;&gt;"",L3386,"N/A")</f>
        <v>N/A</v>
      </c>
      <c r="O3386" t="str">
        <f>IF(N3386&lt;&gt;"",N3386,"N/A")</f>
        <v>N/A</v>
      </c>
      <c r="P3386" t="s">
        <v>69</v>
      </c>
      <c r="Q3386" s="9">
        <v>33.832999999999998</v>
      </c>
      <c r="R3386" t="str">
        <f t="shared" si="52"/>
        <v>30+</v>
      </c>
      <c r="S3386">
        <v>20</v>
      </c>
      <c r="T3386" t="s">
        <v>14</v>
      </c>
      <c r="U3386">
        <f>IF(T3386="USD",S3386,S3386*0.055)</f>
        <v>20</v>
      </c>
      <c r="V3386">
        <v>10</v>
      </c>
      <c r="W3386" t="s">
        <v>14</v>
      </c>
      <c r="X3386">
        <f>IF(W3386="USD",V3386,V3386*0.054)</f>
        <v>10</v>
      </c>
      <c r="Y3386">
        <v>0</v>
      </c>
    </row>
    <row r="3387" spans="1:25" x14ac:dyDescent="0.25">
      <c r="A3387" t="s">
        <v>2057</v>
      </c>
      <c r="B3387" t="s">
        <v>10</v>
      </c>
      <c r="C3387" t="s">
        <v>68</v>
      </c>
      <c r="D3387" t="s">
        <v>3619</v>
      </c>
      <c r="E3387" t="s">
        <v>3612</v>
      </c>
      <c r="F3387" t="str">
        <f>_xlfn.CONCAT(D3387:D3387,"-",E3387)</f>
        <v>Addis Ababa-Victoria</v>
      </c>
      <c r="G3387" s="1">
        <v>44803</v>
      </c>
      <c r="H3387"/>
      <c r="I3387" s="8" t="str">
        <f>IF(H3387&lt;&gt;"",_xlfn.DAYS(H3387,G3387),"N/A")</f>
        <v>N/A</v>
      </c>
      <c r="J3387" s="1" t="str">
        <f>IF(H3387&lt;&gt;"",H3387,"N/A")</f>
        <v>N/A</v>
      </c>
      <c r="K3387">
        <v>8</v>
      </c>
      <c r="M3387" t="str">
        <f>IF(L3387&lt;&gt;"",L3387,"N/A")</f>
        <v>N/A</v>
      </c>
      <c r="O3387" t="str">
        <f>IF(N3387&lt;&gt;"",N3387,"N/A")</f>
        <v>N/A</v>
      </c>
      <c r="P3387" t="s">
        <v>69</v>
      </c>
      <c r="Q3387" s="9">
        <v>33.832999999999998</v>
      </c>
      <c r="R3387" t="str">
        <f t="shared" si="52"/>
        <v>30+</v>
      </c>
      <c r="S3387">
        <v>20</v>
      </c>
      <c r="T3387" t="s">
        <v>14</v>
      </c>
      <c r="U3387">
        <f>IF(T3387="USD",S3387,S3387*0.055)</f>
        <v>20</v>
      </c>
      <c r="V3387">
        <v>10</v>
      </c>
      <c r="W3387" t="s">
        <v>14</v>
      </c>
      <c r="X3387">
        <f>IF(W3387="USD",V3387,V3387*0.054)</f>
        <v>10</v>
      </c>
      <c r="Y3387">
        <v>0</v>
      </c>
    </row>
    <row r="3388" spans="1:25" x14ac:dyDescent="0.25">
      <c r="A3388" t="s">
        <v>2005</v>
      </c>
      <c r="B3388" t="s">
        <v>10</v>
      </c>
      <c r="C3388" t="s">
        <v>68</v>
      </c>
      <c r="D3388" t="s">
        <v>3616</v>
      </c>
      <c r="E3388" t="s">
        <v>3617</v>
      </c>
      <c r="F3388" t="str">
        <f>_xlfn.CONCAT(D3388:D3388,"-",E3388)</f>
        <v>Marrakech-Lagos</v>
      </c>
      <c r="G3388" s="1">
        <v>44803</v>
      </c>
      <c r="H3388"/>
      <c r="I3388" s="8" t="str">
        <f>IF(H3388&lt;&gt;"",_xlfn.DAYS(H3388,G3388),"N/A")</f>
        <v>N/A</v>
      </c>
      <c r="J3388" s="1" t="str">
        <f>IF(H3388&lt;&gt;"",H3388,"N/A")</f>
        <v>N/A</v>
      </c>
      <c r="K3388">
        <v>8</v>
      </c>
      <c r="M3388" t="str">
        <f>IF(L3388&lt;&gt;"",L3388,"N/A")</f>
        <v>N/A</v>
      </c>
      <c r="O3388" t="str">
        <f>IF(N3388&lt;&gt;"",N3388,"N/A")</f>
        <v>N/A</v>
      </c>
      <c r="P3388" t="s">
        <v>13</v>
      </c>
      <c r="Q3388" s="9">
        <v>33.832999999999998</v>
      </c>
      <c r="R3388" t="str">
        <f t="shared" si="52"/>
        <v>30+</v>
      </c>
      <c r="S3388">
        <v>600</v>
      </c>
      <c r="T3388" t="s">
        <v>14</v>
      </c>
      <c r="U3388">
        <f>IF(T3388="USD",S3388,S3388*0.055)</f>
        <v>600</v>
      </c>
      <c r="V3388">
        <v>300</v>
      </c>
      <c r="W3388" t="s">
        <v>14</v>
      </c>
      <c r="X3388">
        <f>IF(W3388="USD",V3388,V3388*0.054)</f>
        <v>300</v>
      </c>
      <c r="Y3388">
        <v>0</v>
      </c>
    </row>
    <row r="3389" spans="1:25" x14ac:dyDescent="0.25">
      <c r="A3389" t="s">
        <v>2000</v>
      </c>
      <c r="B3389" t="s">
        <v>10</v>
      </c>
      <c r="C3389" t="s">
        <v>68</v>
      </c>
      <c r="D3389" t="s">
        <v>3615</v>
      </c>
      <c r="E3389" t="s">
        <v>3614</v>
      </c>
      <c r="F3389" t="str">
        <f>_xlfn.CONCAT(D3389:D3389,"-",E3389)</f>
        <v>Mombasa-Alger</v>
      </c>
      <c r="G3389" s="1">
        <v>44809</v>
      </c>
      <c r="H3389"/>
      <c r="I3389" s="8" t="str">
        <f>IF(H3389&lt;&gt;"",_xlfn.DAYS(H3389,G3389),"N/A")</f>
        <v>N/A</v>
      </c>
      <c r="J3389" s="1" t="str">
        <f>IF(H3389&lt;&gt;"",H3389,"N/A")</f>
        <v>N/A</v>
      </c>
      <c r="K3389">
        <v>9</v>
      </c>
      <c r="M3389" t="str">
        <f>IF(L3389&lt;&gt;"",L3389,"N/A")</f>
        <v>N/A</v>
      </c>
      <c r="O3389" t="str">
        <f>IF(N3389&lt;&gt;"",N3389,"N/A")</f>
        <v>N/A</v>
      </c>
      <c r="P3389" t="s">
        <v>69</v>
      </c>
      <c r="Q3389" s="9">
        <v>33.720999999999997</v>
      </c>
      <c r="R3389" t="str">
        <f t="shared" si="52"/>
        <v>30+</v>
      </c>
      <c r="S3389">
        <v>20</v>
      </c>
      <c r="T3389" t="s">
        <v>14</v>
      </c>
      <c r="U3389">
        <f>IF(T3389="USD",S3389,S3389*0.055)</f>
        <v>20</v>
      </c>
      <c r="V3389">
        <v>10</v>
      </c>
      <c r="W3389" t="s">
        <v>14</v>
      </c>
      <c r="X3389">
        <f>IF(W3389="USD",V3389,V3389*0.054)</f>
        <v>10</v>
      </c>
      <c r="Y3389">
        <v>0</v>
      </c>
    </row>
    <row r="3390" spans="1:25" x14ac:dyDescent="0.25">
      <c r="A3390" t="s">
        <v>1987</v>
      </c>
      <c r="B3390" t="s">
        <v>10</v>
      </c>
      <c r="C3390" t="s">
        <v>68</v>
      </c>
      <c r="D3390" t="s">
        <v>3619</v>
      </c>
      <c r="E3390" t="s">
        <v>3618</v>
      </c>
      <c r="F3390" t="str">
        <f>_xlfn.CONCAT(D3390:D3390,"-",E3390)</f>
        <v>Addis Ababa-Tripoli</v>
      </c>
      <c r="G3390" s="1">
        <v>44809</v>
      </c>
      <c r="H3390"/>
      <c r="I3390" s="8" t="str">
        <f>IF(H3390&lt;&gt;"",_xlfn.DAYS(H3390,G3390),"N/A")</f>
        <v>N/A</v>
      </c>
      <c r="J3390" s="1" t="str">
        <f>IF(H3390&lt;&gt;"",H3390,"N/A")</f>
        <v>N/A</v>
      </c>
      <c r="K3390">
        <v>9</v>
      </c>
      <c r="M3390" t="str">
        <f>IF(L3390&lt;&gt;"",L3390,"N/A")</f>
        <v>N/A</v>
      </c>
      <c r="O3390" t="str">
        <f>IF(N3390&lt;&gt;"",N3390,"N/A")</f>
        <v>N/A</v>
      </c>
      <c r="P3390" t="s">
        <v>13</v>
      </c>
      <c r="Q3390" s="9">
        <v>33.720999999999997</v>
      </c>
      <c r="R3390" t="str">
        <f t="shared" si="52"/>
        <v>30+</v>
      </c>
      <c r="S3390">
        <v>600</v>
      </c>
      <c r="T3390" t="s">
        <v>14</v>
      </c>
      <c r="U3390">
        <f>IF(T3390="USD",S3390,S3390*0.055)</f>
        <v>600</v>
      </c>
      <c r="V3390">
        <v>300</v>
      </c>
      <c r="W3390" t="s">
        <v>14</v>
      </c>
      <c r="X3390">
        <f>IF(W3390="USD",V3390,V3390*0.054)</f>
        <v>300</v>
      </c>
      <c r="Y3390">
        <v>0</v>
      </c>
    </row>
    <row r="3391" spans="1:25" x14ac:dyDescent="0.25">
      <c r="A3391" t="s">
        <v>1994</v>
      </c>
      <c r="B3391" t="s">
        <v>10</v>
      </c>
      <c r="C3391" t="s">
        <v>68</v>
      </c>
      <c r="D3391" t="s">
        <v>3615</v>
      </c>
      <c r="E3391" t="s">
        <v>3617</v>
      </c>
      <c r="F3391" t="str">
        <f>_xlfn.CONCAT(D3391:D3391,"-",E3391)</f>
        <v>Mombasa-Lagos</v>
      </c>
      <c r="G3391" s="1">
        <v>44809</v>
      </c>
      <c r="H3391"/>
      <c r="I3391" s="8" t="str">
        <f>IF(H3391&lt;&gt;"",_xlfn.DAYS(H3391,G3391),"N/A")</f>
        <v>N/A</v>
      </c>
      <c r="J3391" s="1" t="str">
        <f>IF(H3391&lt;&gt;"",H3391,"N/A")</f>
        <v>N/A</v>
      </c>
      <c r="K3391">
        <v>9</v>
      </c>
      <c r="M3391" t="str">
        <f>IF(L3391&lt;&gt;"",L3391,"N/A")</f>
        <v>N/A</v>
      </c>
      <c r="O3391" t="str">
        <f>IF(N3391&lt;&gt;"",N3391,"N/A")</f>
        <v>N/A</v>
      </c>
      <c r="P3391" t="s">
        <v>69</v>
      </c>
      <c r="Q3391" s="9">
        <v>33.652000000000001</v>
      </c>
      <c r="R3391" t="str">
        <f t="shared" si="52"/>
        <v>30+</v>
      </c>
      <c r="S3391">
        <v>20</v>
      </c>
      <c r="T3391" t="s">
        <v>14</v>
      </c>
      <c r="U3391">
        <f>IF(T3391="USD",S3391,S3391*0.055)</f>
        <v>20</v>
      </c>
      <c r="V3391">
        <v>10</v>
      </c>
      <c r="W3391" t="s">
        <v>14</v>
      </c>
      <c r="X3391">
        <f>IF(W3391="USD",V3391,V3391*0.054)</f>
        <v>10</v>
      </c>
      <c r="Y3391">
        <v>0</v>
      </c>
    </row>
    <row r="3392" spans="1:25" x14ac:dyDescent="0.25">
      <c r="A3392" t="s">
        <v>1981</v>
      </c>
      <c r="B3392" t="s">
        <v>10</v>
      </c>
      <c r="C3392" t="s">
        <v>68</v>
      </c>
      <c r="D3392" t="s">
        <v>3615</v>
      </c>
      <c r="E3392" t="s">
        <v>3613</v>
      </c>
      <c r="F3392" t="str">
        <f>_xlfn.CONCAT(D3392:D3392,"-",E3392)</f>
        <v>Mombasa-Sanaa</v>
      </c>
      <c r="G3392" s="1">
        <v>44809</v>
      </c>
      <c r="H3392"/>
      <c r="I3392" s="8" t="str">
        <f>IF(H3392&lt;&gt;"",_xlfn.DAYS(H3392,G3392),"N/A")</f>
        <v>N/A</v>
      </c>
      <c r="J3392" s="1" t="str">
        <f>IF(H3392&lt;&gt;"",H3392,"N/A")</f>
        <v>N/A</v>
      </c>
      <c r="K3392">
        <v>9</v>
      </c>
      <c r="M3392" t="str">
        <f>IF(L3392&lt;&gt;"",L3392,"N/A")</f>
        <v>N/A</v>
      </c>
      <c r="O3392" t="str">
        <f>IF(N3392&lt;&gt;"",N3392,"N/A")</f>
        <v>N/A</v>
      </c>
      <c r="P3392" t="s">
        <v>13</v>
      </c>
      <c r="Q3392" s="9">
        <v>33.652000000000001</v>
      </c>
      <c r="R3392" t="str">
        <f t="shared" si="52"/>
        <v>30+</v>
      </c>
      <c r="S3392">
        <v>600</v>
      </c>
      <c r="T3392" t="s">
        <v>14</v>
      </c>
      <c r="U3392">
        <f>IF(T3392="USD",S3392,S3392*0.055)</f>
        <v>600</v>
      </c>
      <c r="V3392">
        <v>300</v>
      </c>
      <c r="W3392" t="s">
        <v>14</v>
      </c>
      <c r="X3392">
        <f>IF(W3392="USD",V3392,V3392*0.054)</f>
        <v>300</v>
      </c>
      <c r="Y3392">
        <v>0</v>
      </c>
    </row>
    <row r="3393" spans="1:25" x14ac:dyDescent="0.25">
      <c r="A3393" t="s">
        <v>2030</v>
      </c>
      <c r="B3393" t="s">
        <v>10</v>
      </c>
      <c r="C3393" t="s">
        <v>68</v>
      </c>
      <c r="D3393" t="s">
        <v>3616</v>
      </c>
      <c r="E3393" t="s">
        <v>3617</v>
      </c>
      <c r="F3393" t="str">
        <f>_xlfn.CONCAT(D3393:D3393,"-",E3393)</f>
        <v>Marrakech-Lagos</v>
      </c>
      <c r="G3393" s="1">
        <v>44809</v>
      </c>
      <c r="H3393"/>
      <c r="I3393" s="8" t="str">
        <f>IF(H3393&lt;&gt;"",_xlfn.DAYS(H3393,G3393),"N/A")</f>
        <v>N/A</v>
      </c>
      <c r="J3393" s="1" t="str">
        <f>IF(H3393&lt;&gt;"",H3393,"N/A")</f>
        <v>N/A</v>
      </c>
      <c r="K3393">
        <v>9</v>
      </c>
      <c r="M3393" t="str">
        <f>IF(L3393&lt;&gt;"",L3393,"N/A")</f>
        <v>N/A</v>
      </c>
      <c r="O3393" t="str">
        <f>IF(N3393&lt;&gt;"",N3393,"N/A")</f>
        <v>N/A</v>
      </c>
      <c r="P3393" t="s">
        <v>69</v>
      </c>
      <c r="Q3393" s="9">
        <v>33.613</v>
      </c>
      <c r="R3393" t="str">
        <f t="shared" si="52"/>
        <v>30+</v>
      </c>
      <c r="S3393">
        <v>20</v>
      </c>
      <c r="T3393" t="s">
        <v>14</v>
      </c>
      <c r="U3393">
        <f>IF(T3393="USD",S3393,S3393*0.055)</f>
        <v>20</v>
      </c>
      <c r="V3393">
        <v>10</v>
      </c>
      <c r="W3393" t="s">
        <v>14</v>
      </c>
      <c r="X3393">
        <f>IF(W3393="USD",V3393,V3393*0.054)</f>
        <v>10</v>
      </c>
      <c r="Y3393">
        <v>0</v>
      </c>
    </row>
    <row r="3394" spans="1:25" x14ac:dyDescent="0.25">
      <c r="A3394" t="s">
        <v>2027</v>
      </c>
      <c r="B3394" t="s">
        <v>10</v>
      </c>
      <c r="C3394" t="s">
        <v>68</v>
      </c>
      <c r="D3394" t="s">
        <v>3611</v>
      </c>
      <c r="E3394" t="s">
        <v>3613</v>
      </c>
      <c r="F3394" t="str">
        <f>_xlfn.CONCAT(D3394:D3394,"-",E3394)</f>
        <v>Mogadishu-Sanaa</v>
      </c>
      <c r="G3394" s="1">
        <v>44809</v>
      </c>
      <c r="H3394"/>
      <c r="I3394" s="8" t="str">
        <f>IF(H3394&lt;&gt;"",_xlfn.DAYS(H3394,G3394),"N/A")</f>
        <v>N/A</v>
      </c>
      <c r="J3394" s="1" t="str">
        <f>IF(H3394&lt;&gt;"",H3394,"N/A")</f>
        <v>N/A</v>
      </c>
      <c r="K3394">
        <v>9</v>
      </c>
      <c r="M3394" t="str">
        <f>IF(L3394&lt;&gt;"",L3394,"N/A")</f>
        <v>N/A</v>
      </c>
      <c r="O3394" t="str">
        <f>IF(N3394&lt;&gt;"",N3394,"N/A")</f>
        <v>N/A</v>
      </c>
      <c r="P3394" t="s">
        <v>13</v>
      </c>
      <c r="Q3394" s="9">
        <v>33.613</v>
      </c>
      <c r="R3394" t="str">
        <f t="shared" si="52"/>
        <v>30+</v>
      </c>
      <c r="S3394">
        <v>600</v>
      </c>
      <c r="T3394" t="s">
        <v>14</v>
      </c>
      <c r="U3394">
        <f>IF(T3394="USD",S3394,S3394*0.055)</f>
        <v>600</v>
      </c>
      <c r="V3394">
        <v>300</v>
      </c>
      <c r="W3394" t="s">
        <v>14</v>
      </c>
      <c r="X3394">
        <f>IF(W3394="USD",V3394,V3394*0.054)</f>
        <v>300</v>
      </c>
      <c r="Y3394">
        <v>0</v>
      </c>
    </row>
    <row r="3395" spans="1:25" x14ac:dyDescent="0.25">
      <c r="A3395" t="s">
        <v>2049</v>
      </c>
      <c r="B3395" t="s">
        <v>10</v>
      </c>
      <c r="C3395" t="s">
        <v>68</v>
      </c>
      <c r="D3395" t="s">
        <v>3611</v>
      </c>
      <c r="E3395" t="s">
        <v>3612</v>
      </c>
      <c r="F3395" t="str">
        <f>_xlfn.CONCAT(D3395:D3395,"-",E3395)</f>
        <v>Mogadishu-Victoria</v>
      </c>
      <c r="G3395" s="1">
        <v>44805</v>
      </c>
      <c r="H3395"/>
      <c r="I3395" s="8" t="str">
        <f>IF(H3395&lt;&gt;"",_xlfn.DAYS(H3395,G3395),"N/A")</f>
        <v>N/A</v>
      </c>
      <c r="J3395" s="1" t="str">
        <f>IF(H3395&lt;&gt;"",H3395,"N/A")</f>
        <v>N/A</v>
      </c>
      <c r="K3395">
        <v>9</v>
      </c>
      <c r="M3395" t="str">
        <f>IF(L3395&lt;&gt;"",L3395,"N/A")</f>
        <v>N/A</v>
      </c>
      <c r="O3395" t="str">
        <f>IF(N3395&lt;&gt;"",N3395,"N/A")</f>
        <v>N/A</v>
      </c>
      <c r="P3395" t="s">
        <v>69</v>
      </c>
      <c r="Q3395" s="9">
        <v>33.579000000000001</v>
      </c>
      <c r="R3395" t="str">
        <f t="shared" ref="R3395:R3458" si="53">IF(Q3395&lt;=10,"1-10",IF(Q3395&lt;=20,"10-20",IF(Q3395&lt;=30,"20-30",IF(Q3395&lt;=40,"30+"))))</f>
        <v>30+</v>
      </c>
      <c r="S3395">
        <v>20</v>
      </c>
      <c r="T3395" t="s">
        <v>14</v>
      </c>
      <c r="U3395">
        <f>IF(T3395="USD",S3395,S3395*0.055)</f>
        <v>20</v>
      </c>
      <c r="V3395">
        <v>10</v>
      </c>
      <c r="W3395" t="s">
        <v>14</v>
      </c>
      <c r="X3395">
        <f>IF(W3395="USD",V3395,V3395*0.054)</f>
        <v>10</v>
      </c>
      <c r="Y3395">
        <v>0</v>
      </c>
    </row>
    <row r="3396" spans="1:25" x14ac:dyDescent="0.25">
      <c r="A3396" t="s">
        <v>1970</v>
      </c>
      <c r="B3396" t="s">
        <v>10</v>
      </c>
      <c r="C3396" t="s">
        <v>68</v>
      </c>
      <c r="D3396" t="s">
        <v>3619</v>
      </c>
      <c r="E3396" t="s">
        <v>3612</v>
      </c>
      <c r="F3396" t="str">
        <f>_xlfn.CONCAT(D3396:D3396,"-",E3396)</f>
        <v>Addis Ababa-Victoria</v>
      </c>
      <c r="G3396" s="1">
        <v>44805</v>
      </c>
      <c r="H3396"/>
      <c r="I3396" s="8" t="str">
        <f>IF(H3396&lt;&gt;"",_xlfn.DAYS(H3396,G3396),"N/A")</f>
        <v>N/A</v>
      </c>
      <c r="J3396" s="1" t="str">
        <f>IF(H3396&lt;&gt;"",H3396,"N/A")</f>
        <v>N/A</v>
      </c>
      <c r="K3396">
        <v>9</v>
      </c>
      <c r="M3396" t="str">
        <f>IF(L3396&lt;&gt;"",L3396,"N/A")</f>
        <v>N/A</v>
      </c>
      <c r="O3396" t="str">
        <f>IF(N3396&lt;&gt;"",N3396,"N/A")</f>
        <v>N/A</v>
      </c>
      <c r="P3396" t="s">
        <v>13</v>
      </c>
      <c r="Q3396" s="9">
        <v>33.579000000000001</v>
      </c>
      <c r="R3396" t="str">
        <f t="shared" si="53"/>
        <v>30+</v>
      </c>
      <c r="S3396">
        <v>600</v>
      </c>
      <c r="T3396" t="s">
        <v>14</v>
      </c>
      <c r="U3396">
        <f>IF(T3396="USD",S3396,S3396*0.055)</f>
        <v>600</v>
      </c>
      <c r="V3396">
        <v>300</v>
      </c>
      <c r="W3396" t="s">
        <v>14</v>
      </c>
      <c r="X3396">
        <f>IF(W3396="USD",V3396,V3396*0.054)</f>
        <v>300</v>
      </c>
      <c r="Y3396">
        <v>0</v>
      </c>
    </row>
    <row r="3397" spans="1:25" x14ac:dyDescent="0.25">
      <c r="A3397" t="s">
        <v>616</v>
      </c>
      <c r="B3397" t="s">
        <v>10</v>
      </c>
      <c r="C3397" t="s">
        <v>68</v>
      </c>
      <c r="D3397" t="s">
        <v>3615</v>
      </c>
      <c r="E3397" t="s">
        <v>3614</v>
      </c>
      <c r="F3397" t="str">
        <f>_xlfn.CONCAT(D3397:D3397,"-",E3397)</f>
        <v>Mombasa-Alger</v>
      </c>
      <c r="G3397" s="1">
        <v>44792</v>
      </c>
      <c r="H3397"/>
      <c r="I3397" s="8" t="str">
        <f>IF(H3397&lt;&gt;"",_xlfn.DAYS(H3397,G3397),"N/A")</f>
        <v>N/A</v>
      </c>
      <c r="J3397" s="1" t="str">
        <f>IF(H3397&lt;&gt;"",H3397,"N/A")</f>
        <v>N/A</v>
      </c>
      <c r="K3397">
        <v>8</v>
      </c>
      <c r="M3397" t="str">
        <f>IF(L3397&lt;&gt;"",L3397,"N/A")</f>
        <v>N/A</v>
      </c>
      <c r="O3397" t="str">
        <f>IF(N3397&lt;&gt;"",N3397,"N/A")</f>
        <v>N/A</v>
      </c>
      <c r="P3397" t="s">
        <v>13</v>
      </c>
      <c r="Q3397" s="9">
        <v>33.5</v>
      </c>
      <c r="R3397" t="str">
        <f t="shared" si="53"/>
        <v>30+</v>
      </c>
      <c r="S3397">
        <v>600</v>
      </c>
      <c r="T3397" t="s">
        <v>14</v>
      </c>
      <c r="U3397">
        <f>IF(T3397="USD",S3397,S3397*0.055)</f>
        <v>600</v>
      </c>
      <c r="V3397">
        <v>300</v>
      </c>
      <c r="W3397" t="s">
        <v>14</v>
      </c>
      <c r="X3397">
        <f>IF(W3397="USD",V3397,V3397*0.054)</f>
        <v>300</v>
      </c>
      <c r="Y3397">
        <v>0</v>
      </c>
    </row>
    <row r="3398" spans="1:25" x14ac:dyDescent="0.25">
      <c r="A3398" t="s">
        <v>618</v>
      </c>
      <c r="B3398" t="s">
        <v>10</v>
      </c>
      <c r="C3398" t="s">
        <v>68</v>
      </c>
      <c r="D3398" t="s">
        <v>3615</v>
      </c>
      <c r="E3398" t="s">
        <v>3617</v>
      </c>
      <c r="F3398" t="str">
        <f>_xlfn.CONCAT(D3398:D3398,"-",E3398)</f>
        <v>Mombasa-Lagos</v>
      </c>
      <c r="G3398" s="1">
        <v>44792</v>
      </c>
      <c r="H3398"/>
      <c r="I3398" s="8" t="str">
        <f>IF(H3398&lt;&gt;"",_xlfn.DAYS(H3398,G3398),"N/A")</f>
        <v>N/A</v>
      </c>
      <c r="J3398" s="1" t="str">
        <f>IF(H3398&lt;&gt;"",H3398,"N/A")</f>
        <v>N/A</v>
      </c>
      <c r="K3398">
        <v>8</v>
      </c>
      <c r="M3398" t="str">
        <f>IF(L3398&lt;&gt;"",L3398,"N/A")</f>
        <v>N/A</v>
      </c>
      <c r="O3398" t="str">
        <f>IF(N3398&lt;&gt;"",N3398,"N/A")</f>
        <v>N/A</v>
      </c>
      <c r="P3398" t="s">
        <v>13</v>
      </c>
      <c r="Q3398" s="9">
        <v>33.42</v>
      </c>
      <c r="R3398" t="str">
        <f t="shared" si="53"/>
        <v>30+</v>
      </c>
      <c r="S3398">
        <v>600</v>
      </c>
      <c r="T3398" t="s">
        <v>14</v>
      </c>
      <c r="U3398">
        <f>IF(T3398="USD",S3398,S3398*0.055)</f>
        <v>600</v>
      </c>
      <c r="V3398">
        <v>300</v>
      </c>
      <c r="W3398" t="s">
        <v>14</v>
      </c>
      <c r="X3398">
        <f>IF(W3398="USD",V3398,V3398*0.054)</f>
        <v>300</v>
      </c>
      <c r="Y3398">
        <v>0</v>
      </c>
    </row>
    <row r="3399" spans="1:25" x14ac:dyDescent="0.25">
      <c r="A3399" t="s">
        <v>3064</v>
      </c>
      <c r="B3399" t="s">
        <v>10</v>
      </c>
      <c r="C3399" t="s">
        <v>68</v>
      </c>
      <c r="D3399" t="s">
        <v>3616</v>
      </c>
      <c r="E3399" t="s">
        <v>3617</v>
      </c>
      <c r="F3399" t="str">
        <f>_xlfn.CONCAT(D3399:D3399,"-",E3399)</f>
        <v>Marrakech-Lagos</v>
      </c>
      <c r="G3399" s="1">
        <v>44793</v>
      </c>
      <c r="H3399"/>
      <c r="I3399" s="8" t="str">
        <f>IF(H3399&lt;&gt;"",_xlfn.DAYS(H3399,G3399),"N/A")</f>
        <v>N/A</v>
      </c>
      <c r="J3399" s="1" t="str">
        <f>IF(H3399&lt;&gt;"",H3399,"N/A")</f>
        <v>N/A</v>
      </c>
      <c r="K3399">
        <v>8</v>
      </c>
      <c r="M3399" t="str">
        <f>IF(L3399&lt;&gt;"",L3399,"N/A")</f>
        <v>N/A</v>
      </c>
      <c r="O3399" t="str">
        <f>IF(N3399&lt;&gt;"",N3399,"N/A")</f>
        <v>N/A</v>
      </c>
      <c r="P3399" t="s">
        <v>13</v>
      </c>
      <c r="Q3399" s="9">
        <v>33.30585</v>
      </c>
      <c r="R3399" t="str">
        <f t="shared" si="53"/>
        <v>30+</v>
      </c>
      <c r="S3399">
        <v>600</v>
      </c>
      <c r="T3399" t="s">
        <v>14</v>
      </c>
      <c r="U3399">
        <f>IF(T3399="USD",S3399,S3399*0.055)</f>
        <v>600</v>
      </c>
      <c r="V3399">
        <v>300</v>
      </c>
      <c r="W3399" t="s">
        <v>14</v>
      </c>
      <c r="X3399">
        <f>IF(W3399="USD",V3399,V3399*0.054)</f>
        <v>300</v>
      </c>
      <c r="Y3399">
        <v>0</v>
      </c>
    </row>
    <row r="3400" spans="1:25" x14ac:dyDescent="0.25">
      <c r="A3400" t="s">
        <v>3357</v>
      </c>
      <c r="B3400" t="s">
        <v>10</v>
      </c>
      <c r="C3400" t="s">
        <v>56</v>
      </c>
      <c r="D3400" t="s">
        <v>3615</v>
      </c>
      <c r="E3400" t="s">
        <v>3614</v>
      </c>
      <c r="F3400" t="str">
        <f>_xlfn.CONCAT(D3400:D3400,"-",E3400)</f>
        <v>Mombasa-Alger</v>
      </c>
      <c r="G3400" s="1">
        <v>44816</v>
      </c>
      <c r="H3400"/>
      <c r="I3400" s="8" t="str">
        <f>IF(H3400&lt;&gt;"",_xlfn.DAYS(H3400,G3400),"N/A")</f>
        <v>N/A</v>
      </c>
      <c r="J3400" s="1" t="str">
        <f>IF(H3400&lt;&gt;"",H3400,"N/A")</f>
        <v>N/A</v>
      </c>
      <c r="K3400">
        <v>9</v>
      </c>
      <c r="M3400" t="str">
        <f>IF(L3400&lt;&gt;"",L3400,"N/A")</f>
        <v>N/A</v>
      </c>
      <c r="O3400" t="str">
        <f>IF(N3400&lt;&gt;"",N3400,"N/A")</f>
        <v>N/A</v>
      </c>
      <c r="P3400" t="s">
        <v>13</v>
      </c>
      <c r="Q3400" s="9">
        <v>33</v>
      </c>
      <c r="R3400" t="str">
        <f t="shared" si="53"/>
        <v>30+</v>
      </c>
      <c r="S3400">
        <v>600</v>
      </c>
      <c r="T3400" t="s">
        <v>14</v>
      </c>
      <c r="U3400">
        <f>IF(T3400="USD",S3400,S3400*0.055)</f>
        <v>600</v>
      </c>
      <c r="V3400">
        <v>300</v>
      </c>
      <c r="W3400" t="s">
        <v>14</v>
      </c>
      <c r="X3400">
        <f>IF(W3400="USD",V3400,V3400*0.054)</f>
        <v>300</v>
      </c>
      <c r="Y3400">
        <v>0</v>
      </c>
    </row>
    <row r="3401" spans="1:25" x14ac:dyDescent="0.25">
      <c r="A3401" t="s">
        <v>2010</v>
      </c>
      <c r="B3401" t="s">
        <v>10</v>
      </c>
      <c r="C3401" t="s">
        <v>68</v>
      </c>
      <c r="D3401" t="s">
        <v>3619</v>
      </c>
      <c r="E3401" t="s">
        <v>3617</v>
      </c>
      <c r="F3401" t="str">
        <f>_xlfn.CONCAT(D3401:D3401,"-",E3401)</f>
        <v>Addis Ababa-Lagos</v>
      </c>
      <c r="G3401" s="1">
        <v>44797</v>
      </c>
      <c r="H3401"/>
      <c r="I3401" s="8" t="str">
        <f>IF(H3401&lt;&gt;"",_xlfn.DAYS(H3401,G3401),"N/A")</f>
        <v>N/A</v>
      </c>
      <c r="J3401" s="1" t="str">
        <f>IF(H3401&lt;&gt;"",H3401,"N/A")</f>
        <v>N/A</v>
      </c>
      <c r="K3401">
        <v>8</v>
      </c>
      <c r="M3401" t="str">
        <f>IF(L3401&lt;&gt;"",L3401,"N/A")</f>
        <v>N/A</v>
      </c>
      <c r="O3401" t="str">
        <f>IF(N3401&lt;&gt;"",N3401,"N/A")</f>
        <v>N/A</v>
      </c>
      <c r="P3401" t="s">
        <v>69</v>
      </c>
      <c r="Q3401" s="9">
        <v>32.845999999999997</v>
      </c>
      <c r="R3401" t="str">
        <f t="shared" si="53"/>
        <v>30+</v>
      </c>
      <c r="S3401">
        <v>20</v>
      </c>
      <c r="T3401" t="s">
        <v>14</v>
      </c>
      <c r="U3401">
        <f>IF(T3401="USD",S3401,S3401*0.055)</f>
        <v>20</v>
      </c>
      <c r="V3401">
        <v>10</v>
      </c>
      <c r="W3401" t="s">
        <v>14</v>
      </c>
      <c r="X3401">
        <f>IF(W3401="USD",V3401,V3401*0.054)</f>
        <v>10</v>
      </c>
      <c r="Y3401">
        <v>0</v>
      </c>
    </row>
    <row r="3402" spans="1:25" x14ac:dyDescent="0.25">
      <c r="A3402" t="s">
        <v>2054</v>
      </c>
      <c r="B3402" t="s">
        <v>10</v>
      </c>
      <c r="C3402" t="s">
        <v>68</v>
      </c>
      <c r="D3402" t="s">
        <v>3615</v>
      </c>
      <c r="E3402" t="s">
        <v>3618</v>
      </c>
      <c r="F3402" t="str">
        <f>_xlfn.CONCAT(D3402:D3402,"-",E3402)</f>
        <v>Mombasa-Tripoli</v>
      </c>
      <c r="G3402" s="1">
        <v>44797</v>
      </c>
      <c r="H3402"/>
      <c r="I3402" s="8" t="str">
        <f>IF(H3402&lt;&gt;"",_xlfn.DAYS(H3402,G3402),"N/A")</f>
        <v>N/A</v>
      </c>
      <c r="J3402" s="1" t="str">
        <f>IF(H3402&lt;&gt;"",H3402,"N/A")</f>
        <v>N/A</v>
      </c>
      <c r="K3402">
        <v>8</v>
      </c>
      <c r="M3402" t="str">
        <f>IF(L3402&lt;&gt;"",L3402,"N/A")</f>
        <v>N/A</v>
      </c>
      <c r="O3402" t="str">
        <f>IF(N3402&lt;&gt;"",N3402,"N/A")</f>
        <v>N/A</v>
      </c>
      <c r="P3402" t="s">
        <v>69</v>
      </c>
      <c r="Q3402" s="9">
        <v>32.845999999999997</v>
      </c>
      <c r="R3402" t="str">
        <f t="shared" si="53"/>
        <v>30+</v>
      </c>
      <c r="S3402">
        <v>20</v>
      </c>
      <c r="T3402" t="s">
        <v>14</v>
      </c>
      <c r="U3402">
        <f>IF(T3402="USD",S3402,S3402*0.055)</f>
        <v>20</v>
      </c>
      <c r="V3402">
        <v>10</v>
      </c>
      <c r="W3402" t="s">
        <v>14</v>
      </c>
      <c r="X3402">
        <f>IF(W3402="USD",V3402,V3402*0.054)</f>
        <v>10</v>
      </c>
      <c r="Y3402">
        <v>0</v>
      </c>
    </row>
    <row r="3403" spans="1:25" x14ac:dyDescent="0.25">
      <c r="A3403" t="s">
        <v>1999</v>
      </c>
      <c r="B3403" t="s">
        <v>10</v>
      </c>
      <c r="C3403" t="s">
        <v>68</v>
      </c>
      <c r="D3403" t="s">
        <v>3616</v>
      </c>
      <c r="E3403" t="s">
        <v>3617</v>
      </c>
      <c r="F3403" t="str">
        <f>_xlfn.CONCAT(D3403:D3403,"-",E3403)</f>
        <v>Marrakech-Lagos</v>
      </c>
      <c r="G3403" s="1">
        <v>44797</v>
      </c>
      <c r="H3403"/>
      <c r="I3403" s="8" t="str">
        <f>IF(H3403&lt;&gt;"",_xlfn.DAYS(H3403,G3403),"N/A")</f>
        <v>N/A</v>
      </c>
      <c r="J3403" s="1" t="str">
        <f>IF(H3403&lt;&gt;"",H3403,"N/A")</f>
        <v>N/A</v>
      </c>
      <c r="K3403">
        <v>8</v>
      </c>
      <c r="M3403" t="str">
        <f>IF(L3403&lt;&gt;"",L3403,"N/A")</f>
        <v>N/A</v>
      </c>
      <c r="O3403" t="str">
        <f>IF(N3403&lt;&gt;"",N3403,"N/A")</f>
        <v>N/A</v>
      </c>
      <c r="P3403" t="s">
        <v>13</v>
      </c>
      <c r="Q3403" s="9">
        <v>32.845999999999997</v>
      </c>
      <c r="R3403" t="str">
        <f t="shared" si="53"/>
        <v>30+</v>
      </c>
      <c r="S3403">
        <v>600</v>
      </c>
      <c r="T3403" t="s">
        <v>14</v>
      </c>
      <c r="U3403">
        <f>IF(T3403="USD",S3403,S3403*0.055)</f>
        <v>600</v>
      </c>
      <c r="V3403">
        <v>300</v>
      </c>
      <c r="W3403" t="s">
        <v>14</v>
      </c>
      <c r="X3403">
        <f>IF(W3403="USD",V3403,V3403*0.054)</f>
        <v>300</v>
      </c>
      <c r="Y3403">
        <v>0</v>
      </c>
    </row>
    <row r="3404" spans="1:25" x14ac:dyDescent="0.25">
      <c r="A3404" t="s">
        <v>3089</v>
      </c>
      <c r="B3404" t="s">
        <v>10</v>
      </c>
      <c r="C3404" t="s">
        <v>68</v>
      </c>
      <c r="D3404" t="s">
        <v>3619</v>
      </c>
      <c r="E3404" t="s">
        <v>3618</v>
      </c>
      <c r="F3404" t="str">
        <f>_xlfn.CONCAT(D3404:D3404,"-",E3404)</f>
        <v>Addis Ababa-Tripoli</v>
      </c>
      <c r="G3404" s="1">
        <v>44803</v>
      </c>
      <c r="H3404"/>
      <c r="I3404" s="8" t="str">
        <f>IF(H3404&lt;&gt;"",_xlfn.DAYS(H3404,G3404),"N/A")</f>
        <v>N/A</v>
      </c>
      <c r="J3404" s="1" t="str">
        <f>IF(H3404&lt;&gt;"",H3404,"N/A")</f>
        <v>N/A</v>
      </c>
      <c r="K3404">
        <v>8</v>
      </c>
      <c r="M3404" t="str">
        <f>IF(L3404&lt;&gt;"",L3404,"N/A")</f>
        <v>N/A</v>
      </c>
      <c r="O3404" t="str">
        <f>IF(N3404&lt;&gt;"",N3404,"N/A")</f>
        <v>N/A</v>
      </c>
      <c r="P3404" t="s">
        <v>13</v>
      </c>
      <c r="Q3404" s="9">
        <v>32.839759999999998</v>
      </c>
      <c r="R3404" t="str">
        <f t="shared" si="53"/>
        <v>30+</v>
      </c>
      <c r="S3404">
        <v>600</v>
      </c>
      <c r="T3404" t="s">
        <v>14</v>
      </c>
      <c r="U3404">
        <f>IF(T3404="USD",S3404,S3404*0.055)</f>
        <v>600</v>
      </c>
      <c r="V3404">
        <v>300</v>
      </c>
      <c r="W3404" t="s">
        <v>14</v>
      </c>
      <c r="X3404">
        <f>IF(W3404="USD",V3404,V3404*0.054)</f>
        <v>300</v>
      </c>
      <c r="Y3404">
        <v>0</v>
      </c>
    </row>
    <row r="3405" spans="1:25" x14ac:dyDescent="0.25">
      <c r="A3405" t="s">
        <v>3076</v>
      </c>
      <c r="B3405" t="s">
        <v>10</v>
      </c>
      <c r="C3405" t="s">
        <v>68</v>
      </c>
      <c r="D3405" t="s">
        <v>3620</v>
      </c>
      <c r="E3405" t="s">
        <v>3618</v>
      </c>
      <c r="F3405" t="str">
        <f>_xlfn.CONCAT(D3405:D3405,"-",E3405)</f>
        <v>Zanzibar-Tripoli</v>
      </c>
      <c r="G3405" s="1">
        <v>44792</v>
      </c>
      <c r="H3405"/>
      <c r="I3405" s="8" t="str">
        <f>IF(H3405&lt;&gt;"",_xlfn.DAYS(H3405,G3405),"N/A")</f>
        <v>N/A</v>
      </c>
      <c r="J3405" s="1" t="str">
        <f>IF(H3405&lt;&gt;"",H3405,"N/A")</f>
        <v>N/A</v>
      </c>
      <c r="K3405">
        <v>8</v>
      </c>
      <c r="M3405" t="str">
        <f>IF(L3405&lt;&gt;"",L3405,"N/A")</f>
        <v>N/A</v>
      </c>
      <c r="O3405" t="str">
        <f>IF(N3405&lt;&gt;"",N3405,"N/A")</f>
        <v>N/A</v>
      </c>
      <c r="P3405" t="s">
        <v>13</v>
      </c>
      <c r="Q3405" s="9">
        <v>32.706859999999999</v>
      </c>
      <c r="R3405" t="str">
        <f t="shared" si="53"/>
        <v>30+</v>
      </c>
      <c r="S3405">
        <v>600</v>
      </c>
      <c r="T3405" t="s">
        <v>14</v>
      </c>
      <c r="U3405">
        <f>IF(T3405="USD",S3405,S3405*0.055)</f>
        <v>600</v>
      </c>
      <c r="V3405">
        <v>300</v>
      </c>
      <c r="W3405" t="s">
        <v>14</v>
      </c>
      <c r="X3405">
        <f>IF(W3405="USD",V3405,V3405*0.054)</f>
        <v>300</v>
      </c>
      <c r="Y3405">
        <v>0</v>
      </c>
    </row>
    <row r="3406" spans="1:25" x14ac:dyDescent="0.25">
      <c r="A3406" t="s">
        <v>3099</v>
      </c>
      <c r="B3406" t="s">
        <v>10</v>
      </c>
      <c r="C3406" t="s">
        <v>68</v>
      </c>
      <c r="D3406" t="s">
        <v>3611</v>
      </c>
      <c r="E3406" t="s">
        <v>3617</v>
      </c>
      <c r="F3406" t="str">
        <f>_xlfn.CONCAT(D3406:D3406,"-",E3406)</f>
        <v>Mogadishu-Lagos</v>
      </c>
      <c r="G3406" s="1">
        <v>44814</v>
      </c>
      <c r="H3406"/>
      <c r="I3406" s="8" t="str">
        <f>IF(H3406&lt;&gt;"",_xlfn.DAYS(H3406,G3406),"N/A")</f>
        <v>N/A</v>
      </c>
      <c r="J3406" s="1" t="str">
        <f>IF(H3406&lt;&gt;"",H3406,"N/A")</f>
        <v>N/A</v>
      </c>
      <c r="K3406">
        <v>9</v>
      </c>
      <c r="M3406" t="str">
        <f>IF(L3406&lt;&gt;"",L3406,"N/A")</f>
        <v>N/A</v>
      </c>
      <c r="O3406" t="str">
        <f>IF(N3406&lt;&gt;"",N3406,"N/A")</f>
        <v>N/A</v>
      </c>
      <c r="P3406" t="s">
        <v>13</v>
      </c>
      <c r="Q3406" s="9">
        <v>32.6</v>
      </c>
      <c r="R3406" t="str">
        <f t="shared" si="53"/>
        <v>30+</v>
      </c>
      <c r="S3406">
        <v>600</v>
      </c>
      <c r="T3406" t="s">
        <v>14</v>
      </c>
      <c r="U3406">
        <f>IF(T3406="USD",S3406,S3406*0.055)</f>
        <v>600</v>
      </c>
      <c r="V3406">
        <v>300</v>
      </c>
      <c r="W3406" t="s">
        <v>14</v>
      </c>
      <c r="X3406">
        <f>IF(W3406="USD",V3406,V3406*0.054)</f>
        <v>300</v>
      </c>
      <c r="Y3406">
        <v>0</v>
      </c>
    </row>
    <row r="3407" spans="1:25" x14ac:dyDescent="0.25">
      <c r="A3407" t="s">
        <v>2731</v>
      </c>
      <c r="B3407" t="s">
        <v>10</v>
      </c>
      <c r="C3407" t="s">
        <v>11</v>
      </c>
      <c r="D3407" t="s">
        <v>3615</v>
      </c>
      <c r="E3407" t="s">
        <v>3613</v>
      </c>
      <c r="F3407" t="str">
        <f>_xlfn.CONCAT(D3407:D3407,"-",E3407)</f>
        <v>Mombasa-Sanaa</v>
      </c>
      <c r="G3407" s="1">
        <v>44813</v>
      </c>
      <c r="H3407"/>
      <c r="I3407" s="8" t="str">
        <f>IF(H3407&lt;&gt;"",_xlfn.DAYS(H3407,G3407),"N/A")</f>
        <v>N/A</v>
      </c>
      <c r="J3407" s="1" t="str">
        <f>IF(H3407&lt;&gt;"",H3407,"N/A")</f>
        <v>N/A</v>
      </c>
      <c r="K3407">
        <v>9</v>
      </c>
      <c r="M3407" t="str">
        <f>IF(L3407&lt;&gt;"",L3407,"N/A")</f>
        <v>N/A</v>
      </c>
      <c r="O3407" t="str">
        <f>IF(N3407&lt;&gt;"",N3407,"N/A")</f>
        <v>N/A</v>
      </c>
      <c r="P3407" t="s">
        <v>13</v>
      </c>
      <c r="Q3407" s="9">
        <v>31.675000000000001</v>
      </c>
      <c r="R3407" t="str">
        <f t="shared" si="53"/>
        <v>30+</v>
      </c>
      <c r="S3407">
        <v>600</v>
      </c>
      <c r="T3407" t="s">
        <v>14</v>
      </c>
      <c r="U3407">
        <f>IF(T3407="USD",S3407,S3407*0.055)</f>
        <v>600</v>
      </c>
      <c r="V3407">
        <v>300</v>
      </c>
      <c r="W3407" t="s">
        <v>14</v>
      </c>
      <c r="X3407">
        <f>IF(W3407="USD",V3407,V3407*0.054)</f>
        <v>300</v>
      </c>
      <c r="Y3407">
        <v>0</v>
      </c>
    </row>
    <row r="3408" spans="1:25" x14ac:dyDescent="0.25">
      <c r="A3408" t="s">
        <v>2732</v>
      </c>
      <c r="B3408" t="s">
        <v>10</v>
      </c>
      <c r="C3408" t="s">
        <v>11</v>
      </c>
      <c r="D3408" t="s">
        <v>3619</v>
      </c>
      <c r="E3408" t="s">
        <v>3617</v>
      </c>
      <c r="F3408" t="str">
        <f>_xlfn.CONCAT(D3408:D3408,"-",E3408)</f>
        <v>Addis Ababa-Lagos</v>
      </c>
      <c r="G3408" s="1">
        <v>44813</v>
      </c>
      <c r="H3408"/>
      <c r="I3408" s="8" t="str">
        <f>IF(H3408&lt;&gt;"",_xlfn.DAYS(H3408,G3408),"N/A")</f>
        <v>N/A</v>
      </c>
      <c r="J3408" s="1" t="str">
        <f>IF(H3408&lt;&gt;"",H3408,"N/A")</f>
        <v>N/A</v>
      </c>
      <c r="K3408">
        <v>9</v>
      </c>
      <c r="M3408" t="str">
        <f>IF(L3408&lt;&gt;"",L3408,"N/A")</f>
        <v>N/A</v>
      </c>
      <c r="O3408" t="str">
        <f>IF(N3408&lt;&gt;"",N3408,"N/A")</f>
        <v>N/A</v>
      </c>
      <c r="P3408" t="s">
        <v>13</v>
      </c>
      <c r="Q3408" s="9">
        <v>31.675000000000001</v>
      </c>
      <c r="R3408" t="str">
        <f t="shared" si="53"/>
        <v>30+</v>
      </c>
      <c r="S3408">
        <v>600</v>
      </c>
      <c r="T3408" t="s">
        <v>14</v>
      </c>
      <c r="U3408">
        <f>IF(T3408="USD",S3408,S3408*0.055)</f>
        <v>600</v>
      </c>
      <c r="V3408">
        <v>300</v>
      </c>
      <c r="W3408" t="s">
        <v>14</v>
      </c>
      <c r="X3408">
        <f>IF(W3408="USD",V3408,V3408*0.054)</f>
        <v>300</v>
      </c>
      <c r="Y3408">
        <v>0</v>
      </c>
    </row>
    <row r="3409" spans="1:25" x14ac:dyDescent="0.25">
      <c r="A3409" t="s">
        <v>2733</v>
      </c>
      <c r="B3409" t="s">
        <v>10</v>
      </c>
      <c r="C3409" t="s">
        <v>11</v>
      </c>
      <c r="D3409" t="s">
        <v>3620</v>
      </c>
      <c r="E3409" t="s">
        <v>3618</v>
      </c>
      <c r="F3409" t="str">
        <f>_xlfn.CONCAT(D3409:D3409,"-",E3409)</f>
        <v>Zanzibar-Tripoli</v>
      </c>
      <c r="G3409" s="1">
        <v>44814</v>
      </c>
      <c r="H3409"/>
      <c r="I3409" s="8" t="str">
        <f>IF(H3409&lt;&gt;"",_xlfn.DAYS(H3409,G3409),"N/A")</f>
        <v>N/A</v>
      </c>
      <c r="J3409" s="1" t="str">
        <f>IF(H3409&lt;&gt;"",H3409,"N/A")</f>
        <v>N/A</v>
      </c>
      <c r="K3409">
        <v>9</v>
      </c>
      <c r="M3409" t="str">
        <f>IF(L3409&lt;&gt;"",L3409,"N/A")</f>
        <v>N/A</v>
      </c>
      <c r="O3409" t="str">
        <f>IF(N3409&lt;&gt;"",N3409,"N/A")</f>
        <v>N/A</v>
      </c>
      <c r="P3409" t="s">
        <v>13</v>
      </c>
      <c r="Q3409" s="9">
        <v>31.675000000000001</v>
      </c>
      <c r="R3409" t="str">
        <f t="shared" si="53"/>
        <v>30+</v>
      </c>
      <c r="S3409">
        <v>600</v>
      </c>
      <c r="T3409" t="s">
        <v>14</v>
      </c>
      <c r="U3409">
        <f>IF(T3409="USD",S3409,S3409*0.055)</f>
        <v>600</v>
      </c>
      <c r="V3409">
        <v>300</v>
      </c>
      <c r="W3409" t="s">
        <v>14</v>
      </c>
      <c r="X3409">
        <f>IF(W3409="USD",V3409,V3409*0.054)</f>
        <v>300</v>
      </c>
      <c r="Y3409">
        <v>0</v>
      </c>
    </row>
    <row r="3410" spans="1:25" x14ac:dyDescent="0.25">
      <c r="A3410" t="s">
        <v>3103</v>
      </c>
      <c r="B3410" t="s">
        <v>10</v>
      </c>
      <c r="C3410" t="s">
        <v>68</v>
      </c>
      <c r="D3410" t="s">
        <v>3615</v>
      </c>
      <c r="E3410" t="s">
        <v>3613</v>
      </c>
      <c r="F3410" t="str">
        <f>_xlfn.CONCAT(D3410:D3410,"-",E3410)</f>
        <v>Mombasa-Sanaa</v>
      </c>
      <c r="G3410" s="1">
        <v>44815</v>
      </c>
      <c r="H3410"/>
      <c r="I3410" s="8" t="str">
        <f>IF(H3410&lt;&gt;"",_xlfn.DAYS(H3410,G3410),"N/A")</f>
        <v>N/A</v>
      </c>
      <c r="J3410" s="1" t="str">
        <f>IF(H3410&lt;&gt;"",H3410,"N/A")</f>
        <v>N/A</v>
      </c>
      <c r="K3410">
        <v>9</v>
      </c>
      <c r="M3410" t="str">
        <f>IF(L3410&lt;&gt;"",L3410,"N/A")</f>
        <v>N/A</v>
      </c>
      <c r="O3410" t="str">
        <f>IF(N3410&lt;&gt;"",N3410,"N/A")</f>
        <v>N/A</v>
      </c>
      <c r="P3410" t="s">
        <v>13</v>
      </c>
      <c r="Q3410" s="9">
        <v>31.545999999999999</v>
      </c>
      <c r="R3410" t="str">
        <f t="shared" si="53"/>
        <v>30+</v>
      </c>
      <c r="S3410">
        <v>600</v>
      </c>
      <c r="T3410" t="s">
        <v>14</v>
      </c>
      <c r="U3410">
        <f>IF(T3410="USD",S3410,S3410*0.055)</f>
        <v>600</v>
      </c>
      <c r="V3410">
        <v>300</v>
      </c>
      <c r="W3410" t="s">
        <v>14</v>
      </c>
      <c r="X3410">
        <f>IF(W3410="USD",V3410,V3410*0.054)</f>
        <v>300</v>
      </c>
      <c r="Y3410">
        <v>0</v>
      </c>
    </row>
    <row r="3411" spans="1:25" x14ac:dyDescent="0.25">
      <c r="A3411" t="s">
        <v>3100</v>
      </c>
      <c r="B3411" t="s">
        <v>10</v>
      </c>
      <c r="C3411" t="s">
        <v>68</v>
      </c>
      <c r="D3411" t="s">
        <v>3619</v>
      </c>
      <c r="E3411" t="s">
        <v>3612</v>
      </c>
      <c r="F3411" t="str">
        <f>_xlfn.CONCAT(D3411:D3411,"-",E3411)</f>
        <v>Addis Ababa-Victoria</v>
      </c>
      <c r="G3411" s="1">
        <v>44814</v>
      </c>
      <c r="H3411"/>
      <c r="I3411" s="8" t="str">
        <f>IF(H3411&lt;&gt;"",_xlfn.DAYS(H3411,G3411),"N/A")</f>
        <v>N/A</v>
      </c>
      <c r="J3411" s="1" t="str">
        <f>IF(H3411&lt;&gt;"",H3411,"N/A")</f>
        <v>N/A</v>
      </c>
      <c r="K3411">
        <v>9</v>
      </c>
      <c r="M3411" t="str">
        <f>IF(L3411&lt;&gt;"",L3411,"N/A")</f>
        <v>N/A</v>
      </c>
      <c r="O3411" t="str">
        <f>IF(N3411&lt;&gt;"",N3411,"N/A")</f>
        <v>N/A</v>
      </c>
      <c r="P3411" t="s">
        <v>13</v>
      </c>
      <c r="Q3411" s="9">
        <v>31.299199999999999</v>
      </c>
      <c r="R3411" t="str">
        <f t="shared" si="53"/>
        <v>30+</v>
      </c>
      <c r="S3411">
        <v>600</v>
      </c>
      <c r="T3411" t="s">
        <v>14</v>
      </c>
      <c r="U3411">
        <f>IF(T3411="USD",S3411,S3411*0.055)</f>
        <v>600</v>
      </c>
      <c r="V3411">
        <v>300</v>
      </c>
      <c r="W3411" t="s">
        <v>14</v>
      </c>
      <c r="X3411">
        <f>IF(W3411="USD",V3411,V3411*0.054)</f>
        <v>300</v>
      </c>
      <c r="Y3411">
        <v>0</v>
      </c>
    </row>
    <row r="3412" spans="1:25" x14ac:dyDescent="0.25">
      <c r="A3412" t="s">
        <v>845</v>
      </c>
      <c r="B3412" t="s">
        <v>10</v>
      </c>
      <c r="C3412" t="s">
        <v>11</v>
      </c>
      <c r="D3412" t="s">
        <v>3619</v>
      </c>
      <c r="E3412" t="s">
        <v>3618</v>
      </c>
      <c r="F3412" t="str">
        <f>_xlfn.CONCAT(D3412:D3412,"-",E3412)</f>
        <v>Addis Ababa-Tripoli</v>
      </c>
      <c r="G3412" s="1">
        <v>44797</v>
      </c>
      <c r="H3412"/>
      <c r="I3412" s="8" t="str">
        <f>IF(H3412&lt;&gt;"",_xlfn.DAYS(H3412,G3412),"N/A")</f>
        <v>N/A</v>
      </c>
      <c r="J3412" s="1" t="str">
        <f>IF(H3412&lt;&gt;"",H3412,"N/A")</f>
        <v>N/A</v>
      </c>
      <c r="K3412">
        <v>8</v>
      </c>
      <c r="M3412" t="str">
        <f>IF(L3412&lt;&gt;"",L3412,"N/A")</f>
        <v>N/A</v>
      </c>
      <c r="O3412" t="str">
        <f>IF(N3412&lt;&gt;"",N3412,"N/A")</f>
        <v>N/A</v>
      </c>
      <c r="P3412" t="s">
        <v>69</v>
      </c>
      <c r="Q3412" s="9">
        <v>31</v>
      </c>
      <c r="R3412" t="str">
        <f t="shared" si="53"/>
        <v>30+</v>
      </c>
      <c r="S3412">
        <v>20</v>
      </c>
      <c r="T3412" t="s">
        <v>14</v>
      </c>
      <c r="U3412">
        <f>IF(T3412="USD",S3412,S3412*0.055)</f>
        <v>20</v>
      </c>
      <c r="V3412">
        <v>10</v>
      </c>
      <c r="W3412" t="s">
        <v>14</v>
      </c>
      <c r="X3412">
        <f>IF(W3412="USD",V3412,V3412*0.054)</f>
        <v>10</v>
      </c>
      <c r="Y3412">
        <v>0</v>
      </c>
    </row>
    <row r="3413" spans="1:25" x14ac:dyDescent="0.25">
      <c r="A3413" t="s">
        <v>839</v>
      </c>
      <c r="B3413" t="s">
        <v>10</v>
      </c>
      <c r="C3413" t="s">
        <v>11</v>
      </c>
      <c r="D3413" t="s">
        <v>3619</v>
      </c>
      <c r="E3413" t="s">
        <v>3613</v>
      </c>
      <c r="F3413" t="str">
        <f>_xlfn.CONCAT(D3413:D3413,"-",E3413)</f>
        <v>Addis Ababa-Sanaa</v>
      </c>
      <c r="G3413" s="1">
        <v>44797</v>
      </c>
      <c r="H3413"/>
      <c r="I3413" s="8" t="str">
        <f>IF(H3413&lt;&gt;"",_xlfn.DAYS(H3413,G3413),"N/A")</f>
        <v>N/A</v>
      </c>
      <c r="J3413" s="1" t="str">
        <f>IF(H3413&lt;&gt;"",H3413,"N/A")</f>
        <v>N/A</v>
      </c>
      <c r="K3413">
        <v>8</v>
      </c>
      <c r="M3413" t="str">
        <f>IF(L3413&lt;&gt;"",L3413,"N/A")</f>
        <v>N/A</v>
      </c>
      <c r="O3413" t="str">
        <f>IF(N3413&lt;&gt;"",N3413,"N/A")</f>
        <v>N/A</v>
      </c>
      <c r="P3413" t="s">
        <v>13</v>
      </c>
      <c r="Q3413" s="9">
        <v>31</v>
      </c>
      <c r="R3413" t="str">
        <f t="shared" si="53"/>
        <v>30+</v>
      </c>
      <c r="S3413">
        <v>600</v>
      </c>
      <c r="T3413" t="s">
        <v>14</v>
      </c>
      <c r="U3413">
        <f>IF(T3413="USD",S3413,S3413*0.055)</f>
        <v>600</v>
      </c>
      <c r="V3413">
        <v>300</v>
      </c>
      <c r="W3413" t="s">
        <v>14</v>
      </c>
      <c r="X3413">
        <f>IF(W3413="USD",V3413,V3413*0.054)</f>
        <v>300</v>
      </c>
      <c r="Y3413">
        <v>0</v>
      </c>
    </row>
    <row r="3414" spans="1:25" x14ac:dyDescent="0.25">
      <c r="A3414" t="s">
        <v>3101</v>
      </c>
      <c r="B3414" t="s">
        <v>10</v>
      </c>
      <c r="C3414" t="s">
        <v>68</v>
      </c>
      <c r="D3414" t="s">
        <v>3611</v>
      </c>
      <c r="E3414" t="s">
        <v>3618</v>
      </c>
      <c r="F3414" t="str">
        <f>_xlfn.CONCAT(D3414:D3414,"-",E3414)</f>
        <v>Mogadishu-Tripoli</v>
      </c>
      <c r="G3414" s="1">
        <v>44816</v>
      </c>
      <c r="H3414"/>
      <c r="I3414" s="8" t="str">
        <f>IF(H3414&lt;&gt;"",_xlfn.DAYS(H3414,G3414),"N/A")</f>
        <v>N/A</v>
      </c>
      <c r="J3414" s="1" t="str">
        <f>IF(H3414&lt;&gt;"",H3414,"N/A")</f>
        <v>N/A</v>
      </c>
      <c r="K3414">
        <v>9</v>
      </c>
      <c r="M3414" t="str">
        <f>IF(L3414&lt;&gt;"",L3414,"N/A")</f>
        <v>N/A</v>
      </c>
      <c r="O3414" t="str">
        <f>IF(N3414&lt;&gt;"",N3414,"N/A")</f>
        <v>N/A</v>
      </c>
      <c r="P3414" t="s">
        <v>13</v>
      </c>
      <c r="Q3414" s="9">
        <v>30.69</v>
      </c>
      <c r="R3414" t="str">
        <f t="shared" si="53"/>
        <v>30+</v>
      </c>
      <c r="S3414">
        <v>600</v>
      </c>
      <c r="T3414" t="s">
        <v>14</v>
      </c>
      <c r="U3414">
        <f>IF(T3414="USD",S3414,S3414*0.055)</f>
        <v>600</v>
      </c>
      <c r="V3414">
        <v>300</v>
      </c>
      <c r="W3414" t="s">
        <v>14</v>
      </c>
      <c r="X3414">
        <f>IF(W3414="USD",V3414,V3414*0.054)</f>
        <v>300</v>
      </c>
      <c r="Y3414">
        <v>0</v>
      </c>
    </row>
    <row r="3415" spans="1:25" x14ac:dyDescent="0.25">
      <c r="A3415" t="s">
        <v>2034</v>
      </c>
      <c r="B3415" t="s">
        <v>10</v>
      </c>
      <c r="C3415" t="s">
        <v>68</v>
      </c>
      <c r="D3415" t="s">
        <v>3611</v>
      </c>
      <c r="E3415" t="s">
        <v>3618</v>
      </c>
      <c r="F3415" t="str">
        <f>_xlfn.CONCAT(D3415:D3415,"-",E3415)</f>
        <v>Mogadishu-Tripoli</v>
      </c>
      <c r="G3415" s="1">
        <v>44809</v>
      </c>
      <c r="H3415"/>
      <c r="I3415" s="8" t="str">
        <f>IF(H3415&lt;&gt;"",_xlfn.DAYS(H3415,G3415),"N/A")</f>
        <v>N/A</v>
      </c>
      <c r="J3415" s="1" t="str">
        <f>IF(H3415&lt;&gt;"",H3415,"N/A")</f>
        <v>N/A</v>
      </c>
      <c r="K3415">
        <v>9</v>
      </c>
      <c r="M3415" t="str">
        <f>IF(L3415&lt;&gt;"",L3415,"N/A")</f>
        <v>N/A</v>
      </c>
      <c r="O3415" t="str">
        <f>IF(N3415&lt;&gt;"",N3415,"N/A")</f>
        <v>N/A</v>
      </c>
      <c r="P3415" t="s">
        <v>69</v>
      </c>
      <c r="Q3415" s="9">
        <v>30.431000000000001</v>
      </c>
      <c r="R3415" t="str">
        <f t="shared" si="53"/>
        <v>30+</v>
      </c>
      <c r="S3415">
        <v>20</v>
      </c>
      <c r="T3415" t="s">
        <v>14</v>
      </c>
      <c r="U3415">
        <f>IF(T3415="USD",S3415,S3415*0.055)</f>
        <v>20</v>
      </c>
      <c r="V3415">
        <v>10</v>
      </c>
      <c r="W3415" t="s">
        <v>14</v>
      </c>
      <c r="X3415">
        <f>IF(W3415="USD",V3415,V3415*0.054)</f>
        <v>10</v>
      </c>
      <c r="Y3415">
        <v>0</v>
      </c>
    </row>
    <row r="3416" spans="1:25" x14ac:dyDescent="0.25">
      <c r="A3416" t="s">
        <v>2031</v>
      </c>
      <c r="B3416" t="s">
        <v>10</v>
      </c>
      <c r="C3416" t="s">
        <v>68</v>
      </c>
      <c r="D3416" t="s">
        <v>3620</v>
      </c>
      <c r="E3416" t="s">
        <v>3613</v>
      </c>
      <c r="F3416" t="str">
        <f>_xlfn.CONCAT(D3416:D3416,"-",E3416)</f>
        <v>Zanzibar-Sanaa</v>
      </c>
      <c r="G3416" s="1">
        <v>44809</v>
      </c>
      <c r="H3416"/>
      <c r="I3416" s="8" t="str">
        <f>IF(H3416&lt;&gt;"",_xlfn.DAYS(H3416,G3416),"N/A")</f>
        <v>N/A</v>
      </c>
      <c r="J3416" s="1" t="str">
        <f>IF(H3416&lt;&gt;"",H3416,"N/A")</f>
        <v>N/A</v>
      </c>
      <c r="K3416">
        <v>9</v>
      </c>
      <c r="M3416" t="str">
        <f>IF(L3416&lt;&gt;"",L3416,"N/A")</f>
        <v>N/A</v>
      </c>
      <c r="O3416" t="str">
        <f>IF(N3416&lt;&gt;"",N3416,"N/A")</f>
        <v>N/A</v>
      </c>
      <c r="P3416" t="s">
        <v>13</v>
      </c>
      <c r="Q3416" s="9">
        <v>30.431000000000001</v>
      </c>
      <c r="R3416" t="str">
        <f t="shared" si="53"/>
        <v>30+</v>
      </c>
      <c r="S3416">
        <v>600</v>
      </c>
      <c r="T3416" t="s">
        <v>14</v>
      </c>
      <c r="U3416">
        <f>IF(T3416="USD",S3416,S3416*0.055)</f>
        <v>600</v>
      </c>
      <c r="V3416">
        <v>300</v>
      </c>
      <c r="W3416" t="s">
        <v>14</v>
      </c>
      <c r="X3416">
        <f>IF(W3416="USD",V3416,V3416*0.054)</f>
        <v>300</v>
      </c>
      <c r="Y3416">
        <v>0</v>
      </c>
    </row>
    <row r="3417" spans="1:25" x14ac:dyDescent="0.25">
      <c r="A3417" t="s">
        <v>3095</v>
      </c>
      <c r="B3417" t="s">
        <v>10</v>
      </c>
      <c r="C3417" t="s">
        <v>68</v>
      </c>
      <c r="D3417" t="s">
        <v>3615</v>
      </c>
      <c r="E3417" t="s">
        <v>3614</v>
      </c>
      <c r="F3417" t="str">
        <f>_xlfn.CONCAT(D3417:D3417,"-",E3417)</f>
        <v>Mombasa-Alger</v>
      </c>
      <c r="G3417" s="1">
        <v>44811</v>
      </c>
      <c r="H3417"/>
      <c r="I3417" s="8" t="str">
        <f>IF(H3417&lt;&gt;"",_xlfn.DAYS(H3417,G3417),"N/A")</f>
        <v>N/A</v>
      </c>
      <c r="J3417" s="1" t="str">
        <f>IF(H3417&lt;&gt;"",H3417,"N/A")</f>
        <v>N/A</v>
      </c>
      <c r="K3417">
        <v>9</v>
      </c>
      <c r="M3417" t="str">
        <f>IF(L3417&lt;&gt;"",L3417,"N/A")</f>
        <v>N/A</v>
      </c>
      <c r="O3417" t="str">
        <f>IF(N3417&lt;&gt;"",N3417,"N/A")</f>
        <v>N/A</v>
      </c>
      <c r="P3417" t="s">
        <v>13</v>
      </c>
      <c r="Q3417" s="9">
        <v>30.411460000000002</v>
      </c>
      <c r="R3417" t="str">
        <f t="shared" si="53"/>
        <v>30+</v>
      </c>
      <c r="S3417">
        <v>600</v>
      </c>
      <c r="T3417" t="s">
        <v>14</v>
      </c>
      <c r="U3417">
        <f>IF(T3417="USD",S3417,S3417*0.055)</f>
        <v>600</v>
      </c>
      <c r="V3417">
        <v>300</v>
      </c>
      <c r="W3417" t="s">
        <v>14</v>
      </c>
      <c r="X3417">
        <f>IF(W3417="USD",V3417,V3417*0.054)</f>
        <v>300</v>
      </c>
      <c r="Y3417">
        <v>0</v>
      </c>
    </row>
    <row r="3418" spans="1:25" x14ac:dyDescent="0.25">
      <c r="A3418" t="s">
        <v>3093</v>
      </c>
      <c r="B3418" t="s">
        <v>10</v>
      </c>
      <c r="C3418" t="s">
        <v>68</v>
      </c>
      <c r="D3418" t="s">
        <v>3619</v>
      </c>
      <c r="E3418" t="s">
        <v>3613</v>
      </c>
      <c r="F3418" t="str">
        <f>_xlfn.CONCAT(D3418:D3418,"-",E3418)</f>
        <v>Addis Ababa-Sanaa</v>
      </c>
      <c r="G3418" s="1">
        <v>44805</v>
      </c>
      <c r="H3418"/>
      <c r="I3418" s="8" t="str">
        <f>IF(H3418&lt;&gt;"",_xlfn.DAYS(H3418,G3418),"N/A")</f>
        <v>N/A</v>
      </c>
      <c r="J3418" s="1" t="str">
        <f>IF(H3418&lt;&gt;"",H3418,"N/A")</f>
        <v>N/A</v>
      </c>
      <c r="K3418">
        <v>9</v>
      </c>
      <c r="M3418" t="str">
        <f>IF(L3418&lt;&gt;"",L3418,"N/A")</f>
        <v>N/A</v>
      </c>
      <c r="O3418" t="str">
        <f>IF(N3418&lt;&gt;"",N3418,"N/A")</f>
        <v>N/A</v>
      </c>
      <c r="P3418" t="s">
        <v>13</v>
      </c>
      <c r="Q3418" s="9">
        <v>30.25</v>
      </c>
      <c r="R3418" t="str">
        <f t="shared" si="53"/>
        <v>30+</v>
      </c>
      <c r="S3418">
        <v>600</v>
      </c>
      <c r="T3418" t="s">
        <v>14</v>
      </c>
      <c r="U3418">
        <f>IF(T3418="USD",S3418,S3418*0.055)</f>
        <v>600</v>
      </c>
      <c r="V3418">
        <v>300</v>
      </c>
      <c r="W3418" t="s">
        <v>14</v>
      </c>
      <c r="X3418">
        <f>IF(W3418="USD",V3418,V3418*0.054)</f>
        <v>300</v>
      </c>
      <c r="Y3418">
        <v>0</v>
      </c>
    </row>
    <row r="3419" spans="1:25" x14ac:dyDescent="0.25">
      <c r="A3419" t="s">
        <v>1996</v>
      </c>
      <c r="B3419" t="s">
        <v>10</v>
      </c>
      <c r="C3419" t="s">
        <v>68</v>
      </c>
      <c r="D3419" t="s">
        <v>3616</v>
      </c>
      <c r="E3419" t="s">
        <v>3617</v>
      </c>
      <c r="F3419" t="str">
        <f>_xlfn.CONCAT(D3419:D3419,"-",E3419)</f>
        <v>Marrakech-Lagos</v>
      </c>
      <c r="G3419" s="1">
        <v>44809</v>
      </c>
      <c r="H3419"/>
      <c r="I3419" s="8" t="str">
        <f>IF(H3419&lt;&gt;"",_xlfn.DAYS(H3419,G3419),"N/A")</f>
        <v>N/A</v>
      </c>
      <c r="J3419" s="1" t="str">
        <f>IF(H3419&lt;&gt;"",H3419,"N/A")</f>
        <v>N/A</v>
      </c>
      <c r="K3419">
        <v>9</v>
      </c>
      <c r="M3419" t="str">
        <f>IF(L3419&lt;&gt;"",L3419,"N/A")</f>
        <v>N/A</v>
      </c>
      <c r="O3419" t="str">
        <f>IF(N3419&lt;&gt;"",N3419,"N/A")</f>
        <v>N/A</v>
      </c>
      <c r="P3419" t="s">
        <v>69</v>
      </c>
      <c r="Q3419" s="9">
        <v>30.216999999999999</v>
      </c>
      <c r="R3419" t="str">
        <f t="shared" si="53"/>
        <v>30+</v>
      </c>
      <c r="S3419">
        <v>20</v>
      </c>
      <c r="T3419" t="s">
        <v>14</v>
      </c>
      <c r="U3419">
        <f>IF(T3419="USD",S3419,S3419*0.055)</f>
        <v>20</v>
      </c>
      <c r="V3419">
        <v>10</v>
      </c>
      <c r="W3419" t="s">
        <v>14</v>
      </c>
      <c r="X3419">
        <f>IF(W3419="USD",V3419,V3419*0.054)</f>
        <v>10</v>
      </c>
      <c r="Y3419">
        <v>0</v>
      </c>
    </row>
    <row r="3420" spans="1:25" x14ac:dyDescent="0.25">
      <c r="A3420" t="s">
        <v>2058</v>
      </c>
      <c r="B3420" t="s">
        <v>10</v>
      </c>
      <c r="C3420" t="s">
        <v>68</v>
      </c>
      <c r="D3420" t="s">
        <v>3620</v>
      </c>
      <c r="E3420" t="s">
        <v>3617</v>
      </c>
      <c r="F3420" t="str">
        <f>_xlfn.CONCAT(D3420:D3420,"-",E3420)</f>
        <v>Zanzibar-Lagos</v>
      </c>
      <c r="G3420" s="1">
        <v>44799</v>
      </c>
      <c r="H3420"/>
      <c r="I3420" s="8" t="str">
        <f>IF(H3420&lt;&gt;"",_xlfn.DAYS(H3420,G3420),"N/A")</f>
        <v>N/A</v>
      </c>
      <c r="J3420" s="1" t="str">
        <f>IF(H3420&lt;&gt;"",H3420,"N/A")</f>
        <v>N/A</v>
      </c>
      <c r="K3420">
        <v>8</v>
      </c>
      <c r="M3420" t="str">
        <f>IF(L3420&lt;&gt;"",L3420,"N/A")</f>
        <v>N/A</v>
      </c>
      <c r="O3420" t="str">
        <f>IF(N3420&lt;&gt;"",N3420,"N/A")</f>
        <v>N/A</v>
      </c>
      <c r="P3420" t="s">
        <v>69</v>
      </c>
      <c r="Q3420" s="9">
        <v>30.216999999999999</v>
      </c>
      <c r="R3420" t="str">
        <f t="shared" si="53"/>
        <v>30+</v>
      </c>
      <c r="S3420">
        <v>20</v>
      </c>
      <c r="T3420" t="s">
        <v>14</v>
      </c>
      <c r="U3420">
        <f>IF(T3420="USD",S3420,S3420*0.055)</f>
        <v>20</v>
      </c>
      <c r="V3420">
        <v>10</v>
      </c>
      <c r="W3420" t="s">
        <v>14</v>
      </c>
      <c r="X3420">
        <f>IF(W3420="USD",V3420,V3420*0.054)</f>
        <v>10</v>
      </c>
      <c r="Y3420">
        <v>0</v>
      </c>
    </row>
    <row r="3421" spans="1:25" x14ac:dyDescent="0.25">
      <c r="A3421" t="s">
        <v>1983</v>
      </c>
      <c r="B3421" t="s">
        <v>10</v>
      </c>
      <c r="C3421" t="s">
        <v>68</v>
      </c>
      <c r="D3421" t="s">
        <v>3611</v>
      </c>
      <c r="E3421" t="s">
        <v>3613</v>
      </c>
      <c r="F3421" t="str">
        <f>_xlfn.CONCAT(D3421:D3421,"-",E3421)</f>
        <v>Mogadishu-Sanaa</v>
      </c>
      <c r="G3421" s="1">
        <v>44809</v>
      </c>
      <c r="H3421"/>
      <c r="I3421" s="8" t="str">
        <f>IF(H3421&lt;&gt;"",_xlfn.DAYS(H3421,G3421),"N/A")</f>
        <v>N/A</v>
      </c>
      <c r="J3421" s="1" t="str">
        <f>IF(H3421&lt;&gt;"",H3421,"N/A")</f>
        <v>N/A</v>
      </c>
      <c r="K3421">
        <v>9</v>
      </c>
      <c r="M3421" t="str">
        <f>IF(L3421&lt;&gt;"",L3421,"N/A")</f>
        <v>N/A</v>
      </c>
      <c r="O3421" t="str">
        <f>IF(N3421&lt;&gt;"",N3421,"N/A")</f>
        <v>N/A</v>
      </c>
      <c r="P3421" t="s">
        <v>13</v>
      </c>
      <c r="Q3421" s="9">
        <v>30.216999999999999</v>
      </c>
      <c r="R3421" t="str">
        <f t="shared" si="53"/>
        <v>30+</v>
      </c>
      <c r="S3421">
        <v>600</v>
      </c>
      <c r="T3421" t="s">
        <v>14</v>
      </c>
      <c r="U3421">
        <f>IF(T3421="USD",S3421,S3421*0.055)</f>
        <v>600</v>
      </c>
      <c r="V3421">
        <v>300</v>
      </c>
      <c r="W3421" t="s">
        <v>14</v>
      </c>
      <c r="X3421">
        <f>IF(W3421="USD",V3421,V3421*0.054)</f>
        <v>300</v>
      </c>
      <c r="Y3421">
        <v>0</v>
      </c>
    </row>
    <row r="3422" spans="1:25" x14ac:dyDescent="0.25">
      <c r="A3422" t="s">
        <v>2009</v>
      </c>
      <c r="B3422" t="s">
        <v>10</v>
      </c>
      <c r="C3422" t="s">
        <v>68</v>
      </c>
      <c r="D3422" t="s">
        <v>3619</v>
      </c>
      <c r="E3422" t="s">
        <v>3612</v>
      </c>
      <c r="F3422" t="str">
        <f>_xlfn.CONCAT(D3422:D3422,"-",E3422)</f>
        <v>Addis Ababa-Victoria</v>
      </c>
      <c r="G3422" s="1">
        <v>44799</v>
      </c>
      <c r="H3422"/>
      <c r="I3422" s="8" t="str">
        <f>IF(H3422&lt;&gt;"",_xlfn.DAYS(H3422,G3422),"N/A")</f>
        <v>N/A</v>
      </c>
      <c r="J3422" s="1" t="str">
        <f>IF(H3422&lt;&gt;"",H3422,"N/A")</f>
        <v>N/A</v>
      </c>
      <c r="K3422">
        <v>8</v>
      </c>
      <c r="M3422" t="str">
        <f>IF(L3422&lt;&gt;"",L3422,"N/A")</f>
        <v>N/A</v>
      </c>
      <c r="O3422" t="str">
        <f>IF(N3422&lt;&gt;"",N3422,"N/A")</f>
        <v>N/A</v>
      </c>
      <c r="P3422" t="s">
        <v>13</v>
      </c>
      <c r="Q3422" s="9">
        <v>30.216999999999999</v>
      </c>
      <c r="R3422" t="str">
        <f t="shared" si="53"/>
        <v>30+</v>
      </c>
      <c r="S3422">
        <v>600</v>
      </c>
      <c r="T3422" t="s">
        <v>14</v>
      </c>
      <c r="U3422">
        <f>IF(T3422="USD",S3422,S3422*0.055)</f>
        <v>600</v>
      </c>
      <c r="V3422">
        <v>300</v>
      </c>
      <c r="W3422" t="s">
        <v>14</v>
      </c>
      <c r="X3422">
        <f>IF(W3422="USD",V3422,V3422*0.054)</f>
        <v>300</v>
      </c>
      <c r="Y3422">
        <v>0</v>
      </c>
    </row>
    <row r="3423" spans="1:25" x14ac:dyDescent="0.25">
      <c r="A3423" t="s">
        <v>2060</v>
      </c>
      <c r="B3423" t="s">
        <v>10</v>
      </c>
      <c r="C3423" t="s">
        <v>68</v>
      </c>
      <c r="D3423" t="s">
        <v>3616</v>
      </c>
      <c r="E3423" t="s">
        <v>3612</v>
      </c>
      <c r="F3423" t="str">
        <f>_xlfn.CONCAT(D3423:D3423,"-",E3423)</f>
        <v>Marrakech-Victoria</v>
      </c>
      <c r="G3423" s="1">
        <v>44799</v>
      </c>
      <c r="H3423"/>
      <c r="I3423" s="8" t="str">
        <f>IF(H3423&lt;&gt;"",_xlfn.DAYS(H3423,G3423),"N/A")</f>
        <v>N/A</v>
      </c>
      <c r="J3423" s="1" t="str">
        <f>IF(H3423&lt;&gt;"",H3423,"N/A")</f>
        <v>N/A</v>
      </c>
      <c r="K3423">
        <v>8</v>
      </c>
      <c r="M3423" t="str">
        <f>IF(L3423&lt;&gt;"",L3423,"N/A")</f>
        <v>N/A</v>
      </c>
      <c r="O3423" t="str">
        <f>IF(N3423&lt;&gt;"",N3423,"N/A")</f>
        <v>N/A</v>
      </c>
      <c r="P3423" t="s">
        <v>69</v>
      </c>
      <c r="Q3423" s="9">
        <v>30.193000000000001</v>
      </c>
      <c r="R3423" t="str">
        <f t="shared" si="53"/>
        <v>30+</v>
      </c>
      <c r="S3423">
        <v>20</v>
      </c>
      <c r="T3423" t="s">
        <v>14</v>
      </c>
      <c r="U3423">
        <f>IF(T3423="USD",S3423,S3423*0.055)</f>
        <v>20</v>
      </c>
      <c r="V3423">
        <v>10</v>
      </c>
      <c r="W3423" t="s">
        <v>14</v>
      </c>
      <c r="X3423">
        <f>IF(W3423="USD",V3423,V3423*0.054)</f>
        <v>10</v>
      </c>
      <c r="Y3423">
        <v>0</v>
      </c>
    </row>
    <row r="3424" spans="1:25" x14ac:dyDescent="0.25">
      <c r="A3424" t="s">
        <v>2013</v>
      </c>
      <c r="B3424" t="s">
        <v>10</v>
      </c>
      <c r="C3424" t="s">
        <v>68</v>
      </c>
      <c r="D3424" t="s">
        <v>3619</v>
      </c>
      <c r="E3424" t="s">
        <v>3613</v>
      </c>
      <c r="F3424" t="str">
        <f>_xlfn.CONCAT(D3424:D3424,"-",E3424)</f>
        <v>Addis Ababa-Sanaa</v>
      </c>
      <c r="G3424" s="1">
        <v>44799</v>
      </c>
      <c r="H3424"/>
      <c r="I3424" s="8" t="str">
        <f>IF(H3424&lt;&gt;"",_xlfn.DAYS(H3424,G3424),"N/A")</f>
        <v>N/A</v>
      </c>
      <c r="J3424" s="1" t="str">
        <f>IF(H3424&lt;&gt;"",H3424,"N/A")</f>
        <v>N/A</v>
      </c>
      <c r="K3424">
        <v>8</v>
      </c>
      <c r="M3424" t="str">
        <f>IF(L3424&lt;&gt;"",L3424,"N/A")</f>
        <v>N/A</v>
      </c>
      <c r="O3424" t="str">
        <f>IF(N3424&lt;&gt;"",N3424,"N/A")</f>
        <v>N/A</v>
      </c>
      <c r="P3424" t="s">
        <v>13</v>
      </c>
      <c r="Q3424" s="9">
        <v>30.193000000000001</v>
      </c>
      <c r="R3424" t="str">
        <f t="shared" si="53"/>
        <v>30+</v>
      </c>
      <c r="S3424">
        <v>600</v>
      </c>
      <c r="T3424" t="s">
        <v>14</v>
      </c>
      <c r="U3424">
        <f>IF(T3424="USD",S3424,S3424*0.055)</f>
        <v>600</v>
      </c>
      <c r="V3424">
        <v>300</v>
      </c>
      <c r="W3424" t="s">
        <v>14</v>
      </c>
      <c r="X3424">
        <f>IF(W3424="USD",V3424,V3424*0.054)</f>
        <v>300</v>
      </c>
      <c r="Y3424">
        <v>0</v>
      </c>
    </row>
    <row r="3425" spans="1:25" x14ac:dyDescent="0.25">
      <c r="A3425" t="s">
        <v>2059</v>
      </c>
      <c r="B3425" t="s">
        <v>10</v>
      </c>
      <c r="C3425" t="s">
        <v>68</v>
      </c>
      <c r="D3425" t="s">
        <v>3619</v>
      </c>
      <c r="E3425" t="s">
        <v>3613</v>
      </c>
      <c r="F3425" t="str">
        <f>_xlfn.CONCAT(D3425:D3425,"-",E3425)</f>
        <v>Addis Ababa-Sanaa</v>
      </c>
      <c r="G3425" s="1">
        <v>44799</v>
      </c>
      <c r="H3425"/>
      <c r="I3425" s="8" t="str">
        <f>IF(H3425&lt;&gt;"",_xlfn.DAYS(H3425,G3425),"N/A")</f>
        <v>N/A</v>
      </c>
      <c r="J3425" s="1" t="str">
        <f>IF(H3425&lt;&gt;"",H3425,"N/A")</f>
        <v>N/A</v>
      </c>
      <c r="K3425">
        <v>8</v>
      </c>
      <c r="M3425" t="str">
        <f>IF(L3425&lt;&gt;"",L3425,"N/A")</f>
        <v>N/A</v>
      </c>
      <c r="O3425" t="str">
        <f>IF(N3425&lt;&gt;"",N3425,"N/A")</f>
        <v>N/A</v>
      </c>
      <c r="P3425" t="s">
        <v>69</v>
      </c>
      <c r="Q3425" s="9">
        <v>30.187999999999999</v>
      </c>
      <c r="R3425" t="str">
        <f t="shared" si="53"/>
        <v>30+</v>
      </c>
      <c r="S3425">
        <v>20</v>
      </c>
      <c r="T3425" t="s">
        <v>14</v>
      </c>
      <c r="U3425">
        <f>IF(T3425="USD",S3425,S3425*0.055)</f>
        <v>20</v>
      </c>
      <c r="V3425">
        <v>10</v>
      </c>
      <c r="W3425" t="s">
        <v>14</v>
      </c>
      <c r="X3425">
        <f>IF(W3425="USD",V3425,V3425*0.054)</f>
        <v>10</v>
      </c>
      <c r="Y3425">
        <v>0</v>
      </c>
    </row>
    <row r="3426" spans="1:25" x14ac:dyDescent="0.25">
      <c r="A3426" t="s">
        <v>2011</v>
      </c>
      <c r="B3426" t="s">
        <v>10</v>
      </c>
      <c r="C3426" t="s">
        <v>68</v>
      </c>
      <c r="D3426" t="s">
        <v>3619</v>
      </c>
      <c r="E3426" t="s">
        <v>3614</v>
      </c>
      <c r="F3426" t="str">
        <f>_xlfn.CONCAT(D3426:D3426,"-",E3426)</f>
        <v>Addis Ababa-Alger</v>
      </c>
      <c r="G3426" s="1">
        <v>44799</v>
      </c>
      <c r="H3426"/>
      <c r="I3426" s="8" t="str">
        <f>IF(H3426&lt;&gt;"",_xlfn.DAYS(H3426,G3426),"N/A")</f>
        <v>N/A</v>
      </c>
      <c r="J3426" s="1" t="str">
        <f>IF(H3426&lt;&gt;"",H3426,"N/A")</f>
        <v>N/A</v>
      </c>
      <c r="K3426">
        <v>8</v>
      </c>
      <c r="M3426" t="str">
        <f>IF(L3426&lt;&gt;"",L3426,"N/A")</f>
        <v>N/A</v>
      </c>
      <c r="O3426" t="str">
        <f>IF(N3426&lt;&gt;"",N3426,"N/A")</f>
        <v>N/A</v>
      </c>
      <c r="P3426" t="s">
        <v>13</v>
      </c>
      <c r="Q3426" s="9">
        <v>30.187999999999999</v>
      </c>
      <c r="R3426" t="str">
        <f t="shared" si="53"/>
        <v>30+</v>
      </c>
      <c r="S3426">
        <v>600</v>
      </c>
      <c r="T3426" t="s">
        <v>14</v>
      </c>
      <c r="U3426">
        <f>IF(T3426="USD",S3426,S3426*0.055)</f>
        <v>600</v>
      </c>
      <c r="V3426">
        <v>300</v>
      </c>
      <c r="W3426" t="s">
        <v>14</v>
      </c>
      <c r="X3426">
        <f>IF(W3426="USD",V3426,V3426*0.054)</f>
        <v>300</v>
      </c>
      <c r="Y3426">
        <v>0</v>
      </c>
    </row>
    <row r="3427" spans="1:25" x14ac:dyDescent="0.25">
      <c r="A3427" t="s">
        <v>1992</v>
      </c>
      <c r="B3427" t="s">
        <v>10</v>
      </c>
      <c r="C3427" t="s">
        <v>68</v>
      </c>
      <c r="D3427" t="s">
        <v>3619</v>
      </c>
      <c r="E3427" t="s">
        <v>3612</v>
      </c>
      <c r="F3427" t="str">
        <f>_xlfn.CONCAT(D3427:D3427,"-",E3427)</f>
        <v>Addis Ababa-Victoria</v>
      </c>
      <c r="G3427" s="1">
        <v>44809</v>
      </c>
      <c r="H3427"/>
      <c r="I3427" s="8" t="str">
        <f>IF(H3427&lt;&gt;"",_xlfn.DAYS(H3427,G3427),"N/A")</f>
        <v>N/A</v>
      </c>
      <c r="J3427" s="1" t="str">
        <f>IF(H3427&lt;&gt;"",H3427,"N/A")</f>
        <v>N/A</v>
      </c>
      <c r="K3427">
        <v>9</v>
      </c>
      <c r="M3427" t="str">
        <f>IF(L3427&lt;&gt;"",L3427,"N/A")</f>
        <v>N/A</v>
      </c>
      <c r="O3427" t="str">
        <f>IF(N3427&lt;&gt;"",N3427,"N/A")</f>
        <v>N/A</v>
      </c>
      <c r="P3427" t="s">
        <v>69</v>
      </c>
      <c r="Q3427" s="9">
        <v>30.167000000000002</v>
      </c>
      <c r="R3427" t="str">
        <f t="shared" si="53"/>
        <v>30+</v>
      </c>
      <c r="S3427">
        <v>20</v>
      </c>
      <c r="T3427" t="s">
        <v>14</v>
      </c>
      <c r="U3427">
        <f>IF(T3427="USD",S3427,S3427*0.055)</f>
        <v>20</v>
      </c>
      <c r="V3427">
        <v>10</v>
      </c>
      <c r="W3427" t="s">
        <v>14</v>
      </c>
      <c r="X3427">
        <f>IF(W3427="USD",V3427,V3427*0.054)</f>
        <v>10</v>
      </c>
      <c r="Y3427">
        <v>0</v>
      </c>
    </row>
    <row r="3428" spans="1:25" x14ac:dyDescent="0.25">
      <c r="A3428" t="s">
        <v>1979</v>
      </c>
      <c r="B3428" t="s">
        <v>10</v>
      </c>
      <c r="C3428" t="s">
        <v>68</v>
      </c>
      <c r="D3428" t="s">
        <v>3611</v>
      </c>
      <c r="E3428" t="s">
        <v>3613</v>
      </c>
      <c r="F3428" t="str">
        <f>_xlfn.CONCAT(D3428:D3428,"-",E3428)</f>
        <v>Mogadishu-Sanaa</v>
      </c>
      <c r="G3428" s="1">
        <v>44809</v>
      </c>
      <c r="H3428"/>
      <c r="I3428" s="8" t="str">
        <f>IF(H3428&lt;&gt;"",_xlfn.DAYS(H3428,G3428),"N/A")</f>
        <v>N/A</v>
      </c>
      <c r="J3428" s="1" t="str">
        <f>IF(H3428&lt;&gt;"",H3428,"N/A")</f>
        <v>N/A</v>
      </c>
      <c r="K3428">
        <v>9</v>
      </c>
      <c r="M3428" t="str">
        <f>IF(L3428&lt;&gt;"",L3428,"N/A")</f>
        <v>N/A</v>
      </c>
      <c r="O3428" t="str">
        <f>IF(N3428&lt;&gt;"",N3428,"N/A")</f>
        <v>N/A</v>
      </c>
      <c r="P3428" t="s">
        <v>13</v>
      </c>
      <c r="Q3428" s="9">
        <v>30.167000000000002</v>
      </c>
      <c r="R3428" t="str">
        <f t="shared" si="53"/>
        <v>30+</v>
      </c>
      <c r="S3428">
        <v>600</v>
      </c>
      <c r="T3428" t="s">
        <v>14</v>
      </c>
      <c r="U3428">
        <f>IF(T3428="USD",S3428,S3428*0.055)</f>
        <v>600</v>
      </c>
      <c r="V3428">
        <v>300</v>
      </c>
      <c r="W3428" t="s">
        <v>14</v>
      </c>
      <c r="X3428">
        <f>IF(W3428="USD",V3428,V3428*0.054)</f>
        <v>300</v>
      </c>
      <c r="Y3428">
        <v>0</v>
      </c>
    </row>
    <row r="3429" spans="1:25" x14ac:dyDescent="0.25">
      <c r="A3429" t="s">
        <v>2039</v>
      </c>
      <c r="B3429" t="s">
        <v>10</v>
      </c>
      <c r="C3429" t="s">
        <v>68</v>
      </c>
      <c r="D3429" t="s">
        <v>3616</v>
      </c>
      <c r="E3429" t="s">
        <v>3612</v>
      </c>
      <c r="F3429" t="str">
        <f>_xlfn.CONCAT(D3429:D3429,"-",E3429)</f>
        <v>Marrakech-Victoria</v>
      </c>
      <c r="G3429" s="1">
        <v>44809</v>
      </c>
      <c r="H3429"/>
      <c r="I3429" s="8" t="str">
        <f>IF(H3429&lt;&gt;"",_xlfn.DAYS(H3429,G3429),"N/A")</f>
        <v>N/A</v>
      </c>
      <c r="J3429" s="1" t="str">
        <f>IF(H3429&lt;&gt;"",H3429,"N/A")</f>
        <v>N/A</v>
      </c>
      <c r="K3429">
        <v>9</v>
      </c>
      <c r="M3429" t="str">
        <f>IF(L3429&lt;&gt;"",L3429,"N/A")</f>
        <v>N/A</v>
      </c>
      <c r="O3429" t="str">
        <f>IF(N3429&lt;&gt;"",N3429,"N/A")</f>
        <v>N/A</v>
      </c>
      <c r="P3429" t="s">
        <v>69</v>
      </c>
      <c r="Q3429" s="9">
        <v>30.091000000000001</v>
      </c>
      <c r="R3429" t="str">
        <f t="shared" si="53"/>
        <v>30+</v>
      </c>
      <c r="S3429">
        <v>20</v>
      </c>
      <c r="T3429" t="s">
        <v>14</v>
      </c>
      <c r="U3429">
        <f>IF(T3429="USD",S3429,S3429*0.055)</f>
        <v>20</v>
      </c>
      <c r="V3429">
        <v>10</v>
      </c>
      <c r="W3429" t="s">
        <v>14</v>
      </c>
      <c r="X3429">
        <f>IF(W3429="USD",V3429,V3429*0.054)</f>
        <v>10</v>
      </c>
      <c r="Y3429">
        <v>0</v>
      </c>
    </row>
    <row r="3430" spans="1:25" x14ac:dyDescent="0.25">
      <c r="A3430" t="s">
        <v>2037</v>
      </c>
      <c r="B3430" t="s">
        <v>10</v>
      </c>
      <c r="C3430" t="s">
        <v>68</v>
      </c>
      <c r="D3430" t="s">
        <v>3616</v>
      </c>
      <c r="E3430" t="s">
        <v>3617</v>
      </c>
      <c r="F3430" t="str">
        <f>_xlfn.CONCAT(D3430:D3430,"-",E3430)</f>
        <v>Marrakech-Lagos</v>
      </c>
      <c r="G3430" s="1">
        <v>44809</v>
      </c>
      <c r="H3430"/>
      <c r="I3430" s="8" t="str">
        <f>IF(H3430&lt;&gt;"",_xlfn.DAYS(H3430,G3430),"N/A")</f>
        <v>N/A</v>
      </c>
      <c r="J3430" s="1" t="str">
        <f>IF(H3430&lt;&gt;"",H3430,"N/A")</f>
        <v>N/A</v>
      </c>
      <c r="K3430">
        <v>9</v>
      </c>
      <c r="M3430" t="str">
        <f>IF(L3430&lt;&gt;"",L3430,"N/A")</f>
        <v>N/A</v>
      </c>
      <c r="O3430" t="str">
        <f>IF(N3430&lt;&gt;"",N3430,"N/A")</f>
        <v>N/A</v>
      </c>
      <c r="P3430" t="s">
        <v>13</v>
      </c>
      <c r="Q3430" s="9">
        <v>30.091000000000001</v>
      </c>
      <c r="R3430" t="str">
        <f t="shared" si="53"/>
        <v>30+</v>
      </c>
      <c r="S3430">
        <v>600</v>
      </c>
      <c r="T3430" t="s">
        <v>14</v>
      </c>
      <c r="U3430">
        <f>IF(T3430="USD",S3430,S3430*0.055)</f>
        <v>600</v>
      </c>
      <c r="V3430">
        <v>300</v>
      </c>
      <c r="W3430" t="s">
        <v>14</v>
      </c>
      <c r="X3430">
        <f>IF(W3430="USD",V3430,V3430*0.054)</f>
        <v>300</v>
      </c>
      <c r="Y3430">
        <v>0</v>
      </c>
    </row>
    <row r="3431" spans="1:25" x14ac:dyDescent="0.25">
      <c r="A3431" t="s">
        <v>2036</v>
      </c>
      <c r="B3431" t="s">
        <v>10</v>
      </c>
      <c r="C3431" t="s">
        <v>68</v>
      </c>
      <c r="D3431" t="s">
        <v>3620</v>
      </c>
      <c r="E3431" t="s">
        <v>3613</v>
      </c>
      <c r="F3431" t="str">
        <f>_xlfn.CONCAT(D3431:D3431,"-",E3431)</f>
        <v>Zanzibar-Sanaa</v>
      </c>
      <c r="G3431" s="1">
        <v>44809</v>
      </c>
      <c r="H3431"/>
      <c r="I3431" s="8" t="str">
        <f>IF(H3431&lt;&gt;"",_xlfn.DAYS(H3431,G3431),"N/A")</f>
        <v>N/A</v>
      </c>
      <c r="J3431" s="1" t="str">
        <f>IF(H3431&lt;&gt;"",H3431,"N/A")</f>
        <v>N/A</v>
      </c>
      <c r="K3431">
        <v>9</v>
      </c>
      <c r="M3431" t="str">
        <f>IF(L3431&lt;&gt;"",L3431,"N/A")</f>
        <v>N/A</v>
      </c>
      <c r="O3431" t="str">
        <f>IF(N3431&lt;&gt;"",N3431,"N/A")</f>
        <v>N/A</v>
      </c>
      <c r="P3431" t="s">
        <v>69</v>
      </c>
      <c r="Q3431" s="9">
        <v>30.065999999999999</v>
      </c>
      <c r="R3431" t="str">
        <f t="shared" si="53"/>
        <v>30+</v>
      </c>
      <c r="S3431">
        <v>20</v>
      </c>
      <c r="T3431" t="s">
        <v>14</v>
      </c>
      <c r="U3431">
        <f>IF(T3431="USD",S3431,S3431*0.055)</f>
        <v>20</v>
      </c>
      <c r="V3431">
        <v>10</v>
      </c>
      <c r="W3431" t="s">
        <v>14</v>
      </c>
      <c r="X3431">
        <f>IF(W3431="USD",V3431,V3431*0.054)</f>
        <v>10</v>
      </c>
      <c r="Y3431">
        <v>0</v>
      </c>
    </row>
    <row r="3432" spans="1:25" x14ac:dyDescent="0.25">
      <c r="A3432" t="s">
        <v>2033</v>
      </c>
      <c r="B3432" t="s">
        <v>10</v>
      </c>
      <c r="C3432" t="s">
        <v>68</v>
      </c>
      <c r="D3432" t="s">
        <v>3619</v>
      </c>
      <c r="E3432" t="s">
        <v>3612</v>
      </c>
      <c r="F3432" t="str">
        <f>_xlfn.CONCAT(D3432:D3432,"-",E3432)</f>
        <v>Addis Ababa-Victoria</v>
      </c>
      <c r="G3432" s="1">
        <v>44809</v>
      </c>
      <c r="H3432"/>
      <c r="I3432" s="8" t="str">
        <f>IF(H3432&lt;&gt;"",_xlfn.DAYS(H3432,G3432),"N/A")</f>
        <v>N/A</v>
      </c>
      <c r="J3432" s="1" t="str">
        <f>IF(H3432&lt;&gt;"",H3432,"N/A")</f>
        <v>N/A</v>
      </c>
      <c r="K3432">
        <v>9</v>
      </c>
      <c r="M3432" t="str">
        <f>IF(L3432&lt;&gt;"",L3432,"N/A")</f>
        <v>N/A</v>
      </c>
      <c r="O3432" t="str">
        <f>IF(N3432&lt;&gt;"",N3432,"N/A")</f>
        <v>N/A</v>
      </c>
      <c r="P3432" t="s">
        <v>13</v>
      </c>
      <c r="Q3432" s="9">
        <v>30.065999999999999</v>
      </c>
      <c r="R3432" t="str">
        <f t="shared" si="53"/>
        <v>30+</v>
      </c>
      <c r="S3432">
        <v>600</v>
      </c>
      <c r="T3432" t="s">
        <v>14</v>
      </c>
      <c r="U3432">
        <f>IF(T3432="USD",S3432,S3432*0.055)</f>
        <v>600</v>
      </c>
      <c r="V3432">
        <v>300</v>
      </c>
      <c r="W3432" t="s">
        <v>14</v>
      </c>
      <c r="X3432">
        <f>IF(W3432="USD",V3432,V3432*0.054)</f>
        <v>300</v>
      </c>
      <c r="Y3432">
        <v>0</v>
      </c>
    </row>
    <row r="3433" spans="1:25" x14ac:dyDescent="0.25">
      <c r="A3433" t="s">
        <v>2045</v>
      </c>
      <c r="B3433" t="s">
        <v>10</v>
      </c>
      <c r="C3433" t="s">
        <v>68</v>
      </c>
      <c r="D3433" t="s">
        <v>3619</v>
      </c>
      <c r="E3433" t="s">
        <v>3614</v>
      </c>
      <c r="F3433" t="str">
        <f>_xlfn.CONCAT(D3433:D3433,"-",E3433)</f>
        <v>Addis Ababa-Alger</v>
      </c>
      <c r="G3433" s="1">
        <v>44805</v>
      </c>
      <c r="H3433"/>
      <c r="I3433" s="8" t="str">
        <f>IF(H3433&lt;&gt;"",_xlfn.DAYS(H3433,G3433),"N/A")</f>
        <v>N/A</v>
      </c>
      <c r="J3433" s="1" t="str">
        <f>IF(H3433&lt;&gt;"",H3433,"N/A")</f>
        <v>N/A</v>
      </c>
      <c r="K3433">
        <v>9</v>
      </c>
      <c r="M3433" t="str">
        <f>IF(L3433&lt;&gt;"",L3433,"N/A")</f>
        <v>N/A</v>
      </c>
      <c r="O3433" t="str">
        <f>IF(N3433&lt;&gt;"",N3433,"N/A")</f>
        <v>N/A</v>
      </c>
      <c r="P3433" t="s">
        <v>69</v>
      </c>
      <c r="Q3433" s="9">
        <v>30.03</v>
      </c>
      <c r="R3433" t="str">
        <f t="shared" si="53"/>
        <v>30+</v>
      </c>
      <c r="S3433">
        <v>20</v>
      </c>
      <c r="T3433" t="s">
        <v>14</v>
      </c>
      <c r="U3433">
        <f>IF(T3433="USD",S3433,S3433*0.055)</f>
        <v>20</v>
      </c>
      <c r="V3433">
        <v>10</v>
      </c>
      <c r="W3433" t="s">
        <v>14</v>
      </c>
      <c r="X3433">
        <f>IF(W3433="USD",V3433,V3433*0.054)</f>
        <v>10</v>
      </c>
      <c r="Y3433">
        <v>0</v>
      </c>
    </row>
    <row r="3434" spans="1:25" x14ac:dyDescent="0.25">
      <c r="A3434" t="s">
        <v>1966</v>
      </c>
      <c r="B3434" t="s">
        <v>10</v>
      </c>
      <c r="C3434" t="s">
        <v>68</v>
      </c>
      <c r="D3434" t="s">
        <v>3611</v>
      </c>
      <c r="E3434" t="s">
        <v>3617</v>
      </c>
      <c r="F3434" t="str">
        <f>_xlfn.CONCAT(D3434:D3434,"-",E3434)</f>
        <v>Mogadishu-Lagos</v>
      </c>
      <c r="G3434" s="1">
        <v>44805</v>
      </c>
      <c r="H3434"/>
      <c r="I3434" s="8" t="str">
        <f>IF(H3434&lt;&gt;"",_xlfn.DAYS(H3434,G3434),"N/A")</f>
        <v>N/A</v>
      </c>
      <c r="J3434" s="1" t="str">
        <f>IF(H3434&lt;&gt;"",H3434,"N/A")</f>
        <v>N/A</v>
      </c>
      <c r="K3434">
        <v>9</v>
      </c>
      <c r="M3434" t="str">
        <f>IF(L3434&lt;&gt;"",L3434,"N/A")</f>
        <v>N/A</v>
      </c>
      <c r="O3434" t="str">
        <f>IF(N3434&lt;&gt;"",N3434,"N/A")</f>
        <v>N/A</v>
      </c>
      <c r="P3434" t="s">
        <v>13</v>
      </c>
      <c r="Q3434" s="9">
        <v>30.03</v>
      </c>
      <c r="R3434" t="str">
        <f t="shared" si="53"/>
        <v>30+</v>
      </c>
      <c r="S3434">
        <v>600</v>
      </c>
      <c r="T3434" t="s">
        <v>14</v>
      </c>
      <c r="U3434">
        <f>IF(T3434="USD",S3434,S3434*0.055)</f>
        <v>600</v>
      </c>
      <c r="V3434">
        <v>300</v>
      </c>
      <c r="W3434" t="s">
        <v>14</v>
      </c>
      <c r="X3434">
        <f>IF(W3434="USD",V3434,V3434*0.054)</f>
        <v>300</v>
      </c>
      <c r="Y3434">
        <v>0</v>
      </c>
    </row>
    <row r="3435" spans="1:25" x14ac:dyDescent="0.25">
      <c r="A3435" t="s">
        <v>2582</v>
      </c>
      <c r="B3435" t="s">
        <v>10</v>
      </c>
      <c r="C3435" t="s">
        <v>56</v>
      </c>
      <c r="D3435" t="s">
        <v>3620</v>
      </c>
      <c r="E3435" t="s">
        <v>3618</v>
      </c>
      <c r="F3435" t="str">
        <f>_xlfn.CONCAT(D3435:D3435,"-",E3435)</f>
        <v>Zanzibar-Tripoli</v>
      </c>
      <c r="G3435" s="1">
        <v>44818</v>
      </c>
      <c r="H3435"/>
      <c r="I3435" s="8" t="str">
        <f>IF(H3435&lt;&gt;"",_xlfn.DAYS(H3435,G3435),"N/A")</f>
        <v>N/A</v>
      </c>
      <c r="J3435" s="1" t="str">
        <f>IF(H3435&lt;&gt;"",H3435,"N/A")</f>
        <v>N/A</v>
      </c>
      <c r="K3435">
        <v>9</v>
      </c>
      <c r="M3435" t="str">
        <f>IF(L3435&lt;&gt;"",L3435,"N/A")</f>
        <v>N/A</v>
      </c>
      <c r="O3435" t="str">
        <f>IF(N3435&lt;&gt;"",N3435,"N/A")</f>
        <v>N/A</v>
      </c>
      <c r="P3435" t="s">
        <v>13</v>
      </c>
      <c r="Q3435" s="9">
        <v>30</v>
      </c>
      <c r="R3435" t="str">
        <f t="shared" si="53"/>
        <v>20-30</v>
      </c>
      <c r="S3435">
        <v>600</v>
      </c>
      <c r="T3435" t="s">
        <v>14</v>
      </c>
      <c r="U3435">
        <f>IF(T3435="USD",S3435,S3435*0.055)</f>
        <v>600</v>
      </c>
      <c r="V3435">
        <v>300</v>
      </c>
      <c r="W3435" t="s">
        <v>14</v>
      </c>
      <c r="X3435">
        <f>IF(W3435="USD",V3435,V3435*0.054)</f>
        <v>300</v>
      </c>
      <c r="Y3435">
        <v>0</v>
      </c>
    </row>
    <row r="3436" spans="1:25" x14ac:dyDescent="0.25">
      <c r="A3436" t="s">
        <v>2583</v>
      </c>
      <c r="B3436" t="s">
        <v>10</v>
      </c>
      <c r="C3436" t="s">
        <v>56</v>
      </c>
      <c r="D3436" t="s">
        <v>3615</v>
      </c>
      <c r="E3436" t="s">
        <v>3612</v>
      </c>
      <c r="F3436" t="str">
        <f>_xlfn.CONCAT(D3436:D3436,"-",E3436)</f>
        <v>Mombasa-Victoria</v>
      </c>
      <c r="G3436" s="1">
        <v>44818</v>
      </c>
      <c r="H3436"/>
      <c r="I3436" s="8" t="str">
        <f>IF(H3436&lt;&gt;"",_xlfn.DAYS(H3436,G3436),"N/A")</f>
        <v>N/A</v>
      </c>
      <c r="J3436" s="1" t="str">
        <f>IF(H3436&lt;&gt;"",H3436,"N/A")</f>
        <v>N/A</v>
      </c>
      <c r="K3436">
        <v>9</v>
      </c>
      <c r="M3436" t="str">
        <f>IF(L3436&lt;&gt;"",L3436,"N/A")</f>
        <v>N/A</v>
      </c>
      <c r="O3436" t="str">
        <f>IF(N3436&lt;&gt;"",N3436,"N/A")</f>
        <v>N/A</v>
      </c>
      <c r="P3436" t="s">
        <v>13</v>
      </c>
      <c r="Q3436" s="9">
        <v>30</v>
      </c>
      <c r="R3436" t="str">
        <f t="shared" si="53"/>
        <v>20-30</v>
      </c>
      <c r="S3436">
        <v>600</v>
      </c>
      <c r="T3436" t="s">
        <v>14</v>
      </c>
      <c r="U3436">
        <f>IF(T3436="USD",S3436,S3436*0.055)</f>
        <v>600</v>
      </c>
      <c r="V3436">
        <v>300</v>
      </c>
      <c r="W3436" t="s">
        <v>14</v>
      </c>
      <c r="X3436">
        <f>IF(W3436="USD",V3436,V3436*0.054)</f>
        <v>300</v>
      </c>
      <c r="Y3436">
        <v>0</v>
      </c>
    </row>
    <row r="3437" spans="1:25" x14ac:dyDescent="0.25">
      <c r="A3437" t="s">
        <v>2603</v>
      </c>
      <c r="B3437" t="s">
        <v>10</v>
      </c>
      <c r="C3437" t="s">
        <v>56</v>
      </c>
      <c r="D3437" t="s">
        <v>3619</v>
      </c>
      <c r="E3437" t="s">
        <v>3618</v>
      </c>
      <c r="F3437" t="str">
        <f>_xlfn.CONCAT(D3437:D3437,"-",E3437)</f>
        <v>Addis Ababa-Tripoli</v>
      </c>
      <c r="G3437" s="1">
        <v>44818</v>
      </c>
      <c r="H3437"/>
      <c r="I3437" s="8" t="str">
        <f>IF(H3437&lt;&gt;"",_xlfn.DAYS(H3437,G3437),"N/A")</f>
        <v>N/A</v>
      </c>
      <c r="J3437" s="1" t="str">
        <f>IF(H3437&lt;&gt;"",H3437,"N/A")</f>
        <v>N/A</v>
      </c>
      <c r="K3437">
        <v>9</v>
      </c>
      <c r="M3437" t="str">
        <f>IF(L3437&lt;&gt;"",L3437,"N/A")</f>
        <v>N/A</v>
      </c>
      <c r="O3437" t="str">
        <f>IF(N3437&lt;&gt;"",N3437,"N/A")</f>
        <v>N/A</v>
      </c>
      <c r="P3437" t="s">
        <v>13</v>
      </c>
      <c r="Q3437" s="9">
        <v>30</v>
      </c>
      <c r="R3437" t="str">
        <f t="shared" si="53"/>
        <v>20-30</v>
      </c>
      <c r="S3437">
        <v>600</v>
      </c>
      <c r="T3437" t="s">
        <v>14</v>
      </c>
      <c r="U3437">
        <f>IF(T3437="USD",S3437,S3437*0.055)</f>
        <v>600</v>
      </c>
      <c r="V3437">
        <v>300</v>
      </c>
      <c r="W3437" t="s">
        <v>14</v>
      </c>
      <c r="X3437">
        <f>IF(W3437="USD",V3437,V3437*0.054)</f>
        <v>300</v>
      </c>
      <c r="Y3437">
        <v>0</v>
      </c>
    </row>
    <row r="3438" spans="1:25" x14ac:dyDescent="0.25">
      <c r="A3438" t="s">
        <v>2605</v>
      </c>
      <c r="B3438" t="s">
        <v>10</v>
      </c>
      <c r="C3438" t="s">
        <v>56</v>
      </c>
      <c r="D3438" t="s">
        <v>3611</v>
      </c>
      <c r="E3438" t="s">
        <v>3617</v>
      </c>
      <c r="F3438" t="str">
        <f>_xlfn.CONCAT(D3438:D3438,"-",E3438)</f>
        <v>Mogadishu-Lagos</v>
      </c>
      <c r="G3438" s="1">
        <v>44814</v>
      </c>
      <c r="H3438"/>
      <c r="I3438" s="8" t="str">
        <f>IF(H3438&lt;&gt;"",_xlfn.DAYS(H3438,G3438),"N/A")</f>
        <v>N/A</v>
      </c>
      <c r="J3438" s="1" t="str">
        <f>IF(H3438&lt;&gt;"",H3438,"N/A")</f>
        <v>N/A</v>
      </c>
      <c r="K3438">
        <v>9</v>
      </c>
      <c r="L3438" t="s">
        <v>12</v>
      </c>
      <c r="M3438" t="str">
        <f>IF(L3438&lt;&gt;"",L3438,"N/A")</f>
        <v>Invoiced</v>
      </c>
      <c r="O3438" t="str">
        <f>IF(N3438&lt;&gt;"",N3438,"N/A")</f>
        <v>N/A</v>
      </c>
      <c r="P3438" t="s">
        <v>13</v>
      </c>
      <c r="Q3438" s="9">
        <v>30</v>
      </c>
      <c r="R3438" t="str">
        <f t="shared" si="53"/>
        <v>20-30</v>
      </c>
      <c r="S3438">
        <v>600</v>
      </c>
      <c r="T3438" t="s">
        <v>14</v>
      </c>
      <c r="U3438">
        <f>IF(T3438="USD",S3438,S3438*0.055)</f>
        <v>600</v>
      </c>
      <c r="V3438">
        <v>300</v>
      </c>
      <c r="W3438" t="s">
        <v>14</v>
      </c>
      <c r="X3438">
        <f>IF(W3438="USD",V3438,V3438*0.054)</f>
        <v>300</v>
      </c>
      <c r="Y3438">
        <v>0</v>
      </c>
    </row>
    <row r="3439" spans="1:25" x14ac:dyDescent="0.25">
      <c r="A3439" t="s">
        <v>2609</v>
      </c>
      <c r="B3439" t="s">
        <v>10</v>
      </c>
      <c r="C3439" t="s">
        <v>56</v>
      </c>
      <c r="D3439" t="s">
        <v>3619</v>
      </c>
      <c r="E3439" t="s">
        <v>3613</v>
      </c>
      <c r="F3439" t="str">
        <f>_xlfn.CONCAT(D3439:D3439,"-",E3439)</f>
        <v>Addis Ababa-Sanaa</v>
      </c>
      <c r="G3439" s="1">
        <v>44814</v>
      </c>
      <c r="H3439"/>
      <c r="I3439" s="8" t="str">
        <f>IF(H3439&lt;&gt;"",_xlfn.DAYS(H3439,G3439),"N/A")</f>
        <v>N/A</v>
      </c>
      <c r="J3439" s="1" t="str">
        <f>IF(H3439&lt;&gt;"",H3439,"N/A")</f>
        <v>N/A</v>
      </c>
      <c r="K3439">
        <v>9</v>
      </c>
      <c r="L3439" t="s">
        <v>12</v>
      </c>
      <c r="M3439" t="str">
        <f>IF(L3439&lt;&gt;"",L3439,"N/A")</f>
        <v>Invoiced</v>
      </c>
      <c r="O3439" t="str">
        <f>IF(N3439&lt;&gt;"",N3439,"N/A")</f>
        <v>N/A</v>
      </c>
      <c r="P3439" t="s">
        <v>13</v>
      </c>
      <c r="Q3439" s="9">
        <v>30</v>
      </c>
      <c r="R3439" t="str">
        <f t="shared" si="53"/>
        <v>20-30</v>
      </c>
      <c r="S3439">
        <v>600</v>
      </c>
      <c r="T3439" t="s">
        <v>14</v>
      </c>
      <c r="U3439">
        <f>IF(T3439="USD",S3439,S3439*0.055)</f>
        <v>600</v>
      </c>
      <c r="V3439">
        <v>300</v>
      </c>
      <c r="W3439" t="s">
        <v>14</v>
      </c>
      <c r="X3439">
        <f>IF(W3439="USD",V3439,V3439*0.054)</f>
        <v>300</v>
      </c>
      <c r="Y3439">
        <v>0</v>
      </c>
    </row>
    <row r="3440" spans="1:25" x14ac:dyDescent="0.25">
      <c r="A3440" t="s">
        <v>2610</v>
      </c>
      <c r="B3440" t="s">
        <v>10</v>
      </c>
      <c r="C3440" t="s">
        <v>56</v>
      </c>
      <c r="D3440" t="s">
        <v>3611</v>
      </c>
      <c r="E3440" t="s">
        <v>3618</v>
      </c>
      <c r="F3440" t="str">
        <f>_xlfn.CONCAT(D3440:D3440,"-",E3440)</f>
        <v>Mogadishu-Tripoli</v>
      </c>
      <c r="G3440" s="1">
        <v>44814</v>
      </c>
      <c r="H3440"/>
      <c r="I3440" s="8" t="str">
        <f>IF(H3440&lt;&gt;"",_xlfn.DAYS(H3440,G3440),"N/A")</f>
        <v>N/A</v>
      </c>
      <c r="J3440" s="1" t="str">
        <f>IF(H3440&lt;&gt;"",H3440,"N/A")</f>
        <v>N/A</v>
      </c>
      <c r="K3440">
        <v>9</v>
      </c>
      <c r="L3440" t="s">
        <v>12</v>
      </c>
      <c r="M3440" t="str">
        <f>IF(L3440&lt;&gt;"",L3440,"N/A")</f>
        <v>Invoiced</v>
      </c>
      <c r="O3440" t="str">
        <f>IF(N3440&lt;&gt;"",N3440,"N/A")</f>
        <v>N/A</v>
      </c>
      <c r="P3440" t="s">
        <v>13</v>
      </c>
      <c r="Q3440" s="9">
        <v>30</v>
      </c>
      <c r="R3440" t="str">
        <f t="shared" si="53"/>
        <v>20-30</v>
      </c>
      <c r="S3440">
        <v>600</v>
      </c>
      <c r="T3440" t="s">
        <v>14</v>
      </c>
      <c r="U3440">
        <f>IF(T3440="USD",S3440,S3440*0.055)</f>
        <v>600</v>
      </c>
      <c r="V3440">
        <v>300</v>
      </c>
      <c r="W3440" t="s">
        <v>14</v>
      </c>
      <c r="X3440">
        <f>IF(W3440="USD",V3440,V3440*0.054)</f>
        <v>300</v>
      </c>
      <c r="Y3440">
        <v>0</v>
      </c>
    </row>
    <row r="3441" spans="1:25" x14ac:dyDescent="0.25">
      <c r="A3441" t="s">
        <v>2612</v>
      </c>
      <c r="B3441" t="s">
        <v>10</v>
      </c>
      <c r="C3441" t="s">
        <v>56</v>
      </c>
      <c r="D3441" t="s">
        <v>3616</v>
      </c>
      <c r="E3441" t="s">
        <v>3618</v>
      </c>
      <c r="F3441" t="str">
        <f>_xlfn.CONCAT(D3441:D3441,"-",E3441)</f>
        <v>Marrakech-Tripoli</v>
      </c>
      <c r="G3441" s="1">
        <v>44816</v>
      </c>
      <c r="H3441"/>
      <c r="I3441" s="8" t="str">
        <f>IF(H3441&lt;&gt;"",_xlfn.DAYS(H3441,G3441),"N/A")</f>
        <v>N/A</v>
      </c>
      <c r="J3441" s="1" t="str">
        <f>IF(H3441&lt;&gt;"",H3441,"N/A")</f>
        <v>N/A</v>
      </c>
      <c r="K3441">
        <v>9</v>
      </c>
      <c r="L3441" t="s">
        <v>12</v>
      </c>
      <c r="M3441" t="str">
        <f>IF(L3441&lt;&gt;"",L3441,"N/A")</f>
        <v>Invoiced</v>
      </c>
      <c r="O3441" t="str">
        <f>IF(N3441&lt;&gt;"",N3441,"N/A")</f>
        <v>N/A</v>
      </c>
      <c r="P3441" t="s">
        <v>13</v>
      </c>
      <c r="Q3441" s="9">
        <v>30</v>
      </c>
      <c r="R3441" t="str">
        <f t="shared" si="53"/>
        <v>20-30</v>
      </c>
      <c r="S3441">
        <v>600</v>
      </c>
      <c r="T3441" t="s">
        <v>14</v>
      </c>
      <c r="U3441">
        <f>IF(T3441="USD",S3441,S3441*0.055)</f>
        <v>600</v>
      </c>
      <c r="V3441">
        <v>300</v>
      </c>
      <c r="W3441" t="s">
        <v>14</v>
      </c>
      <c r="X3441">
        <f>IF(W3441="USD",V3441,V3441*0.054)</f>
        <v>300</v>
      </c>
      <c r="Y3441">
        <v>0</v>
      </c>
    </row>
    <row r="3442" spans="1:25" x14ac:dyDescent="0.25">
      <c r="A3442" t="s">
        <v>2613</v>
      </c>
      <c r="B3442" t="s">
        <v>10</v>
      </c>
      <c r="C3442" t="s">
        <v>56</v>
      </c>
      <c r="D3442" t="s">
        <v>3620</v>
      </c>
      <c r="E3442" t="s">
        <v>3612</v>
      </c>
      <c r="F3442" t="str">
        <f>_xlfn.CONCAT(D3442:D3442,"-",E3442)</f>
        <v>Zanzibar-Victoria</v>
      </c>
      <c r="G3442" s="1">
        <v>44814</v>
      </c>
      <c r="H3442"/>
      <c r="I3442" s="8" t="str">
        <f>IF(H3442&lt;&gt;"",_xlfn.DAYS(H3442,G3442),"N/A")</f>
        <v>N/A</v>
      </c>
      <c r="J3442" s="1" t="str">
        <f>IF(H3442&lt;&gt;"",H3442,"N/A")</f>
        <v>N/A</v>
      </c>
      <c r="K3442">
        <v>9</v>
      </c>
      <c r="L3442" t="s">
        <v>12</v>
      </c>
      <c r="M3442" t="str">
        <f>IF(L3442&lt;&gt;"",L3442,"N/A")</f>
        <v>Invoiced</v>
      </c>
      <c r="O3442" t="str">
        <f>IF(N3442&lt;&gt;"",N3442,"N/A")</f>
        <v>N/A</v>
      </c>
      <c r="P3442" t="s">
        <v>13</v>
      </c>
      <c r="Q3442" s="9">
        <v>30</v>
      </c>
      <c r="R3442" t="str">
        <f t="shared" si="53"/>
        <v>20-30</v>
      </c>
      <c r="S3442">
        <v>600</v>
      </c>
      <c r="T3442" t="s">
        <v>14</v>
      </c>
      <c r="U3442">
        <f>IF(T3442="USD",S3442,S3442*0.055)</f>
        <v>600</v>
      </c>
      <c r="V3442">
        <v>300</v>
      </c>
      <c r="W3442" t="s">
        <v>14</v>
      </c>
      <c r="X3442">
        <f>IF(W3442="USD",V3442,V3442*0.054)</f>
        <v>300</v>
      </c>
      <c r="Y3442">
        <v>0</v>
      </c>
    </row>
    <row r="3443" spans="1:25" x14ac:dyDescent="0.25">
      <c r="A3443" t="s">
        <v>2615</v>
      </c>
      <c r="B3443" t="s">
        <v>10</v>
      </c>
      <c r="C3443" t="s">
        <v>56</v>
      </c>
      <c r="D3443" t="s">
        <v>3620</v>
      </c>
      <c r="E3443" t="s">
        <v>3612</v>
      </c>
      <c r="F3443" t="str">
        <f>_xlfn.CONCAT(D3443:D3443,"-",E3443)</f>
        <v>Zanzibar-Victoria</v>
      </c>
      <c r="G3443" s="1">
        <v>44816</v>
      </c>
      <c r="H3443"/>
      <c r="I3443" s="8" t="str">
        <f>IF(H3443&lt;&gt;"",_xlfn.DAYS(H3443,G3443),"N/A")</f>
        <v>N/A</v>
      </c>
      <c r="J3443" s="1" t="str">
        <f>IF(H3443&lt;&gt;"",H3443,"N/A")</f>
        <v>N/A</v>
      </c>
      <c r="K3443">
        <v>9</v>
      </c>
      <c r="L3443" t="s">
        <v>12</v>
      </c>
      <c r="M3443" t="str">
        <f>IF(L3443&lt;&gt;"",L3443,"N/A")</f>
        <v>Invoiced</v>
      </c>
      <c r="O3443" t="str">
        <f>IF(N3443&lt;&gt;"",N3443,"N/A")</f>
        <v>N/A</v>
      </c>
      <c r="P3443" t="s">
        <v>13</v>
      </c>
      <c r="Q3443" s="9">
        <v>30</v>
      </c>
      <c r="R3443" t="str">
        <f t="shared" si="53"/>
        <v>20-30</v>
      </c>
      <c r="S3443">
        <v>600</v>
      </c>
      <c r="T3443" t="s">
        <v>14</v>
      </c>
      <c r="U3443">
        <f>IF(T3443="USD",S3443,S3443*0.055)</f>
        <v>600</v>
      </c>
      <c r="V3443">
        <v>300</v>
      </c>
      <c r="W3443" t="s">
        <v>14</v>
      </c>
      <c r="X3443">
        <f>IF(W3443="USD",V3443,V3443*0.054)</f>
        <v>300</v>
      </c>
      <c r="Y3443">
        <v>0</v>
      </c>
    </row>
    <row r="3444" spans="1:25" x14ac:dyDescent="0.25">
      <c r="A3444" t="s">
        <v>2616</v>
      </c>
      <c r="B3444" t="s">
        <v>10</v>
      </c>
      <c r="C3444" t="s">
        <v>56</v>
      </c>
      <c r="D3444" t="s">
        <v>3616</v>
      </c>
      <c r="E3444" t="s">
        <v>3612</v>
      </c>
      <c r="F3444" t="str">
        <f>_xlfn.CONCAT(D3444:D3444,"-",E3444)</f>
        <v>Marrakech-Victoria</v>
      </c>
      <c r="G3444" s="1">
        <v>44816</v>
      </c>
      <c r="H3444"/>
      <c r="I3444" s="8" t="str">
        <f>IF(H3444&lt;&gt;"",_xlfn.DAYS(H3444,G3444),"N/A")</f>
        <v>N/A</v>
      </c>
      <c r="J3444" s="1" t="str">
        <f>IF(H3444&lt;&gt;"",H3444,"N/A")</f>
        <v>N/A</v>
      </c>
      <c r="K3444">
        <v>9</v>
      </c>
      <c r="L3444" t="s">
        <v>12</v>
      </c>
      <c r="M3444" t="str">
        <f>IF(L3444&lt;&gt;"",L3444,"N/A")</f>
        <v>Invoiced</v>
      </c>
      <c r="O3444" t="str">
        <f>IF(N3444&lt;&gt;"",N3444,"N/A")</f>
        <v>N/A</v>
      </c>
      <c r="P3444" t="s">
        <v>13</v>
      </c>
      <c r="Q3444" s="9">
        <v>30</v>
      </c>
      <c r="R3444" t="str">
        <f t="shared" si="53"/>
        <v>20-30</v>
      </c>
      <c r="S3444">
        <v>600</v>
      </c>
      <c r="T3444" t="s">
        <v>14</v>
      </c>
      <c r="U3444">
        <f>IF(T3444="USD",S3444,S3444*0.055)</f>
        <v>600</v>
      </c>
      <c r="V3444">
        <v>300</v>
      </c>
      <c r="W3444" t="s">
        <v>14</v>
      </c>
      <c r="X3444">
        <f>IF(W3444="USD",V3444,V3444*0.054)</f>
        <v>300</v>
      </c>
      <c r="Y3444">
        <v>0</v>
      </c>
    </row>
    <row r="3445" spans="1:25" x14ac:dyDescent="0.25">
      <c r="A3445" t="s">
        <v>2617</v>
      </c>
      <c r="B3445" t="s">
        <v>10</v>
      </c>
      <c r="C3445" t="s">
        <v>56</v>
      </c>
      <c r="D3445" t="s">
        <v>3611</v>
      </c>
      <c r="E3445" t="s">
        <v>3613</v>
      </c>
      <c r="F3445" t="str">
        <f>_xlfn.CONCAT(D3445:D3445,"-",E3445)</f>
        <v>Mogadishu-Sanaa</v>
      </c>
      <c r="G3445" s="1">
        <v>44816</v>
      </c>
      <c r="H3445"/>
      <c r="I3445" s="8" t="str">
        <f>IF(H3445&lt;&gt;"",_xlfn.DAYS(H3445,G3445),"N/A")</f>
        <v>N/A</v>
      </c>
      <c r="J3445" s="1" t="str">
        <f>IF(H3445&lt;&gt;"",H3445,"N/A")</f>
        <v>N/A</v>
      </c>
      <c r="K3445">
        <v>9</v>
      </c>
      <c r="L3445" t="s">
        <v>12</v>
      </c>
      <c r="M3445" t="str">
        <f>IF(L3445&lt;&gt;"",L3445,"N/A")</f>
        <v>Invoiced</v>
      </c>
      <c r="O3445" t="str">
        <f>IF(N3445&lt;&gt;"",N3445,"N/A")</f>
        <v>N/A</v>
      </c>
      <c r="P3445" t="s">
        <v>13</v>
      </c>
      <c r="Q3445" s="9">
        <v>30</v>
      </c>
      <c r="R3445" t="str">
        <f t="shared" si="53"/>
        <v>20-30</v>
      </c>
      <c r="S3445">
        <v>600</v>
      </c>
      <c r="T3445" t="s">
        <v>14</v>
      </c>
      <c r="U3445">
        <f>IF(T3445="USD",S3445,S3445*0.055)</f>
        <v>600</v>
      </c>
      <c r="V3445">
        <v>300</v>
      </c>
      <c r="W3445" t="s">
        <v>14</v>
      </c>
      <c r="X3445">
        <f>IF(W3445="USD",V3445,V3445*0.054)</f>
        <v>300</v>
      </c>
      <c r="Y3445">
        <v>0</v>
      </c>
    </row>
    <row r="3446" spans="1:25" x14ac:dyDescent="0.25">
      <c r="A3446" t="s">
        <v>2618</v>
      </c>
      <c r="B3446" t="s">
        <v>10</v>
      </c>
      <c r="C3446" t="s">
        <v>56</v>
      </c>
      <c r="D3446" t="s">
        <v>3611</v>
      </c>
      <c r="E3446" t="s">
        <v>3613</v>
      </c>
      <c r="F3446" t="str">
        <f>_xlfn.CONCAT(D3446:D3446,"-",E3446)</f>
        <v>Mogadishu-Sanaa</v>
      </c>
      <c r="G3446" s="1">
        <v>44816</v>
      </c>
      <c r="H3446"/>
      <c r="I3446" s="8" t="str">
        <f>IF(H3446&lt;&gt;"",_xlfn.DAYS(H3446,G3446),"N/A")</f>
        <v>N/A</v>
      </c>
      <c r="J3446" s="1" t="str">
        <f>IF(H3446&lt;&gt;"",H3446,"N/A")</f>
        <v>N/A</v>
      </c>
      <c r="K3446">
        <v>9</v>
      </c>
      <c r="L3446" t="s">
        <v>12</v>
      </c>
      <c r="M3446" t="str">
        <f>IF(L3446&lt;&gt;"",L3446,"N/A")</f>
        <v>Invoiced</v>
      </c>
      <c r="O3446" t="str">
        <f>IF(N3446&lt;&gt;"",N3446,"N/A")</f>
        <v>N/A</v>
      </c>
      <c r="P3446" t="s">
        <v>13</v>
      </c>
      <c r="Q3446" s="9">
        <v>30</v>
      </c>
      <c r="R3446" t="str">
        <f t="shared" si="53"/>
        <v>20-30</v>
      </c>
      <c r="S3446">
        <v>600</v>
      </c>
      <c r="T3446" t="s">
        <v>14</v>
      </c>
      <c r="U3446">
        <f>IF(T3446="USD",S3446,S3446*0.055)</f>
        <v>600</v>
      </c>
      <c r="V3446">
        <v>300</v>
      </c>
      <c r="W3446" t="s">
        <v>14</v>
      </c>
      <c r="X3446">
        <f>IF(W3446="USD",V3446,V3446*0.054)</f>
        <v>300</v>
      </c>
      <c r="Y3446">
        <v>0</v>
      </c>
    </row>
    <row r="3447" spans="1:25" x14ac:dyDescent="0.25">
      <c r="A3447" t="s">
        <v>2619</v>
      </c>
      <c r="B3447" t="s">
        <v>10</v>
      </c>
      <c r="C3447" t="s">
        <v>56</v>
      </c>
      <c r="D3447" t="s">
        <v>3619</v>
      </c>
      <c r="E3447" t="s">
        <v>3617</v>
      </c>
      <c r="F3447" t="str">
        <f>_xlfn.CONCAT(D3447:D3447,"-",E3447)</f>
        <v>Addis Ababa-Lagos</v>
      </c>
      <c r="G3447" s="1">
        <v>44816</v>
      </c>
      <c r="H3447"/>
      <c r="I3447" s="8" t="str">
        <f>IF(H3447&lt;&gt;"",_xlfn.DAYS(H3447,G3447),"N/A")</f>
        <v>N/A</v>
      </c>
      <c r="J3447" s="1" t="str">
        <f>IF(H3447&lt;&gt;"",H3447,"N/A")</f>
        <v>N/A</v>
      </c>
      <c r="K3447">
        <v>9</v>
      </c>
      <c r="L3447" t="s">
        <v>12</v>
      </c>
      <c r="M3447" t="str">
        <f>IF(L3447&lt;&gt;"",L3447,"N/A")</f>
        <v>Invoiced</v>
      </c>
      <c r="O3447" t="str">
        <f>IF(N3447&lt;&gt;"",N3447,"N/A")</f>
        <v>N/A</v>
      </c>
      <c r="P3447" t="s">
        <v>13</v>
      </c>
      <c r="Q3447" s="9">
        <v>30</v>
      </c>
      <c r="R3447" t="str">
        <f t="shared" si="53"/>
        <v>20-30</v>
      </c>
      <c r="S3447">
        <v>600</v>
      </c>
      <c r="T3447" t="s">
        <v>14</v>
      </c>
      <c r="U3447">
        <f>IF(T3447="USD",S3447,S3447*0.055)</f>
        <v>600</v>
      </c>
      <c r="V3447">
        <v>300</v>
      </c>
      <c r="W3447" t="s">
        <v>14</v>
      </c>
      <c r="X3447">
        <f>IF(W3447="USD",V3447,V3447*0.054)</f>
        <v>300</v>
      </c>
      <c r="Y3447">
        <v>0</v>
      </c>
    </row>
    <row r="3448" spans="1:25" x14ac:dyDescent="0.25">
      <c r="A3448" t="s">
        <v>3109</v>
      </c>
      <c r="B3448" t="s">
        <v>10</v>
      </c>
      <c r="C3448" t="s">
        <v>68</v>
      </c>
      <c r="D3448" t="s">
        <v>3616</v>
      </c>
      <c r="E3448" t="s">
        <v>3612</v>
      </c>
      <c r="F3448" t="str">
        <f>_xlfn.CONCAT(D3448:D3448,"-",E3448)</f>
        <v>Marrakech-Victoria</v>
      </c>
      <c r="G3448" s="1">
        <v>44819</v>
      </c>
      <c r="H3448"/>
      <c r="I3448" s="8" t="str">
        <f>IF(H3448&lt;&gt;"",_xlfn.DAYS(H3448,G3448),"N/A")</f>
        <v>N/A</v>
      </c>
      <c r="J3448" s="1" t="str">
        <f>IF(H3448&lt;&gt;"",H3448,"N/A")</f>
        <v>N/A</v>
      </c>
      <c r="K3448">
        <v>9</v>
      </c>
      <c r="M3448" t="str">
        <f>IF(L3448&lt;&gt;"",L3448,"N/A")</f>
        <v>N/A</v>
      </c>
      <c r="O3448" t="str">
        <f>IF(N3448&lt;&gt;"",N3448,"N/A")</f>
        <v>N/A</v>
      </c>
      <c r="P3448" t="s">
        <v>13</v>
      </c>
      <c r="Q3448" s="9">
        <v>30</v>
      </c>
      <c r="R3448" t="str">
        <f t="shared" si="53"/>
        <v>20-30</v>
      </c>
      <c r="S3448">
        <v>600</v>
      </c>
      <c r="T3448" t="s">
        <v>14</v>
      </c>
      <c r="U3448">
        <f>IF(T3448="USD",S3448,S3448*0.055)</f>
        <v>600</v>
      </c>
      <c r="V3448">
        <v>300</v>
      </c>
      <c r="W3448" t="s">
        <v>14</v>
      </c>
      <c r="X3448">
        <f>IF(W3448="USD",V3448,V3448*0.054)</f>
        <v>300</v>
      </c>
      <c r="Y3448">
        <v>0</v>
      </c>
    </row>
    <row r="3449" spans="1:25" x14ac:dyDescent="0.25">
      <c r="A3449" t="s">
        <v>3112</v>
      </c>
      <c r="B3449" t="s">
        <v>10</v>
      </c>
      <c r="C3449" t="s">
        <v>68</v>
      </c>
      <c r="D3449" t="s">
        <v>3616</v>
      </c>
      <c r="E3449" t="s">
        <v>3612</v>
      </c>
      <c r="F3449" t="str">
        <f>_xlfn.CONCAT(D3449:D3449,"-",E3449)</f>
        <v>Marrakech-Victoria</v>
      </c>
      <c r="G3449" s="1">
        <v>44819</v>
      </c>
      <c r="H3449"/>
      <c r="I3449" s="8" t="str">
        <f>IF(H3449&lt;&gt;"",_xlfn.DAYS(H3449,G3449),"N/A")</f>
        <v>N/A</v>
      </c>
      <c r="J3449" s="1" t="str">
        <f>IF(H3449&lt;&gt;"",H3449,"N/A")</f>
        <v>N/A</v>
      </c>
      <c r="K3449">
        <v>9</v>
      </c>
      <c r="M3449" t="str">
        <f>IF(L3449&lt;&gt;"",L3449,"N/A")</f>
        <v>N/A</v>
      </c>
      <c r="O3449" t="str">
        <f>IF(N3449&lt;&gt;"",N3449,"N/A")</f>
        <v>N/A</v>
      </c>
      <c r="P3449" t="s">
        <v>13</v>
      </c>
      <c r="Q3449" s="9">
        <v>30</v>
      </c>
      <c r="R3449" t="str">
        <f t="shared" si="53"/>
        <v>20-30</v>
      </c>
      <c r="S3449">
        <v>600</v>
      </c>
      <c r="T3449" t="s">
        <v>14</v>
      </c>
      <c r="U3449">
        <f>IF(T3449="USD",S3449,S3449*0.055)</f>
        <v>600</v>
      </c>
      <c r="V3449">
        <v>300</v>
      </c>
      <c r="W3449" t="s">
        <v>14</v>
      </c>
      <c r="X3449">
        <f>IF(W3449="USD",V3449,V3449*0.054)</f>
        <v>300</v>
      </c>
      <c r="Y3449">
        <v>0</v>
      </c>
    </row>
    <row r="3450" spans="1:25" x14ac:dyDescent="0.25">
      <c r="A3450" t="s">
        <v>3114</v>
      </c>
      <c r="B3450" t="s">
        <v>10</v>
      </c>
      <c r="C3450" t="s">
        <v>68</v>
      </c>
      <c r="D3450" t="s">
        <v>3615</v>
      </c>
      <c r="E3450" t="s">
        <v>3612</v>
      </c>
      <c r="F3450" t="str">
        <f>_xlfn.CONCAT(D3450:D3450,"-",E3450)</f>
        <v>Mombasa-Victoria</v>
      </c>
      <c r="G3450" s="1">
        <v>44819</v>
      </c>
      <c r="H3450"/>
      <c r="I3450" s="8" t="str">
        <f>IF(H3450&lt;&gt;"",_xlfn.DAYS(H3450,G3450),"N/A")</f>
        <v>N/A</v>
      </c>
      <c r="J3450" s="1" t="str">
        <f>IF(H3450&lt;&gt;"",H3450,"N/A")</f>
        <v>N/A</v>
      </c>
      <c r="K3450">
        <v>9</v>
      </c>
      <c r="M3450" t="str">
        <f>IF(L3450&lt;&gt;"",L3450,"N/A")</f>
        <v>N/A</v>
      </c>
      <c r="O3450" t="str">
        <f>IF(N3450&lt;&gt;"",N3450,"N/A")</f>
        <v>N/A</v>
      </c>
      <c r="P3450" t="s">
        <v>13</v>
      </c>
      <c r="Q3450" s="9">
        <v>30</v>
      </c>
      <c r="R3450" t="str">
        <f t="shared" si="53"/>
        <v>20-30</v>
      </c>
      <c r="S3450">
        <v>600</v>
      </c>
      <c r="T3450" t="s">
        <v>14</v>
      </c>
      <c r="U3450">
        <f>IF(T3450="USD",S3450,S3450*0.055)</f>
        <v>600</v>
      </c>
      <c r="V3450">
        <v>300</v>
      </c>
      <c r="W3450" t="s">
        <v>14</v>
      </c>
      <c r="X3450">
        <f>IF(W3450="USD",V3450,V3450*0.054)</f>
        <v>300</v>
      </c>
      <c r="Y3450">
        <v>0</v>
      </c>
    </row>
    <row r="3451" spans="1:25" x14ac:dyDescent="0.25">
      <c r="A3451" t="s">
        <v>3331</v>
      </c>
      <c r="B3451" t="s">
        <v>10</v>
      </c>
      <c r="C3451" t="s">
        <v>56</v>
      </c>
      <c r="D3451" t="s">
        <v>3619</v>
      </c>
      <c r="E3451" t="s">
        <v>3617</v>
      </c>
      <c r="F3451" t="str">
        <f>_xlfn.CONCAT(D3451:D3451,"-",E3451)</f>
        <v>Addis Ababa-Lagos</v>
      </c>
      <c r="G3451" s="1">
        <v>44807</v>
      </c>
      <c r="H3451"/>
      <c r="I3451" s="8" t="str">
        <f>IF(H3451&lt;&gt;"",_xlfn.DAYS(H3451,G3451),"N/A")</f>
        <v>N/A</v>
      </c>
      <c r="J3451" s="1" t="str">
        <f>IF(H3451&lt;&gt;"",H3451,"N/A")</f>
        <v>N/A</v>
      </c>
      <c r="K3451">
        <v>9</v>
      </c>
      <c r="L3451" t="s">
        <v>12</v>
      </c>
      <c r="M3451" t="str">
        <f>IF(L3451&lt;&gt;"",L3451,"N/A")</f>
        <v>Invoiced</v>
      </c>
      <c r="O3451" t="str">
        <f>IF(N3451&lt;&gt;"",N3451,"N/A")</f>
        <v>N/A</v>
      </c>
      <c r="P3451" t="s">
        <v>13</v>
      </c>
      <c r="Q3451" s="9">
        <v>30</v>
      </c>
      <c r="R3451" t="str">
        <f t="shared" si="53"/>
        <v>20-30</v>
      </c>
      <c r="S3451">
        <v>600</v>
      </c>
      <c r="T3451" t="s">
        <v>14</v>
      </c>
      <c r="U3451">
        <f>IF(T3451="USD",S3451,S3451*0.055)</f>
        <v>600</v>
      </c>
      <c r="V3451">
        <v>300</v>
      </c>
      <c r="W3451" t="s">
        <v>14</v>
      </c>
      <c r="X3451">
        <f>IF(W3451="USD",V3451,V3451*0.054)</f>
        <v>300</v>
      </c>
      <c r="Y3451">
        <v>0</v>
      </c>
    </row>
    <row r="3452" spans="1:25" x14ac:dyDescent="0.25">
      <c r="A3452" t="s">
        <v>3332</v>
      </c>
      <c r="B3452" t="s">
        <v>10</v>
      </c>
      <c r="C3452" t="s">
        <v>56</v>
      </c>
      <c r="D3452" t="s">
        <v>3620</v>
      </c>
      <c r="E3452" t="s">
        <v>3618</v>
      </c>
      <c r="F3452" t="str">
        <f>_xlfn.CONCAT(D3452:D3452,"-",E3452)</f>
        <v>Zanzibar-Tripoli</v>
      </c>
      <c r="G3452" s="1">
        <v>44806</v>
      </c>
      <c r="H3452"/>
      <c r="I3452" s="8" t="str">
        <f>IF(H3452&lt;&gt;"",_xlfn.DAYS(H3452,G3452),"N/A")</f>
        <v>N/A</v>
      </c>
      <c r="J3452" s="1" t="str">
        <f>IF(H3452&lt;&gt;"",H3452,"N/A")</f>
        <v>N/A</v>
      </c>
      <c r="K3452">
        <v>9</v>
      </c>
      <c r="L3452" t="s">
        <v>12</v>
      </c>
      <c r="M3452" t="str">
        <f>IF(L3452&lt;&gt;"",L3452,"N/A")</f>
        <v>Invoiced</v>
      </c>
      <c r="O3452" t="str">
        <f>IF(N3452&lt;&gt;"",N3452,"N/A")</f>
        <v>N/A</v>
      </c>
      <c r="P3452" t="s">
        <v>13</v>
      </c>
      <c r="Q3452" s="9">
        <v>30</v>
      </c>
      <c r="R3452" t="str">
        <f t="shared" si="53"/>
        <v>20-30</v>
      </c>
      <c r="S3452">
        <v>600</v>
      </c>
      <c r="T3452" t="s">
        <v>14</v>
      </c>
      <c r="U3452">
        <f>IF(T3452="USD",S3452,S3452*0.055)</f>
        <v>600</v>
      </c>
      <c r="V3452">
        <v>300</v>
      </c>
      <c r="W3452" t="s">
        <v>14</v>
      </c>
      <c r="X3452">
        <f>IF(W3452="USD",V3452,V3452*0.054)</f>
        <v>300</v>
      </c>
      <c r="Y3452">
        <v>0</v>
      </c>
    </row>
    <row r="3453" spans="1:25" x14ac:dyDescent="0.25">
      <c r="A3453" t="s">
        <v>3333</v>
      </c>
      <c r="B3453" t="s">
        <v>10</v>
      </c>
      <c r="C3453" t="s">
        <v>56</v>
      </c>
      <c r="D3453" t="s">
        <v>3615</v>
      </c>
      <c r="E3453" t="s">
        <v>3618</v>
      </c>
      <c r="F3453" t="str">
        <f>_xlfn.CONCAT(D3453:D3453,"-",E3453)</f>
        <v>Mombasa-Tripoli</v>
      </c>
      <c r="G3453" s="1">
        <v>44806</v>
      </c>
      <c r="H3453"/>
      <c r="I3453" s="8" t="str">
        <f>IF(H3453&lt;&gt;"",_xlfn.DAYS(H3453,G3453),"N/A")</f>
        <v>N/A</v>
      </c>
      <c r="J3453" s="1" t="str">
        <f>IF(H3453&lt;&gt;"",H3453,"N/A")</f>
        <v>N/A</v>
      </c>
      <c r="K3453">
        <v>9</v>
      </c>
      <c r="L3453" t="s">
        <v>12</v>
      </c>
      <c r="M3453" t="str">
        <f>IF(L3453&lt;&gt;"",L3453,"N/A")</f>
        <v>Invoiced</v>
      </c>
      <c r="O3453" t="str">
        <f>IF(N3453&lt;&gt;"",N3453,"N/A")</f>
        <v>N/A</v>
      </c>
      <c r="P3453" t="s">
        <v>13</v>
      </c>
      <c r="Q3453" s="9">
        <v>30</v>
      </c>
      <c r="R3453" t="str">
        <f t="shared" si="53"/>
        <v>20-30</v>
      </c>
      <c r="S3453">
        <v>600</v>
      </c>
      <c r="T3453" t="s">
        <v>14</v>
      </c>
      <c r="U3453">
        <f>IF(T3453="USD",S3453,S3453*0.055)</f>
        <v>600</v>
      </c>
      <c r="V3453">
        <v>300</v>
      </c>
      <c r="W3453" t="s">
        <v>14</v>
      </c>
      <c r="X3453">
        <f>IF(W3453="USD",V3453,V3453*0.054)</f>
        <v>300</v>
      </c>
      <c r="Y3453">
        <v>0</v>
      </c>
    </row>
    <row r="3454" spans="1:25" x14ac:dyDescent="0.25">
      <c r="A3454" t="s">
        <v>3345</v>
      </c>
      <c r="B3454" t="s">
        <v>10</v>
      </c>
      <c r="C3454" t="s">
        <v>56</v>
      </c>
      <c r="D3454" t="s">
        <v>3615</v>
      </c>
      <c r="E3454" t="s">
        <v>3614</v>
      </c>
      <c r="F3454" t="str">
        <f>_xlfn.CONCAT(D3454:D3454,"-",E3454)</f>
        <v>Mombasa-Alger</v>
      </c>
      <c r="G3454" s="1">
        <v>44810</v>
      </c>
      <c r="H3454"/>
      <c r="I3454" s="8" t="str">
        <f>IF(H3454&lt;&gt;"",_xlfn.DAYS(H3454,G3454),"N/A")</f>
        <v>N/A</v>
      </c>
      <c r="J3454" s="1" t="str">
        <f>IF(H3454&lt;&gt;"",H3454,"N/A")</f>
        <v>N/A</v>
      </c>
      <c r="K3454">
        <v>9</v>
      </c>
      <c r="L3454" t="s">
        <v>12</v>
      </c>
      <c r="M3454" t="str">
        <f>IF(L3454&lt;&gt;"",L3454,"N/A")</f>
        <v>Invoiced</v>
      </c>
      <c r="O3454" t="str">
        <f>IF(N3454&lt;&gt;"",N3454,"N/A")</f>
        <v>N/A</v>
      </c>
      <c r="P3454" t="s">
        <v>13</v>
      </c>
      <c r="Q3454" s="9">
        <v>30</v>
      </c>
      <c r="R3454" t="str">
        <f t="shared" si="53"/>
        <v>20-30</v>
      </c>
      <c r="S3454">
        <v>600</v>
      </c>
      <c r="T3454" t="s">
        <v>14</v>
      </c>
      <c r="U3454">
        <f>IF(T3454="USD",S3454,S3454*0.055)</f>
        <v>600</v>
      </c>
      <c r="V3454">
        <v>300</v>
      </c>
      <c r="W3454" t="s">
        <v>14</v>
      </c>
      <c r="X3454">
        <f>IF(W3454="USD",V3454,V3454*0.054)</f>
        <v>300</v>
      </c>
      <c r="Y3454">
        <v>0</v>
      </c>
    </row>
    <row r="3455" spans="1:25" x14ac:dyDescent="0.25">
      <c r="A3455" t="s">
        <v>3351</v>
      </c>
      <c r="B3455" t="s">
        <v>10</v>
      </c>
      <c r="C3455" t="s">
        <v>56</v>
      </c>
      <c r="D3455" t="s">
        <v>3620</v>
      </c>
      <c r="E3455" t="s">
        <v>3617</v>
      </c>
      <c r="F3455" t="str">
        <f>_xlfn.CONCAT(D3455:D3455,"-",E3455)</f>
        <v>Zanzibar-Lagos</v>
      </c>
      <c r="G3455" s="1">
        <v>44812</v>
      </c>
      <c r="H3455"/>
      <c r="I3455" s="8" t="str">
        <f>IF(H3455&lt;&gt;"",_xlfn.DAYS(H3455,G3455),"N/A")</f>
        <v>N/A</v>
      </c>
      <c r="J3455" s="1" t="str">
        <f>IF(H3455&lt;&gt;"",H3455,"N/A")</f>
        <v>N/A</v>
      </c>
      <c r="K3455">
        <v>9</v>
      </c>
      <c r="M3455" t="str">
        <f>IF(L3455&lt;&gt;"",L3455,"N/A")</f>
        <v>N/A</v>
      </c>
      <c r="O3455" t="str">
        <f>IF(N3455&lt;&gt;"",N3455,"N/A")</f>
        <v>N/A</v>
      </c>
      <c r="P3455" t="s">
        <v>13</v>
      </c>
      <c r="Q3455" s="9">
        <v>30</v>
      </c>
      <c r="R3455" t="str">
        <f t="shared" si="53"/>
        <v>20-30</v>
      </c>
      <c r="S3455">
        <v>600</v>
      </c>
      <c r="T3455" t="s">
        <v>14</v>
      </c>
      <c r="U3455">
        <f>IF(T3455="USD",S3455,S3455*0.055)</f>
        <v>600</v>
      </c>
      <c r="V3455">
        <v>300</v>
      </c>
      <c r="W3455" t="s">
        <v>14</v>
      </c>
      <c r="X3455">
        <f>IF(W3455="USD",V3455,V3455*0.054)</f>
        <v>300</v>
      </c>
      <c r="Y3455">
        <v>0</v>
      </c>
    </row>
    <row r="3456" spans="1:25" x14ac:dyDescent="0.25">
      <c r="A3456" t="s">
        <v>3354</v>
      </c>
      <c r="B3456" t="s">
        <v>10</v>
      </c>
      <c r="C3456" t="s">
        <v>56</v>
      </c>
      <c r="D3456" t="s">
        <v>3620</v>
      </c>
      <c r="E3456" t="s">
        <v>3618</v>
      </c>
      <c r="F3456" t="str">
        <f>_xlfn.CONCAT(D3456:D3456,"-",E3456)</f>
        <v>Zanzibar-Tripoli</v>
      </c>
      <c r="G3456" s="1">
        <v>44813</v>
      </c>
      <c r="H3456"/>
      <c r="I3456" s="8" t="str">
        <f>IF(H3456&lt;&gt;"",_xlfn.DAYS(H3456,G3456),"N/A")</f>
        <v>N/A</v>
      </c>
      <c r="J3456" s="1" t="str">
        <f>IF(H3456&lt;&gt;"",H3456,"N/A")</f>
        <v>N/A</v>
      </c>
      <c r="K3456">
        <v>9</v>
      </c>
      <c r="M3456" t="str">
        <f>IF(L3456&lt;&gt;"",L3456,"N/A")</f>
        <v>N/A</v>
      </c>
      <c r="O3456" t="str">
        <f>IF(N3456&lt;&gt;"",N3456,"N/A")</f>
        <v>N/A</v>
      </c>
      <c r="P3456" t="s">
        <v>13</v>
      </c>
      <c r="Q3456" s="9">
        <v>30</v>
      </c>
      <c r="R3456" t="str">
        <f t="shared" si="53"/>
        <v>20-30</v>
      </c>
      <c r="S3456">
        <v>600</v>
      </c>
      <c r="T3456" t="s">
        <v>14</v>
      </c>
      <c r="U3456">
        <f>IF(T3456="USD",S3456,S3456*0.055)</f>
        <v>600</v>
      </c>
      <c r="V3456">
        <v>300</v>
      </c>
      <c r="W3456" t="s">
        <v>14</v>
      </c>
      <c r="X3456">
        <f>IF(W3456="USD",V3456,V3456*0.054)</f>
        <v>300</v>
      </c>
      <c r="Y3456">
        <v>0</v>
      </c>
    </row>
    <row r="3457" spans="1:25" x14ac:dyDescent="0.25">
      <c r="A3457" t="s">
        <v>3355</v>
      </c>
      <c r="B3457" t="s">
        <v>10</v>
      </c>
      <c r="C3457" t="s">
        <v>56</v>
      </c>
      <c r="D3457" t="s">
        <v>3615</v>
      </c>
      <c r="E3457" t="s">
        <v>3614</v>
      </c>
      <c r="F3457" t="str">
        <f>_xlfn.CONCAT(D3457:D3457,"-",E3457)</f>
        <v>Mombasa-Alger</v>
      </c>
      <c r="G3457" s="1">
        <v>44813</v>
      </c>
      <c r="H3457"/>
      <c r="I3457" s="8" t="str">
        <f>IF(H3457&lt;&gt;"",_xlfn.DAYS(H3457,G3457),"N/A")</f>
        <v>N/A</v>
      </c>
      <c r="J3457" s="1" t="str">
        <f>IF(H3457&lt;&gt;"",H3457,"N/A")</f>
        <v>N/A</v>
      </c>
      <c r="K3457">
        <v>9</v>
      </c>
      <c r="M3457" t="str">
        <f>IF(L3457&lt;&gt;"",L3457,"N/A")</f>
        <v>N/A</v>
      </c>
      <c r="O3457" t="str">
        <f>IF(N3457&lt;&gt;"",N3457,"N/A")</f>
        <v>N/A</v>
      </c>
      <c r="P3457" t="s">
        <v>13</v>
      </c>
      <c r="Q3457" s="9">
        <v>30</v>
      </c>
      <c r="R3457" t="str">
        <f t="shared" si="53"/>
        <v>20-30</v>
      </c>
      <c r="S3457">
        <v>600</v>
      </c>
      <c r="T3457" t="s">
        <v>14</v>
      </c>
      <c r="U3457">
        <f>IF(T3457="USD",S3457,S3457*0.055)</f>
        <v>600</v>
      </c>
      <c r="V3457">
        <v>300</v>
      </c>
      <c r="W3457" t="s">
        <v>14</v>
      </c>
      <c r="X3457">
        <f>IF(W3457="USD",V3457,V3457*0.054)</f>
        <v>300</v>
      </c>
      <c r="Y3457">
        <v>0</v>
      </c>
    </row>
    <row r="3458" spans="1:25" x14ac:dyDescent="0.25">
      <c r="A3458" t="s">
        <v>2048</v>
      </c>
      <c r="B3458" t="s">
        <v>10</v>
      </c>
      <c r="C3458" t="s">
        <v>68</v>
      </c>
      <c r="D3458" t="s">
        <v>3615</v>
      </c>
      <c r="E3458" t="s">
        <v>3614</v>
      </c>
      <c r="F3458" t="str">
        <f>_xlfn.CONCAT(D3458:D3458,"-",E3458)</f>
        <v>Mombasa-Alger</v>
      </c>
      <c r="G3458" s="1">
        <v>44805</v>
      </c>
      <c r="H3458"/>
      <c r="I3458" s="8" t="str">
        <f>IF(H3458&lt;&gt;"",_xlfn.DAYS(H3458,G3458),"N/A")</f>
        <v>N/A</v>
      </c>
      <c r="J3458" s="1" t="str">
        <f>IF(H3458&lt;&gt;"",H3458,"N/A")</f>
        <v>N/A</v>
      </c>
      <c r="K3458">
        <v>9</v>
      </c>
      <c r="M3458" t="str">
        <f>IF(L3458&lt;&gt;"",L3458,"N/A")</f>
        <v>N/A</v>
      </c>
      <c r="O3458" t="str">
        <f>IF(N3458&lt;&gt;"",N3458,"N/A")</f>
        <v>N/A</v>
      </c>
      <c r="P3458" t="s">
        <v>69</v>
      </c>
      <c r="Q3458" s="9">
        <v>29.939</v>
      </c>
      <c r="R3458" t="str">
        <f t="shared" si="53"/>
        <v>20-30</v>
      </c>
      <c r="S3458">
        <v>20</v>
      </c>
      <c r="T3458" t="s">
        <v>14</v>
      </c>
      <c r="U3458">
        <f>IF(T3458="USD",S3458,S3458*0.055)</f>
        <v>20</v>
      </c>
      <c r="V3458">
        <v>10</v>
      </c>
      <c r="W3458" t="s">
        <v>14</v>
      </c>
      <c r="X3458">
        <f>IF(W3458="USD",V3458,V3458*0.054)</f>
        <v>10</v>
      </c>
      <c r="Y3458">
        <v>0</v>
      </c>
    </row>
    <row r="3459" spans="1:25" x14ac:dyDescent="0.25">
      <c r="A3459" t="s">
        <v>1969</v>
      </c>
      <c r="B3459" t="s">
        <v>10</v>
      </c>
      <c r="C3459" t="s">
        <v>68</v>
      </c>
      <c r="D3459" t="s">
        <v>3611</v>
      </c>
      <c r="E3459" t="s">
        <v>3613</v>
      </c>
      <c r="F3459" t="str">
        <f>_xlfn.CONCAT(D3459:D3459,"-",E3459)</f>
        <v>Mogadishu-Sanaa</v>
      </c>
      <c r="G3459" s="1">
        <v>44805</v>
      </c>
      <c r="H3459"/>
      <c r="I3459" s="8" t="str">
        <f>IF(H3459&lt;&gt;"",_xlfn.DAYS(H3459,G3459),"N/A")</f>
        <v>N/A</v>
      </c>
      <c r="J3459" s="1" t="str">
        <f>IF(H3459&lt;&gt;"",H3459,"N/A")</f>
        <v>N/A</v>
      </c>
      <c r="K3459">
        <v>9</v>
      </c>
      <c r="M3459" t="str">
        <f>IF(L3459&lt;&gt;"",L3459,"N/A")</f>
        <v>N/A</v>
      </c>
      <c r="O3459" t="str">
        <f>IF(N3459&lt;&gt;"",N3459,"N/A")</f>
        <v>N/A</v>
      </c>
      <c r="P3459" t="s">
        <v>13</v>
      </c>
      <c r="Q3459" s="9">
        <v>29.939</v>
      </c>
      <c r="R3459" t="str">
        <f t="shared" ref="R3459:R3522" si="54">IF(Q3459&lt;=10,"1-10",IF(Q3459&lt;=20,"10-20",IF(Q3459&lt;=30,"20-30",IF(Q3459&lt;=40,"30+"))))</f>
        <v>20-30</v>
      </c>
      <c r="S3459">
        <v>600</v>
      </c>
      <c r="T3459" t="s">
        <v>14</v>
      </c>
      <c r="U3459">
        <f>IF(T3459="USD",S3459,S3459*0.055)</f>
        <v>600</v>
      </c>
      <c r="V3459">
        <v>300</v>
      </c>
      <c r="W3459" t="s">
        <v>14</v>
      </c>
      <c r="X3459">
        <f>IF(W3459="USD",V3459,V3459*0.054)</f>
        <v>300</v>
      </c>
      <c r="Y3459">
        <v>0</v>
      </c>
    </row>
    <row r="3460" spans="1:25" x14ac:dyDescent="0.25">
      <c r="A3460" t="s">
        <v>2022</v>
      </c>
      <c r="B3460" t="s">
        <v>10</v>
      </c>
      <c r="C3460" t="s">
        <v>68</v>
      </c>
      <c r="D3460" t="s">
        <v>3611</v>
      </c>
      <c r="E3460" t="s">
        <v>3612</v>
      </c>
      <c r="F3460" t="str">
        <f>_xlfn.CONCAT(D3460:D3460,"-",E3460)</f>
        <v>Mogadishu-Victoria</v>
      </c>
      <c r="G3460" s="1">
        <v>44810</v>
      </c>
      <c r="H3460"/>
      <c r="I3460" s="8" t="str">
        <f>IF(H3460&lt;&gt;"",_xlfn.DAYS(H3460,G3460),"N/A")</f>
        <v>N/A</v>
      </c>
      <c r="J3460" s="1" t="str">
        <f>IF(H3460&lt;&gt;"",H3460,"N/A")</f>
        <v>N/A</v>
      </c>
      <c r="K3460">
        <v>9</v>
      </c>
      <c r="M3460" t="str">
        <f>IF(L3460&lt;&gt;"",L3460,"N/A")</f>
        <v>N/A</v>
      </c>
      <c r="O3460" t="str">
        <f>IF(N3460&lt;&gt;"",N3460,"N/A")</f>
        <v>N/A</v>
      </c>
      <c r="P3460" t="s">
        <v>69</v>
      </c>
      <c r="Q3460" s="9">
        <v>29.919</v>
      </c>
      <c r="R3460" t="str">
        <f t="shared" si="54"/>
        <v>20-30</v>
      </c>
      <c r="S3460">
        <v>20</v>
      </c>
      <c r="T3460" t="s">
        <v>14</v>
      </c>
      <c r="U3460">
        <f>IF(T3460="USD",S3460,S3460*0.055)</f>
        <v>20</v>
      </c>
      <c r="V3460">
        <v>10</v>
      </c>
      <c r="W3460" t="s">
        <v>14</v>
      </c>
      <c r="X3460">
        <f>IF(W3460="USD",V3460,V3460*0.054)</f>
        <v>10</v>
      </c>
      <c r="Y3460">
        <v>0</v>
      </c>
    </row>
    <row r="3461" spans="1:25" x14ac:dyDescent="0.25">
      <c r="A3461" t="s">
        <v>2019</v>
      </c>
      <c r="B3461" t="s">
        <v>10</v>
      </c>
      <c r="C3461" t="s">
        <v>68</v>
      </c>
      <c r="D3461" t="s">
        <v>3611</v>
      </c>
      <c r="E3461" t="s">
        <v>3617</v>
      </c>
      <c r="F3461" t="str">
        <f>_xlfn.CONCAT(D3461:D3461,"-",E3461)</f>
        <v>Mogadishu-Lagos</v>
      </c>
      <c r="G3461" s="1">
        <v>44810</v>
      </c>
      <c r="H3461"/>
      <c r="I3461" s="8" t="str">
        <f>IF(H3461&lt;&gt;"",_xlfn.DAYS(H3461,G3461),"N/A")</f>
        <v>N/A</v>
      </c>
      <c r="J3461" s="1" t="str">
        <f>IF(H3461&lt;&gt;"",H3461,"N/A")</f>
        <v>N/A</v>
      </c>
      <c r="K3461">
        <v>9</v>
      </c>
      <c r="M3461" t="str">
        <f>IF(L3461&lt;&gt;"",L3461,"N/A")</f>
        <v>N/A</v>
      </c>
      <c r="O3461" t="str">
        <f>IF(N3461&lt;&gt;"",N3461,"N/A")</f>
        <v>N/A</v>
      </c>
      <c r="P3461" t="s">
        <v>13</v>
      </c>
      <c r="Q3461" s="9">
        <v>29.919</v>
      </c>
      <c r="R3461" t="str">
        <f t="shared" si="54"/>
        <v>20-30</v>
      </c>
      <c r="S3461">
        <v>600</v>
      </c>
      <c r="T3461" t="s">
        <v>14</v>
      </c>
      <c r="U3461">
        <f>IF(T3461="USD",S3461,S3461*0.055)</f>
        <v>600</v>
      </c>
      <c r="V3461">
        <v>300</v>
      </c>
      <c r="W3461" t="s">
        <v>14</v>
      </c>
      <c r="X3461">
        <f>IF(W3461="USD",V3461,V3461*0.054)</f>
        <v>300</v>
      </c>
      <c r="Y3461">
        <v>0</v>
      </c>
    </row>
    <row r="3462" spans="1:25" x14ac:dyDescent="0.25">
      <c r="A3462" t="s">
        <v>1974</v>
      </c>
      <c r="B3462" t="s">
        <v>10</v>
      </c>
      <c r="C3462" t="s">
        <v>68</v>
      </c>
      <c r="D3462" t="s">
        <v>3615</v>
      </c>
      <c r="E3462" t="s">
        <v>3617</v>
      </c>
      <c r="F3462" t="str">
        <f>_xlfn.CONCAT(D3462:D3462,"-",E3462)</f>
        <v>Mombasa-Lagos</v>
      </c>
      <c r="G3462" s="1">
        <v>44802</v>
      </c>
      <c r="H3462"/>
      <c r="I3462" s="8" t="str">
        <f>IF(H3462&lt;&gt;"",_xlfn.DAYS(H3462,G3462),"N/A")</f>
        <v>N/A</v>
      </c>
      <c r="J3462" s="1" t="str">
        <f>IF(H3462&lt;&gt;"",H3462,"N/A")</f>
        <v>N/A</v>
      </c>
      <c r="K3462">
        <v>8</v>
      </c>
      <c r="M3462" t="str">
        <f>IF(L3462&lt;&gt;"",L3462,"N/A")</f>
        <v>N/A</v>
      </c>
      <c r="O3462" t="str">
        <f>IF(N3462&lt;&gt;"",N3462,"N/A")</f>
        <v>N/A</v>
      </c>
      <c r="P3462" t="s">
        <v>69</v>
      </c>
      <c r="Q3462" s="9">
        <v>29.888000000000002</v>
      </c>
      <c r="R3462" t="str">
        <f t="shared" si="54"/>
        <v>20-30</v>
      </c>
      <c r="S3462">
        <v>20</v>
      </c>
      <c r="T3462" t="s">
        <v>14</v>
      </c>
      <c r="U3462">
        <f>IF(T3462="USD",S3462,S3462*0.055)</f>
        <v>20</v>
      </c>
      <c r="V3462">
        <v>10</v>
      </c>
      <c r="W3462" t="s">
        <v>14</v>
      </c>
      <c r="X3462">
        <f>IF(W3462="USD",V3462,V3462*0.054)</f>
        <v>10</v>
      </c>
      <c r="Y3462">
        <v>0</v>
      </c>
    </row>
    <row r="3463" spans="1:25" x14ac:dyDescent="0.25">
      <c r="A3463" t="s">
        <v>2041</v>
      </c>
      <c r="B3463" t="s">
        <v>10</v>
      </c>
      <c r="C3463" t="s">
        <v>68</v>
      </c>
      <c r="D3463" t="s">
        <v>3619</v>
      </c>
      <c r="E3463" t="s">
        <v>3613</v>
      </c>
      <c r="F3463" t="str">
        <f>_xlfn.CONCAT(D3463:D3463,"-",E3463)</f>
        <v>Addis Ababa-Sanaa</v>
      </c>
      <c r="G3463" s="1">
        <v>44802</v>
      </c>
      <c r="H3463"/>
      <c r="I3463" s="8" t="str">
        <f>IF(H3463&lt;&gt;"",_xlfn.DAYS(H3463,G3463),"N/A")</f>
        <v>N/A</v>
      </c>
      <c r="J3463" s="1" t="str">
        <f>IF(H3463&lt;&gt;"",H3463,"N/A")</f>
        <v>N/A</v>
      </c>
      <c r="K3463">
        <v>8</v>
      </c>
      <c r="M3463" t="str">
        <f>IF(L3463&lt;&gt;"",L3463,"N/A")</f>
        <v>N/A</v>
      </c>
      <c r="O3463" t="str">
        <f>IF(N3463&lt;&gt;"",N3463,"N/A")</f>
        <v>N/A</v>
      </c>
      <c r="P3463" t="s">
        <v>69</v>
      </c>
      <c r="Q3463" s="9">
        <v>29.888000000000002</v>
      </c>
      <c r="R3463" t="str">
        <f t="shared" si="54"/>
        <v>20-30</v>
      </c>
      <c r="S3463">
        <v>20</v>
      </c>
      <c r="T3463" t="s">
        <v>14</v>
      </c>
      <c r="U3463">
        <f>IF(T3463="USD",S3463,S3463*0.055)</f>
        <v>20</v>
      </c>
      <c r="V3463">
        <v>10</v>
      </c>
      <c r="W3463" t="s">
        <v>14</v>
      </c>
      <c r="X3463">
        <f>IF(W3463="USD",V3463,V3463*0.054)</f>
        <v>10</v>
      </c>
      <c r="Y3463">
        <v>0</v>
      </c>
    </row>
    <row r="3464" spans="1:25" x14ac:dyDescent="0.25">
      <c r="A3464" t="s">
        <v>1962</v>
      </c>
      <c r="B3464" t="s">
        <v>10</v>
      </c>
      <c r="C3464" t="s">
        <v>68</v>
      </c>
      <c r="D3464" t="s">
        <v>3619</v>
      </c>
      <c r="E3464" t="s">
        <v>3617</v>
      </c>
      <c r="F3464" t="str">
        <f>_xlfn.CONCAT(D3464:D3464,"-",E3464)</f>
        <v>Addis Ababa-Lagos</v>
      </c>
      <c r="G3464" s="1">
        <v>44802</v>
      </c>
      <c r="H3464"/>
      <c r="I3464" s="8" t="str">
        <f>IF(H3464&lt;&gt;"",_xlfn.DAYS(H3464,G3464),"N/A")</f>
        <v>N/A</v>
      </c>
      <c r="J3464" s="1" t="str">
        <f>IF(H3464&lt;&gt;"",H3464,"N/A")</f>
        <v>N/A</v>
      </c>
      <c r="K3464">
        <v>8</v>
      </c>
      <c r="M3464" t="str">
        <f>IF(L3464&lt;&gt;"",L3464,"N/A")</f>
        <v>N/A</v>
      </c>
      <c r="O3464" t="str">
        <f>IF(N3464&lt;&gt;"",N3464,"N/A")</f>
        <v>N/A</v>
      </c>
      <c r="P3464" t="s">
        <v>13</v>
      </c>
      <c r="Q3464" s="9">
        <v>29.888000000000002</v>
      </c>
      <c r="R3464" t="str">
        <f t="shared" si="54"/>
        <v>20-30</v>
      </c>
      <c r="S3464">
        <v>600</v>
      </c>
      <c r="T3464" t="s">
        <v>14</v>
      </c>
      <c r="U3464">
        <f>IF(T3464="USD",S3464,S3464*0.055)</f>
        <v>600</v>
      </c>
      <c r="V3464">
        <v>300</v>
      </c>
      <c r="W3464" t="s">
        <v>14</v>
      </c>
      <c r="X3464">
        <f>IF(W3464="USD",V3464,V3464*0.054)</f>
        <v>300</v>
      </c>
      <c r="Y3464">
        <v>0</v>
      </c>
    </row>
    <row r="3465" spans="1:25" x14ac:dyDescent="0.25">
      <c r="A3465" t="s">
        <v>849</v>
      </c>
      <c r="B3465" t="s">
        <v>10</v>
      </c>
      <c r="C3465" t="s">
        <v>11</v>
      </c>
      <c r="D3465" t="s">
        <v>3616</v>
      </c>
      <c r="E3465" t="s">
        <v>3612</v>
      </c>
      <c r="F3465" t="str">
        <f>_xlfn.CONCAT(D3465:D3465,"-",E3465)</f>
        <v>Marrakech-Victoria</v>
      </c>
      <c r="G3465" s="1">
        <v>44805</v>
      </c>
      <c r="H3465"/>
      <c r="I3465" s="8" t="str">
        <f>IF(H3465&lt;&gt;"",_xlfn.DAYS(H3465,G3465),"N/A")</f>
        <v>N/A</v>
      </c>
      <c r="J3465" s="1" t="str">
        <f>IF(H3465&lt;&gt;"",H3465,"N/A")</f>
        <v>N/A</v>
      </c>
      <c r="K3465">
        <v>9</v>
      </c>
      <c r="M3465" t="str">
        <f>IF(L3465&lt;&gt;"",L3465,"N/A")</f>
        <v>N/A</v>
      </c>
      <c r="O3465" t="str">
        <f>IF(N3465&lt;&gt;"",N3465,"N/A")</f>
        <v>N/A</v>
      </c>
      <c r="P3465" t="s">
        <v>69</v>
      </c>
      <c r="Q3465" s="9">
        <v>29.86</v>
      </c>
      <c r="R3465" t="str">
        <f t="shared" si="54"/>
        <v>20-30</v>
      </c>
      <c r="S3465">
        <v>20</v>
      </c>
      <c r="T3465" t="s">
        <v>14</v>
      </c>
      <c r="U3465">
        <f>IF(T3465="USD",S3465,S3465*0.055)</f>
        <v>20</v>
      </c>
      <c r="V3465">
        <v>10</v>
      </c>
      <c r="W3465" t="s">
        <v>14</v>
      </c>
      <c r="X3465">
        <f>IF(W3465="USD",V3465,V3465*0.054)</f>
        <v>10</v>
      </c>
      <c r="Y3465">
        <v>0</v>
      </c>
    </row>
    <row r="3466" spans="1:25" x14ac:dyDescent="0.25">
      <c r="A3466" t="s">
        <v>843</v>
      </c>
      <c r="B3466" t="s">
        <v>10</v>
      </c>
      <c r="C3466" t="s">
        <v>11</v>
      </c>
      <c r="D3466" t="s">
        <v>3616</v>
      </c>
      <c r="E3466" t="s">
        <v>3614</v>
      </c>
      <c r="F3466" t="str">
        <f>_xlfn.CONCAT(D3466:D3466,"-",E3466)</f>
        <v>Marrakech-Alger</v>
      </c>
      <c r="G3466" s="1">
        <v>44805</v>
      </c>
      <c r="H3466"/>
      <c r="I3466" s="8" t="str">
        <f>IF(H3466&lt;&gt;"",_xlfn.DAYS(H3466,G3466),"N/A")</f>
        <v>N/A</v>
      </c>
      <c r="J3466" s="1" t="str">
        <f>IF(H3466&lt;&gt;"",H3466,"N/A")</f>
        <v>N/A</v>
      </c>
      <c r="K3466">
        <v>9</v>
      </c>
      <c r="M3466" t="str">
        <f>IF(L3466&lt;&gt;"",L3466,"N/A")</f>
        <v>N/A</v>
      </c>
      <c r="O3466" t="str">
        <f>IF(N3466&lt;&gt;"",N3466,"N/A")</f>
        <v>N/A</v>
      </c>
      <c r="P3466" t="s">
        <v>13</v>
      </c>
      <c r="Q3466" s="9">
        <v>29.86</v>
      </c>
      <c r="R3466" t="str">
        <f t="shared" si="54"/>
        <v>20-30</v>
      </c>
      <c r="S3466">
        <v>600</v>
      </c>
      <c r="T3466" t="s">
        <v>14</v>
      </c>
      <c r="U3466">
        <f>IF(T3466="USD",S3466,S3466*0.055)</f>
        <v>600</v>
      </c>
      <c r="V3466">
        <v>300</v>
      </c>
      <c r="W3466" t="s">
        <v>14</v>
      </c>
      <c r="X3466">
        <f>IF(W3466="USD",V3466,V3466*0.054)</f>
        <v>300</v>
      </c>
      <c r="Y3466">
        <v>0</v>
      </c>
    </row>
    <row r="3467" spans="1:25" x14ac:dyDescent="0.25">
      <c r="A3467" t="s">
        <v>2032</v>
      </c>
      <c r="B3467" t="s">
        <v>10</v>
      </c>
      <c r="C3467" t="s">
        <v>68</v>
      </c>
      <c r="D3467" t="s">
        <v>3619</v>
      </c>
      <c r="E3467" t="s">
        <v>3614</v>
      </c>
      <c r="F3467" t="str">
        <f>_xlfn.CONCAT(D3467:D3467,"-",E3467)</f>
        <v>Addis Ababa-Alger</v>
      </c>
      <c r="G3467" s="1">
        <v>44810</v>
      </c>
      <c r="H3467"/>
      <c r="I3467" s="8" t="str">
        <f>IF(H3467&lt;&gt;"",_xlfn.DAYS(H3467,G3467),"N/A")</f>
        <v>N/A</v>
      </c>
      <c r="J3467" s="1" t="str">
        <f>IF(H3467&lt;&gt;"",H3467,"N/A")</f>
        <v>N/A</v>
      </c>
      <c r="K3467">
        <v>9</v>
      </c>
      <c r="M3467" t="str">
        <f>IF(L3467&lt;&gt;"",L3467,"N/A")</f>
        <v>N/A</v>
      </c>
      <c r="O3467" t="str">
        <f>IF(N3467&lt;&gt;"",N3467,"N/A")</f>
        <v>N/A</v>
      </c>
      <c r="P3467" t="s">
        <v>69</v>
      </c>
      <c r="Q3467" s="9">
        <v>29.782</v>
      </c>
      <c r="R3467" t="str">
        <f t="shared" si="54"/>
        <v>20-30</v>
      </c>
      <c r="S3467">
        <v>20</v>
      </c>
      <c r="T3467" t="s">
        <v>14</v>
      </c>
      <c r="U3467">
        <f>IF(T3467="USD",S3467,S3467*0.055)</f>
        <v>20</v>
      </c>
      <c r="V3467">
        <v>10</v>
      </c>
      <c r="W3467" t="s">
        <v>14</v>
      </c>
      <c r="X3467">
        <f>IF(W3467="USD",V3467,V3467*0.054)</f>
        <v>10</v>
      </c>
      <c r="Y3467">
        <v>0</v>
      </c>
    </row>
    <row r="3468" spans="1:25" x14ac:dyDescent="0.25">
      <c r="A3468" t="s">
        <v>2029</v>
      </c>
      <c r="B3468" t="s">
        <v>10</v>
      </c>
      <c r="C3468" t="s">
        <v>68</v>
      </c>
      <c r="D3468" t="s">
        <v>3611</v>
      </c>
      <c r="E3468" t="s">
        <v>3612</v>
      </c>
      <c r="F3468" t="str">
        <f>_xlfn.CONCAT(D3468:D3468,"-",E3468)</f>
        <v>Mogadishu-Victoria</v>
      </c>
      <c r="G3468" s="1">
        <v>44810</v>
      </c>
      <c r="H3468"/>
      <c r="I3468" s="8" t="str">
        <f>IF(H3468&lt;&gt;"",_xlfn.DAYS(H3468,G3468),"N/A")</f>
        <v>N/A</v>
      </c>
      <c r="J3468" s="1" t="str">
        <f>IF(H3468&lt;&gt;"",H3468,"N/A")</f>
        <v>N/A</v>
      </c>
      <c r="K3468">
        <v>9</v>
      </c>
      <c r="M3468" t="str">
        <f>IF(L3468&lt;&gt;"",L3468,"N/A")</f>
        <v>N/A</v>
      </c>
      <c r="O3468" t="str">
        <f>IF(N3468&lt;&gt;"",N3468,"N/A")</f>
        <v>N/A</v>
      </c>
      <c r="P3468" t="s">
        <v>13</v>
      </c>
      <c r="Q3468" s="9">
        <v>29.782</v>
      </c>
      <c r="R3468" t="str">
        <f t="shared" si="54"/>
        <v>20-30</v>
      </c>
      <c r="S3468">
        <v>600</v>
      </c>
      <c r="T3468" t="s">
        <v>14</v>
      </c>
      <c r="U3468">
        <f>IF(T3468="USD",S3468,S3468*0.055)</f>
        <v>600</v>
      </c>
      <c r="V3468">
        <v>300</v>
      </c>
      <c r="W3468" t="s">
        <v>14</v>
      </c>
      <c r="X3468">
        <f>IF(W3468="USD",V3468,V3468*0.054)</f>
        <v>300</v>
      </c>
      <c r="Y3468">
        <v>0</v>
      </c>
    </row>
    <row r="3469" spans="1:25" x14ac:dyDescent="0.25">
      <c r="A3469" t="s">
        <v>2024</v>
      </c>
      <c r="B3469" t="s">
        <v>10</v>
      </c>
      <c r="C3469" t="s">
        <v>68</v>
      </c>
      <c r="D3469" t="s">
        <v>3611</v>
      </c>
      <c r="E3469" t="s">
        <v>3618</v>
      </c>
      <c r="F3469" t="str">
        <f>_xlfn.CONCAT(D3469:D3469,"-",E3469)</f>
        <v>Mogadishu-Tripoli</v>
      </c>
      <c r="G3469" s="1">
        <v>44809</v>
      </c>
      <c r="H3469"/>
      <c r="I3469" s="8" t="str">
        <f>IF(H3469&lt;&gt;"",_xlfn.DAYS(H3469,G3469),"N/A")</f>
        <v>N/A</v>
      </c>
      <c r="J3469" s="1" t="str">
        <f>IF(H3469&lt;&gt;"",H3469,"N/A")</f>
        <v>N/A</v>
      </c>
      <c r="K3469">
        <v>9</v>
      </c>
      <c r="M3469" t="str">
        <f>IF(L3469&lt;&gt;"",L3469,"N/A")</f>
        <v>N/A</v>
      </c>
      <c r="O3469" t="str">
        <f>IF(N3469&lt;&gt;"",N3469,"N/A")</f>
        <v>N/A</v>
      </c>
      <c r="P3469" t="s">
        <v>69</v>
      </c>
      <c r="Q3469" s="9">
        <v>29.741</v>
      </c>
      <c r="R3469" t="str">
        <f t="shared" si="54"/>
        <v>20-30</v>
      </c>
      <c r="S3469">
        <v>20</v>
      </c>
      <c r="T3469" t="s">
        <v>14</v>
      </c>
      <c r="U3469">
        <f>IF(T3469="USD",S3469,S3469*0.055)</f>
        <v>20</v>
      </c>
      <c r="V3469">
        <v>10</v>
      </c>
      <c r="W3469" t="s">
        <v>14</v>
      </c>
      <c r="X3469">
        <f>IF(W3469="USD",V3469,V3469*0.054)</f>
        <v>10</v>
      </c>
      <c r="Y3469">
        <v>0</v>
      </c>
    </row>
    <row r="3470" spans="1:25" x14ac:dyDescent="0.25">
      <c r="A3470" t="s">
        <v>2021</v>
      </c>
      <c r="B3470" t="s">
        <v>10</v>
      </c>
      <c r="C3470" t="s">
        <v>68</v>
      </c>
      <c r="D3470" t="s">
        <v>3619</v>
      </c>
      <c r="E3470" t="s">
        <v>3617</v>
      </c>
      <c r="F3470" t="str">
        <f>_xlfn.CONCAT(D3470:D3470,"-",E3470)</f>
        <v>Addis Ababa-Lagos</v>
      </c>
      <c r="G3470" s="1">
        <v>44809</v>
      </c>
      <c r="H3470"/>
      <c r="I3470" s="8" t="str">
        <f>IF(H3470&lt;&gt;"",_xlfn.DAYS(H3470,G3470),"N/A")</f>
        <v>N/A</v>
      </c>
      <c r="J3470" s="1" t="str">
        <f>IF(H3470&lt;&gt;"",H3470,"N/A")</f>
        <v>N/A</v>
      </c>
      <c r="K3470">
        <v>9</v>
      </c>
      <c r="M3470" t="str">
        <f>IF(L3470&lt;&gt;"",L3470,"N/A")</f>
        <v>N/A</v>
      </c>
      <c r="O3470" t="str">
        <f>IF(N3470&lt;&gt;"",N3470,"N/A")</f>
        <v>N/A</v>
      </c>
      <c r="P3470" t="s">
        <v>13</v>
      </c>
      <c r="Q3470" s="9">
        <v>29.741</v>
      </c>
      <c r="R3470" t="str">
        <f t="shared" si="54"/>
        <v>20-30</v>
      </c>
      <c r="S3470">
        <v>600</v>
      </c>
      <c r="T3470" t="s">
        <v>14</v>
      </c>
      <c r="U3470">
        <f>IF(T3470="USD",S3470,S3470*0.055)</f>
        <v>600</v>
      </c>
      <c r="V3470">
        <v>300</v>
      </c>
      <c r="W3470" t="s">
        <v>14</v>
      </c>
      <c r="X3470">
        <f>IF(W3470="USD",V3470,V3470*0.054)</f>
        <v>300</v>
      </c>
      <c r="Y3470">
        <v>0</v>
      </c>
    </row>
    <row r="3471" spans="1:25" x14ac:dyDescent="0.25">
      <c r="A3471" t="s">
        <v>2038</v>
      </c>
      <c r="B3471" t="s">
        <v>10</v>
      </c>
      <c r="C3471" t="s">
        <v>68</v>
      </c>
      <c r="D3471" t="s">
        <v>3615</v>
      </c>
      <c r="E3471" t="s">
        <v>3613</v>
      </c>
      <c r="F3471" t="str">
        <f>_xlfn.CONCAT(D3471:D3471,"-",E3471)</f>
        <v>Mombasa-Sanaa</v>
      </c>
      <c r="G3471" s="1">
        <v>44810</v>
      </c>
      <c r="H3471"/>
      <c r="I3471" s="8" t="str">
        <f>IF(H3471&lt;&gt;"",_xlfn.DAYS(H3471,G3471),"N/A")</f>
        <v>N/A</v>
      </c>
      <c r="J3471" s="1" t="str">
        <f>IF(H3471&lt;&gt;"",H3471,"N/A")</f>
        <v>N/A</v>
      </c>
      <c r="K3471">
        <v>9</v>
      </c>
      <c r="M3471" t="str">
        <f>IF(L3471&lt;&gt;"",L3471,"N/A")</f>
        <v>N/A</v>
      </c>
      <c r="O3471" t="str">
        <f>IF(N3471&lt;&gt;"",N3471,"N/A")</f>
        <v>N/A</v>
      </c>
      <c r="P3471" t="s">
        <v>69</v>
      </c>
      <c r="Q3471" s="9">
        <v>29.727</v>
      </c>
      <c r="R3471" t="str">
        <f t="shared" si="54"/>
        <v>20-30</v>
      </c>
      <c r="S3471">
        <v>20</v>
      </c>
      <c r="T3471" t="s">
        <v>14</v>
      </c>
      <c r="U3471">
        <f>IF(T3471="USD",S3471,S3471*0.055)</f>
        <v>20</v>
      </c>
      <c r="V3471">
        <v>10</v>
      </c>
      <c r="W3471" t="s">
        <v>14</v>
      </c>
      <c r="X3471">
        <f>IF(W3471="USD",V3471,V3471*0.054)</f>
        <v>10</v>
      </c>
      <c r="Y3471">
        <v>0</v>
      </c>
    </row>
    <row r="3472" spans="1:25" x14ac:dyDescent="0.25">
      <c r="A3472" t="s">
        <v>2035</v>
      </c>
      <c r="B3472" t="s">
        <v>10</v>
      </c>
      <c r="C3472" t="s">
        <v>68</v>
      </c>
      <c r="D3472" t="s">
        <v>3619</v>
      </c>
      <c r="E3472" t="s">
        <v>3613</v>
      </c>
      <c r="F3472" t="str">
        <f>_xlfn.CONCAT(D3472:D3472,"-",E3472)</f>
        <v>Addis Ababa-Sanaa</v>
      </c>
      <c r="G3472" s="1">
        <v>44810</v>
      </c>
      <c r="H3472"/>
      <c r="I3472" s="8" t="str">
        <f>IF(H3472&lt;&gt;"",_xlfn.DAYS(H3472,G3472),"N/A")</f>
        <v>N/A</v>
      </c>
      <c r="J3472" s="1" t="str">
        <f>IF(H3472&lt;&gt;"",H3472,"N/A")</f>
        <v>N/A</v>
      </c>
      <c r="K3472">
        <v>9</v>
      </c>
      <c r="M3472" t="str">
        <f>IF(L3472&lt;&gt;"",L3472,"N/A")</f>
        <v>N/A</v>
      </c>
      <c r="O3472" t="str">
        <f>IF(N3472&lt;&gt;"",N3472,"N/A")</f>
        <v>N/A</v>
      </c>
      <c r="P3472" t="s">
        <v>13</v>
      </c>
      <c r="Q3472" s="9">
        <v>29.727</v>
      </c>
      <c r="R3472" t="str">
        <f t="shared" si="54"/>
        <v>20-30</v>
      </c>
      <c r="S3472">
        <v>600</v>
      </c>
      <c r="T3472" t="s">
        <v>14</v>
      </c>
      <c r="U3472">
        <f>IF(T3472="USD",S3472,S3472*0.055)</f>
        <v>600</v>
      </c>
      <c r="V3472">
        <v>300</v>
      </c>
      <c r="W3472" t="s">
        <v>14</v>
      </c>
      <c r="X3472">
        <f>IF(W3472="USD",V3472,V3472*0.054)</f>
        <v>300</v>
      </c>
      <c r="Y3472">
        <v>0</v>
      </c>
    </row>
    <row r="3473" spans="1:25" x14ac:dyDescent="0.25">
      <c r="A3473" t="s">
        <v>2018</v>
      </c>
      <c r="B3473" t="s">
        <v>10</v>
      </c>
      <c r="C3473" t="s">
        <v>68</v>
      </c>
      <c r="D3473" t="s">
        <v>3620</v>
      </c>
      <c r="E3473" t="s">
        <v>3617</v>
      </c>
      <c r="F3473" t="str">
        <f>_xlfn.CONCAT(D3473:D3473,"-",E3473)</f>
        <v>Zanzibar-Lagos</v>
      </c>
      <c r="G3473" s="1">
        <v>44809</v>
      </c>
      <c r="H3473"/>
      <c r="I3473" s="8" t="str">
        <f>IF(H3473&lt;&gt;"",_xlfn.DAYS(H3473,G3473),"N/A")</f>
        <v>N/A</v>
      </c>
      <c r="J3473" s="1" t="str">
        <f>IF(H3473&lt;&gt;"",H3473,"N/A")</f>
        <v>N/A</v>
      </c>
      <c r="K3473">
        <v>9</v>
      </c>
      <c r="M3473" t="str">
        <f>IF(L3473&lt;&gt;"",L3473,"N/A")</f>
        <v>N/A</v>
      </c>
      <c r="O3473" t="str">
        <f>IF(N3473&lt;&gt;"",N3473,"N/A")</f>
        <v>N/A</v>
      </c>
      <c r="P3473" t="s">
        <v>69</v>
      </c>
      <c r="Q3473" s="9">
        <v>29.702000000000002</v>
      </c>
      <c r="R3473" t="str">
        <f t="shared" si="54"/>
        <v>20-30</v>
      </c>
      <c r="S3473">
        <v>20</v>
      </c>
      <c r="T3473" t="s">
        <v>14</v>
      </c>
      <c r="U3473">
        <f>IF(T3473="USD",S3473,S3473*0.055)</f>
        <v>20</v>
      </c>
      <c r="V3473">
        <v>10</v>
      </c>
      <c r="W3473" t="s">
        <v>14</v>
      </c>
      <c r="X3473">
        <f>IF(W3473="USD",V3473,V3473*0.054)</f>
        <v>10</v>
      </c>
      <c r="Y3473">
        <v>0</v>
      </c>
    </row>
    <row r="3474" spans="1:25" x14ac:dyDescent="0.25">
      <c r="A3474" t="s">
        <v>2007</v>
      </c>
      <c r="B3474" t="s">
        <v>10</v>
      </c>
      <c r="C3474" t="s">
        <v>68</v>
      </c>
      <c r="D3474" t="s">
        <v>3611</v>
      </c>
      <c r="E3474" t="s">
        <v>3614</v>
      </c>
      <c r="F3474" t="str">
        <f>_xlfn.CONCAT(D3474:D3474,"-",E3474)</f>
        <v>Mogadishu-Alger</v>
      </c>
      <c r="G3474" s="1">
        <v>44809</v>
      </c>
      <c r="H3474"/>
      <c r="I3474" s="8" t="str">
        <f>IF(H3474&lt;&gt;"",_xlfn.DAYS(H3474,G3474),"N/A")</f>
        <v>N/A</v>
      </c>
      <c r="J3474" s="1" t="str">
        <f>IF(H3474&lt;&gt;"",H3474,"N/A")</f>
        <v>N/A</v>
      </c>
      <c r="K3474">
        <v>9</v>
      </c>
      <c r="M3474" t="str">
        <f>IF(L3474&lt;&gt;"",L3474,"N/A")</f>
        <v>N/A</v>
      </c>
      <c r="O3474" t="str">
        <f>IF(N3474&lt;&gt;"",N3474,"N/A")</f>
        <v>N/A</v>
      </c>
      <c r="P3474" t="s">
        <v>13</v>
      </c>
      <c r="Q3474" s="9">
        <v>29.702000000000002</v>
      </c>
      <c r="R3474" t="str">
        <f t="shared" si="54"/>
        <v>20-30</v>
      </c>
      <c r="S3474">
        <v>600</v>
      </c>
      <c r="T3474" t="s">
        <v>14</v>
      </c>
      <c r="U3474">
        <f>IF(T3474="USD",S3474,S3474*0.055)</f>
        <v>600</v>
      </c>
      <c r="V3474">
        <v>300</v>
      </c>
      <c r="W3474" t="s">
        <v>14</v>
      </c>
      <c r="X3474">
        <f>IF(W3474="USD",V3474,V3474*0.054)</f>
        <v>300</v>
      </c>
      <c r="Y3474">
        <v>0</v>
      </c>
    </row>
    <row r="3475" spans="1:25" x14ac:dyDescent="0.25">
      <c r="A3475" t="s">
        <v>676</v>
      </c>
      <c r="B3475" t="s">
        <v>10</v>
      </c>
      <c r="C3475" t="s">
        <v>68</v>
      </c>
      <c r="D3475" t="s">
        <v>3611</v>
      </c>
      <c r="E3475" t="s">
        <v>3614</v>
      </c>
      <c r="F3475" t="str">
        <f>_xlfn.CONCAT(D3475:D3475,"-",E3475)</f>
        <v>Mogadishu-Alger</v>
      </c>
      <c r="G3475" s="1">
        <v>44791</v>
      </c>
      <c r="H3475"/>
      <c r="I3475" s="8" t="str">
        <f>IF(H3475&lt;&gt;"",_xlfn.DAYS(H3475,G3475),"N/A")</f>
        <v>N/A</v>
      </c>
      <c r="J3475" s="1" t="str">
        <f>IF(H3475&lt;&gt;"",H3475,"N/A")</f>
        <v>N/A</v>
      </c>
      <c r="K3475">
        <v>8</v>
      </c>
      <c r="M3475" t="str">
        <f>IF(L3475&lt;&gt;"",L3475,"N/A")</f>
        <v>N/A</v>
      </c>
      <c r="O3475" t="str">
        <f>IF(N3475&lt;&gt;"",N3475,"N/A")</f>
        <v>N/A</v>
      </c>
      <c r="P3475" t="s">
        <v>13</v>
      </c>
      <c r="Q3475" s="9">
        <v>29.68</v>
      </c>
      <c r="R3475" t="str">
        <f t="shared" si="54"/>
        <v>20-30</v>
      </c>
      <c r="S3475">
        <v>600</v>
      </c>
      <c r="T3475" t="s">
        <v>14</v>
      </c>
      <c r="U3475">
        <f>IF(T3475="USD",S3475,S3475*0.055)</f>
        <v>600</v>
      </c>
      <c r="V3475">
        <v>300</v>
      </c>
      <c r="W3475" t="s">
        <v>14</v>
      </c>
      <c r="X3475">
        <f>IF(W3475="USD",V3475,V3475*0.054)</f>
        <v>300</v>
      </c>
      <c r="Y3475">
        <v>0</v>
      </c>
    </row>
    <row r="3476" spans="1:25" x14ac:dyDescent="0.25">
      <c r="A3476" t="s">
        <v>698</v>
      </c>
      <c r="B3476" t="s">
        <v>10</v>
      </c>
      <c r="C3476" t="s">
        <v>68</v>
      </c>
      <c r="D3476" t="s">
        <v>3615</v>
      </c>
      <c r="E3476" t="s">
        <v>3618</v>
      </c>
      <c r="F3476" t="str">
        <f>_xlfn.CONCAT(D3476:D3476,"-",E3476)</f>
        <v>Mombasa-Tripoli</v>
      </c>
      <c r="G3476" s="1">
        <v>44802</v>
      </c>
      <c r="H3476"/>
      <c r="I3476" s="8" t="str">
        <f>IF(H3476&lt;&gt;"",_xlfn.DAYS(H3476,G3476),"N/A")</f>
        <v>N/A</v>
      </c>
      <c r="J3476" s="1" t="str">
        <f>IF(H3476&lt;&gt;"",H3476,"N/A")</f>
        <v>N/A</v>
      </c>
      <c r="K3476">
        <v>8</v>
      </c>
      <c r="M3476" t="str">
        <f>IF(L3476&lt;&gt;"",L3476,"N/A")</f>
        <v>N/A</v>
      </c>
      <c r="O3476" t="str">
        <f>IF(N3476&lt;&gt;"",N3476,"N/A")</f>
        <v>N/A</v>
      </c>
      <c r="P3476" t="s">
        <v>69</v>
      </c>
      <c r="Q3476" s="9">
        <v>29.64</v>
      </c>
      <c r="R3476" t="str">
        <f t="shared" si="54"/>
        <v>20-30</v>
      </c>
      <c r="S3476">
        <v>20</v>
      </c>
      <c r="T3476" t="s">
        <v>14</v>
      </c>
      <c r="U3476">
        <f>IF(T3476="USD",S3476,S3476*0.055)</f>
        <v>20</v>
      </c>
      <c r="V3476">
        <v>10</v>
      </c>
      <c r="W3476" t="s">
        <v>14</v>
      </c>
      <c r="X3476">
        <f>IF(W3476="USD",V3476,V3476*0.054)</f>
        <v>10</v>
      </c>
      <c r="Y3476">
        <v>0</v>
      </c>
    </row>
    <row r="3477" spans="1:25" x14ac:dyDescent="0.25">
      <c r="A3477" t="s">
        <v>688</v>
      </c>
      <c r="B3477" t="s">
        <v>10</v>
      </c>
      <c r="C3477" t="s">
        <v>68</v>
      </c>
      <c r="D3477" t="s">
        <v>3615</v>
      </c>
      <c r="E3477" t="s">
        <v>3614</v>
      </c>
      <c r="F3477" t="str">
        <f>_xlfn.CONCAT(D3477:D3477,"-",E3477)</f>
        <v>Mombasa-Alger</v>
      </c>
      <c r="G3477" s="1">
        <v>44802</v>
      </c>
      <c r="H3477"/>
      <c r="I3477" s="8" t="str">
        <f>IF(H3477&lt;&gt;"",_xlfn.DAYS(H3477,G3477),"N/A")</f>
        <v>N/A</v>
      </c>
      <c r="J3477" s="1" t="str">
        <f>IF(H3477&lt;&gt;"",H3477,"N/A")</f>
        <v>N/A</v>
      </c>
      <c r="K3477">
        <v>8</v>
      </c>
      <c r="M3477" t="str">
        <f>IF(L3477&lt;&gt;"",L3477,"N/A")</f>
        <v>N/A</v>
      </c>
      <c r="O3477" t="str">
        <f>IF(N3477&lt;&gt;"",N3477,"N/A")</f>
        <v>N/A</v>
      </c>
      <c r="P3477" t="s">
        <v>13</v>
      </c>
      <c r="Q3477" s="9">
        <v>29.64</v>
      </c>
      <c r="R3477" t="str">
        <f t="shared" si="54"/>
        <v>20-30</v>
      </c>
      <c r="S3477">
        <v>600</v>
      </c>
      <c r="T3477" t="s">
        <v>14</v>
      </c>
      <c r="U3477">
        <f>IF(T3477="USD",S3477,S3477*0.055)</f>
        <v>600</v>
      </c>
      <c r="V3477">
        <v>300</v>
      </c>
      <c r="W3477" t="s">
        <v>14</v>
      </c>
      <c r="X3477">
        <f>IF(W3477="USD",V3477,V3477*0.054)</f>
        <v>300</v>
      </c>
      <c r="Y3477">
        <v>0</v>
      </c>
    </row>
    <row r="3478" spans="1:25" x14ac:dyDescent="0.25">
      <c r="A3478" t="s">
        <v>2061</v>
      </c>
      <c r="B3478" t="s">
        <v>10</v>
      </c>
      <c r="C3478" t="s">
        <v>68</v>
      </c>
      <c r="D3478" t="s">
        <v>3620</v>
      </c>
      <c r="E3478" t="s">
        <v>3612</v>
      </c>
      <c r="F3478" t="str">
        <f>_xlfn.CONCAT(D3478:D3478,"-",E3478)</f>
        <v>Zanzibar-Victoria</v>
      </c>
      <c r="G3478" s="1">
        <v>44799</v>
      </c>
      <c r="H3478"/>
      <c r="I3478" s="8" t="str">
        <f>IF(H3478&lt;&gt;"",_xlfn.DAYS(H3478,G3478),"N/A")</f>
        <v>N/A</v>
      </c>
      <c r="J3478" s="1" t="str">
        <f>IF(H3478&lt;&gt;"",H3478,"N/A")</f>
        <v>N/A</v>
      </c>
      <c r="K3478">
        <v>8</v>
      </c>
      <c r="M3478" t="str">
        <f>IF(L3478&lt;&gt;"",L3478,"N/A")</f>
        <v>N/A</v>
      </c>
      <c r="O3478" t="str">
        <f>IF(N3478&lt;&gt;"",N3478,"N/A")</f>
        <v>N/A</v>
      </c>
      <c r="P3478" t="s">
        <v>69</v>
      </c>
      <c r="Q3478" s="9">
        <v>29.629000000000001</v>
      </c>
      <c r="R3478" t="str">
        <f t="shared" si="54"/>
        <v>20-30</v>
      </c>
      <c r="S3478">
        <v>20</v>
      </c>
      <c r="T3478" t="s">
        <v>14</v>
      </c>
      <c r="U3478">
        <f>IF(T3478="USD",S3478,S3478*0.055)</f>
        <v>20</v>
      </c>
      <c r="V3478">
        <v>10</v>
      </c>
      <c r="W3478" t="s">
        <v>14</v>
      </c>
      <c r="X3478">
        <f>IF(W3478="USD",V3478,V3478*0.054)</f>
        <v>10</v>
      </c>
      <c r="Y3478">
        <v>0</v>
      </c>
    </row>
    <row r="3479" spans="1:25" x14ac:dyDescent="0.25">
      <c r="A3479" t="s">
        <v>2015</v>
      </c>
      <c r="B3479" t="s">
        <v>10</v>
      </c>
      <c r="C3479" t="s">
        <v>68</v>
      </c>
      <c r="D3479" t="s">
        <v>3615</v>
      </c>
      <c r="E3479" t="s">
        <v>3614</v>
      </c>
      <c r="F3479" t="str">
        <f>_xlfn.CONCAT(D3479:D3479,"-",E3479)</f>
        <v>Mombasa-Alger</v>
      </c>
      <c r="G3479" s="1">
        <v>44799</v>
      </c>
      <c r="H3479"/>
      <c r="I3479" s="8" t="str">
        <f>IF(H3479&lt;&gt;"",_xlfn.DAYS(H3479,G3479),"N/A")</f>
        <v>N/A</v>
      </c>
      <c r="J3479" s="1" t="str">
        <f>IF(H3479&lt;&gt;"",H3479,"N/A")</f>
        <v>N/A</v>
      </c>
      <c r="K3479">
        <v>8</v>
      </c>
      <c r="M3479" t="str">
        <f>IF(L3479&lt;&gt;"",L3479,"N/A")</f>
        <v>N/A</v>
      </c>
      <c r="O3479" t="str">
        <f>IF(N3479&lt;&gt;"",N3479,"N/A")</f>
        <v>N/A</v>
      </c>
      <c r="P3479" t="s">
        <v>13</v>
      </c>
      <c r="Q3479" s="9">
        <v>29.629000000000001</v>
      </c>
      <c r="R3479" t="str">
        <f t="shared" si="54"/>
        <v>20-30</v>
      </c>
      <c r="S3479">
        <v>600</v>
      </c>
      <c r="T3479" t="s">
        <v>14</v>
      </c>
      <c r="U3479">
        <f>IF(T3479="USD",S3479,S3479*0.055)</f>
        <v>600</v>
      </c>
      <c r="V3479">
        <v>300</v>
      </c>
      <c r="W3479" t="s">
        <v>14</v>
      </c>
      <c r="X3479">
        <f>IF(W3479="USD",V3479,V3479*0.054)</f>
        <v>300</v>
      </c>
      <c r="Y3479">
        <v>0</v>
      </c>
    </row>
    <row r="3480" spans="1:25" x14ac:dyDescent="0.25">
      <c r="A3480" t="s">
        <v>694</v>
      </c>
      <c r="B3480" t="s">
        <v>10</v>
      </c>
      <c r="C3480" t="s">
        <v>68</v>
      </c>
      <c r="D3480" t="s">
        <v>3611</v>
      </c>
      <c r="E3480" t="s">
        <v>3618</v>
      </c>
      <c r="F3480" t="str">
        <f>_xlfn.CONCAT(D3480:D3480,"-",E3480)</f>
        <v>Mogadishu-Tripoli</v>
      </c>
      <c r="G3480" s="1">
        <v>44798</v>
      </c>
      <c r="H3480"/>
      <c r="I3480" s="8" t="str">
        <f>IF(H3480&lt;&gt;"",_xlfn.DAYS(H3480,G3480),"N/A")</f>
        <v>N/A</v>
      </c>
      <c r="J3480" s="1" t="str">
        <f>IF(H3480&lt;&gt;"",H3480,"N/A")</f>
        <v>N/A</v>
      </c>
      <c r="K3480">
        <v>8</v>
      </c>
      <c r="M3480" t="str">
        <f>IF(L3480&lt;&gt;"",L3480,"N/A")</f>
        <v>N/A</v>
      </c>
      <c r="O3480" t="str">
        <f>IF(N3480&lt;&gt;"",N3480,"N/A")</f>
        <v>N/A</v>
      </c>
      <c r="P3480" t="s">
        <v>69</v>
      </c>
      <c r="Q3480" s="9">
        <v>29.62</v>
      </c>
      <c r="R3480" t="str">
        <f t="shared" si="54"/>
        <v>20-30</v>
      </c>
      <c r="S3480">
        <v>20</v>
      </c>
      <c r="T3480" t="s">
        <v>14</v>
      </c>
      <c r="U3480">
        <f>IF(T3480="USD",S3480,S3480*0.055)</f>
        <v>20</v>
      </c>
      <c r="V3480">
        <v>10</v>
      </c>
      <c r="W3480" t="s">
        <v>14</v>
      </c>
      <c r="X3480">
        <f>IF(W3480="USD",V3480,V3480*0.054)</f>
        <v>10</v>
      </c>
      <c r="Y3480">
        <v>0</v>
      </c>
    </row>
    <row r="3481" spans="1:25" x14ac:dyDescent="0.25">
      <c r="A3481" t="s">
        <v>682</v>
      </c>
      <c r="B3481" t="s">
        <v>10</v>
      </c>
      <c r="C3481" t="s">
        <v>68</v>
      </c>
      <c r="D3481" t="s">
        <v>3615</v>
      </c>
      <c r="E3481" t="s">
        <v>3614</v>
      </c>
      <c r="F3481" t="str">
        <f>_xlfn.CONCAT(D3481:D3481,"-",E3481)</f>
        <v>Mombasa-Alger</v>
      </c>
      <c r="G3481" s="1">
        <v>44798</v>
      </c>
      <c r="H3481"/>
      <c r="I3481" s="8" t="str">
        <f>IF(H3481&lt;&gt;"",_xlfn.DAYS(H3481,G3481),"N/A")</f>
        <v>N/A</v>
      </c>
      <c r="J3481" s="1" t="str">
        <f>IF(H3481&lt;&gt;"",H3481,"N/A")</f>
        <v>N/A</v>
      </c>
      <c r="K3481">
        <v>8</v>
      </c>
      <c r="M3481" t="str">
        <f>IF(L3481&lt;&gt;"",L3481,"N/A")</f>
        <v>N/A</v>
      </c>
      <c r="O3481" t="str">
        <f>IF(N3481&lt;&gt;"",N3481,"N/A")</f>
        <v>N/A</v>
      </c>
      <c r="P3481" t="s">
        <v>13</v>
      </c>
      <c r="Q3481" s="9">
        <v>29.62</v>
      </c>
      <c r="R3481" t="str">
        <f t="shared" si="54"/>
        <v>20-30</v>
      </c>
      <c r="S3481">
        <v>600</v>
      </c>
      <c r="T3481" t="s">
        <v>14</v>
      </c>
      <c r="U3481">
        <f>IF(T3481="USD",S3481,S3481*0.055)</f>
        <v>600</v>
      </c>
      <c r="V3481">
        <v>300</v>
      </c>
      <c r="W3481" t="s">
        <v>14</v>
      </c>
      <c r="X3481">
        <f>IF(W3481="USD",V3481,V3481*0.054)</f>
        <v>300</v>
      </c>
      <c r="Y3481">
        <v>0</v>
      </c>
    </row>
    <row r="3482" spans="1:25" x14ac:dyDescent="0.25">
      <c r="A3482" t="s">
        <v>3065</v>
      </c>
      <c r="B3482" t="s">
        <v>10</v>
      </c>
      <c r="C3482" t="s">
        <v>68</v>
      </c>
      <c r="D3482" t="s">
        <v>3615</v>
      </c>
      <c r="E3482" t="s">
        <v>3612</v>
      </c>
      <c r="F3482" t="str">
        <f>_xlfn.CONCAT(D3482:D3482,"-",E3482)</f>
        <v>Mombasa-Victoria</v>
      </c>
      <c r="G3482" s="1">
        <v>44794</v>
      </c>
      <c r="H3482"/>
      <c r="I3482" s="8" t="str">
        <f>IF(H3482&lt;&gt;"",_xlfn.DAYS(H3482,G3482),"N/A")</f>
        <v>N/A</v>
      </c>
      <c r="J3482" s="1" t="str">
        <f>IF(H3482&lt;&gt;"",H3482,"N/A")</f>
        <v>N/A</v>
      </c>
      <c r="K3482">
        <v>8</v>
      </c>
      <c r="M3482" t="str">
        <f>IF(L3482&lt;&gt;"",L3482,"N/A")</f>
        <v>N/A</v>
      </c>
      <c r="O3482" t="str">
        <f>IF(N3482&lt;&gt;"",N3482,"N/A")</f>
        <v>N/A</v>
      </c>
      <c r="P3482" t="s">
        <v>13</v>
      </c>
      <c r="Q3482" s="9">
        <v>29.609400000000001</v>
      </c>
      <c r="R3482" t="str">
        <f t="shared" si="54"/>
        <v>20-30</v>
      </c>
      <c r="S3482">
        <v>600</v>
      </c>
      <c r="T3482" t="s">
        <v>14</v>
      </c>
      <c r="U3482">
        <f>IF(T3482="USD",S3482,S3482*0.055)</f>
        <v>600</v>
      </c>
      <c r="V3482">
        <v>300</v>
      </c>
      <c r="W3482" t="s">
        <v>14</v>
      </c>
      <c r="X3482">
        <f>IF(W3482="USD",V3482,V3482*0.054)</f>
        <v>300</v>
      </c>
      <c r="Y3482">
        <v>0</v>
      </c>
    </row>
    <row r="3483" spans="1:25" x14ac:dyDescent="0.25">
      <c r="A3483" t="s">
        <v>690</v>
      </c>
      <c r="B3483" t="s">
        <v>10</v>
      </c>
      <c r="C3483" t="s">
        <v>68</v>
      </c>
      <c r="D3483" t="s">
        <v>3620</v>
      </c>
      <c r="E3483" t="s">
        <v>3614</v>
      </c>
      <c r="F3483" t="str">
        <f>_xlfn.CONCAT(D3483:D3483,"-",E3483)</f>
        <v>Zanzibar-Alger</v>
      </c>
      <c r="G3483" s="1">
        <v>44793</v>
      </c>
      <c r="H3483"/>
      <c r="I3483" s="8" t="str">
        <f>IF(H3483&lt;&gt;"",_xlfn.DAYS(H3483,G3483),"N/A")</f>
        <v>N/A</v>
      </c>
      <c r="J3483" s="1" t="str">
        <f>IF(H3483&lt;&gt;"",H3483,"N/A")</f>
        <v>N/A</v>
      </c>
      <c r="K3483">
        <v>8</v>
      </c>
      <c r="M3483" t="str">
        <f>IF(L3483&lt;&gt;"",L3483,"N/A")</f>
        <v>N/A</v>
      </c>
      <c r="O3483" t="str">
        <f>IF(N3483&lt;&gt;"",N3483,"N/A")</f>
        <v>N/A</v>
      </c>
      <c r="P3483" t="s">
        <v>69</v>
      </c>
      <c r="Q3483" s="9">
        <v>29.6</v>
      </c>
      <c r="R3483" t="str">
        <f t="shared" si="54"/>
        <v>20-30</v>
      </c>
      <c r="S3483">
        <v>20</v>
      </c>
      <c r="T3483" t="s">
        <v>14</v>
      </c>
      <c r="U3483">
        <f>IF(T3483="USD",S3483,S3483*0.055)</f>
        <v>20</v>
      </c>
      <c r="V3483">
        <v>10</v>
      </c>
      <c r="W3483" t="s">
        <v>14</v>
      </c>
      <c r="X3483">
        <f>IF(W3483="USD",V3483,V3483*0.054)</f>
        <v>10</v>
      </c>
      <c r="Y3483">
        <v>0</v>
      </c>
    </row>
    <row r="3484" spans="1:25" x14ac:dyDescent="0.25">
      <c r="A3484" t="s">
        <v>695</v>
      </c>
      <c r="B3484" t="s">
        <v>10</v>
      </c>
      <c r="C3484" t="s">
        <v>68</v>
      </c>
      <c r="D3484" t="s">
        <v>3616</v>
      </c>
      <c r="E3484" t="s">
        <v>3612</v>
      </c>
      <c r="F3484" t="str">
        <f>_xlfn.CONCAT(D3484:D3484,"-",E3484)</f>
        <v>Marrakech-Victoria</v>
      </c>
      <c r="G3484" s="1">
        <v>44802</v>
      </c>
      <c r="H3484"/>
      <c r="I3484" s="8" t="str">
        <f>IF(H3484&lt;&gt;"",_xlfn.DAYS(H3484,G3484),"N/A")</f>
        <v>N/A</v>
      </c>
      <c r="J3484" s="1" t="str">
        <f>IF(H3484&lt;&gt;"",H3484,"N/A")</f>
        <v>N/A</v>
      </c>
      <c r="K3484">
        <v>8</v>
      </c>
      <c r="M3484" t="str">
        <f>IF(L3484&lt;&gt;"",L3484,"N/A")</f>
        <v>N/A</v>
      </c>
      <c r="O3484" t="str">
        <f>IF(N3484&lt;&gt;"",N3484,"N/A")</f>
        <v>N/A</v>
      </c>
      <c r="P3484" t="s">
        <v>69</v>
      </c>
      <c r="Q3484" s="9">
        <v>29.6</v>
      </c>
      <c r="R3484" t="str">
        <f t="shared" si="54"/>
        <v>20-30</v>
      </c>
      <c r="S3484">
        <v>20</v>
      </c>
      <c r="T3484" t="s">
        <v>14</v>
      </c>
      <c r="U3484">
        <f>IF(T3484="USD",S3484,S3484*0.055)</f>
        <v>20</v>
      </c>
      <c r="V3484">
        <v>10</v>
      </c>
      <c r="W3484" t="s">
        <v>14</v>
      </c>
      <c r="X3484">
        <f>IF(W3484="USD",V3484,V3484*0.054)</f>
        <v>10</v>
      </c>
      <c r="Y3484">
        <v>0</v>
      </c>
    </row>
    <row r="3485" spans="1:25" x14ac:dyDescent="0.25">
      <c r="A3485" t="s">
        <v>847</v>
      </c>
      <c r="B3485" t="s">
        <v>10</v>
      </c>
      <c r="C3485" t="s">
        <v>11</v>
      </c>
      <c r="D3485" t="s">
        <v>3619</v>
      </c>
      <c r="E3485" t="s">
        <v>3617</v>
      </c>
      <c r="F3485" t="str">
        <f>_xlfn.CONCAT(D3485:D3485,"-",E3485)</f>
        <v>Addis Ababa-Lagos</v>
      </c>
      <c r="G3485" s="1">
        <v>44804</v>
      </c>
      <c r="H3485"/>
      <c r="I3485" s="8" t="str">
        <f>IF(H3485&lt;&gt;"",_xlfn.DAYS(H3485,G3485),"N/A")</f>
        <v>N/A</v>
      </c>
      <c r="J3485" s="1" t="str">
        <f>IF(H3485&lt;&gt;"",H3485,"N/A")</f>
        <v>N/A</v>
      </c>
      <c r="K3485">
        <v>8</v>
      </c>
      <c r="M3485" t="str">
        <f>IF(L3485&lt;&gt;"",L3485,"N/A")</f>
        <v>N/A</v>
      </c>
      <c r="O3485" t="str">
        <f>IF(N3485&lt;&gt;"",N3485,"N/A")</f>
        <v>N/A</v>
      </c>
      <c r="P3485" t="s">
        <v>69</v>
      </c>
      <c r="Q3485" s="9">
        <v>29.6</v>
      </c>
      <c r="R3485" t="str">
        <f t="shared" si="54"/>
        <v>20-30</v>
      </c>
      <c r="S3485">
        <v>20</v>
      </c>
      <c r="T3485" t="s">
        <v>14</v>
      </c>
      <c r="U3485">
        <f>IF(T3485="USD",S3485,S3485*0.055)</f>
        <v>20</v>
      </c>
      <c r="V3485">
        <v>10</v>
      </c>
      <c r="W3485" t="s">
        <v>14</v>
      </c>
      <c r="X3485">
        <f>IF(W3485="USD",V3485,V3485*0.054)</f>
        <v>10</v>
      </c>
      <c r="Y3485">
        <v>0</v>
      </c>
    </row>
    <row r="3486" spans="1:25" x14ac:dyDescent="0.25">
      <c r="A3486" t="s">
        <v>670</v>
      </c>
      <c r="B3486" t="s">
        <v>10</v>
      </c>
      <c r="C3486" t="s">
        <v>68</v>
      </c>
      <c r="D3486" t="s">
        <v>3611</v>
      </c>
      <c r="E3486" t="s">
        <v>3613</v>
      </c>
      <c r="F3486" t="str">
        <f>_xlfn.CONCAT(D3486:D3486,"-",E3486)</f>
        <v>Mogadishu-Sanaa</v>
      </c>
      <c r="G3486" s="1">
        <v>44793</v>
      </c>
      <c r="H3486"/>
      <c r="I3486" s="8" t="str">
        <f>IF(H3486&lt;&gt;"",_xlfn.DAYS(H3486,G3486),"N/A")</f>
        <v>N/A</v>
      </c>
      <c r="J3486" s="1" t="str">
        <f>IF(H3486&lt;&gt;"",H3486,"N/A")</f>
        <v>N/A</v>
      </c>
      <c r="K3486">
        <v>8</v>
      </c>
      <c r="M3486" t="str">
        <f>IF(L3486&lt;&gt;"",L3486,"N/A")</f>
        <v>N/A</v>
      </c>
      <c r="O3486" t="str">
        <f>IF(N3486&lt;&gt;"",N3486,"N/A")</f>
        <v>N/A</v>
      </c>
      <c r="P3486" t="s">
        <v>13</v>
      </c>
      <c r="Q3486" s="9">
        <v>29.6</v>
      </c>
      <c r="R3486" t="str">
        <f t="shared" si="54"/>
        <v>20-30</v>
      </c>
      <c r="S3486">
        <v>600</v>
      </c>
      <c r="T3486" t="s">
        <v>14</v>
      </c>
      <c r="U3486">
        <f>IF(T3486="USD",S3486,S3486*0.055)</f>
        <v>600</v>
      </c>
      <c r="V3486">
        <v>300</v>
      </c>
      <c r="W3486" t="s">
        <v>14</v>
      </c>
      <c r="X3486">
        <f>IF(W3486="USD",V3486,V3486*0.054)</f>
        <v>300</v>
      </c>
      <c r="Y3486">
        <v>0</v>
      </c>
    </row>
    <row r="3487" spans="1:25" x14ac:dyDescent="0.25">
      <c r="A3487" t="s">
        <v>683</v>
      </c>
      <c r="B3487" t="s">
        <v>10</v>
      </c>
      <c r="C3487" t="s">
        <v>68</v>
      </c>
      <c r="D3487" t="s">
        <v>3619</v>
      </c>
      <c r="E3487" t="s">
        <v>3618</v>
      </c>
      <c r="F3487" t="str">
        <f>_xlfn.CONCAT(D3487:D3487,"-",E3487)</f>
        <v>Addis Ababa-Tripoli</v>
      </c>
      <c r="G3487" s="1">
        <v>44802</v>
      </c>
      <c r="H3487"/>
      <c r="I3487" s="8" t="str">
        <f>IF(H3487&lt;&gt;"",_xlfn.DAYS(H3487,G3487),"N/A")</f>
        <v>N/A</v>
      </c>
      <c r="J3487" s="1" t="str">
        <f>IF(H3487&lt;&gt;"",H3487,"N/A")</f>
        <v>N/A</v>
      </c>
      <c r="K3487">
        <v>8</v>
      </c>
      <c r="M3487" t="str">
        <f>IF(L3487&lt;&gt;"",L3487,"N/A")</f>
        <v>N/A</v>
      </c>
      <c r="O3487" t="str">
        <f>IF(N3487&lt;&gt;"",N3487,"N/A")</f>
        <v>N/A</v>
      </c>
      <c r="P3487" t="s">
        <v>13</v>
      </c>
      <c r="Q3487" s="9">
        <v>29.6</v>
      </c>
      <c r="R3487" t="str">
        <f t="shared" si="54"/>
        <v>20-30</v>
      </c>
      <c r="S3487">
        <v>600</v>
      </c>
      <c r="T3487" t="s">
        <v>14</v>
      </c>
      <c r="U3487">
        <f>IF(T3487="USD",S3487,S3487*0.055)</f>
        <v>600</v>
      </c>
      <c r="V3487">
        <v>300</v>
      </c>
      <c r="W3487" t="s">
        <v>14</v>
      </c>
      <c r="X3487">
        <f>IF(W3487="USD",V3487,V3487*0.054)</f>
        <v>300</v>
      </c>
      <c r="Y3487">
        <v>0</v>
      </c>
    </row>
    <row r="3488" spans="1:25" x14ac:dyDescent="0.25">
      <c r="A3488" t="s">
        <v>841</v>
      </c>
      <c r="B3488" t="s">
        <v>10</v>
      </c>
      <c r="C3488" t="s">
        <v>11</v>
      </c>
      <c r="D3488" t="s">
        <v>3616</v>
      </c>
      <c r="E3488" t="s">
        <v>3618</v>
      </c>
      <c r="F3488" t="str">
        <f>_xlfn.CONCAT(D3488:D3488,"-",E3488)</f>
        <v>Marrakech-Tripoli</v>
      </c>
      <c r="G3488" s="1">
        <v>44804</v>
      </c>
      <c r="H3488"/>
      <c r="I3488" s="8" t="str">
        <f>IF(H3488&lt;&gt;"",_xlfn.DAYS(H3488,G3488),"N/A")</f>
        <v>N/A</v>
      </c>
      <c r="J3488" s="1" t="str">
        <f>IF(H3488&lt;&gt;"",H3488,"N/A")</f>
        <v>N/A</v>
      </c>
      <c r="K3488">
        <v>8</v>
      </c>
      <c r="M3488" t="str">
        <f>IF(L3488&lt;&gt;"",L3488,"N/A")</f>
        <v>N/A</v>
      </c>
      <c r="O3488" t="str">
        <f>IF(N3488&lt;&gt;"",N3488,"N/A")</f>
        <v>N/A</v>
      </c>
      <c r="P3488" t="s">
        <v>13</v>
      </c>
      <c r="Q3488" s="9">
        <v>29.6</v>
      </c>
      <c r="R3488" t="str">
        <f t="shared" si="54"/>
        <v>20-30</v>
      </c>
      <c r="S3488">
        <v>600</v>
      </c>
      <c r="T3488" t="s">
        <v>14</v>
      </c>
      <c r="U3488">
        <f>IF(T3488="USD",S3488,S3488*0.055)</f>
        <v>600</v>
      </c>
      <c r="V3488">
        <v>300</v>
      </c>
      <c r="W3488" t="s">
        <v>14</v>
      </c>
      <c r="X3488">
        <f>IF(W3488="USD",V3488,V3488*0.054)</f>
        <v>300</v>
      </c>
      <c r="Y3488">
        <v>0</v>
      </c>
    </row>
    <row r="3489" spans="1:25" x14ac:dyDescent="0.25">
      <c r="A3489" t="s">
        <v>691</v>
      </c>
      <c r="B3489" t="s">
        <v>10</v>
      </c>
      <c r="C3489" t="s">
        <v>68</v>
      </c>
      <c r="D3489" t="s">
        <v>3620</v>
      </c>
      <c r="E3489" t="s">
        <v>3617</v>
      </c>
      <c r="F3489" t="str">
        <f>_xlfn.CONCAT(D3489:D3489,"-",E3489)</f>
        <v>Zanzibar-Lagos</v>
      </c>
      <c r="G3489" s="1">
        <v>44793</v>
      </c>
      <c r="H3489"/>
      <c r="I3489" s="8" t="str">
        <f>IF(H3489&lt;&gt;"",_xlfn.DAYS(H3489,G3489),"N/A")</f>
        <v>N/A</v>
      </c>
      <c r="J3489" s="1" t="str">
        <f>IF(H3489&lt;&gt;"",H3489,"N/A")</f>
        <v>N/A</v>
      </c>
      <c r="K3489">
        <v>8</v>
      </c>
      <c r="M3489" t="str">
        <f>IF(L3489&lt;&gt;"",L3489,"N/A")</f>
        <v>N/A</v>
      </c>
      <c r="O3489" t="str">
        <f>IF(N3489&lt;&gt;"",N3489,"N/A")</f>
        <v>N/A</v>
      </c>
      <c r="P3489" t="s">
        <v>69</v>
      </c>
      <c r="Q3489" s="9">
        <v>29.58</v>
      </c>
      <c r="R3489" t="str">
        <f t="shared" si="54"/>
        <v>20-30</v>
      </c>
      <c r="S3489">
        <v>20</v>
      </c>
      <c r="T3489" t="s">
        <v>14</v>
      </c>
      <c r="U3489">
        <f>IF(T3489="USD",S3489,S3489*0.055)</f>
        <v>20</v>
      </c>
      <c r="V3489">
        <v>10</v>
      </c>
      <c r="W3489" t="s">
        <v>14</v>
      </c>
      <c r="X3489">
        <f>IF(W3489="USD",V3489,V3489*0.054)</f>
        <v>10</v>
      </c>
      <c r="Y3489">
        <v>0</v>
      </c>
    </row>
    <row r="3490" spans="1:25" x14ac:dyDescent="0.25">
      <c r="A3490" t="s">
        <v>674</v>
      </c>
      <c r="B3490" t="s">
        <v>10</v>
      </c>
      <c r="C3490" t="s">
        <v>68</v>
      </c>
      <c r="D3490" t="s">
        <v>3611</v>
      </c>
      <c r="E3490" t="s">
        <v>3612</v>
      </c>
      <c r="F3490" t="str">
        <f>_xlfn.CONCAT(D3490:D3490,"-",E3490)</f>
        <v>Mogadishu-Victoria</v>
      </c>
      <c r="G3490" s="1">
        <v>44791</v>
      </c>
      <c r="H3490"/>
      <c r="I3490" s="8" t="str">
        <f>IF(H3490&lt;&gt;"",_xlfn.DAYS(H3490,G3490),"N/A")</f>
        <v>N/A</v>
      </c>
      <c r="J3490" s="1" t="str">
        <f>IF(H3490&lt;&gt;"",H3490,"N/A")</f>
        <v>N/A</v>
      </c>
      <c r="K3490">
        <v>8</v>
      </c>
      <c r="M3490" t="str">
        <f>IF(L3490&lt;&gt;"",L3490,"N/A")</f>
        <v>N/A</v>
      </c>
      <c r="O3490" t="str">
        <f>IF(N3490&lt;&gt;"",N3490,"N/A")</f>
        <v>N/A</v>
      </c>
      <c r="P3490" t="s">
        <v>13</v>
      </c>
      <c r="Q3490" s="9">
        <v>29.58</v>
      </c>
      <c r="R3490" t="str">
        <f t="shared" si="54"/>
        <v>20-30</v>
      </c>
      <c r="S3490">
        <v>600</v>
      </c>
      <c r="T3490" t="s">
        <v>14</v>
      </c>
      <c r="U3490">
        <f>IF(T3490="USD",S3490,S3490*0.055)</f>
        <v>600</v>
      </c>
      <c r="V3490">
        <v>300</v>
      </c>
      <c r="W3490" t="s">
        <v>14</v>
      </c>
      <c r="X3490">
        <f>IF(W3490="USD",V3490,V3490*0.054)</f>
        <v>300</v>
      </c>
      <c r="Y3490">
        <v>0</v>
      </c>
    </row>
    <row r="3491" spans="1:25" x14ac:dyDescent="0.25">
      <c r="A3491" t="s">
        <v>677</v>
      </c>
      <c r="B3491" t="s">
        <v>10</v>
      </c>
      <c r="C3491" t="s">
        <v>68</v>
      </c>
      <c r="D3491" t="s">
        <v>3619</v>
      </c>
      <c r="E3491" t="s">
        <v>3613</v>
      </c>
      <c r="F3491" t="str">
        <f>_xlfn.CONCAT(D3491:D3491,"-",E3491)</f>
        <v>Addis Ababa-Sanaa</v>
      </c>
      <c r="G3491" s="1">
        <v>44793</v>
      </c>
      <c r="H3491"/>
      <c r="I3491" s="8" t="str">
        <f>IF(H3491&lt;&gt;"",_xlfn.DAYS(H3491,G3491),"N/A")</f>
        <v>N/A</v>
      </c>
      <c r="J3491" s="1" t="str">
        <f>IF(H3491&lt;&gt;"",H3491,"N/A")</f>
        <v>N/A</v>
      </c>
      <c r="K3491">
        <v>8</v>
      </c>
      <c r="M3491" t="str">
        <f>IF(L3491&lt;&gt;"",L3491,"N/A")</f>
        <v>N/A</v>
      </c>
      <c r="O3491" t="str">
        <f>IF(N3491&lt;&gt;"",N3491,"N/A")</f>
        <v>N/A</v>
      </c>
      <c r="P3491" t="s">
        <v>13</v>
      </c>
      <c r="Q3491" s="9">
        <v>29.58</v>
      </c>
      <c r="R3491" t="str">
        <f t="shared" si="54"/>
        <v>20-30</v>
      </c>
      <c r="S3491">
        <v>600</v>
      </c>
      <c r="T3491" t="s">
        <v>14</v>
      </c>
      <c r="U3491">
        <f>IF(T3491="USD",S3491,S3491*0.055)</f>
        <v>600</v>
      </c>
      <c r="V3491">
        <v>300</v>
      </c>
      <c r="W3491" t="s">
        <v>14</v>
      </c>
      <c r="X3491">
        <f>IF(W3491="USD",V3491,V3491*0.054)</f>
        <v>300</v>
      </c>
      <c r="Y3491">
        <v>0</v>
      </c>
    </row>
    <row r="3492" spans="1:25" x14ac:dyDescent="0.25">
      <c r="A3492" t="s">
        <v>697</v>
      </c>
      <c r="B3492" t="s">
        <v>10</v>
      </c>
      <c r="C3492" t="s">
        <v>68</v>
      </c>
      <c r="D3492" t="s">
        <v>3620</v>
      </c>
      <c r="E3492" t="s">
        <v>3618</v>
      </c>
      <c r="F3492" t="str">
        <f>_xlfn.CONCAT(D3492:D3492,"-",E3492)</f>
        <v>Zanzibar-Tripoli</v>
      </c>
      <c r="G3492" s="1">
        <v>44802</v>
      </c>
      <c r="H3492"/>
      <c r="I3492" s="8" t="str">
        <f>IF(H3492&lt;&gt;"",_xlfn.DAYS(H3492,G3492),"N/A")</f>
        <v>N/A</v>
      </c>
      <c r="J3492" s="1" t="str">
        <f>IF(H3492&lt;&gt;"",H3492,"N/A")</f>
        <v>N/A</v>
      </c>
      <c r="K3492">
        <v>8</v>
      </c>
      <c r="M3492" t="str">
        <f>IF(L3492&lt;&gt;"",L3492,"N/A")</f>
        <v>N/A</v>
      </c>
      <c r="O3492" t="str">
        <f>IF(N3492&lt;&gt;"",N3492,"N/A")</f>
        <v>N/A</v>
      </c>
      <c r="P3492" t="s">
        <v>69</v>
      </c>
      <c r="Q3492" s="9">
        <v>29.56</v>
      </c>
      <c r="R3492" t="str">
        <f t="shared" si="54"/>
        <v>20-30</v>
      </c>
      <c r="S3492">
        <v>20</v>
      </c>
      <c r="T3492" t="s">
        <v>14</v>
      </c>
      <c r="U3492">
        <f>IF(T3492="USD",S3492,S3492*0.055)</f>
        <v>20</v>
      </c>
      <c r="V3492">
        <v>10</v>
      </c>
      <c r="W3492" t="s">
        <v>14</v>
      </c>
      <c r="X3492">
        <f>IF(W3492="USD",V3492,V3492*0.054)</f>
        <v>10</v>
      </c>
      <c r="Y3492">
        <v>0</v>
      </c>
    </row>
    <row r="3493" spans="1:25" x14ac:dyDescent="0.25">
      <c r="A3493" t="s">
        <v>686</v>
      </c>
      <c r="B3493" t="s">
        <v>10</v>
      </c>
      <c r="C3493" t="s">
        <v>68</v>
      </c>
      <c r="D3493" t="s">
        <v>3616</v>
      </c>
      <c r="E3493" t="s">
        <v>3613</v>
      </c>
      <c r="F3493" t="str">
        <f>_xlfn.CONCAT(D3493:D3493,"-",E3493)</f>
        <v>Marrakech-Sanaa</v>
      </c>
      <c r="G3493" s="1">
        <v>44802</v>
      </c>
      <c r="H3493"/>
      <c r="I3493" s="8" t="str">
        <f>IF(H3493&lt;&gt;"",_xlfn.DAYS(H3493,G3493),"N/A")</f>
        <v>N/A</v>
      </c>
      <c r="J3493" s="1" t="str">
        <f>IF(H3493&lt;&gt;"",H3493,"N/A")</f>
        <v>N/A</v>
      </c>
      <c r="K3493">
        <v>8</v>
      </c>
      <c r="M3493" t="str">
        <f>IF(L3493&lt;&gt;"",L3493,"N/A")</f>
        <v>N/A</v>
      </c>
      <c r="O3493" t="str">
        <f>IF(N3493&lt;&gt;"",N3493,"N/A")</f>
        <v>N/A</v>
      </c>
      <c r="P3493" t="s">
        <v>13</v>
      </c>
      <c r="Q3493" s="9">
        <v>29.56</v>
      </c>
      <c r="R3493" t="str">
        <f t="shared" si="54"/>
        <v>20-30</v>
      </c>
      <c r="S3493">
        <v>600</v>
      </c>
      <c r="T3493" t="s">
        <v>14</v>
      </c>
      <c r="U3493">
        <f>IF(T3493="USD",S3493,S3493*0.055)</f>
        <v>600</v>
      </c>
      <c r="V3493">
        <v>300</v>
      </c>
      <c r="W3493" t="s">
        <v>14</v>
      </c>
      <c r="X3493">
        <f>IF(W3493="USD",V3493,V3493*0.054)</f>
        <v>300</v>
      </c>
      <c r="Y3493">
        <v>0</v>
      </c>
    </row>
    <row r="3494" spans="1:25" x14ac:dyDescent="0.25">
      <c r="A3494" t="s">
        <v>687</v>
      </c>
      <c r="B3494" t="s">
        <v>10</v>
      </c>
      <c r="C3494" t="s">
        <v>68</v>
      </c>
      <c r="D3494" t="s">
        <v>3611</v>
      </c>
      <c r="E3494" t="s">
        <v>3618</v>
      </c>
      <c r="F3494" t="str">
        <f>_xlfn.CONCAT(D3494:D3494,"-",E3494)</f>
        <v>Mogadishu-Tripoli</v>
      </c>
      <c r="G3494" s="1">
        <v>44802</v>
      </c>
      <c r="H3494"/>
      <c r="I3494" s="8" t="str">
        <f>IF(H3494&lt;&gt;"",_xlfn.DAYS(H3494,G3494),"N/A")</f>
        <v>N/A</v>
      </c>
      <c r="J3494" s="1" t="str">
        <f>IF(H3494&lt;&gt;"",H3494,"N/A")</f>
        <v>N/A</v>
      </c>
      <c r="K3494">
        <v>8</v>
      </c>
      <c r="M3494" t="str">
        <f>IF(L3494&lt;&gt;"",L3494,"N/A")</f>
        <v>N/A</v>
      </c>
      <c r="O3494" t="str">
        <f>IF(N3494&lt;&gt;"",N3494,"N/A")</f>
        <v>N/A</v>
      </c>
      <c r="P3494" t="s">
        <v>13</v>
      </c>
      <c r="Q3494" s="9">
        <v>29.56</v>
      </c>
      <c r="R3494" t="str">
        <f t="shared" si="54"/>
        <v>20-30</v>
      </c>
      <c r="S3494">
        <v>600</v>
      </c>
      <c r="T3494" t="s">
        <v>14</v>
      </c>
      <c r="U3494">
        <f>IF(T3494="USD",S3494,S3494*0.055)</f>
        <v>600</v>
      </c>
      <c r="V3494">
        <v>300</v>
      </c>
      <c r="W3494" t="s">
        <v>14</v>
      </c>
      <c r="X3494">
        <f>IF(W3494="USD",V3494,V3494*0.054)</f>
        <v>300</v>
      </c>
      <c r="Y3494">
        <v>0</v>
      </c>
    </row>
    <row r="3495" spans="1:25" x14ac:dyDescent="0.25">
      <c r="A3495" t="s">
        <v>3105</v>
      </c>
      <c r="B3495" t="s">
        <v>10</v>
      </c>
      <c r="C3495" t="s">
        <v>68</v>
      </c>
      <c r="D3495" t="s">
        <v>3616</v>
      </c>
      <c r="E3495" t="s">
        <v>3614</v>
      </c>
      <c r="F3495" t="str">
        <f>_xlfn.CONCAT(D3495:D3495,"-",E3495)</f>
        <v>Marrakech-Alger</v>
      </c>
      <c r="G3495" s="1">
        <v>44814</v>
      </c>
      <c r="H3495"/>
      <c r="I3495" s="8" t="str">
        <f>IF(H3495&lt;&gt;"",_xlfn.DAYS(H3495,G3495),"N/A")</f>
        <v>N/A</v>
      </c>
      <c r="J3495" s="1" t="str">
        <f>IF(H3495&lt;&gt;"",H3495,"N/A")</f>
        <v>N/A</v>
      </c>
      <c r="K3495">
        <v>9</v>
      </c>
      <c r="M3495" t="str">
        <f>IF(L3495&lt;&gt;"",L3495,"N/A")</f>
        <v>N/A</v>
      </c>
      <c r="O3495" t="str">
        <f>IF(N3495&lt;&gt;"",N3495,"N/A")</f>
        <v>N/A</v>
      </c>
      <c r="P3495" t="s">
        <v>13</v>
      </c>
      <c r="Q3495" s="9">
        <v>29.556999999999999</v>
      </c>
      <c r="R3495" t="str">
        <f t="shared" si="54"/>
        <v>20-30</v>
      </c>
      <c r="S3495">
        <v>600</v>
      </c>
      <c r="T3495" t="s">
        <v>14</v>
      </c>
      <c r="U3495">
        <f>IF(T3495="USD",S3495,S3495*0.055)</f>
        <v>600</v>
      </c>
      <c r="V3495">
        <v>300</v>
      </c>
      <c r="W3495" t="s">
        <v>14</v>
      </c>
      <c r="X3495">
        <f>IF(W3495="USD",V3495,V3495*0.054)</f>
        <v>300</v>
      </c>
      <c r="Y3495">
        <v>0</v>
      </c>
    </row>
    <row r="3496" spans="1:25" x14ac:dyDescent="0.25">
      <c r="A3496" t="s">
        <v>692</v>
      </c>
      <c r="B3496" t="s">
        <v>10</v>
      </c>
      <c r="C3496" t="s">
        <v>68</v>
      </c>
      <c r="D3496" t="s">
        <v>3611</v>
      </c>
      <c r="E3496" t="s">
        <v>3618</v>
      </c>
      <c r="F3496" t="str">
        <f>_xlfn.CONCAT(D3496:D3496,"-",E3496)</f>
        <v>Mogadishu-Tripoli</v>
      </c>
      <c r="G3496" s="1">
        <v>44795</v>
      </c>
      <c r="H3496"/>
      <c r="I3496" s="8" t="str">
        <f>IF(H3496&lt;&gt;"",_xlfn.DAYS(H3496,G3496),"N/A")</f>
        <v>N/A</v>
      </c>
      <c r="J3496" s="1" t="str">
        <f>IF(H3496&lt;&gt;"",H3496,"N/A")</f>
        <v>N/A</v>
      </c>
      <c r="K3496">
        <v>8</v>
      </c>
      <c r="M3496" t="str">
        <f>IF(L3496&lt;&gt;"",L3496,"N/A")</f>
        <v>N/A</v>
      </c>
      <c r="O3496" t="str">
        <f>IF(N3496&lt;&gt;"",N3496,"N/A")</f>
        <v>N/A</v>
      </c>
      <c r="P3496" t="s">
        <v>69</v>
      </c>
      <c r="Q3496" s="9">
        <v>29.54</v>
      </c>
      <c r="R3496" t="str">
        <f t="shared" si="54"/>
        <v>20-30</v>
      </c>
      <c r="S3496">
        <v>20</v>
      </c>
      <c r="T3496" t="s">
        <v>14</v>
      </c>
      <c r="U3496">
        <f>IF(T3496="USD",S3496,S3496*0.055)</f>
        <v>20</v>
      </c>
      <c r="V3496">
        <v>10</v>
      </c>
      <c r="W3496" t="s">
        <v>14</v>
      </c>
      <c r="X3496">
        <f>IF(W3496="USD",V3496,V3496*0.054)</f>
        <v>10</v>
      </c>
      <c r="Y3496">
        <v>0</v>
      </c>
    </row>
    <row r="3497" spans="1:25" x14ac:dyDescent="0.25">
      <c r="A3497" t="s">
        <v>675</v>
      </c>
      <c r="B3497" t="s">
        <v>10</v>
      </c>
      <c r="C3497" t="s">
        <v>68</v>
      </c>
      <c r="D3497" t="s">
        <v>3611</v>
      </c>
      <c r="E3497" t="s">
        <v>3613</v>
      </c>
      <c r="F3497" t="str">
        <f>_xlfn.CONCAT(D3497:D3497,"-",E3497)</f>
        <v>Mogadishu-Sanaa</v>
      </c>
      <c r="G3497" s="1">
        <v>44791</v>
      </c>
      <c r="H3497"/>
      <c r="I3497" s="8" t="str">
        <f>IF(H3497&lt;&gt;"",_xlfn.DAYS(H3497,G3497),"N/A")</f>
        <v>N/A</v>
      </c>
      <c r="J3497" s="1" t="str">
        <f>IF(H3497&lt;&gt;"",H3497,"N/A")</f>
        <v>N/A</v>
      </c>
      <c r="K3497">
        <v>8</v>
      </c>
      <c r="M3497" t="str">
        <f>IF(L3497&lt;&gt;"",L3497,"N/A")</f>
        <v>N/A</v>
      </c>
      <c r="O3497" t="str">
        <f>IF(N3497&lt;&gt;"",N3497,"N/A")</f>
        <v>N/A</v>
      </c>
      <c r="P3497" t="s">
        <v>13</v>
      </c>
      <c r="Q3497" s="9">
        <v>29.54</v>
      </c>
      <c r="R3497" t="str">
        <f t="shared" si="54"/>
        <v>20-30</v>
      </c>
      <c r="S3497">
        <v>600</v>
      </c>
      <c r="T3497" t="s">
        <v>14</v>
      </c>
      <c r="U3497">
        <f>IF(T3497="USD",S3497,S3497*0.055)</f>
        <v>600</v>
      </c>
      <c r="V3497">
        <v>300</v>
      </c>
      <c r="W3497" t="s">
        <v>14</v>
      </c>
      <c r="X3497">
        <f>IF(W3497="USD",V3497,V3497*0.054)</f>
        <v>300</v>
      </c>
      <c r="Y3497">
        <v>0</v>
      </c>
    </row>
    <row r="3498" spans="1:25" x14ac:dyDescent="0.25">
      <c r="A3498" t="s">
        <v>679</v>
      </c>
      <c r="B3498" t="s">
        <v>10</v>
      </c>
      <c r="C3498" t="s">
        <v>68</v>
      </c>
      <c r="D3498" t="s">
        <v>3616</v>
      </c>
      <c r="E3498" t="s">
        <v>3612</v>
      </c>
      <c r="F3498" t="str">
        <f>_xlfn.CONCAT(D3498:D3498,"-",E3498)</f>
        <v>Marrakech-Victoria</v>
      </c>
      <c r="G3498" s="1">
        <v>44795</v>
      </c>
      <c r="H3498"/>
      <c r="I3498" s="8" t="str">
        <f>IF(H3498&lt;&gt;"",_xlfn.DAYS(H3498,G3498),"N/A")</f>
        <v>N/A</v>
      </c>
      <c r="J3498" s="1" t="str">
        <f>IF(H3498&lt;&gt;"",H3498,"N/A")</f>
        <v>N/A</v>
      </c>
      <c r="K3498">
        <v>8</v>
      </c>
      <c r="M3498" t="str">
        <f>IF(L3498&lt;&gt;"",L3498,"N/A")</f>
        <v>N/A</v>
      </c>
      <c r="O3498" t="str">
        <f>IF(N3498&lt;&gt;"",N3498,"N/A")</f>
        <v>N/A</v>
      </c>
      <c r="P3498" t="s">
        <v>13</v>
      </c>
      <c r="Q3498" s="9">
        <v>29.54</v>
      </c>
      <c r="R3498" t="str">
        <f t="shared" si="54"/>
        <v>20-30</v>
      </c>
      <c r="S3498">
        <v>600</v>
      </c>
      <c r="T3498" t="s">
        <v>14</v>
      </c>
      <c r="U3498">
        <f>IF(T3498="USD",S3498,S3498*0.055)</f>
        <v>600</v>
      </c>
      <c r="V3498">
        <v>300</v>
      </c>
      <c r="W3498" t="s">
        <v>14</v>
      </c>
      <c r="X3498">
        <f>IF(W3498="USD",V3498,V3498*0.054)</f>
        <v>300</v>
      </c>
      <c r="Y3498">
        <v>0</v>
      </c>
    </row>
    <row r="3499" spans="1:25" x14ac:dyDescent="0.25">
      <c r="A3499" t="s">
        <v>848</v>
      </c>
      <c r="B3499" t="s">
        <v>10</v>
      </c>
      <c r="C3499" t="s">
        <v>11</v>
      </c>
      <c r="D3499" t="s">
        <v>3619</v>
      </c>
      <c r="E3499" t="s">
        <v>3613</v>
      </c>
      <c r="F3499" t="str">
        <f>_xlfn.CONCAT(D3499:D3499,"-",E3499)</f>
        <v>Addis Ababa-Sanaa</v>
      </c>
      <c r="G3499" s="1">
        <v>44804</v>
      </c>
      <c r="H3499"/>
      <c r="I3499" s="8" t="str">
        <f>IF(H3499&lt;&gt;"",_xlfn.DAYS(H3499,G3499),"N/A")</f>
        <v>N/A</v>
      </c>
      <c r="J3499" s="1" t="str">
        <f>IF(H3499&lt;&gt;"",H3499,"N/A")</f>
        <v>N/A</v>
      </c>
      <c r="K3499">
        <v>8</v>
      </c>
      <c r="M3499" t="str">
        <f>IF(L3499&lt;&gt;"",L3499,"N/A")</f>
        <v>N/A</v>
      </c>
      <c r="O3499" t="str">
        <f>IF(N3499&lt;&gt;"",N3499,"N/A")</f>
        <v>N/A</v>
      </c>
      <c r="P3499" t="s">
        <v>69</v>
      </c>
      <c r="Q3499" s="9">
        <v>29.52</v>
      </c>
      <c r="R3499" t="str">
        <f t="shared" si="54"/>
        <v>20-30</v>
      </c>
      <c r="S3499">
        <v>20</v>
      </c>
      <c r="T3499" t="s">
        <v>14</v>
      </c>
      <c r="U3499">
        <f>IF(T3499="USD",S3499,S3499*0.055)</f>
        <v>20</v>
      </c>
      <c r="V3499">
        <v>10</v>
      </c>
      <c r="W3499" t="s">
        <v>14</v>
      </c>
      <c r="X3499">
        <f>IF(W3499="USD",V3499,V3499*0.054)</f>
        <v>10</v>
      </c>
      <c r="Y3499">
        <v>0</v>
      </c>
    </row>
    <row r="3500" spans="1:25" x14ac:dyDescent="0.25">
      <c r="A3500" t="s">
        <v>842</v>
      </c>
      <c r="B3500" t="s">
        <v>10</v>
      </c>
      <c r="C3500" t="s">
        <v>11</v>
      </c>
      <c r="D3500" t="s">
        <v>3615</v>
      </c>
      <c r="E3500" t="s">
        <v>3612</v>
      </c>
      <c r="F3500" t="str">
        <f>_xlfn.CONCAT(D3500:D3500,"-",E3500)</f>
        <v>Mombasa-Victoria</v>
      </c>
      <c r="G3500" s="1">
        <v>44804</v>
      </c>
      <c r="H3500"/>
      <c r="I3500" s="8" t="str">
        <f>IF(H3500&lt;&gt;"",_xlfn.DAYS(H3500,G3500),"N/A")</f>
        <v>N/A</v>
      </c>
      <c r="J3500" s="1" t="str">
        <f>IF(H3500&lt;&gt;"",H3500,"N/A")</f>
        <v>N/A</v>
      </c>
      <c r="K3500">
        <v>8</v>
      </c>
      <c r="M3500" t="str">
        <f>IF(L3500&lt;&gt;"",L3500,"N/A")</f>
        <v>N/A</v>
      </c>
      <c r="O3500" t="str">
        <f>IF(N3500&lt;&gt;"",N3500,"N/A")</f>
        <v>N/A</v>
      </c>
      <c r="P3500" t="s">
        <v>13</v>
      </c>
      <c r="Q3500" s="9">
        <v>29.52</v>
      </c>
      <c r="R3500" t="str">
        <f t="shared" si="54"/>
        <v>20-30</v>
      </c>
      <c r="S3500">
        <v>600</v>
      </c>
      <c r="T3500" t="s">
        <v>14</v>
      </c>
      <c r="U3500">
        <f>IF(T3500="USD",S3500,S3500*0.055)</f>
        <v>600</v>
      </c>
      <c r="V3500">
        <v>300</v>
      </c>
      <c r="W3500" t="s">
        <v>14</v>
      </c>
      <c r="X3500">
        <f>IF(W3500="USD",V3500,V3500*0.054)</f>
        <v>300</v>
      </c>
      <c r="Y3500">
        <v>0</v>
      </c>
    </row>
    <row r="3501" spans="1:25" x14ac:dyDescent="0.25">
      <c r="A3501" t="s">
        <v>3106</v>
      </c>
      <c r="B3501" t="s">
        <v>10</v>
      </c>
      <c r="C3501" t="s">
        <v>68</v>
      </c>
      <c r="D3501" t="s">
        <v>3615</v>
      </c>
      <c r="E3501" t="s">
        <v>3614</v>
      </c>
      <c r="F3501" t="str">
        <f>_xlfn.CONCAT(D3501:D3501,"-",E3501)</f>
        <v>Mombasa-Alger</v>
      </c>
      <c r="G3501" s="1">
        <v>44814</v>
      </c>
      <c r="H3501"/>
      <c r="I3501" s="8" t="str">
        <f>IF(H3501&lt;&gt;"",_xlfn.DAYS(H3501,G3501),"N/A")</f>
        <v>N/A</v>
      </c>
      <c r="J3501" s="1" t="str">
        <f>IF(H3501&lt;&gt;"",H3501,"N/A")</f>
        <v>N/A</v>
      </c>
      <c r="K3501">
        <v>9</v>
      </c>
      <c r="M3501" t="str">
        <f>IF(L3501&lt;&gt;"",L3501,"N/A")</f>
        <v>N/A</v>
      </c>
      <c r="O3501" t="str">
        <f>IF(N3501&lt;&gt;"",N3501,"N/A")</f>
        <v>N/A</v>
      </c>
      <c r="P3501" t="s">
        <v>13</v>
      </c>
      <c r="Q3501" s="9">
        <v>29.486999999999998</v>
      </c>
      <c r="R3501" t="str">
        <f t="shared" si="54"/>
        <v>20-30</v>
      </c>
      <c r="S3501">
        <v>600</v>
      </c>
      <c r="T3501" t="s">
        <v>14</v>
      </c>
      <c r="U3501">
        <f>IF(T3501="USD",S3501,S3501*0.055)</f>
        <v>600</v>
      </c>
      <c r="V3501">
        <v>300</v>
      </c>
      <c r="W3501" t="s">
        <v>14</v>
      </c>
      <c r="X3501">
        <f>IF(W3501="USD",V3501,V3501*0.054)</f>
        <v>300</v>
      </c>
      <c r="Y3501">
        <v>0</v>
      </c>
    </row>
    <row r="3502" spans="1:25" x14ac:dyDescent="0.25">
      <c r="A3502" t="s">
        <v>693</v>
      </c>
      <c r="B3502" t="s">
        <v>10</v>
      </c>
      <c r="C3502" t="s">
        <v>68</v>
      </c>
      <c r="D3502" t="s">
        <v>3616</v>
      </c>
      <c r="E3502" t="s">
        <v>3613</v>
      </c>
      <c r="F3502" t="str">
        <f>_xlfn.CONCAT(D3502:D3502,"-",E3502)</f>
        <v>Marrakech-Sanaa</v>
      </c>
      <c r="G3502" s="1">
        <v>44795</v>
      </c>
      <c r="H3502"/>
      <c r="I3502" s="8" t="str">
        <f>IF(H3502&lt;&gt;"",_xlfn.DAYS(H3502,G3502),"N/A")</f>
        <v>N/A</v>
      </c>
      <c r="J3502" s="1" t="str">
        <f>IF(H3502&lt;&gt;"",H3502,"N/A")</f>
        <v>N/A</v>
      </c>
      <c r="K3502">
        <v>8</v>
      </c>
      <c r="M3502" t="str">
        <f>IF(L3502&lt;&gt;"",L3502,"N/A")</f>
        <v>N/A</v>
      </c>
      <c r="O3502" t="str">
        <f>IF(N3502&lt;&gt;"",N3502,"N/A")</f>
        <v>N/A</v>
      </c>
      <c r="P3502" t="s">
        <v>69</v>
      </c>
      <c r="Q3502" s="9">
        <v>29.48</v>
      </c>
      <c r="R3502" t="str">
        <f t="shared" si="54"/>
        <v>20-30</v>
      </c>
      <c r="S3502">
        <v>20</v>
      </c>
      <c r="T3502" t="s">
        <v>14</v>
      </c>
      <c r="U3502">
        <f>IF(T3502="USD",S3502,S3502*0.055)</f>
        <v>20</v>
      </c>
      <c r="V3502">
        <v>10</v>
      </c>
      <c r="W3502" t="s">
        <v>14</v>
      </c>
      <c r="X3502">
        <f>IF(W3502="USD",V3502,V3502*0.054)</f>
        <v>10</v>
      </c>
      <c r="Y3502">
        <v>0</v>
      </c>
    </row>
    <row r="3503" spans="1:25" x14ac:dyDescent="0.25">
      <c r="A3503" t="s">
        <v>696</v>
      </c>
      <c r="B3503" t="s">
        <v>10</v>
      </c>
      <c r="C3503" t="s">
        <v>68</v>
      </c>
      <c r="D3503" t="s">
        <v>3611</v>
      </c>
      <c r="E3503" t="s">
        <v>3618</v>
      </c>
      <c r="F3503" t="str">
        <f>_xlfn.CONCAT(D3503:D3503,"-",E3503)</f>
        <v>Mogadishu-Tripoli</v>
      </c>
      <c r="G3503" s="1">
        <v>44799</v>
      </c>
      <c r="H3503"/>
      <c r="I3503" s="8" t="str">
        <f>IF(H3503&lt;&gt;"",_xlfn.DAYS(H3503,G3503),"N/A")</f>
        <v>N/A</v>
      </c>
      <c r="J3503" s="1" t="str">
        <f>IF(H3503&lt;&gt;"",H3503,"N/A")</f>
        <v>N/A</v>
      </c>
      <c r="K3503">
        <v>8</v>
      </c>
      <c r="M3503" t="str">
        <f>IF(L3503&lt;&gt;"",L3503,"N/A")</f>
        <v>N/A</v>
      </c>
      <c r="O3503" t="str">
        <f>IF(N3503&lt;&gt;"",N3503,"N/A")</f>
        <v>N/A</v>
      </c>
      <c r="P3503" t="s">
        <v>69</v>
      </c>
      <c r="Q3503" s="9">
        <v>29.48</v>
      </c>
      <c r="R3503" t="str">
        <f t="shared" si="54"/>
        <v>20-30</v>
      </c>
      <c r="S3503">
        <v>20</v>
      </c>
      <c r="T3503" t="s">
        <v>14</v>
      </c>
      <c r="U3503">
        <f>IF(T3503="USD",S3503,S3503*0.055)</f>
        <v>20</v>
      </c>
      <c r="V3503">
        <v>10</v>
      </c>
      <c r="W3503" t="s">
        <v>14</v>
      </c>
      <c r="X3503">
        <f>IF(W3503="USD",V3503,V3503*0.054)</f>
        <v>10</v>
      </c>
      <c r="Y3503">
        <v>0</v>
      </c>
    </row>
    <row r="3504" spans="1:25" x14ac:dyDescent="0.25">
      <c r="A3504" t="s">
        <v>846</v>
      </c>
      <c r="B3504" t="s">
        <v>10</v>
      </c>
      <c r="C3504" t="s">
        <v>11</v>
      </c>
      <c r="D3504" t="s">
        <v>3620</v>
      </c>
      <c r="E3504" t="s">
        <v>3618</v>
      </c>
      <c r="F3504" t="str">
        <f>_xlfn.CONCAT(D3504:D3504,"-",E3504)</f>
        <v>Zanzibar-Tripoli</v>
      </c>
      <c r="G3504" s="1">
        <v>44804</v>
      </c>
      <c r="H3504"/>
      <c r="I3504" s="8" t="str">
        <f>IF(H3504&lt;&gt;"",_xlfn.DAYS(H3504,G3504),"N/A")</f>
        <v>N/A</v>
      </c>
      <c r="J3504" s="1" t="str">
        <f>IF(H3504&lt;&gt;"",H3504,"N/A")</f>
        <v>N/A</v>
      </c>
      <c r="K3504">
        <v>8</v>
      </c>
      <c r="M3504" t="str">
        <f>IF(L3504&lt;&gt;"",L3504,"N/A")</f>
        <v>N/A</v>
      </c>
      <c r="O3504" t="str">
        <f>IF(N3504&lt;&gt;"",N3504,"N/A")</f>
        <v>N/A</v>
      </c>
      <c r="P3504" t="s">
        <v>69</v>
      </c>
      <c r="Q3504" s="9">
        <v>29.48</v>
      </c>
      <c r="R3504" t="str">
        <f t="shared" si="54"/>
        <v>20-30</v>
      </c>
      <c r="S3504">
        <v>20</v>
      </c>
      <c r="T3504" t="s">
        <v>14</v>
      </c>
      <c r="U3504">
        <f>IF(T3504="USD",S3504,S3504*0.055)</f>
        <v>20</v>
      </c>
      <c r="V3504">
        <v>10</v>
      </c>
      <c r="W3504" t="s">
        <v>14</v>
      </c>
      <c r="X3504">
        <f>IF(W3504="USD",V3504,V3504*0.054)</f>
        <v>10</v>
      </c>
      <c r="Y3504">
        <v>0</v>
      </c>
    </row>
    <row r="3505" spans="1:25" x14ac:dyDescent="0.25">
      <c r="A3505" t="s">
        <v>680</v>
      </c>
      <c r="B3505" t="s">
        <v>10</v>
      </c>
      <c r="C3505" t="s">
        <v>68</v>
      </c>
      <c r="D3505" t="s">
        <v>3619</v>
      </c>
      <c r="E3505" t="s">
        <v>3613</v>
      </c>
      <c r="F3505" t="str">
        <f>_xlfn.CONCAT(D3505:D3505,"-",E3505)</f>
        <v>Addis Ababa-Sanaa</v>
      </c>
      <c r="G3505" s="1">
        <v>44795</v>
      </c>
      <c r="H3505"/>
      <c r="I3505" s="8" t="str">
        <f>IF(H3505&lt;&gt;"",_xlfn.DAYS(H3505,G3505),"N/A")</f>
        <v>N/A</v>
      </c>
      <c r="J3505" s="1" t="str">
        <f>IF(H3505&lt;&gt;"",H3505,"N/A")</f>
        <v>N/A</v>
      </c>
      <c r="K3505">
        <v>8</v>
      </c>
      <c r="M3505" t="str">
        <f>IF(L3505&lt;&gt;"",L3505,"N/A")</f>
        <v>N/A</v>
      </c>
      <c r="O3505" t="str">
        <f>IF(N3505&lt;&gt;"",N3505,"N/A")</f>
        <v>N/A</v>
      </c>
      <c r="P3505" t="s">
        <v>13</v>
      </c>
      <c r="Q3505" s="9">
        <v>29.48</v>
      </c>
      <c r="R3505" t="str">
        <f t="shared" si="54"/>
        <v>20-30</v>
      </c>
      <c r="S3505">
        <v>600</v>
      </c>
      <c r="T3505" t="s">
        <v>14</v>
      </c>
      <c r="U3505">
        <f>IF(T3505="USD",S3505,S3505*0.055)</f>
        <v>600</v>
      </c>
      <c r="V3505">
        <v>300</v>
      </c>
      <c r="W3505" t="s">
        <v>14</v>
      </c>
      <c r="X3505">
        <f>IF(W3505="USD",V3505,V3505*0.054)</f>
        <v>300</v>
      </c>
      <c r="Y3505">
        <v>0</v>
      </c>
    </row>
    <row r="3506" spans="1:25" x14ac:dyDescent="0.25">
      <c r="A3506" t="s">
        <v>685</v>
      </c>
      <c r="B3506" t="s">
        <v>10</v>
      </c>
      <c r="C3506" t="s">
        <v>68</v>
      </c>
      <c r="D3506" t="s">
        <v>3615</v>
      </c>
      <c r="E3506" t="s">
        <v>3614</v>
      </c>
      <c r="F3506" t="str">
        <f>_xlfn.CONCAT(D3506:D3506,"-",E3506)</f>
        <v>Mombasa-Alger</v>
      </c>
      <c r="G3506" s="1">
        <v>44799</v>
      </c>
      <c r="H3506"/>
      <c r="I3506" s="8" t="str">
        <f>IF(H3506&lt;&gt;"",_xlfn.DAYS(H3506,G3506),"N/A")</f>
        <v>N/A</v>
      </c>
      <c r="J3506" s="1" t="str">
        <f>IF(H3506&lt;&gt;"",H3506,"N/A")</f>
        <v>N/A</v>
      </c>
      <c r="K3506">
        <v>8</v>
      </c>
      <c r="M3506" t="str">
        <f>IF(L3506&lt;&gt;"",L3506,"N/A")</f>
        <v>N/A</v>
      </c>
      <c r="O3506" t="str">
        <f>IF(N3506&lt;&gt;"",N3506,"N/A")</f>
        <v>N/A</v>
      </c>
      <c r="P3506" t="s">
        <v>13</v>
      </c>
      <c r="Q3506" s="9">
        <v>29.48</v>
      </c>
      <c r="R3506" t="str">
        <f t="shared" si="54"/>
        <v>20-30</v>
      </c>
      <c r="S3506">
        <v>600</v>
      </c>
      <c r="T3506" t="s">
        <v>14</v>
      </c>
      <c r="U3506">
        <f>IF(T3506="USD",S3506,S3506*0.055)</f>
        <v>600</v>
      </c>
      <c r="V3506">
        <v>300</v>
      </c>
      <c r="W3506" t="s">
        <v>14</v>
      </c>
      <c r="X3506">
        <f>IF(W3506="USD",V3506,V3506*0.054)</f>
        <v>300</v>
      </c>
      <c r="Y3506">
        <v>0</v>
      </c>
    </row>
    <row r="3507" spans="1:25" x14ac:dyDescent="0.25">
      <c r="A3507" t="s">
        <v>689</v>
      </c>
      <c r="B3507" t="s">
        <v>10</v>
      </c>
      <c r="C3507" t="s">
        <v>68</v>
      </c>
      <c r="D3507" t="s">
        <v>3619</v>
      </c>
      <c r="E3507" t="s">
        <v>3612</v>
      </c>
      <c r="F3507" t="str">
        <f>_xlfn.CONCAT(D3507:D3507,"-",E3507)</f>
        <v>Addis Ababa-Victoria</v>
      </c>
      <c r="G3507" s="1">
        <v>44801</v>
      </c>
      <c r="H3507"/>
      <c r="I3507" s="8" t="str">
        <f>IF(H3507&lt;&gt;"",_xlfn.DAYS(H3507,G3507),"N/A")</f>
        <v>N/A</v>
      </c>
      <c r="J3507" s="1" t="str">
        <f>IF(H3507&lt;&gt;"",H3507,"N/A")</f>
        <v>N/A</v>
      </c>
      <c r="K3507">
        <v>8</v>
      </c>
      <c r="M3507" t="str">
        <f>IF(L3507&lt;&gt;"",L3507,"N/A")</f>
        <v>N/A</v>
      </c>
      <c r="O3507" t="str">
        <f>IF(N3507&lt;&gt;"",N3507,"N/A")</f>
        <v>N/A</v>
      </c>
      <c r="P3507" t="s">
        <v>13</v>
      </c>
      <c r="Q3507" s="9">
        <v>29.48</v>
      </c>
      <c r="R3507" t="str">
        <f t="shared" si="54"/>
        <v>20-30</v>
      </c>
      <c r="S3507">
        <v>600</v>
      </c>
      <c r="T3507" t="s">
        <v>14</v>
      </c>
      <c r="U3507">
        <f>IF(T3507="USD",S3507,S3507*0.055)</f>
        <v>600</v>
      </c>
      <c r="V3507">
        <v>300</v>
      </c>
      <c r="W3507" t="s">
        <v>14</v>
      </c>
      <c r="X3507">
        <f>IF(W3507="USD",V3507,V3507*0.054)</f>
        <v>300</v>
      </c>
      <c r="Y3507">
        <v>0</v>
      </c>
    </row>
    <row r="3508" spans="1:25" x14ac:dyDescent="0.25">
      <c r="A3508" t="s">
        <v>840</v>
      </c>
      <c r="B3508" t="s">
        <v>10</v>
      </c>
      <c r="C3508" t="s">
        <v>11</v>
      </c>
      <c r="D3508" t="s">
        <v>3615</v>
      </c>
      <c r="E3508" t="s">
        <v>3617</v>
      </c>
      <c r="F3508" t="str">
        <f>_xlfn.CONCAT(D3508:D3508,"-",E3508)</f>
        <v>Mombasa-Lagos</v>
      </c>
      <c r="G3508" s="1">
        <v>44804</v>
      </c>
      <c r="H3508"/>
      <c r="I3508" s="8" t="str">
        <f>IF(H3508&lt;&gt;"",_xlfn.DAYS(H3508,G3508),"N/A")</f>
        <v>N/A</v>
      </c>
      <c r="J3508" s="1" t="str">
        <f>IF(H3508&lt;&gt;"",H3508,"N/A")</f>
        <v>N/A</v>
      </c>
      <c r="K3508">
        <v>8</v>
      </c>
      <c r="M3508" t="str">
        <f>IF(L3508&lt;&gt;"",L3508,"N/A")</f>
        <v>N/A</v>
      </c>
      <c r="O3508" t="str">
        <f>IF(N3508&lt;&gt;"",N3508,"N/A")</f>
        <v>N/A</v>
      </c>
      <c r="P3508" t="s">
        <v>13</v>
      </c>
      <c r="Q3508" s="9">
        <v>29.48</v>
      </c>
      <c r="R3508" t="str">
        <f t="shared" si="54"/>
        <v>20-30</v>
      </c>
      <c r="S3508">
        <v>600</v>
      </c>
      <c r="T3508" t="s">
        <v>14</v>
      </c>
      <c r="U3508">
        <f>IF(T3508="USD",S3508,S3508*0.055)</f>
        <v>600</v>
      </c>
      <c r="V3508">
        <v>300</v>
      </c>
      <c r="W3508" t="s">
        <v>14</v>
      </c>
      <c r="X3508">
        <f>IF(W3508="USD",V3508,V3508*0.054)</f>
        <v>300</v>
      </c>
      <c r="Y3508">
        <v>0</v>
      </c>
    </row>
    <row r="3509" spans="1:25" x14ac:dyDescent="0.25">
      <c r="A3509" t="s">
        <v>681</v>
      </c>
      <c r="B3509" t="s">
        <v>10</v>
      </c>
      <c r="C3509" t="s">
        <v>68</v>
      </c>
      <c r="D3509" t="s">
        <v>3611</v>
      </c>
      <c r="E3509" t="s">
        <v>3618</v>
      </c>
      <c r="F3509" t="str">
        <f>_xlfn.CONCAT(D3509:D3509,"-",E3509)</f>
        <v>Mogadishu-Tripoli</v>
      </c>
      <c r="G3509" s="1">
        <v>44798</v>
      </c>
      <c r="H3509"/>
      <c r="I3509" s="8" t="str">
        <f>IF(H3509&lt;&gt;"",_xlfn.DAYS(H3509,G3509),"N/A")</f>
        <v>N/A</v>
      </c>
      <c r="J3509" s="1" t="str">
        <f>IF(H3509&lt;&gt;"",H3509,"N/A")</f>
        <v>N/A</v>
      </c>
      <c r="K3509">
        <v>8</v>
      </c>
      <c r="M3509" t="str">
        <f>IF(L3509&lt;&gt;"",L3509,"N/A")</f>
        <v>N/A</v>
      </c>
      <c r="O3509" t="str">
        <f>IF(N3509&lt;&gt;"",N3509,"N/A")</f>
        <v>N/A</v>
      </c>
      <c r="P3509" t="s">
        <v>13</v>
      </c>
      <c r="Q3509" s="9">
        <v>29.46</v>
      </c>
      <c r="R3509" t="str">
        <f t="shared" si="54"/>
        <v>20-30</v>
      </c>
      <c r="S3509">
        <v>600</v>
      </c>
      <c r="T3509" t="s">
        <v>14</v>
      </c>
      <c r="U3509">
        <f>IF(T3509="USD",S3509,S3509*0.055)</f>
        <v>600</v>
      </c>
      <c r="V3509">
        <v>300</v>
      </c>
      <c r="W3509" t="s">
        <v>14</v>
      </c>
      <c r="X3509">
        <f>IF(W3509="USD",V3509,V3509*0.054)</f>
        <v>300</v>
      </c>
      <c r="Y3509">
        <v>0</v>
      </c>
    </row>
    <row r="3510" spans="1:25" x14ac:dyDescent="0.25">
      <c r="A3510" t="s">
        <v>850</v>
      </c>
      <c r="B3510" t="s">
        <v>10</v>
      </c>
      <c r="C3510" t="s">
        <v>11</v>
      </c>
      <c r="D3510" t="s">
        <v>3615</v>
      </c>
      <c r="E3510" t="s">
        <v>3612</v>
      </c>
      <c r="F3510" t="str">
        <f>_xlfn.CONCAT(D3510:D3510,"-",E3510)</f>
        <v>Mombasa-Victoria</v>
      </c>
      <c r="G3510" s="1">
        <v>44804</v>
      </c>
      <c r="H3510"/>
      <c r="I3510" s="8" t="str">
        <f>IF(H3510&lt;&gt;"",_xlfn.DAYS(H3510,G3510),"N/A")</f>
        <v>N/A</v>
      </c>
      <c r="J3510" s="1" t="str">
        <f>IF(H3510&lt;&gt;"",H3510,"N/A")</f>
        <v>N/A</v>
      </c>
      <c r="K3510">
        <v>8</v>
      </c>
      <c r="M3510" t="str">
        <f>IF(L3510&lt;&gt;"",L3510,"N/A")</f>
        <v>N/A</v>
      </c>
      <c r="O3510" t="str">
        <f>IF(N3510&lt;&gt;"",N3510,"N/A")</f>
        <v>N/A</v>
      </c>
      <c r="P3510" t="s">
        <v>69</v>
      </c>
      <c r="Q3510" s="9">
        <v>29.44</v>
      </c>
      <c r="R3510" t="str">
        <f t="shared" si="54"/>
        <v>20-30</v>
      </c>
      <c r="S3510">
        <v>20</v>
      </c>
      <c r="T3510" t="s">
        <v>14</v>
      </c>
      <c r="U3510">
        <f>IF(T3510="USD",S3510,S3510*0.055)</f>
        <v>20</v>
      </c>
      <c r="V3510">
        <v>10</v>
      </c>
      <c r="W3510" t="s">
        <v>14</v>
      </c>
      <c r="X3510">
        <f>IF(W3510="USD",V3510,V3510*0.054)</f>
        <v>10</v>
      </c>
      <c r="Y3510">
        <v>0</v>
      </c>
    </row>
    <row r="3511" spans="1:25" x14ac:dyDescent="0.25">
      <c r="A3511" t="s">
        <v>844</v>
      </c>
      <c r="B3511" t="s">
        <v>10</v>
      </c>
      <c r="C3511" t="s">
        <v>11</v>
      </c>
      <c r="D3511" t="s">
        <v>3611</v>
      </c>
      <c r="E3511" t="s">
        <v>3613</v>
      </c>
      <c r="F3511" t="str">
        <f>_xlfn.CONCAT(D3511:D3511,"-",E3511)</f>
        <v>Mogadishu-Sanaa</v>
      </c>
      <c r="G3511" s="1">
        <v>44804</v>
      </c>
      <c r="H3511"/>
      <c r="I3511" s="8" t="str">
        <f>IF(H3511&lt;&gt;"",_xlfn.DAYS(H3511,G3511),"N/A")</f>
        <v>N/A</v>
      </c>
      <c r="J3511" s="1" t="str">
        <f>IF(H3511&lt;&gt;"",H3511,"N/A")</f>
        <v>N/A</v>
      </c>
      <c r="K3511">
        <v>8</v>
      </c>
      <c r="M3511" t="str">
        <f>IF(L3511&lt;&gt;"",L3511,"N/A")</f>
        <v>N/A</v>
      </c>
      <c r="O3511" t="str">
        <f>IF(N3511&lt;&gt;"",N3511,"N/A")</f>
        <v>N/A</v>
      </c>
      <c r="P3511" t="s">
        <v>13</v>
      </c>
      <c r="Q3511" s="9">
        <v>29.44</v>
      </c>
      <c r="R3511" t="str">
        <f t="shared" si="54"/>
        <v>20-30</v>
      </c>
      <c r="S3511">
        <v>600</v>
      </c>
      <c r="T3511" t="s">
        <v>14</v>
      </c>
      <c r="U3511">
        <f>IF(T3511="USD",S3511,S3511*0.055)</f>
        <v>600</v>
      </c>
      <c r="V3511">
        <v>300</v>
      </c>
      <c r="W3511" t="s">
        <v>14</v>
      </c>
      <c r="X3511">
        <f>IF(W3511="USD",V3511,V3511*0.054)</f>
        <v>300</v>
      </c>
      <c r="Y3511">
        <v>0</v>
      </c>
    </row>
    <row r="3512" spans="1:25" x14ac:dyDescent="0.25">
      <c r="A3512" t="s">
        <v>2028</v>
      </c>
      <c r="B3512" t="s">
        <v>10</v>
      </c>
      <c r="C3512" t="s">
        <v>68</v>
      </c>
      <c r="D3512" t="s">
        <v>3615</v>
      </c>
      <c r="E3512" t="s">
        <v>3612</v>
      </c>
      <c r="F3512" t="str">
        <f>_xlfn.CONCAT(D3512:D3512,"-",E3512)</f>
        <v>Mombasa-Victoria</v>
      </c>
      <c r="G3512" s="1">
        <v>44817</v>
      </c>
      <c r="H3512"/>
      <c r="I3512" s="8" t="str">
        <f>IF(H3512&lt;&gt;"",_xlfn.DAYS(H3512,G3512),"N/A")</f>
        <v>N/A</v>
      </c>
      <c r="J3512" s="1" t="str">
        <f>IF(H3512&lt;&gt;"",H3512,"N/A")</f>
        <v>N/A</v>
      </c>
      <c r="K3512">
        <v>9</v>
      </c>
      <c r="M3512" t="str">
        <f>IF(L3512&lt;&gt;"",L3512,"N/A")</f>
        <v>N/A</v>
      </c>
      <c r="O3512" t="str">
        <f>IF(N3512&lt;&gt;"",N3512,"N/A")</f>
        <v>N/A</v>
      </c>
      <c r="P3512" t="s">
        <v>69</v>
      </c>
      <c r="Q3512" s="9">
        <v>29.297000000000001</v>
      </c>
      <c r="R3512" t="str">
        <f t="shared" si="54"/>
        <v>20-30</v>
      </c>
      <c r="S3512">
        <v>20</v>
      </c>
      <c r="T3512" t="s">
        <v>14</v>
      </c>
      <c r="U3512">
        <f>IF(T3512="USD",S3512,S3512*0.055)</f>
        <v>20</v>
      </c>
      <c r="V3512">
        <v>10</v>
      </c>
      <c r="W3512" t="s">
        <v>14</v>
      </c>
      <c r="X3512">
        <f>IF(W3512="USD",V3512,V3512*0.054)</f>
        <v>10</v>
      </c>
      <c r="Y3512">
        <v>0</v>
      </c>
    </row>
    <row r="3513" spans="1:25" x14ac:dyDescent="0.25">
      <c r="A3513" t="s">
        <v>2025</v>
      </c>
      <c r="B3513" t="s">
        <v>10</v>
      </c>
      <c r="C3513" t="s">
        <v>68</v>
      </c>
      <c r="D3513" t="s">
        <v>3611</v>
      </c>
      <c r="E3513" t="s">
        <v>3617</v>
      </c>
      <c r="F3513" t="str">
        <f>_xlfn.CONCAT(D3513:D3513,"-",E3513)</f>
        <v>Mogadishu-Lagos</v>
      </c>
      <c r="G3513" s="1">
        <v>44817</v>
      </c>
      <c r="H3513"/>
      <c r="I3513" s="8" t="str">
        <f>IF(H3513&lt;&gt;"",_xlfn.DAYS(H3513,G3513),"N/A")</f>
        <v>N/A</v>
      </c>
      <c r="J3513" s="1" t="str">
        <f>IF(H3513&lt;&gt;"",H3513,"N/A")</f>
        <v>N/A</v>
      </c>
      <c r="K3513">
        <v>9</v>
      </c>
      <c r="M3513" t="str">
        <f>IF(L3513&lt;&gt;"",L3513,"N/A")</f>
        <v>N/A</v>
      </c>
      <c r="O3513" t="str">
        <f>IF(N3513&lt;&gt;"",N3513,"N/A")</f>
        <v>N/A</v>
      </c>
      <c r="P3513" t="s">
        <v>13</v>
      </c>
      <c r="Q3513" s="9">
        <v>29.297000000000001</v>
      </c>
      <c r="R3513" t="str">
        <f t="shared" si="54"/>
        <v>20-30</v>
      </c>
      <c r="S3513">
        <v>600</v>
      </c>
      <c r="T3513" t="s">
        <v>14</v>
      </c>
      <c r="U3513">
        <f>IF(T3513="USD",S3513,S3513*0.055)</f>
        <v>600</v>
      </c>
      <c r="V3513">
        <v>300</v>
      </c>
      <c r="W3513" t="s">
        <v>14</v>
      </c>
      <c r="X3513">
        <f>IF(W3513="USD",V3513,V3513*0.054)</f>
        <v>300</v>
      </c>
      <c r="Y3513">
        <v>0</v>
      </c>
    </row>
    <row r="3514" spans="1:25" x14ac:dyDescent="0.25">
      <c r="A3514" t="s">
        <v>3079</v>
      </c>
      <c r="B3514" t="s">
        <v>10</v>
      </c>
      <c r="C3514" t="s">
        <v>68</v>
      </c>
      <c r="D3514" t="s">
        <v>3620</v>
      </c>
      <c r="E3514" t="s">
        <v>3613</v>
      </c>
      <c r="F3514" t="str">
        <f>_xlfn.CONCAT(D3514:D3514,"-",E3514)</f>
        <v>Zanzibar-Sanaa</v>
      </c>
      <c r="G3514" s="1">
        <v>44791</v>
      </c>
      <c r="H3514"/>
      <c r="I3514" s="8" t="str">
        <f>IF(H3514&lt;&gt;"",_xlfn.DAYS(H3514,G3514),"N/A")</f>
        <v>N/A</v>
      </c>
      <c r="J3514" s="1" t="str">
        <f>IF(H3514&lt;&gt;"",H3514,"N/A")</f>
        <v>N/A</v>
      </c>
      <c r="K3514">
        <v>8</v>
      </c>
      <c r="M3514" t="str">
        <f>IF(L3514&lt;&gt;"",L3514,"N/A")</f>
        <v>N/A</v>
      </c>
      <c r="O3514" t="str">
        <f>IF(N3514&lt;&gt;"",N3514,"N/A")</f>
        <v>N/A</v>
      </c>
      <c r="P3514" t="s">
        <v>13</v>
      </c>
      <c r="Q3514" s="9">
        <v>28.872800000000002</v>
      </c>
      <c r="R3514" t="str">
        <f t="shared" si="54"/>
        <v>20-30</v>
      </c>
      <c r="S3514">
        <v>600</v>
      </c>
      <c r="T3514" t="s">
        <v>14</v>
      </c>
      <c r="U3514">
        <f>IF(T3514="USD",S3514,S3514*0.055)</f>
        <v>600</v>
      </c>
      <c r="V3514">
        <v>300</v>
      </c>
      <c r="W3514" t="s">
        <v>14</v>
      </c>
      <c r="X3514">
        <f>IF(W3514="USD",V3514,V3514*0.054)</f>
        <v>300</v>
      </c>
      <c r="Y3514">
        <v>0</v>
      </c>
    </row>
    <row r="3515" spans="1:25" x14ac:dyDescent="0.25">
      <c r="A3515" t="s">
        <v>2020</v>
      </c>
      <c r="B3515" t="s">
        <v>10</v>
      </c>
      <c r="C3515" t="s">
        <v>68</v>
      </c>
      <c r="D3515" t="s">
        <v>3616</v>
      </c>
      <c r="E3515" t="s">
        <v>3617</v>
      </c>
      <c r="F3515" t="str">
        <f>_xlfn.CONCAT(D3515:D3515,"-",E3515)</f>
        <v>Marrakech-Lagos</v>
      </c>
      <c r="G3515" s="1">
        <v>44802</v>
      </c>
      <c r="H3515"/>
      <c r="I3515" s="8" t="str">
        <f>IF(H3515&lt;&gt;"",_xlfn.DAYS(H3515,G3515),"N/A")</f>
        <v>N/A</v>
      </c>
      <c r="J3515" s="1" t="str">
        <f>IF(H3515&lt;&gt;"",H3515,"N/A")</f>
        <v>N/A</v>
      </c>
      <c r="K3515">
        <v>8</v>
      </c>
      <c r="M3515" t="str">
        <f>IF(L3515&lt;&gt;"",L3515,"N/A")</f>
        <v>N/A</v>
      </c>
      <c r="O3515" t="str">
        <f>IF(N3515&lt;&gt;"",N3515,"N/A")</f>
        <v>N/A</v>
      </c>
      <c r="P3515" t="s">
        <v>69</v>
      </c>
      <c r="Q3515" s="9">
        <v>28.661999999999999</v>
      </c>
      <c r="R3515" t="str">
        <f t="shared" si="54"/>
        <v>20-30</v>
      </c>
      <c r="S3515">
        <v>20</v>
      </c>
      <c r="T3515" t="s">
        <v>14</v>
      </c>
      <c r="U3515">
        <f>IF(T3515="USD",S3515,S3515*0.055)</f>
        <v>20</v>
      </c>
      <c r="V3515">
        <v>10</v>
      </c>
      <c r="W3515" t="s">
        <v>14</v>
      </c>
      <c r="X3515">
        <f>IF(W3515="USD",V3515,V3515*0.054)</f>
        <v>10</v>
      </c>
      <c r="Y3515">
        <v>0</v>
      </c>
    </row>
    <row r="3516" spans="1:25" x14ac:dyDescent="0.25">
      <c r="A3516" t="s">
        <v>2062</v>
      </c>
      <c r="B3516" t="s">
        <v>10</v>
      </c>
      <c r="C3516" t="s">
        <v>68</v>
      </c>
      <c r="D3516" t="s">
        <v>3615</v>
      </c>
      <c r="E3516" t="s">
        <v>3618</v>
      </c>
      <c r="F3516" t="str">
        <f>_xlfn.CONCAT(D3516:D3516,"-",E3516)</f>
        <v>Mombasa-Tripoli</v>
      </c>
      <c r="G3516" s="1">
        <v>44802</v>
      </c>
      <c r="H3516"/>
      <c r="I3516" s="8" t="str">
        <f>IF(H3516&lt;&gt;"",_xlfn.DAYS(H3516,G3516),"N/A")</f>
        <v>N/A</v>
      </c>
      <c r="J3516" s="1" t="str">
        <f>IF(H3516&lt;&gt;"",H3516,"N/A")</f>
        <v>N/A</v>
      </c>
      <c r="K3516">
        <v>8</v>
      </c>
      <c r="M3516" t="str">
        <f>IF(L3516&lt;&gt;"",L3516,"N/A")</f>
        <v>N/A</v>
      </c>
      <c r="O3516" t="str">
        <f>IF(N3516&lt;&gt;"",N3516,"N/A")</f>
        <v>N/A</v>
      </c>
      <c r="P3516" t="s">
        <v>69</v>
      </c>
      <c r="Q3516" s="9">
        <v>28.661999999999999</v>
      </c>
      <c r="R3516" t="str">
        <f t="shared" si="54"/>
        <v>20-30</v>
      </c>
      <c r="S3516">
        <v>20</v>
      </c>
      <c r="T3516" t="s">
        <v>14</v>
      </c>
      <c r="U3516">
        <f>IF(T3516="USD",S3516,S3516*0.055)</f>
        <v>20</v>
      </c>
      <c r="V3516">
        <v>10</v>
      </c>
      <c r="W3516" t="s">
        <v>14</v>
      </c>
      <c r="X3516">
        <f>IF(W3516="USD",V3516,V3516*0.054)</f>
        <v>10</v>
      </c>
      <c r="Y3516">
        <v>0</v>
      </c>
    </row>
    <row r="3517" spans="1:25" x14ac:dyDescent="0.25">
      <c r="A3517" t="s">
        <v>2017</v>
      </c>
      <c r="B3517" t="s">
        <v>10</v>
      </c>
      <c r="C3517" t="s">
        <v>68</v>
      </c>
      <c r="D3517" t="s">
        <v>3620</v>
      </c>
      <c r="E3517" t="s">
        <v>3617</v>
      </c>
      <c r="F3517" t="str">
        <f>_xlfn.CONCAT(D3517:D3517,"-",E3517)</f>
        <v>Zanzibar-Lagos</v>
      </c>
      <c r="G3517" s="1">
        <v>44802</v>
      </c>
      <c r="H3517"/>
      <c r="I3517" s="8" t="str">
        <f>IF(H3517&lt;&gt;"",_xlfn.DAYS(H3517,G3517),"N/A")</f>
        <v>N/A</v>
      </c>
      <c r="J3517" s="1" t="str">
        <f>IF(H3517&lt;&gt;"",H3517,"N/A")</f>
        <v>N/A</v>
      </c>
      <c r="K3517">
        <v>8</v>
      </c>
      <c r="M3517" t="str">
        <f>IF(L3517&lt;&gt;"",L3517,"N/A")</f>
        <v>N/A</v>
      </c>
      <c r="O3517" t="str">
        <f>IF(N3517&lt;&gt;"",N3517,"N/A")</f>
        <v>N/A</v>
      </c>
      <c r="P3517" t="s">
        <v>13</v>
      </c>
      <c r="Q3517" s="9">
        <v>28.661999999999999</v>
      </c>
      <c r="R3517" t="str">
        <f t="shared" si="54"/>
        <v>20-30</v>
      </c>
      <c r="S3517">
        <v>600</v>
      </c>
      <c r="T3517" t="s">
        <v>14</v>
      </c>
      <c r="U3517">
        <f>IF(T3517="USD",S3517,S3517*0.055)</f>
        <v>600</v>
      </c>
      <c r="V3517">
        <v>300</v>
      </c>
      <c r="W3517" t="s">
        <v>14</v>
      </c>
      <c r="X3517">
        <f>IF(W3517="USD",V3517,V3517*0.054)</f>
        <v>300</v>
      </c>
      <c r="Y3517">
        <v>0</v>
      </c>
    </row>
    <row r="3518" spans="1:25" x14ac:dyDescent="0.25">
      <c r="A3518" t="s">
        <v>3097</v>
      </c>
      <c r="B3518" t="s">
        <v>10</v>
      </c>
      <c r="C3518" t="s">
        <v>68</v>
      </c>
      <c r="D3518" t="s">
        <v>3616</v>
      </c>
      <c r="E3518" t="s">
        <v>3614</v>
      </c>
      <c r="F3518" t="str">
        <f>_xlfn.CONCAT(D3518:D3518,"-",E3518)</f>
        <v>Marrakech-Alger</v>
      </c>
      <c r="G3518" s="1">
        <v>44811</v>
      </c>
      <c r="H3518"/>
      <c r="I3518" s="8" t="str">
        <f>IF(H3518&lt;&gt;"",_xlfn.DAYS(H3518,G3518),"N/A")</f>
        <v>N/A</v>
      </c>
      <c r="J3518" s="1" t="str">
        <f>IF(H3518&lt;&gt;"",H3518,"N/A")</f>
        <v>N/A</v>
      </c>
      <c r="K3518">
        <v>9</v>
      </c>
      <c r="M3518" t="str">
        <f>IF(L3518&lt;&gt;"",L3518,"N/A")</f>
        <v>N/A</v>
      </c>
      <c r="O3518" t="str">
        <f>IF(N3518&lt;&gt;"",N3518,"N/A")</f>
        <v>N/A</v>
      </c>
      <c r="P3518" t="s">
        <v>13</v>
      </c>
      <c r="Q3518" s="9">
        <v>28.60379</v>
      </c>
      <c r="R3518" t="str">
        <f t="shared" si="54"/>
        <v>20-30</v>
      </c>
      <c r="S3518">
        <v>600</v>
      </c>
      <c r="T3518" t="s">
        <v>14</v>
      </c>
      <c r="U3518">
        <f>IF(T3518="USD",S3518,S3518*0.055)</f>
        <v>600</v>
      </c>
      <c r="V3518">
        <v>300</v>
      </c>
      <c r="W3518" t="s">
        <v>14</v>
      </c>
      <c r="X3518">
        <f>IF(W3518="USD",V3518,V3518*0.054)</f>
        <v>300</v>
      </c>
      <c r="Y3518">
        <v>0</v>
      </c>
    </row>
    <row r="3519" spans="1:25" x14ac:dyDescent="0.25">
      <c r="A3519" t="s">
        <v>2026</v>
      </c>
      <c r="B3519" t="s">
        <v>10</v>
      </c>
      <c r="C3519" t="s">
        <v>68</v>
      </c>
      <c r="D3519" t="s">
        <v>3615</v>
      </c>
      <c r="E3519" t="s">
        <v>3617</v>
      </c>
      <c r="F3519" t="str">
        <f>_xlfn.CONCAT(D3519:D3519,"-",E3519)</f>
        <v>Mombasa-Lagos</v>
      </c>
      <c r="G3519" s="1">
        <v>44809</v>
      </c>
      <c r="H3519"/>
      <c r="I3519" s="8" t="str">
        <f>IF(H3519&lt;&gt;"",_xlfn.DAYS(H3519,G3519),"N/A")</f>
        <v>N/A</v>
      </c>
      <c r="J3519" s="1" t="str">
        <f>IF(H3519&lt;&gt;"",H3519,"N/A")</f>
        <v>N/A</v>
      </c>
      <c r="K3519">
        <v>9</v>
      </c>
      <c r="M3519" t="str">
        <f>IF(L3519&lt;&gt;"",L3519,"N/A")</f>
        <v>N/A</v>
      </c>
      <c r="O3519" t="str">
        <f>IF(N3519&lt;&gt;"",N3519,"N/A")</f>
        <v>N/A</v>
      </c>
      <c r="P3519" t="s">
        <v>69</v>
      </c>
      <c r="Q3519" s="9">
        <v>28.478999999999999</v>
      </c>
      <c r="R3519" t="str">
        <f t="shared" si="54"/>
        <v>20-30</v>
      </c>
      <c r="S3519">
        <v>20</v>
      </c>
      <c r="T3519" t="s">
        <v>14</v>
      </c>
      <c r="U3519">
        <f>IF(T3519="USD",S3519,S3519*0.055)</f>
        <v>20</v>
      </c>
      <c r="V3519">
        <v>10</v>
      </c>
      <c r="W3519" t="s">
        <v>14</v>
      </c>
      <c r="X3519">
        <f>IF(W3519="USD",V3519,V3519*0.054)</f>
        <v>10</v>
      </c>
      <c r="Y3519">
        <v>0</v>
      </c>
    </row>
    <row r="3520" spans="1:25" x14ac:dyDescent="0.25">
      <c r="A3520" t="s">
        <v>2023</v>
      </c>
      <c r="B3520" t="s">
        <v>10</v>
      </c>
      <c r="C3520" t="s">
        <v>68</v>
      </c>
      <c r="D3520" t="s">
        <v>3620</v>
      </c>
      <c r="E3520" t="s">
        <v>3612</v>
      </c>
      <c r="F3520" t="str">
        <f>_xlfn.CONCAT(D3520:D3520,"-",E3520)</f>
        <v>Zanzibar-Victoria</v>
      </c>
      <c r="G3520" s="1">
        <v>44809</v>
      </c>
      <c r="H3520"/>
      <c r="I3520" s="8" t="str">
        <f>IF(H3520&lt;&gt;"",_xlfn.DAYS(H3520,G3520),"N/A")</f>
        <v>N/A</v>
      </c>
      <c r="J3520" s="1" t="str">
        <f>IF(H3520&lt;&gt;"",H3520,"N/A")</f>
        <v>N/A</v>
      </c>
      <c r="K3520">
        <v>9</v>
      </c>
      <c r="M3520" t="str">
        <f>IF(L3520&lt;&gt;"",L3520,"N/A")</f>
        <v>N/A</v>
      </c>
      <c r="O3520" t="str">
        <f>IF(N3520&lt;&gt;"",N3520,"N/A")</f>
        <v>N/A</v>
      </c>
      <c r="P3520" t="s">
        <v>13</v>
      </c>
      <c r="Q3520" s="9">
        <v>28.478999999999999</v>
      </c>
      <c r="R3520" t="str">
        <f t="shared" si="54"/>
        <v>20-30</v>
      </c>
      <c r="S3520">
        <v>600</v>
      </c>
      <c r="T3520" t="s">
        <v>14</v>
      </c>
      <c r="U3520">
        <f>IF(T3520="USD",S3520,S3520*0.055)</f>
        <v>600</v>
      </c>
      <c r="V3520">
        <v>300</v>
      </c>
      <c r="W3520" t="s">
        <v>14</v>
      </c>
      <c r="X3520">
        <f>IF(W3520="USD",V3520,V3520*0.054)</f>
        <v>300</v>
      </c>
      <c r="Y3520">
        <v>0</v>
      </c>
    </row>
    <row r="3521" spans="1:25" x14ac:dyDescent="0.25">
      <c r="A3521" t="s">
        <v>1980</v>
      </c>
      <c r="B3521" t="s">
        <v>10</v>
      </c>
      <c r="C3521" t="s">
        <v>68</v>
      </c>
      <c r="D3521" t="s">
        <v>3611</v>
      </c>
      <c r="E3521" t="s">
        <v>3617</v>
      </c>
      <c r="F3521" t="str">
        <f>_xlfn.CONCAT(D3521:D3521,"-",E3521)</f>
        <v>Mogadishu-Lagos</v>
      </c>
      <c r="G3521" s="1">
        <v>44803</v>
      </c>
      <c r="H3521"/>
      <c r="I3521" s="8" t="str">
        <f>IF(H3521&lt;&gt;"",_xlfn.DAYS(H3521,G3521),"N/A")</f>
        <v>N/A</v>
      </c>
      <c r="J3521" s="1" t="str">
        <f>IF(H3521&lt;&gt;"",H3521,"N/A")</f>
        <v>N/A</v>
      </c>
      <c r="K3521">
        <v>8</v>
      </c>
      <c r="M3521" t="str">
        <f>IF(L3521&lt;&gt;"",L3521,"N/A")</f>
        <v>N/A</v>
      </c>
      <c r="O3521" t="str">
        <f>IF(N3521&lt;&gt;"",N3521,"N/A")</f>
        <v>N/A</v>
      </c>
      <c r="P3521" t="s">
        <v>69</v>
      </c>
      <c r="Q3521" s="9">
        <v>28.437000000000001</v>
      </c>
      <c r="R3521" t="str">
        <f t="shared" si="54"/>
        <v>20-30</v>
      </c>
      <c r="S3521">
        <v>20</v>
      </c>
      <c r="T3521" t="s">
        <v>14</v>
      </c>
      <c r="U3521">
        <f>IF(T3521="USD",S3521,S3521*0.055)</f>
        <v>20</v>
      </c>
      <c r="V3521">
        <v>10</v>
      </c>
      <c r="W3521" t="s">
        <v>14</v>
      </c>
      <c r="X3521">
        <f>IF(W3521="USD",V3521,V3521*0.054)</f>
        <v>10</v>
      </c>
      <c r="Y3521">
        <v>0</v>
      </c>
    </row>
    <row r="3522" spans="1:25" x14ac:dyDescent="0.25">
      <c r="A3522" t="s">
        <v>2044</v>
      </c>
      <c r="B3522" t="s">
        <v>10</v>
      </c>
      <c r="C3522" t="s">
        <v>68</v>
      </c>
      <c r="D3522" t="s">
        <v>3615</v>
      </c>
      <c r="E3522" t="s">
        <v>3613</v>
      </c>
      <c r="F3522" t="str">
        <f>_xlfn.CONCAT(D3522:D3522,"-",E3522)</f>
        <v>Mombasa-Sanaa</v>
      </c>
      <c r="G3522" s="1">
        <v>44803</v>
      </c>
      <c r="H3522"/>
      <c r="I3522" s="8" t="str">
        <f>IF(H3522&lt;&gt;"",_xlfn.DAYS(H3522,G3522),"N/A")</f>
        <v>N/A</v>
      </c>
      <c r="J3522" s="1" t="str">
        <f>IF(H3522&lt;&gt;"",H3522,"N/A")</f>
        <v>N/A</v>
      </c>
      <c r="K3522">
        <v>8</v>
      </c>
      <c r="M3522" t="str">
        <f>IF(L3522&lt;&gt;"",L3522,"N/A")</f>
        <v>N/A</v>
      </c>
      <c r="O3522" t="str">
        <f>IF(N3522&lt;&gt;"",N3522,"N/A")</f>
        <v>N/A</v>
      </c>
      <c r="P3522" t="s">
        <v>69</v>
      </c>
      <c r="Q3522" s="9">
        <v>28.437000000000001</v>
      </c>
      <c r="R3522" t="str">
        <f t="shared" si="54"/>
        <v>20-30</v>
      </c>
      <c r="S3522">
        <v>20</v>
      </c>
      <c r="T3522" t="s">
        <v>14</v>
      </c>
      <c r="U3522">
        <f>IF(T3522="USD",S3522,S3522*0.055)</f>
        <v>20</v>
      </c>
      <c r="V3522">
        <v>10</v>
      </c>
      <c r="W3522" t="s">
        <v>14</v>
      </c>
      <c r="X3522">
        <f>IF(W3522="USD",V3522,V3522*0.054)</f>
        <v>10</v>
      </c>
      <c r="Y3522">
        <v>0</v>
      </c>
    </row>
    <row r="3523" spans="1:25" x14ac:dyDescent="0.25">
      <c r="A3523" t="s">
        <v>1965</v>
      </c>
      <c r="B3523" t="s">
        <v>10</v>
      </c>
      <c r="C3523" t="s">
        <v>68</v>
      </c>
      <c r="D3523" t="s">
        <v>3619</v>
      </c>
      <c r="E3523" t="s">
        <v>3617</v>
      </c>
      <c r="F3523" t="str">
        <f>_xlfn.CONCAT(D3523:D3523,"-",E3523)</f>
        <v>Addis Ababa-Lagos</v>
      </c>
      <c r="G3523" s="1">
        <v>44803</v>
      </c>
      <c r="H3523"/>
      <c r="I3523" s="8" t="str">
        <f>IF(H3523&lt;&gt;"",_xlfn.DAYS(H3523,G3523),"N/A")</f>
        <v>N/A</v>
      </c>
      <c r="J3523" s="1" t="str">
        <f>IF(H3523&lt;&gt;"",H3523,"N/A")</f>
        <v>N/A</v>
      </c>
      <c r="K3523">
        <v>8</v>
      </c>
      <c r="M3523" t="str">
        <f>IF(L3523&lt;&gt;"",L3523,"N/A")</f>
        <v>N/A</v>
      </c>
      <c r="O3523" t="str">
        <f>IF(N3523&lt;&gt;"",N3523,"N/A")</f>
        <v>N/A</v>
      </c>
      <c r="P3523" t="s">
        <v>13</v>
      </c>
      <c r="Q3523" s="9">
        <v>28.437000000000001</v>
      </c>
      <c r="R3523" t="str">
        <f t="shared" ref="R3523:R3582" si="55">IF(Q3523&lt;=10,"1-10",IF(Q3523&lt;=20,"10-20",IF(Q3523&lt;=30,"20-30",IF(Q3523&lt;=40,"30+"))))</f>
        <v>20-30</v>
      </c>
      <c r="S3523">
        <v>600</v>
      </c>
      <c r="T3523" t="s">
        <v>14</v>
      </c>
      <c r="U3523">
        <f>IF(T3523="USD",S3523,S3523*0.055)</f>
        <v>600</v>
      </c>
      <c r="V3523">
        <v>300</v>
      </c>
      <c r="W3523" t="s">
        <v>14</v>
      </c>
      <c r="X3523">
        <f>IF(W3523="USD",V3523,V3523*0.054)</f>
        <v>300</v>
      </c>
      <c r="Y3523">
        <v>0</v>
      </c>
    </row>
    <row r="3524" spans="1:25" x14ac:dyDescent="0.25">
      <c r="A3524" t="s">
        <v>1984</v>
      </c>
      <c r="B3524" t="s">
        <v>10</v>
      </c>
      <c r="C3524" t="s">
        <v>68</v>
      </c>
      <c r="D3524" t="s">
        <v>3619</v>
      </c>
      <c r="E3524" t="s">
        <v>3614</v>
      </c>
      <c r="F3524" t="str">
        <f>_xlfn.CONCAT(D3524:D3524,"-",E3524)</f>
        <v>Addis Ababa-Alger</v>
      </c>
      <c r="G3524" s="1">
        <v>44809</v>
      </c>
      <c r="H3524"/>
      <c r="I3524" s="8" t="str">
        <f>IF(H3524&lt;&gt;"",_xlfn.DAYS(H3524,G3524),"N/A")</f>
        <v>N/A</v>
      </c>
      <c r="J3524" s="1" t="str">
        <f>IF(H3524&lt;&gt;"",H3524,"N/A")</f>
        <v>N/A</v>
      </c>
      <c r="K3524">
        <v>9</v>
      </c>
      <c r="M3524" t="str">
        <f>IF(L3524&lt;&gt;"",L3524,"N/A")</f>
        <v>N/A</v>
      </c>
      <c r="O3524" t="str">
        <f>IF(N3524&lt;&gt;"",N3524,"N/A")</f>
        <v>N/A</v>
      </c>
      <c r="P3524" t="s">
        <v>69</v>
      </c>
      <c r="Q3524" s="9">
        <v>28.199000000000002</v>
      </c>
      <c r="R3524" t="str">
        <f t="shared" si="55"/>
        <v>20-30</v>
      </c>
      <c r="S3524">
        <v>20</v>
      </c>
      <c r="T3524" t="s">
        <v>14</v>
      </c>
      <c r="U3524">
        <f>IF(T3524="USD",S3524,S3524*0.055)</f>
        <v>20</v>
      </c>
      <c r="V3524">
        <v>10</v>
      </c>
      <c r="W3524" t="s">
        <v>14</v>
      </c>
      <c r="X3524">
        <f>IF(W3524="USD",V3524,V3524*0.054)</f>
        <v>10</v>
      </c>
      <c r="Y3524">
        <v>0</v>
      </c>
    </row>
    <row r="3525" spans="1:25" x14ac:dyDescent="0.25">
      <c r="A3525" t="s">
        <v>1971</v>
      </c>
      <c r="B3525" t="s">
        <v>10</v>
      </c>
      <c r="C3525" t="s">
        <v>68</v>
      </c>
      <c r="D3525" t="s">
        <v>3620</v>
      </c>
      <c r="E3525" t="s">
        <v>3612</v>
      </c>
      <c r="F3525" t="str">
        <f>_xlfn.CONCAT(D3525:D3525,"-",E3525)</f>
        <v>Zanzibar-Victoria</v>
      </c>
      <c r="G3525" s="1">
        <v>44809</v>
      </c>
      <c r="H3525"/>
      <c r="I3525" s="8" t="str">
        <f>IF(H3525&lt;&gt;"",_xlfn.DAYS(H3525,G3525),"N/A")</f>
        <v>N/A</v>
      </c>
      <c r="J3525" s="1" t="str">
        <f>IF(H3525&lt;&gt;"",H3525,"N/A")</f>
        <v>N/A</v>
      </c>
      <c r="K3525">
        <v>9</v>
      </c>
      <c r="M3525" t="str">
        <f>IF(L3525&lt;&gt;"",L3525,"N/A")</f>
        <v>N/A</v>
      </c>
      <c r="O3525" t="str">
        <f>IF(N3525&lt;&gt;"",N3525,"N/A")</f>
        <v>N/A</v>
      </c>
      <c r="P3525" t="s">
        <v>13</v>
      </c>
      <c r="Q3525" s="9">
        <v>28.199000000000002</v>
      </c>
      <c r="R3525" t="str">
        <f t="shared" si="55"/>
        <v>20-30</v>
      </c>
      <c r="S3525">
        <v>600</v>
      </c>
      <c r="T3525" t="s">
        <v>14</v>
      </c>
      <c r="U3525">
        <f>IF(T3525="USD",S3525,S3525*0.055)</f>
        <v>600</v>
      </c>
      <c r="V3525">
        <v>300</v>
      </c>
      <c r="W3525" t="s">
        <v>14</v>
      </c>
      <c r="X3525">
        <f>IF(W3525="USD",V3525,V3525*0.054)</f>
        <v>300</v>
      </c>
      <c r="Y3525">
        <v>0</v>
      </c>
    </row>
    <row r="3526" spans="1:25" x14ac:dyDescent="0.25">
      <c r="A3526" t="s">
        <v>3098</v>
      </c>
      <c r="B3526" t="s">
        <v>10</v>
      </c>
      <c r="C3526" t="s">
        <v>68</v>
      </c>
      <c r="D3526" t="s">
        <v>3619</v>
      </c>
      <c r="E3526" t="s">
        <v>3612</v>
      </c>
      <c r="F3526" t="str">
        <f>_xlfn.CONCAT(D3526:D3526,"-",E3526)</f>
        <v>Addis Ababa-Victoria</v>
      </c>
      <c r="G3526" s="1">
        <v>44811</v>
      </c>
      <c r="H3526"/>
      <c r="I3526" s="8" t="str">
        <f>IF(H3526&lt;&gt;"",_xlfn.DAYS(H3526,G3526),"N/A")</f>
        <v>N/A</v>
      </c>
      <c r="J3526" s="1" t="str">
        <f>IF(H3526&lt;&gt;"",H3526,"N/A")</f>
        <v>N/A</v>
      </c>
      <c r="K3526">
        <v>9</v>
      </c>
      <c r="M3526" t="str">
        <f>IF(L3526&lt;&gt;"",L3526,"N/A")</f>
        <v>N/A</v>
      </c>
      <c r="O3526" t="str">
        <f>IF(N3526&lt;&gt;"",N3526,"N/A")</f>
        <v>N/A</v>
      </c>
      <c r="P3526" t="s">
        <v>13</v>
      </c>
      <c r="Q3526" s="9">
        <v>27.813790000000001</v>
      </c>
      <c r="R3526" t="str">
        <f t="shared" si="55"/>
        <v>20-30</v>
      </c>
      <c r="S3526">
        <v>600</v>
      </c>
      <c r="T3526" t="s">
        <v>14</v>
      </c>
      <c r="U3526">
        <f>IF(T3526="USD",S3526,S3526*0.055)</f>
        <v>600</v>
      </c>
      <c r="V3526">
        <v>300</v>
      </c>
      <c r="W3526" t="s">
        <v>14</v>
      </c>
      <c r="X3526">
        <f>IF(W3526="USD",V3526,V3526*0.054)</f>
        <v>300</v>
      </c>
      <c r="Y3526">
        <v>0</v>
      </c>
    </row>
    <row r="3527" spans="1:25" x14ac:dyDescent="0.25">
      <c r="A3527" t="s">
        <v>3033</v>
      </c>
      <c r="B3527" t="s">
        <v>10</v>
      </c>
      <c r="C3527" t="s">
        <v>68</v>
      </c>
      <c r="D3527" t="s">
        <v>3616</v>
      </c>
      <c r="E3527" t="s">
        <v>3613</v>
      </c>
      <c r="F3527" t="str">
        <f>_xlfn.CONCAT(D3527:D3527,"-",E3527)</f>
        <v>Marrakech-Sanaa</v>
      </c>
      <c r="G3527" s="1">
        <v>44805</v>
      </c>
      <c r="H3527"/>
      <c r="I3527" s="8" t="str">
        <f>IF(H3527&lt;&gt;"",_xlfn.DAYS(H3527,G3527),"N/A")</f>
        <v>N/A</v>
      </c>
      <c r="J3527" s="1" t="str">
        <f>IF(H3527&lt;&gt;"",H3527,"N/A")</f>
        <v>N/A</v>
      </c>
      <c r="K3527">
        <v>9</v>
      </c>
      <c r="M3527" t="str">
        <f>IF(L3527&lt;&gt;"",L3527,"N/A")</f>
        <v>N/A</v>
      </c>
      <c r="O3527" t="str">
        <f>IF(N3527&lt;&gt;"",N3527,"N/A")</f>
        <v>N/A</v>
      </c>
      <c r="P3527" t="s">
        <v>13</v>
      </c>
      <c r="Q3527" s="9">
        <v>27.191109999999998</v>
      </c>
      <c r="R3527" t="str">
        <f t="shared" si="55"/>
        <v>20-30</v>
      </c>
      <c r="S3527">
        <v>600</v>
      </c>
      <c r="T3527" t="s">
        <v>14</v>
      </c>
      <c r="U3527">
        <f>IF(T3527="USD",S3527,S3527*0.055)</f>
        <v>600</v>
      </c>
      <c r="V3527">
        <v>300</v>
      </c>
      <c r="W3527" t="s">
        <v>14</v>
      </c>
      <c r="X3527">
        <f>IF(W3527="USD",V3527,V3527*0.054)</f>
        <v>300</v>
      </c>
      <c r="Y3527">
        <v>0</v>
      </c>
    </row>
    <row r="3528" spans="1:25" x14ac:dyDescent="0.25">
      <c r="A3528" t="s">
        <v>3116</v>
      </c>
      <c r="B3528" t="s">
        <v>10</v>
      </c>
      <c r="C3528" t="s">
        <v>68</v>
      </c>
      <c r="D3528" t="s">
        <v>3615</v>
      </c>
      <c r="E3528" t="s">
        <v>3613</v>
      </c>
      <c r="F3528" t="str">
        <f>_xlfn.CONCAT(D3528:D3528,"-",E3528)</f>
        <v>Mombasa-Sanaa</v>
      </c>
      <c r="G3528" s="1">
        <v>44809</v>
      </c>
      <c r="H3528"/>
      <c r="I3528" s="8" t="str">
        <f>IF(H3528&lt;&gt;"",_xlfn.DAYS(H3528,G3528),"N/A")</f>
        <v>N/A</v>
      </c>
      <c r="J3528" s="1" t="str">
        <f>IF(H3528&lt;&gt;"",H3528,"N/A")</f>
        <v>N/A</v>
      </c>
      <c r="K3528">
        <v>9</v>
      </c>
      <c r="M3528" t="str">
        <f>IF(L3528&lt;&gt;"",L3528,"N/A")</f>
        <v>N/A</v>
      </c>
      <c r="O3528" t="str">
        <f>IF(N3528&lt;&gt;"",N3528,"N/A")</f>
        <v>N/A</v>
      </c>
      <c r="P3528" t="s">
        <v>13</v>
      </c>
      <c r="Q3528" s="9">
        <v>27.053999999999998</v>
      </c>
      <c r="R3528" t="str">
        <f t="shared" si="55"/>
        <v>20-30</v>
      </c>
      <c r="S3528">
        <v>600</v>
      </c>
      <c r="T3528" t="s">
        <v>14</v>
      </c>
      <c r="U3528">
        <f>IF(T3528="USD",S3528,S3528*0.055)</f>
        <v>600</v>
      </c>
      <c r="V3528">
        <v>300</v>
      </c>
      <c r="W3528" t="s">
        <v>14</v>
      </c>
      <c r="X3528">
        <f>IF(W3528="USD",V3528,V3528*0.054)</f>
        <v>300</v>
      </c>
      <c r="Y3528">
        <v>0</v>
      </c>
    </row>
    <row r="3529" spans="1:25" x14ac:dyDescent="0.25">
      <c r="A3529" t="s">
        <v>3336</v>
      </c>
      <c r="B3529" t="s">
        <v>10</v>
      </c>
      <c r="C3529" t="s">
        <v>56</v>
      </c>
      <c r="D3529" t="s">
        <v>3611</v>
      </c>
      <c r="E3529" t="s">
        <v>3614</v>
      </c>
      <c r="F3529" t="str">
        <f>_xlfn.CONCAT(D3529:D3529,"-",E3529)</f>
        <v>Mogadishu-Alger</v>
      </c>
      <c r="G3529" s="1">
        <v>44807</v>
      </c>
      <c r="H3529"/>
      <c r="I3529" s="8" t="str">
        <f>IF(H3529&lt;&gt;"",_xlfn.DAYS(H3529,G3529),"N/A")</f>
        <v>N/A</v>
      </c>
      <c r="J3529" s="1" t="str">
        <f>IF(H3529&lt;&gt;"",H3529,"N/A")</f>
        <v>N/A</v>
      </c>
      <c r="K3529">
        <v>9</v>
      </c>
      <c r="L3529" t="s">
        <v>12</v>
      </c>
      <c r="M3529" t="str">
        <f>IF(L3529&lt;&gt;"",L3529,"N/A")</f>
        <v>Invoiced</v>
      </c>
      <c r="O3529" t="str">
        <f>IF(N3529&lt;&gt;"",N3529,"N/A")</f>
        <v>N/A</v>
      </c>
      <c r="P3529" t="s">
        <v>13</v>
      </c>
      <c r="Q3529" s="9">
        <v>27</v>
      </c>
      <c r="R3529" t="str">
        <f t="shared" si="55"/>
        <v>20-30</v>
      </c>
      <c r="S3529">
        <v>600</v>
      </c>
      <c r="T3529" t="s">
        <v>14</v>
      </c>
      <c r="U3529">
        <f>IF(T3529="USD",S3529,S3529*0.055)</f>
        <v>600</v>
      </c>
      <c r="V3529">
        <v>300</v>
      </c>
      <c r="W3529" t="s">
        <v>14</v>
      </c>
      <c r="X3529">
        <f>IF(W3529="USD",V3529,V3529*0.054)</f>
        <v>300</v>
      </c>
      <c r="Y3529">
        <v>0</v>
      </c>
    </row>
    <row r="3530" spans="1:25" x14ac:dyDescent="0.25">
      <c r="A3530" t="s">
        <v>3352</v>
      </c>
      <c r="B3530" t="s">
        <v>10</v>
      </c>
      <c r="C3530" t="s">
        <v>56</v>
      </c>
      <c r="D3530" t="s">
        <v>3616</v>
      </c>
      <c r="E3530" t="s">
        <v>3618</v>
      </c>
      <c r="F3530" t="str">
        <f>_xlfn.CONCAT(D3530:D3530,"-",E3530)</f>
        <v>Marrakech-Tripoli</v>
      </c>
      <c r="G3530" s="1">
        <v>44813</v>
      </c>
      <c r="H3530"/>
      <c r="I3530" s="8" t="str">
        <f>IF(H3530&lt;&gt;"",_xlfn.DAYS(H3530,G3530),"N/A")</f>
        <v>N/A</v>
      </c>
      <c r="J3530" s="1" t="str">
        <f>IF(H3530&lt;&gt;"",H3530,"N/A")</f>
        <v>N/A</v>
      </c>
      <c r="K3530">
        <v>9</v>
      </c>
      <c r="M3530" t="str">
        <f>IF(L3530&lt;&gt;"",L3530,"N/A")</f>
        <v>N/A</v>
      </c>
      <c r="O3530" t="str">
        <f>IF(N3530&lt;&gt;"",N3530,"N/A")</f>
        <v>N/A</v>
      </c>
      <c r="P3530" t="s">
        <v>13</v>
      </c>
      <c r="Q3530" s="9">
        <v>27</v>
      </c>
      <c r="R3530" t="str">
        <f t="shared" si="55"/>
        <v>20-30</v>
      </c>
      <c r="S3530">
        <v>600</v>
      </c>
      <c r="T3530" t="s">
        <v>14</v>
      </c>
      <c r="U3530">
        <f>IF(T3530="USD",S3530,S3530*0.055)</f>
        <v>600</v>
      </c>
      <c r="V3530">
        <v>300</v>
      </c>
      <c r="W3530" t="s">
        <v>14</v>
      </c>
      <c r="X3530">
        <f>IF(W3530="USD",V3530,V3530*0.054)</f>
        <v>300</v>
      </c>
      <c r="Y3530">
        <v>0</v>
      </c>
    </row>
    <row r="3531" spans="1:25" x14ac:dyDescent="0.25">
      <c r="A3531" t="s">
        <v>3039</v>
      </c>
      <c r="B3531" t="s">
        <v>10</v>
      </c>
      <c r="C3531" t="s">
        <v>68</v>
      </c>
      <c r="D3531" t="s">
        <v>3620</v>
      </c>
      <c r="E3531" t="s">
        <v>3612</v>
      </c>
      <c r="F3531" t="str">
        <f>_xlfn.CONCAT(D3531:D3531,"-",E3531)</f>
        <v>Zanzibar-Victoria</v>
      </c>
      <c r="G3531" s="1">
        <v>44805</v>
      </c>
      <c r="H3531"/>
      <c r="I3531" s="8" t="str">
        <f>IF(H3531&lt;&gt;"",_xlfn.DAYS(H3531,G3531),"N/A")</f>
        <v>N/A</v>
      </c>
      <c r="J3531" s="1" t="str">
        <f>IF(H3531&lt;&gt;"",H3531,"N/A")</f>
        <v>N/A</v>
      </c>
      <c r="K3531">
        <v>9</v>
      </c>
      <c r="M3531" t="str">
        <f>IF(L3531&lt;&gt;"",L3531,"N/A")</f>
        <v>N/A</v>
      </c>
      <c r="O3531" t="str">
        <f>IF(N3531&lt;&gt;"",N3531,"N/A")</f>
        <v>N/A</v>
      </c>
      <c r="P3531" t="s">
        <v>13</v>
      </c>
      <c r="Q3531" s="9">
        <v>26.69669</v>
      </c>
      <c r="R3531" t="str">
        <f t="shared" si="55"/>
        <v>20-30</v>
      </c>
      <c r="S3531">
        <v>600</v>
      </c>
      <c r="T3531" t="s">
        <v>14</v>
      </c>
      <c r="U3531">
        <f>IF(T3531="USD",S3531,S3531*0.055)</f>
        <v>600</v>
      </c>
      <c r="V3531">
        <v>300</v>
      </c>
      <c r="W3531" t="s">
        <v>14</v>
      </c>
      <c r="X3531">
        <f>IF(W3531="USD",V3531,V3531*0.054)</f>
        <v>300</v>
      </c>
      <c r="Y3531">
        <v>0</v>
      </c>
    </row>
    <row r="3532" spans="1:25" x14ac:dyDescent="0.25">
      <c r="A3532" t="s">
        <v>3119</v>
      </c>
      <c r="B3532" t="s">
        <v>10</v>
      </c>
      <c r="C3532" t="s">
        <v>68</v>
      </c>
      <c r="D3532" t="s">
        <v>3616</v>
      </c>
      <c r="E3532" t="s">
        <v>3612</v>
      </c>
      <c r="F3532" t="str">
        <f>_xlfn.CONCAT(D3532:D3532,"-",E3532)</f>
        <v>Marrakech-Victoria</v>
      </c>
      <c r="G3532" s="1">
        <v>44809</v>
      </c>
      <c r="H3532"/>
      <c r="I3532" s="8" t="str">
        <f>IF(H3532&lt;&gt;"",_xlfn.DAYS(H3532,G3532),"N/A")</f>
        <v>N/A</v>
      </c>
      <c r="J3532" s="1" t="str">
        <f>IF(H3532&lt;&gt;"",H3532,"N/A")</f>
        <v>N/A</v>
      </c>
      <c r="K3532">
        <v>9</v>
      </c>
      <c r="M3532" t="str">
        <f>IF(L3532&lt;&gt;"",L3532,"N/A")</f>
        <v>N/A</v>
      </c>
      <c r="O3532" t="str">
        <f>IF(N3532&lt;&gt;"",N3532,"N/A")</f>
        <v>N/A</v>
      </c>
      <c r="P3532" t="s">
        <v>13</v>
      </c>
      <c r="Q3532" s="9">
        <v>26.62</v>
      </c>
      <c r="R3532" t="str">
        <f t="shared" si="55"/>
        <v>20-30</v>
      </c>
      <c r="S3532">
        <v>600</v>
      </c>
      <c r="T3532" t="s">
        <v>14</v>
      </c>
      <c r="U3532">
        <f>IF(T3532="USD",S3532,S3532*0.055)</f>
        <v>600</v>
      </c>
      <c r="V3532">
        <v>300</v>
      </c>
      <c r="W3532" t="s">
        <v>14</v>
      </c>
      <c r="X3532">
        <f>IF(W3532="USD",V3532,V3532*0.054)</f>
        <v>300</v>
      </c>
      <c r="Y3532">
        <v>0</v>
      </c>
    </row>
    <row r="3533" spans="1:25" x14ac:dyDescent="0.25">
      <c r="A3533" t="s">
        <v>3044</v>
      </c>
      <c r="B3533" t="s">
        <v>10</v>
      </c>
      <c r="C3533" t="s">
        <v>68</v>
      </c>
      <c r="D3533" t="s">
        <v>3619</v>
      </c>
      <c r="E3533" t="s">
        <v>3617</v>
      </c>
      <c r="F3533" t="str">
        <f>_xlfn.CONCAT(D3533:D3533,"-",E3533)</f>
        <v>Addis Ababa-Lagos</v>
      </c>
      <c r="G3533" s="1">
        <v>44805</v>
      </c>
      <c r="H3533"/>
      <c r="I3533" s="8" t="str">
        <f>IF(H3533&lt;&gt;"",_xlfn.DAYS(H3533,G3533),"N/A")</f>
        <v>N/A</v>
      </c>
      <c r="J3533" s="1" t="str">
        <f>IF(H3533&lt;&gt;"",H3533,"N/A")</f>
        <v>N/A</v>
      </c>
      <c r="K3533">
        <v>9</v>
      </c>
      <c r="M3533" t="str">
        <f>IF(L3533&lt;&gt;"",L3533,"N/A")</f>
        <v>N/A</v>
      </c>
      <c r="O3533" t="str">
        <f>IF(N3533&lt;&gt;"",N3533,"N/A")</f>
        <v>N/A</v>
      </c>
      <c r="P3533" t="s">
        <v>13</v>
      </c>
      <c r="Q3533" s="9">
        <v>26.260750000000002</v>
      </c>
      <c r="R3533" t="str">
        <f t="shared" si="55"/>
        <v>20-30</v>
      </c>
      <c r="S3533">
        <v>600</v>
      </c>
      <c r="T3533" t="s">
        <v>14</v>
      </c>
      <c r="U3533">
        <f>IF(T3533="USD",S3533,S3533*0.055)</f>
        <v>600</v>
      </c>
      <c r="V3533">
        <v>300</v>
      </c>
      <c r="W3533" t="s">
        <v>14</v>
      </c>
      <c r="X3533">
        <f>IF(W3533="USD",V3533,V3533*0.054)</f>
        <v>300</v>
      </c>
      <c r="Y3533">
        <v>0</v>
      </c>
    </row>
    <row r="3534" spans="1:25" x14ac:dyDescent="0.25">
      <c r="A3534" t="s">
        <v>3102</v>
      </c>
      <c r="B3534" t="s">
        <v>10</v>
      </c>
      <c r="C3534" t="s">
        <v>68</v>
      </c>
      <c r="D3534" t="s">
        <v>3619</v>
      </c>
      <c r="E3534" t="s">
        <v>3618</v>
      </c>
      <c r="F3534" t="str">
        <f>_xlfn.CONCAT(D3534:D3534,"-",E3534)</f>
        <v>Addis Ababa-Tripoli</v>
      </c>
      <c r="G3534" s="1">
        <v>44812</v>
      </c>
      <c r="H3534"/>
      <c r="I3534" s="8" t="str">
        <f>IF(H3534&lt;&gt;"",_xlfn.DAYS(H3534,G3534),"N/A")</f>
        <v>N/A</v>
      </c>
      <c r="J3534" s="1" t="str">
        <f>IF(H3534&lt;&gt;"",H3534,"N/A")</f>
        <v>N/A</v>
      </c>
      <c r="K3534">
        <v>9</v>
      </c>
      <c r="M3534" t="str">
        <f>IF(L3534&lt;&gt;"",L3534,"N/A")</f>
        <v>N/A</v>
      </c>
      <c r="O3534" t="str">
        <f>IF(N3534&lt;&gt;"",N3534,"N/A")</f>
        <v>N/A</v>
      </c>
      <c r="P3534" t="s">
        <v>13</v>
      </c>
      <c r="Q3534" s="9">
        <v>26.160319999999999</v>
      </c>
      <c r="R3534" t="str">
        <f t="shared" si="55"/>
        <v>20-30</v>
      </c>
      <c r="S3534">
        <v>600</v>
      </c>
      <c r="T3534" t="s">
        <v>14</v>
      </c>
      <c r="U3534">
        <f>IF(T3534="USD",S3534,S3534*0.055)</f>
        <v>600</v>
      </c>
      <c r="V3534">
        <v>300</v>
      </c>
      <c r="W3534" t="s">
        <v>14</v>
      </c>
      <c r="X3534">
        <f>IF(W3534="USD",V3534,V3534*0.054)</f>
        <v>300</v>
      </c>
      <c r="Y3534">
        <v>0</v>
      </c>
    </row>
    <row r="3535" spans="1:25" x14ac:dyDescent="0.25">
      <c r="A3535" t="s">
        <v>3090</v>
      </c>
      <c r="B3535" t="s">
        <v>10</v>
      </c>
      <c r="C3535" t="s">
        <v>68</v>
      </c>
      <c r="D3535" t="s">
        <v>3616</v>
      </c>
      <c r="E3535" t="s">
        <v>3612</v>
      </c>
      <c r="F3535" t="str">
        <f>_xlfn.CONCAT(D3535:D3535,"-",E3535)</f>
        <v>Marrakech-Victoria</v>
      </c>
      <c r="G3535" s="1">
        <v>44800</v>
      </c>
      <c r="H3535"/>
      <c r="I3535" s="8" t="str">
        <f>IF(H3535&lt;&gt;"",_xlfn.DAYS(H3535,G3535),"N/A")</f>
        <v>N/A</v>
      </c>
      <c r="J3535" s="1" t="str">
        <f>IF(H3535&lt;&gt;"",H3535,"N/A")</f>
        <v>N/A</v>
      </c>
      <c r="K3535">
        <v>8</v>
      </c>
      <c r="M3535" t="str">
        <f>IF(L3535&lt;&gt;"",L3535,"N/A")</f>
        <v>N/A</v>
      </c>
      <c r="O3535" t="str">
        <f>IF(N3535&lt;&gt;"",N3535,"N/A")</f>
        <v>N/A</v>
      </c>
      <c r="P3535" t="s">
        <v>13</v>
      </c>
      <c r="Q3535" s="9">
        <v>25.639199999999999</v>
      </c>
      <c r="R3535" t="str">
        <f t="shared" si="55"/>
        <v>20-30</v>
      </c>
      <c r="S3535">
        <v>600</v>
      </c>
      <c r="T3535" t="s">
        <v>14</v>
      </c>
      <c r="U3535">
        <f>IF(T3535="USD",S3535,S3535*0.055)</f>
        <v>600</v>
      </c>
      <c r="V3535">
        <v>300</v>
      </c>
      <c r="W3535" t="s">
        <v>14</v>
      </c>
      <c r="X3535">
        <f>IF(W3535="USD",V3535,V3535*0.054)</f>
        <v>300</v>
      </c>
      <c r="Y3535">
        <v>0</v>
      </c>
    </row>
    <row r="3536" spans="1:25" x14ac:dyDescent="0.25">
      <c r="A3536" t="s">
        <v>3035</v>
      </c>
      <c r="B3536" t="s">
        <v>10</v>
      </c>
      <c r="C3536" t="s">
        <v>68</v>
      </c>
      <c r="D3536" t="s">
        <v>3615</v>
      </c>
      <c r="E3536" t="s">
        <v>3613</v>
      </c>
      <c r="F3536" t="str">
        <f>_xlfn.CONCAT(D3536:D3536,"-",E3536)</f>
        <v>Mombasa-Sanaa</v>
      </c>
      <c r="G3536" s="1">
        <v>44805</v>
      </c>
      <c r="H3536"/>
      <c r="I3536" s="8" t="str">
        <f>IF(H3536&lt;&gt;"",_xlfn.DAYS(H3536,G3536),"N/A")</f>
        <v>N/A</v>
      </c>
      <c r="J3536" s="1" t="str">
        <f>IF(H3536&lt;&gt;"",H3536,"N/A")</f>
        <v>N/A</v>
      </c>
      <c r="K3536">
        <v>9</v>
      </c>
      <c r="M3536" t="str">
        <f>IF(L3536&lt;&gt;"",L3536,"N/A")</f>
        <v>N/A</v>
      </c>
      <c r="O3536" t="str">
        <f>IF(N3536&lt;&gt;"",N3536,"N/A")</f>
        <v>N/A</v>
      </c>
      <c r="P3536" t="s">
        <v>13</v>
      </c>
      <c r="Q3536" s="9">
        <v>25.119389999999999</v>
      </c>
      <c r="R3536" t="str">
        <f t="shared" si="55"/>
        <v>20-30</v>
      </c>
      <c r="S3536">
        <v>600</v>
      </c>
      <c r="T3536" t="s">
        <v>14</v>
      </c>
      <c r="U3536">
        <f>IF(T3536="USD",S3536,S3536*0.055)</f>
        <v>600</v>
      </c>
      <c r="V3536">
        <v>300</v>
      </c>
      <c r="W3536" t="s">
        <v>14</v>
      </c>
      <c r="X3536">
        <f>IF(W3536="USD",V3536,V3536*0.054)</f>
        <v>300</v>
      </c>
      <c r="Y3536">
        <v>0</v>
      </c>
    </row>
    <row r="3537" spans="1:25" x14ac:dyDescent="0.25">
      <c r="A3537" t="s">
        <v>3060</v>
      </c>
      <c r="B3537" t="s">
        <v>10</v>
      </c>
      <c r="C3537" t="s">
        <v>68</v>
      </c>
      <c r="D3537" t="s">
        <v>3616</v>
      </c>
      <c r="E3537" t="s">
        <v>3613</v>
      </c>
      <c r="F3537" t="str">
        <f>_xlfn.CONCAT(D3537:D3537,"-",E3537)</f>
        <v>Marrakech-Sanaa</v>
      </c>
      <c r="G3537" s="1">
        <v>44806</v>
      </c>
      <c r="H3537"/>
      <c r="I3537" s="8" t="str">
        <f>IF(H3537&lt;&gt;"",_xlfn.DAYS(H3537,G3537),"N/A")</f>
        <v>N/A</v>
      </c>
      <c r="J3537" s="1" t="str">
        <f>IF(H3537&lt;&gt;"",H3537,"N/A")</f>
        <v>N/A</v>
      </c>
      <c r="K3537">
        <v>9</v>
      </c>
      <c r="M3537" t="str">
        <f>IF(L3537&lt;&gt;"",L3537,"N/A")</f>
        <v>N/A</v>
      </c>
      <c r="O3537" t="str">
        <f>IF(N3537&lt;&gt;"",N3537,"N/A")</f>
        <v>N/A</v>
      </c>
      <c r="P3537" t="s">
        <v>13</v>
      </c>
      <c r="Q3537" s="9">
        <v>25.088090000000001</v>
      </c>
      <c r="R3537" t="str">
        <f t="shared" si="55"/>
        <v>20-30</v>
      </c>
      <c r="S3537">
        <v>600</v>
      </c>
      <c r="T3537" t="s">
        <v>14</v>
      </c>
      <c r="U3537">
        <f>IF(T3537="USD",S3537,S3537*0.055)</f>
        <v>600</v>
      </c>
      <c r="V3537">
        <v>300</v>
      </c>
      <c r="W3537" t="s">
        <v>14</v>
      </c>
      <c r="X3537">
        <f>IF(W3537="USD",V3537,V3537*0.054)</f>
        <v>300</v>
      </c>
      <c r="Y3537">
        <v>0</v>
      </c>
    </row>
    <row r="3538" spans="1:25" x14ac:dyDescent="0.25">
      <c r="A3538" t="s">
        <v>3022</v>
      </c>
      <c r="B3538" t="s">
        <v>10</v>
      </c>
      <c r="C3538" t="s">
        <v>68</v>
      </c>
      <c r="D3538" t="s">
        <v>3616</v>
      </c>
      <c r="E3538" t="s">
        <v>3617</v>
      </c>
      <c r="F3538" t="str">
        <f>_xlfn.CONCAT(D3538:D3538,"-",E3538)</f>
        <v>Marrakech-Lagos</v>
      </c>
      <c r="G3538" s="1">
        <v>44799</v>
      </c>
      <c r="H3538"/>
      <c r="I3538" s="8" t="str">
        <f>IF(H3538&lt;&gt;"",_xlfn.DAYS(H3538,G3538),"N/A")</f>
        <v>N/A</v>
      </c>
      <c r="J3538" s="1" t="str">
        <f>IF(H3538&lt;&gt;"",H3538,"N/A")</f>
        <v>N/A</v>
      </c>
      <c r="K3538">
        <v>8</v>
      </c>
      <c r="M3538" t="str">
        <f>IF(L3538&lt;&gt;"",L3538,"N/A")</f>
        <v>N/A</v>
      </c>
      <c r="O3538" t="str">
        <f>IF(N3538&lt;&gt;"",N3538,"N/A")</f>
        <v>N/A</v>
      </c>
      <c r="P3538" t="s">
        <v>13</v>
      </c>
      <c r="Q3538" s="9">
        <v>24.915852000000001</v>
      </c>
      <c r="R3538" t="str">
        <f t="shared" si="55"/>
        <v>20-30</v>
      </c>
      <c r="S3538">
        <v>600</v>
      </c>
      <c r="T3538" t="s">
        <v>14</v>
      </c>
      <c r="U3538">
        <f>IF(T3538="USD",S3538,S3538*0.055)</f>
        <v>600</v>
      </c>
      <c r="V3538">
        <v>300</v>
      </c>
      <c r="W3538" t="s">
        <v>14</v>
      </c>
      <c r="X3538">
        <f>IF(W3538="USD",V3538,V3538*0.054)</f>
        <v>300</v>
      </c>
      <c r="Y3538">
        <v>0</v>
      </c>
    </row>
    <row r="3539" spans="1:25" x14ac:dyDescent="0.25">
      <c r="A3539" t="s">
        <v>3094</v>
      </c>
      <c r="B3539" t="s">
        <v>10</v>
      </c>
      <c r="C3539" t="s">
        <v>68</v>
      </c>
      <c r="D3539" t="s">
        <v>3611</v>
      </c>
      <c r="E3539" t="s">
        <v>3613</v>
      </c>
      <c r="F3539" t="str">
        <f>_xlfn.CONCAT(D3539:D3539,"-",E3539)</f>
        <v>Mogadishu-Sanaa</v>
      </c>
      <c r="G3539" s="1">
        <v>44804</v>
      </c>
      <c r="H3539"/>
      <c r="I3539" s="8" t="str">
        <f>IF(H3539&lt;&gt;"",_xlfn.DAYS(H3539,G3539),"N/A")</f>
        <v>N/A</v>
      </c>
      <c r="J3539" s="1" t="str">
        <f>IF(H3539&lt;&gt;"",H3539,"N/A")</f>
        <v>N/A</v>
      </c>
      <c r="K3539">
        <v>8</v>
      </c>
      <c r="M3539" t="str">
        <f>IF(L3539&lt;&gt;"",L3539,"N/A")</f>
        <v>N/A</v>
      </c>
      <c r="O3539" t="str">
        <f>IF(N3539&lt;&gt;"",N3539,"N/A")</f>
        <v>N/A</v>
      </c>
      <c r="P3539" t="s">
        <v>13</v>
      </c>
      <c r="Q3539" s="9">
        <v>24.905000000000001</v>
      </c>
      <c r="R3539" t="str">
        <f t="shared" si="55"/>
        <v>20-30</v>
      </c>
      <c r="S3539">
        <v>600</v>
      </c>
      <c r="T3539" t="s">
        <v>14</v>
      </c>
      <c r="U3539">
        <f>IF(T3539="USD",S3539,S3539*0.055)</f>
        <v>600</v>
      </c>
      <c r="V3539">
        <v>300</v>
      </c>
      <c r="W3539" t="s">
        <v>14</v>
      </c>
      <c r="X3539">
        <f>IF(W3539="USD",V3539,V3539*0.054)</f>
        <v>300</v>
      </c>
      <c r="Y3539">
        <v>0</v>
      </c>
    </row>
    <row r="3540" spans="1:25" x14ac:dyDescent="0.25">
      <c r="A3540" t="s">
        <v>3048</v>
      </c>
      <c r="B3540" t="s">
        <v>10</v>
      </c>
      <c r="C3540" t="s">
        <v>68</v>
      </c>
      <c r="D3540" t="s">
        <v>3620</v>
      </c>
      <c r="E3540" t="s">
        <v>3613</v>
      </c>
      <c r="F3540" t="str">
        <f>_xlfn.CONCAT(D3540:D3540,"-",E3540)</f>
        <v>Zanzibar-Sanaa</v>
      </c>
      <c r="G3540" s="1">
        <v>44807</v>
      </c>
      <c r="H3540"/>
      <c r="I3540" s="8" t="str">
        <f>IF(H3540&lt;&gt;"",_xlfn.DAYS(H3540,G3540),"N/A")</f>
        <v>N/A</v>
      </c>
      <c r="J3540" s="1" t="str">
        <f>IF(H3540&lt;&gt;"",H3540,"N/A")</f>
        <v>N/A</v>
      </c>
      <c r="K3540">
        <v>9</v>
      </c>
      <c r="M3540" t="str">
        <f>IF(L3540&lt;&gt;"",L3540,"N/A")</f>
        <v>N/A</v>
      </c>
      <c r="O3540" t="str">
        <f>IF(N3540&lt;&gt;"",N3540,"N/A")</f>
        <v>N/A</v>
      </c>
      <c r="P3540" t="s">
        <v>13</v>
      </c>
      <c r="Q3540" s="9">
        <v>23.949459999999998</v>
      </c>
      <c r="R3540" t="str">
        <f t="shared" si="55"/>
        <v>20-30</v>
      </c>
      <c r="S3540">
        <v>600</v>
      </c>
      <c r="T3540" t="s">
        <v>14</v>
      </c>
      <c r="U3540">
        <f>IF(T3540="USD",S3540,S3540*0.055)</f>
        <v>600</v>
      </c>
      <c r="V3540">
        <v>300</v>
      </c>
      <c r="W3540" t="s">
        <v>14</v>
      </c>
      <c r="X3540">
        <f>IF(W3540="USD",V3540,V3540*0.054)</f>
        <v>300</v>
      </c>
      <c r="Y3540">
        <v>0</v>
      </c>
    </row>
    <row r="3541" spans="1:25" x14ac:dyDescent="0.25">
      <c r="A3541" t="s">
        <v>3118</v>
      </c>
      <c r="B3541" t="s">
        <v>10</v>
      </c>
      <c r="C3541" t="s">
        <v>68</v>
      </c>
      <c r="D3541" t="s">
        <v>3616</v>
      </c>
      <c r="E3541" t="s">
        <v>3617</v>
      </c>
      <c r="F3541" t="str">
        <f>_xlfn.CONCAT(D3541:D3541,"-",E3541)</f>
        <v>Marrakech-Lagos</v>
      </c>
      <c r="G3541" s="1">
        <v>44809</v>
      </c>
      <c r="H3541"/>
      <c r="I3541" s="8" t="str">
        <f>IF(H3541&lt;&gt;"",_xlfn.DAYS(H3541,G3541),"N/A")</f>
        <v>N/A</v>
      </c>
      <c r="J3541" s="1" t="str">
        <f>IF(H3541&lt;&gt;"",H3541,"N/A")</f>
        <v>N/A</v>
      </c>
      <c r="K3541">
        <v>9</v>
      </c>
      <c r="M3541" t="str">
        <f>IF(L3541&lt;&gt;"",L3541,"N/A")</f>
        <v>N/A</v>
      </c>
      <c r="O3541" t="str">
        <f>IF(N3541&lt;&gt;"",N3541,"N/A")</f>
        <v>N/A</v>
      </c>
      <c r="P3541" t="s">
        <v>13</v>
      </c>
      <c r="Q3541" s="9">
        <v>23.594000000000001</v>
      </c>
      <c r="R3541" t="str">
        <f t="shared" si="55"/>
        <v>20-30</v>
      </c>
      <c r="S3541">
        <v>600</v>
      </c>
      <c r="T3541" t="s">
        <v>14</v>
      </c>
      <c r="U3541">
        <f>IF(T3541="USD",S3541,S3541*0.055)</f>
        <v>600</v>
      </c>
      <c r="V3541">
        <v>300</v>
      </c>
      <c r="W3541" t="s">
        <v>14</v>
      </c>
      <c r="X3541">
        <f>IF(W3541="USD",V3541,V3541*0.054)</f>
        <v>300</v>
      </c>
      <c r="Y3541">
        <v>0</v>
      </c>
    </row>
    <row r="3542" spans="1:25" x14ac:dyDescent="0.25">
      <c r="A3542" t="s">
        <v>3032</v>
      </c>
      <c r="B3542" t="s">
        <v>10</v>
      </c>
      <c r="C3542" t="s">
        <v>68</v>
      </c>
      <c r="D3542" t="s">
        <v>3619</v>
      </c>
      <c r="E3542" t="s">
        <v>3612</v>
      </c>
      <c r="F3542" t="str">
        <f>_xlfn.CONCAT(D3542:D3542,"-",E3542)</f>
        <v>Addis Ababa-Victoria</v>
      </c>
      <c r="G3542" s="1">
        <v>44803</v>
      </c>
      <c r="H3542"/>
      <c r="I3542" s="8" t="str">
        <f>IF(H3542&lt;&gt;"",_xlfn.DAYS(H3542,G3542),"N/A")</f>
        <v>N/A</v>
      </c>
      <c r="J3542" s="1" t="str">
        <f>IF(H3542&lt;&gt;"",H3542,"N/A")</f>
        <v>N/A</v>
      </c>
      <c r="K3542">
        <v>8</v>
      </c>
      <c r="M3542" t="str">
        <f>IF(L3542&lt;&gt;"",L3542,"N/A")</f>
        <v>N/A</v>
      </c>
      <c r="O3542" t="str">
        <f>IF(N3542&lt;&gt;"",N3542,"N/A")</f>
        <v>N/A</v>
      </c>
      <c r="P3542" t="s">
        <v>13</v>
      </c>
      <c r="Q3542" s="9">
        <v>23.449470000000002</v>
      </c>
      <c r="R3542" t="str">
        <f t="shared" si="55"/>
        <v>20-30</v>
      </c>
      <c r="S3542">
        <v>600</v>
      </c>
      <c r="T3542" t="s">
        <v>14</v>
      </c>
      <c r="U3542">
        <f>IF(T3542="USD",S3542,S3542*0.055)</f>
        <v>600</v>
      </c>
      <c r="V3542">
        <v>300</v>
      </c>
      <c r="W3542" t="s">
        <v>14</v>
      </c>
      <c r="X3542">
        <f>IF(W3542="USD",V3542,V3542*0.054)</f>
        <v>300</v>
      </c>
      <c r="Y3542">
        <v>0</v>
      </c>
    </row>
    <row r="3543" spans="1:25" x14ac:dyDescent="0.25">
      <c r="A3543" t="s">
        <v>3030</v>
      </c>
      <c r="B3543" t="s">
        <v>10</v>
      </c>
      <c r="C3543" t="s">
        <v>68</v>
      </c>
      <c r="D3543" t="s">
        <v>3615</v>
      </c>
      <c r="E3543" t="s">
        <v>3612</v>
      </c>
      <c r="F3543" t="str">
        <f>_xlfn.CONCAT(D3543:D3543,"-",E3543)</f>
        <v>Mombasa-Victoria</v>
      </c>
      <c r="G3543" s="1">
        <v>44801</v>
      </c>
      <c r="H3543"/>
      <c r="I3543" s="8" t="str">
        <f>IF(H3543&lt;&gt;"",_xlfn.DAYS(H3543,G3543),"N/A")</f>
        <v>N/A</v>
      </c>
      <c r="J3543" s="1" t="str">
        <f>IF(H3543&lt;&gt;"",H3543,"N/A")</f>
        <v>N/A</v>
      </c>
      <c r="K3543">
        <v>8</v>
      </c>
      <c r="M3543" t="str">
        <f>IF(L3543&lt;&gt;"",L3543,"N/A")</f>
        <v>N/A</v>
      </c>
      <c r="O3543" t="str">
        <f>IF(N3543&lt;&gt;"",N3543,"N/A")</f>
        <v>N/A</v>
      </c>
      <c r="P3543" t="s">
        <v>13</v>
      </c>
      <c r="Q3543" s="9">
        <v>23.282070000000001</v>
      </c>
      <c r="R3543" t="str">
        <f t="shared" si="55"/>
        <v>20-30</v>
      </c>
      <c r="S3543">
        <v>600</v>
      </c>
      <c r="T3543" t="s">
        <v>14</v>
      </c>
      <c r="U3543">
        <f>IF(T3543="USD",S3543,S3543*0.055)</f>
        <v>600</v>
      </c>
      <c r="V3543">
        <v>300</v>
      </c>
      <c r="W3543" t="s">
        <v>14</v>
      </c>
      <c r="X3543">
        <f>IF(W3543="USD",V3543,V3543*0.054)</f>
        <v>300</v>
      </c>
      <c r="Y3543">
        <v>0</v>
      </c>
    </row>
    <row r="3544" spans="1:25" x14ac:dyDescent="0.25">
      <c r="A3544" t="s">
        <v>3040</v>
      </c>
      <c r="B3544" t="s">
        <v>10</v>
      </c>
      <c r="C3544" t="s">
        <v>68</v>
      </c>
      <c r="D3544" t="s">
        <v>3611</v>
      </c>
      <c r="E3544" t="s">
        <v>3612</v>
      </c>
      <c r="F3544" t="str">
        <f>_xlfn.CONCAT(D3544:D3544,"-",E3544)</f>
        <v>Mogadishu-Victoria</v>
      </c>
      <c r="G3544" s="1">
        <v>44803</v>
      </c>
      <c r="H3544"/>
      <c r="I3544" s="8" t="str">
        <f>IF(H3544&lt;&gt;"",_xlfn.DAYS(H3544,G3544),"N/A")</f>
        <v>N/A</v>
      </c>
      <c r="J3544" s="1" t="str">
        <f>IF(H3544&lt;&gt;"",H3544,"N/A")</f>
        <v>N/A</v>
      </c>
      <c r="K3544">
        <v>8</v>
      </c>
      <c r="M3544" t="str">
        <f>IF(L3544&lt;&gt;"",L3544,"N/A")</f>
        <v>N/A</v>
      </c>
      <c r="O3544" t="str">
        <f>IF(N3544&lt;&gt;"",N3544,"N/A")</f>
        <v>N/A</v>
      </c>
      <c r="P3544" t="s">
        <v>13</v>
      </c>
      <c r="Q3544" s="9">
        <v>23.220559999999999</v>
      </c>
      <c r="R3544" t="str">
        <f t="shared" si="55"/>
        <v>20-30</v>
      </c>
      <c r="S3544">
        <v>600</v>
      </c>
      <c r="T3544" t="s">
        <v>14</v>
      </c>
      <c r="U3544">
        <f>IF(T3544="USD",S3544,S3544*0.055)</f>
        <v>600</v>
      </c>
      <c r="V3544">
        <v>300</v>
      </c>
      <c r="W3544" t="s">
        <v>14</v>
      </c>
      <c r="X3544">
        <f>IF(W3544="USD",V3544,V3544*0.054)</f>
        <v>300</v>
      </c>
      <c r="Y3544">
        <v>0</v>
      </c>
    </row>
    <row r="3545" spans="1:25" x14ac:dyDescent="0.25">
      <c r="A3545" t="s">
        <v>3029</v>
      </c>
      <c r="B3545" t="s">
        <v>10</v>
      </c>
      <c r="C3545" t="s">
        <v>68</v>
      </c>
      <c r="D3545" t="s">
        <v>3620</v>
      </c>
      <c r="E3545" t="s">
        <v>3617</v>
      </c>
      <c r="F3545" t="str">
        <f>_xlfn.CONCAT(D3545:D3545,"-",E3545)</f>
        <v>Zanzibar-Lagos</v>
      </c>
      <c r="G3545" s="1">
        <v>44800</v>
      </c>
      <c r="H3545"/>
      <c r="I3545" s="8" t="str">
        <f>IF(H3545&lt;&gt;"",_xlfn.DAYS(H3545,G3545),"N/A")</f>
        <v>N/A</v>
      </c>
      <c r="J3545" s="1" t="str">
        <f>IF(H3545&lt;&gt;"",H3545,"N/A")</f>
        <v>N/A</v>
      </c>
      <c r="K3545">
        <v>8</v>
      </c>
      <c r="M3545" t="str">
        <f>IF(L3545&lt;&gt;"",L3545,"N/A")</f>
        <v>N/A</v>
      </c>
      <c r="O3545" t="str">
        <f>IF(N3545&lt;&gt;"",N3545,"N/A")</f>
        <v>N/A</v>
      </c>
      <c r="P3545" t="s">
        <v>13</v>
      </c>
      <c r="Q3545" s="9">
        <v>23.138020000000001</v>
      </c>
      <c r="R3545" t="str">
        <f t="shared" si="55"/>
        <v>20-30</v>
      </c>
      <c r="S3545">
        <v>600</v>
      </c>
      <c r="T3545" t="s">
        <v>14</v>
      </c>
      <c r="U3545">
        <f>IF(T3545="USD",S3545,S3545*0.055)</f>
        <v>600</v>
      </c>
      <c r="V3545">
        <v>300</v>
      </c>
      <c r="W3545" t="s">
        <v>14</v>
      </c>
      <c r="X3545">
        <f>IF(W3545="USD",V3545,V3545*0.054)</f>
        <v>300</v>
      </c>
      <c r="Y3545">
        <v>0</v>
      </c>
    </row>
    <row r="3546" spans="1:25" x14ac:dyDescent="0.25">
      <c r="A3546" t="s">
        <v>3104</v>
      </c>
      <c r="B3546" t="s">
        <v>10</v>
      </c>
      <c r="C3546" t="s">
        <v>68</v>
      </c>
      <c r="D3546" t="s">
        <v>3616</v>
      </c>
      <c r="E3546" t="s">
        <v>3614</v>
      </c>
      <c r="F3546" t="str">
        <f>_xlfn.CONCAT(D3546:D3546,"-",E3546)</f>
        <v>Marrakech-Alger</v>
      </c>
      <c r="G3546" s="1">
        <v>44817</v>
      </c>
      <c r="H3546"/>
      <c r="I3546" s="8" t="str">
        <f>IF(H3546&lt;&gt;"",_xlfn.DAYS(H3546,G3546),"N/A")</f>
        <v>N/A</v>
      </c>
      <c r="J3546" s="1" t="str">
        <f>IF(H3546&lt;&gt;"",H3546,"N/A")</f>
        <v>N/A</v>
      </c>
      <c r="K3546">
        <v>9</v>
      </c>
      <c r="M3546" t="str">
        <f>IF(L3546&lt;&gt;"",L3546,"N/A")</f>
        <v>N/A</v>
      </c>
      <c r="O3546" t="str">
        <f>IF(N3546&lt;&gt;"",N3546,"N/A")</f>
        <v>N/A</v>
      </c>
      <c r="P3546" t="s">
        <v>13</v>
      </c>
      <c r="Q3546" s="9">
        <v>22.5183</v>
      </c>
      <c r="R3546" t="str">
        <f t="shared" si="55"/>
        <v>20-30</v>
      </c>
      <c r="S3546">
        <v>600</v>
      </c>
      <c r="T3546" t="s">
        <v>14</v>
      </c>
      <c r="U3546">
        <f>IF(T3546="USD",S3546,S3546*0.055)</f>
        <v>600</v>
      </c>
      <c r="V3546">
        <v>300</v>
      </c>
      <c r="W3546" t="s">
        <v>14</v>
      </c>
      <c r="X3546">
        <f>IF(W3546="USD",V3546,V3546*0.054)</f>
        <v>300</v>
      </c>
      <c r="Y3546">
        <v>0</v>
      </c>
    </row>
    <row r="3547" spans="1:25" x14ac:dyDescent="0.25">
      <c r="A3547" t="s">
        <v>3056</v>
      </c>
      <c r="B3547" t="s">
        <v>10</v>
      </c>
      <c r="C3547" t="s">
        <v>68</v>
      </c>
      <c r="D3547" t="s">
        <v>3620</v>
      </c>
      <c r="E3547" t="s">
        <v>3612</v>
      </c>
      <c r="F3547" t="str">
        <f>_xlfn.CONCAT(D3547:D3547,"-",E3547)</f>
        <v>Zanzibar-Victoria</v>
      </c>
      <c r="G3547" s="1">
        <v>44811</v>
      </c>
      <c r="H3547"/>
      <c r="I3547" s="8" t="str">
        <f>IF(H3547&lt;&gt;"",_xlfn.DAYS(H3547,G3547),"N/A")</f>
        <v>N/A</v>
      </c>
      <c r="J3547" s="1" t="str">
        <f>IF(H3547&lt;&gt;"",H3547,"N/A")</f>
        <v>N/A</v>
      </c>
      <c r="K3547">
        <v>9</v>
      </c>
      <c r="M3547" t="str">
        <f>IF(L3547&lt;&gt;"",L3547,"N/A")</f>
        <v>N/A</v>
      </c>
      <c r="O3547" t="str">
        <f>IF(N3547&lt;&gt;"",N3547,"N/A")</f>
        <v>N/A</v>
      </c>
      <c r="P3547" t="s">
        <v>13</v>
      </c>
      <c r="Q3547" s="9">
        <v>22.374009999999998</v>
      </c>
      <c r="R3547" t="str">
        <f t="shared" si="55"/>
        <v>20-30</v>
      </c>
      <c r="S3547">
        <v>600</v>
      </c>
      <c r="T3547" t="s">
        <v>14</v>
      </c>
      <c r="U3547">
        <f>IF(T3547="USD",S3547,S3547*0.055)</f>
        <v>600</v>
      </c>
      <c r="V3547">
        <v>300</v>
      </c>
      <c r="W3547" t="s">
        <v>14</v>
      </c>
      <c r="X3547">
        <f>IF(W3547="USD",V3547,V3547*0.054)</f>
        <v>300</v>
      </c>
      <c r="Y3547">
        <v>0</v>
      </c>
    </row>
    <row r="3548" spans="1:25" x14ac:dyDescent="0.25">
      <c r="A3548" t="s">
        <v>3047</v>
      </c>
      <c r="B3548" t="s">
        <v>10</v>
      </c>
      <c r="C3548" t="s">
        <v>68</v>
      </c>
      <c r="D3548" t="s">
        <v>3611</v>
      </c>
      <c r="E3548" t="s">
        <v>3617</v>
      </c>
      <c r="F3548" t="str">
        <f>_xlfn.CONCAT(D3548:D3548,"-",E3548)</f>
        <v>Mogadishu-Lagos</v>
      </c>
      <c r="G3548" s="1">
        <v>44807</v>
      </c>
      <c r="H3548"/>
      <c r="I3548" s="8" t="str">
        <f>IF(H3548&lt;&gt;"",_xlfn.DAYS(H3548,G3548),"N/A")</f>
        <v>N/A</v>
      </c>
      <c r="J3548" s="1" t="str">
        <f>IF(H3548&lt;&gt;"",H3548,"N/A")</f>
        <v>N/A</v>
      </c>
      <c r="K3548">
        <v>9</v>
      </c>
      <c r="M3548" t="str">
        <f>IF(L3548&lt;&gt;"",L3548,"N/A")</f>
        <v>N/A</v>
      </c>
      <c r="O3548" t="str">
        <f>IF(N3548&lt;&gt;"",N3548,"N/A")</f>
        <v>N/A</v>
      </c>
      <c r="P3548" t="s">
        <v>13</v>
      </c>
      <c r="Q3548" s="9">
        <v>22.334050000000001</v>
      </c>
      <c r="R3548" t="str">
        <f t="shared" si="55"/>
        <v>20-30</v>
      </c>
      <c r="S3548">
        <v>600</v>
      </c>
      <c r="T3548" t="s">
        <v>14</v>
      </c>
      <c r="U3548">
        <f>IF(T3548="USD",S3548,S3548*0.055)</f>
        <v>600</v>
      </c>
      <c r="V3548">
        <v>300</v>
      </c>
      <c r="W3548" t="s">
        <v>14</v>
      </c>
      <c r="X3548">
        <f>IF(W3548="USD",V3548,V3548*0.054)</f>
        <v>300</v>
      </c>
      <c r="Y3548">
        <v>0</v>
      </c>
    </row>
    <row r="3549" spans="1:25" x14ac:dyDescent="0.25">
      <c r="A3549" t="s">
        <v>3066</v>
      </c>
      <c r="B3549" t="s">
        <v>10</v>
      </c>
      <c r="C3549" t="s">
        <v>68</v>
      </c>
      <c r="D3549" t="s">
        <v>3620</v>
      </c>
      <c r="E3549" t="s">
        <v>3613</v>
      </c>
      <c r="F3549" t="str">
        <f>_xlfn.CONCAT(D3549:D3549,"-",E3549)</f>
        <v>Zanzibar-Sanaa</v>
      </c>
      <c r="G3549" s="1">
        <v>44793</v>
      </c>
      <c r="H3549"/>
      <c r="I3549" s="8" t="str">
        <f>IF(H3549&lt;&gt;"",_xlfn.DAYS(H3549,G3549),"N/A")</f>
        <v>N/A</v>
      </c>
      <c r="J3549" s="1" t="str">
        <f>IF(H3549&lt;&gt;"",H3549,"N/A")</f>
        <v>N/A</v>
      </c>
      <c r="K3549">
        <v>8</v>
      </c>
      <c r="M3549" t="str">
        <f>IF(L3549&lt;&gt;"",L3549,"N/A")</f>
        <v>N/A</v>
      </c>
      <c r="O3549" t="str">
        <f>IF(N3549&lt;&gt;"",N3549,"N/A")</f>
        <v>N/A</v>
      </c>
      <c r="P3549" t="s">
        <v>13</v>
      </c>
      <c r="Q3549" s="9">
        <v>22.275400000000001</v>
      </c>
      <c r="R3549" t="str">
        <f t="shared" si="55"/>
        <v>20-30</v>
      </c>
      <c r="S3549">
        <v>600</v>
      </c>
      <c r="T3549" t="s">
        <v>14</v>
      </c>
      <c r="U3549">
        <f>IF(T3549="USD",S3549,S3549*0.055)</f>
        <v>600</v>
      </c>
      <c r="V3549">
        <v>300</v>
      </c>
      <c r="W3549" t="s">
        <v>14</v>
      </c>
      <c r="X3549">
        <f>IF(W3549="USD",V3549,V3549*0.054)</f>
        <v>300</v>
      </c>
      <c r="Y3549">
        <v>0</v>
      </c>
    </row>
    <row r="3550" spans="1:25" x14ac:dyDescent="0.25">
      <c r="A3550" t="s">
        <v>3053</v>
      </c>
      <c r="B3550" t="s">
        <v>10</v>
      </c>
      <c r="C3550" t="s">
        <v>68</v>
      </c>
      <c r="D3550" t="s">
        <v>3620</v>
      </c>
      <c r="E3550" t="s">
        <v>3614</v>
      </c>
      <c r="F3550" t="str">
        <f>_xlfn.CONCAT(D3550:D3550,"-",E3550)</f>
        <v>Zanzibar-Alger</v>
      </c>
      <c r="G3550" s="1">
        <v>44806</v>
      </c>
      <c r="H3550"/>
      <c r="I3550" s="8" t="str">
        <f>IF(H3550&lt;&gt;"",_xlfn.DAYS(H3550,G3550),"N/A")</f>
        <v>N/A</v>
      </c>
      <c r="J3550" s="1" t="str">
        <f>IF(H3550&lt;&gt;"",H3550,"N/A")</f>
        <v>N/A</v>
      </c>
      <c r="K3550">
        <v>9</v>
      </c>
      <c r="M3550" t="str">
        <f>IF(L3550&lt;&gt;"",L3550,"N/A")</f>
        <v>N/A</v>
      </c>
      <c r="O3550" t="str">
        <f>IF(N3550&lt;&gt;"",N3550,"N/A")</f>
        <v>N/A</v>
      </c>
      <c r="P3550" t="s">
        <v>13</v>
      </c>
      <c r="Q3550" s="9">
        <v>21.876249999999999</v>
      </c>
      <c r="R3550" t="str">
        <f t="shared" si="55"/>
        <v>20-30</v>
      </c>
      <c r="S3550">
        <v>600</v>
      </c>
      <c r="T3550" t="s">
        <v>14</v>
      </c>
      <c r="U3550">
        <f>IF(T3550="USD",S3550,S3550*0.055)</f>
        <v>600</v>
      </c>
      <c r="V3550">
        <v>300</v>
      </c>
      <c r="W3550" t="s">
        <v>14</v>
      </c>
      <c r="X3550">
        <f>IF(W3550="USD",V3550,V3550*0.054)</f>
        <v>300</v>
      </c>
      <c r="Y3550">
        <v>0</v>
      </c>
    </row>
    <row r="3551" spans="1:25" x14ac:dyDescent="0.25">
      <c r="A3551" t="s">
        <v>3041</v>
      </c>
      <c r="B3551" t="s">
        <v>10</v>
      </c>
      <c r="C3551" t="s">
        <v>68</v>
      </c>
      <c r="D3551" t="s">
        <v>3619</v>
      </c>
      <c r="E3551" t="s">
        <v>3618</v>
      </c>
      <c r="F3551" t="str">
        <f>_xlfn.CONCAT(D3551:D3551,"-",E3551)</f>
        <v>Addis Ababa-Tripoli</v>
      </c>
      <c r="G3551" s="1">
        <v>44803</v>
      </c>
      <c r="H3551"/>
      <c r="I3551" s="8" t="str">
        <f>IF(H3551&lt;&gt;"",_xlfn.DAYS(H3551,G3551),"N/A")</f>
        <v>N/A</v>
      </c>
      <c r="J3551" s="1" t="str">
        <f>IF(H3551&lt;&gt;"",H3551,"N/A")</f>
        <v>N/A</v>
      </c>
      <c r="K3551">
        <v>8</v>
      </c>
      <c r="M3551" t="str">
        <f>IF(L3551&lt;&gt;"",L3551,"N/A")</f>
        <v>N/A</v>
      </c>
      <c r="O3551" t="str">
        <f>IF(N3551&lt;&gt;"",N3551,"N/A")</f>
        <v>N/A</v>
      </c>
      <c r="P3551" t="s">
        <v>13</v>
      </c>
      <c r="Q3551" s="9">
        <v>21.635159999999999</v>
      </c>
      <c r="R3551" t="str">
        <f t="shared" si="55"/>
        <v>20-30</v>
      </c>
      <c r="S3551">
        <v>600</v>
      </c>
      <c r="T3551" t="s">
        <v>14</v>
      </c>
      <c r="U3551">
        <f>IF(T3551="USD",S3551,S3551*0.055)</f>
        <v>600</v>
      </c>
      <c r="V3551">
        <v>300</v>
      </c>
      <c r="W3551" t="s">
        <v>14</v>
      </c>
      <c r="X3551">
        <f>IF(W3551="USD",V3551,V3551*0.054)</f>
        <v>300</v>
      </c>
      <c r="Y3551">
        <v>0</v>
      </c>
    </row>
    <row r="3552" spans="1:25" x14ac:dyDescent="0.25">
      <c r="A3552" t="s">
        <v>3038</v>
      </c>
      <c r="B3552" t="s">
        <v>10</v>
      </c>
      <c r="C3552" t="s">
        <v>68</v>
      </c>
      <c r="D3552" t="s">
        <v>3616</v>
      </c>
      <c r="E3552" t="s">
        <v>3618</v>
      </c>
      <c r="F3552" t="str">
        <f>_xlfn.CONCAT(D3552:D3552,"-",E3552)</f>
        <v>Marrakech-Tripoli</v>
      </c>
      <c r="G3552" s="1">
        <v>44804</v>
      </c>
      <c r="H3552"/>
      <c r="I3552" s="8" t="str">
        <f>IF(H3552&lt;&gt;"",_xlfn.DAYS(H3552,G3552),"N/A")</f>
        <v>N/A</v>
      </c>
      <c r="J3552" s="1" t="str">
        <f>IF(H3552&lt;&gt;"",H3552,"N/A")</f>
        <v>N/A</v>
      </c>
      <c r="K3552">
        <v>8</v>
      </c>
      <c r="M3552" t="str">
        <f>IF(L3552&lt;&gt;"",L3552,"N/A")</f>
        <v>N/A</v>
      </c>
      <c r="O3552" t="str">
        <f>IF(N3552&lt;&gt;"",N3552,"N/A")</f>
        <v>N/A</v>
      </c>
      <c r="P3552" t="s">
        <v>13</v>
      </c>
      <c r="Q3552" s="9">
        <v>21.47709</v>
      </c>
      <c r="R3552" t="str">
        <f t="shared" si="55"/>
        <v>20-30</v>
      </c>
      <c r="S3552">
        <v>600</v>
      </c>
      <c r="T3552" t="s">
        <v>14</v>
      </c>
      <c r="U3552">
        <f>IF(T3552="USD",S3552,S3552*0.055)</f>
        <v>600</v>
      </c>
      <c r="V3552">
        <v>300</v>
      </c>
      <c r="W3552" t="s">
        <v>14</v>
      </c>
      <c r="X3552">
        <f>IF(W3552="USD",V3552,V3552*0.054)</f>
        <v>300</v>
      </c>
      <c r="Y3552">
        <v>0</v>
      </c>
    </row>
    <row r="3553" spans="1:25" x14ac:dyDescent="0.25">
      <c r="A3553" t="s">
        <v>3054</v>
      </c>
      <c r="B3553" t="s">
        <v>10</v>
      </c>
      <c r="C3553" t="s">
        <v>68</v>
      </c>
      <c r="D3553" t="s">
        <v>3619</v>
      </c>
      <c r="E3553" t="s">
        <v>3618</v>
      </c>
      <c r="F3553" t="str">
        <f>_xlfn.CONCAT(D3553:D3553,"-",E3553)</f>
        <v>Addis Ababa-Tripoli</v>
      </c>
      <c r="G3553" s="1">
        <v>44805</v>
      </c>
      <c r="H3553"/>
      <c r="I3553" s="8" t="str">
        <f>IF(H3553&lt;&gt;"",_xlfn.DAYS(H3553,G3553),"N/A")</f>
        <v>N/A</v>
      </c>
      <c r="J3553" s="1" t="str">
        <f>IF(H3553&lt;&gt;"",H3553,"N/A")</f>
        <v>N/A</v>
      </c>
      <c r="K3553">
        <v>9</v>
      </c>
      <c r="M3553" t="str">
        <f>IF(L3553&lt;&gt;"",L3553,"N/A")</f>
        <v>N/A</v>
      </c>
      <c r="O3553" t="str">
        <f>IF(N3553&lt;&gt;"",N3553,"N/A")</f>
        <v>N/A</v>
      </c>
      <c r="P3553" t="s">
        <v>13</v>
      </c>
      <c r="Q3553" s="9">
        <v>20.937719999999999</v>
      </c>
      <c r="R3553" t="str">
        <f t="shared" si="55"/>
        <v>20-30</v>
      </c>
      <c r="S3553">
        <v>600</v>
      </c>
      <c r="T3553" t="s">
        <v>14</v>
      </c>
      <c r="U3553">
        <f>IF(T3553="USD",S3553,S3553*0.055)</f>
        <v>600</v>
      </c>
      <c r="V3553">
        <v>300</v>
      </c>
      <c r="W3553" t="s">
        <v>14</v>
      </c>
      <c r="X3553">
        <f>IF(W3553="USD",V3553,V3553*0.054)</f>
        <v>300</v>
      </c>
      <c r="Y3553">
        <v>0</v>
      </c>
    </row>
    <row r="3554" spans="1:25" x14ac:dyDescent="0.25">
      <c r="A3554" t="s">
        <v>3092</v>
      </c>
      <c r="B3554" t="s">
        <v>10</v>
      </c>
      <c r="C3554" t="s">
        <v>68</v>
      </c>
      <c r="D3554" t="s">
        <v>3620</v>
      </c>
      <c r="E3554" t="s">
        <v>3614</v>
      </c>
      <c r="F3554" t="str">
        <f>_xlfn.CONCAT(D3554:D3554,"-",E3554)</f>
        <v>Zanzibar-Alger</v>
      </c>
      <c r="G3554" s="1">
        <v>44803</v>
      </c>
      <c r="H3554"/>
      <c r="I3554" s="8" t="str">
        <f>IF(H3554&lt;&gt;"",_xlfn.DAYS(H3554,G3554),"N/A")</f>
        <v>N/A</v>
      </c>
      <c r="J3554" s="1" t="str">
        <f>IF(H3554&lt;&gt;"",H3554,"N/A")</f>
        <v>N/A</v>
      </c>
      <c r="K3554">
        <v>8</v>
      </c>
      <c r="M3554" t="str">
        <f>IF(L3554&lt;&gt;"",L3554,"N/A")</f>
        <v>N/A</v>
      </c>
      <c r="O3554" t="str">
        <f>IF(N3554&lt;&gt;"",N3554,"N/A")</f>
        <v>N/A</v>
      </c>
      <c r="P3554" t="s">
        <v>13</v>
      </c>
      <c r="Q3554" s="9">
        <v>20.64</v>
      </c>
      <c r="R3554" t="str">
        <f t="shared" si="55"/>
        <v>20-30</v>
      </c>
      <c r="S3554">
        <v>600</v>
      </c>
      <c r="T3554" t="s">
        <v>14</v>
      </c>
      <c r="U3554">
        <f>IF(T3554="USD",S3554,S3554*0.055)</f>
        <v>600</v>
      </c>
      <c r="V3554">
        <v>300</v>
      </c>
      <c r="W3554" t="s">
        <v>14</v>
      </c>
      <c r="X3554">
        <f>IF(W3554="USD",V3554,V3554*0.054)</f>
        <v>300</v>
      </c>
      <c r="Y3554">
        <v>0</v>
      </c>
    </row>
    <row r="3555" spans="1:25" x14ac:dyDescent="0.25">
      <c r="A3555" t="s">
        <v>3091</v>
      </c>
      <c r="B3555" t="s">
        <v>10</v>
      </c>
      <c r="C3555" t="s">
        <v>68</v>
      </c>
      <c r="D3555" t="s">
        <v>3611</v>
      </c>
      <c r="E3555" t="s">
        <v>3613</v>
      </c>
      <c r="F3555" t="str">
        <f>_xlfn.CONCAT(D3555:D3555,"-",E3555)</f>
        <v>Mogadishu-Sanaa</v>
      </c>
      <c r="G3555" s="1">
        <v>44811</v>
      </c>
      <c r="H3555"/>
      <c r="I3555" s="8" t="str">
        <f>IF(H3555&lt;&gt;"",_xlfn.DAYS(H3555,G3555),"N/A")</f>
        <v>N/A</v>
      </c>
      <c r="J3555" s="1" t="str">
        <f>IF(H3555&lt;&gt;"",H3555,"N/A")</f>
        <v>N/A</v>
      </c>
      <c r="K3555">
        <v>9</v>
      </c>
      <c r="M3555" t="str">
        <f>IF(L3555&lt;&gt;"",L3555,"N/A")</f>
        <v>N/A</v>
      </c>
      <c r="O3555" t="str">
        <f>IF(N3555&lt;&gt;"",N3555,"N/A")</f>
        <v>N/A</v>
      </c>
      <c r="P3555" t="s">
        <v>13</v>
      </c>
      <c r="Q3555" s="9">
        <v>20.41751</v>
      </c>
      <c r="R3555" t="str">
        <f t="shared" si="55"/>
        <v>20-30</v>
      </c>
      <c r="S3555">
        <v>600</v>
      </c>
      <c r="T3555" t="s">
        <v>14</v>
      </c>
      <c r="U3555">
        <f>IF(T3555="USD",S3555,S3555*0.055)</f>
        <v>600</v>
      </c>
      <c r="V3555">
        <v>300</v>
      </c>
      <c r="W3555" t="s">
        <v>14</v>
      </c>
      <c r="X3555">
        <f>IF(W3555="USD",V3555,V3555*0.054)</f>
        <v>300</v>
      </c>
      <c r="Y3555">
        <v>0</v>
      </c>
    </row>
    <row r="3556" spans="1:25" x14ac:dyDescent="0.25">
      <c r="A3556" t="s">
        <v>3006</v>
      </c>
      <c r="B3556" t="s">
        <v>10</v>
      </c>
      <c r="C3556" t="s">
        <v>56</v>
      </c>
      <c r="D3556" t="s">
        <v>3616</v>
      </c>
      <c r="E3556" t="s">
        <v>3618</v>
      </c>
      <c r="F3556" t="str">
        <f>_xlfn.CONCAT(D3556:D3556,"-",E3556)</f>
        <v>Marrakech-Tripoli</v>
      </c>
      <c r="G3556" s="1">
        <v>44806</v>
      </c>
      <c r="H3556"/>
      <c r="I3556" s="8" t="str">
        <f>IF(H3556&lt;&gt;"",_xlfn.DAYS(H3556,G3556),"N/A")</f>
        <v>N/A</v>
      </c>
      <c r="J3556" s="1" t="str">
        <f>IF(H3556&lt;&gt;"",H3556,"N/A")</f>
        <v>N/A</v>
      </c>
      <c r="K3556">
        <v>9</v>
      </c>
      <c r="M3556" t="str">
        <f>IF(L3556&lt;&gt;"",L3556,"N/A")</f>
        <v>N/A</v>
      </c>
      <c r="O3556" t="str">
        <f>IF(N3556&lt;&gt;"",N3556,"N/A")</f>
        <v>N/A</v>
      </c>
      <c r="P3556" t="s">
        <v>13</v>
      </c>
      <c r="Q3556" s="9">
        <v>20.100000000000001</v>
      </c>
      <c r="R3556" t="str">
        <f t="shared" si="55"/>
        <v>20-30</v>
      </c>
      <c r="S3556">
        <v>600</v>
      </c>
      <c r="T3556" t="s">
        <v>14</v>
      </c>
      <c r="U3556">
        <f>IF(T3556="USD",S3556,S3556*0.055)</f>
        <v>600</v>
      </c>
      <c r="V3556">
        <v>300</v>
      </c>
      <c r="W3556" t="s">
        <v>14</v>
      </c>
      <c r="X3556">
        <f>IF(W3556="USD",V3556,V3556*0.054)</f>
        <v>300</v>
      </c>
      <c r="Y3556">
        <v>0</v>
      </c>
    </row>
    <row r="3557" spans="1:25" x14ac:dyDescent="0.25">
      <c r="A3557" t="s">
        <v>3005</v>
      </c>
      <c r="B3557" t="s">
        <v>10</v>
      </c>
      <c r="C3557" t="s">
        <v>56</v>
      </c>
      <c r="D3557" t="s">
        <v>3616</v>
      </c>
      <c r="E3557" t="s">
        <v>3612</v>
      </c>
      <c r="F3557" t="str">
        <f>_xlfn.CONCAT(D3557:D3557,"-",E3557)</f>
        <v>Marrakech-Victoria</v>
      </c>
      <c r="G3557" s="1">
        <v>44806</v>
      </c>
      <c r="H3557"/>
      <c r="I3557" s="8" t="str">
        <f>IF(H3557&lt;&gt;"",_xlfn.DAYS(H3557,G3557),"N/A")</f>
        <v>N/A</v>
      </c>
      <c r="J3557" s="1" t="str">
        <f>IF(H3557&lt;&gt;"",H3557,"N/A")</f>
        <v>N/A</v>
      </c>
      <c r="K3557">
        <v>9</v>
      </c>
      <c r="M3557" t="str">
        <f>IF(L3557&lt;&gt;"",L3557,"N/A")</f>
        <v>N/A</v>
      </c>
      <c r="O3557" t="str">
        <f>IF(N3557&lt;&gt;"",N3557,"N/A")</f>
        <v>N/A</v>
      </c>
      <c r="P3557" t="s">
        <v>13</v>
      </c>
      <c r="Q3557" s="9">
        <v>19.88</v>
      </c>
      <c r="R3557" t="str">
        <f t="shared" si="55"/>
        <v>10-20</v>
      </c>
      <c r="S3557">
        <v>600</v>
      </c>
      <c r="T3557" t="s">
        <v>14</v>
      </c>
      <c r="U3557">
        <f>IF(T3557="USD",S3557,S3557*0.055)</f>
        <v>600</v>
      </c>
      <c r="V3557">
        <v>300</v>
      </c>
      <c r="W3557" t="s">
        <v>14</v>
      </c>
      <c r="X3557">
        <f>IF(W3557="USD",V3557,V3557*0.054)</f>
        <v>300</v>
      </c>
      <c r="Y3557">
        <v>0</v>
      </c>
    </row>
    <row r="3558" spans="1:25" x14ac:dyDescent="0.25">
      <c r="A3558" t="s">
        <v>3088</v>
      </c>
      <c r="B3558" t="s">
        <v>10</v>
      </c>
      <c r="C3558" t="s">
        <v>68</v>
      </c>
      <c r="D3558" t="s">
        <v>3611</v>
      </c>
      <c r="E3558" t="s">
        <v>3618</v>
      </c>
      <c r="F3558" t="str">
        <f>_xlfn.CONCAT(D3558:D3558,"-",E3558)</f>
        <v>Mogadishu-Tripoli</v>
      </c>
      <c r="G3558" s="1">
        <v>44798</v>
      </c>
      <c r="H3558"/>
      <c r="I3558" s="8" t="str">
        <f>IF(H3558&lt;&gt;"",_xlfn.DAYS(H3558,G3558),"N/A")</f>
        <v>N/A</v>
      </c>
      <c r="J3558" s="1" t="str">
        <f>IF(H3558&lt;&gt;"",H3558,"N/A")</f>
        <v>N/A</v>
      </c>
      <c r="K3558">
        <v>8</v>
      </c>
      <c r="M3558" t="str">
        <f>IF(L3558&lt;&gt;"",L3558,"N/A")</f>
        <v>N/A</v>
      </c>
      <c r="O3558" t="str">
        <f>IF(N3558&lt;&gt;"",N3558,"N/A")</f>
        <v>N/A</v>
      </c>
      <c r="P3558" t="s">
        <v>13</v>
      </c>
      <c r="Q3558" s="9">
        <v>19.800540000000002</v>
      </c>
      <c r="R3558" t="str">
        <f t="shared" si="55"/>
        <v>10-20</v>
      </c>
      <c r="S3558">
        <v>600</v>
      </c>
      <c r="T3558" t="s">
        <v>14</v>
      </c>
      <c r="U3558">
        <f>IF(T3558="USD",S3558,S3558*0.055)</f>
        <v>600</v>
      </c>
      <c r="V3558">
        <v>300</v>
      </c>
      <c r="W3558" t="s">
        <v>14</v>
      </c>
      <c r="X3558">
        <f>IF(W3558="USD",V3558,V3558*0.054)</f>
        <v>300</v>
      </c>
      <c r="Y3558">
        <v>0</v>
      </c>
    </row>
    <row r="3559" spans="1:25" x14ac:dyDescent="0.25">
      <c r="A3559" t="s">
        <v>3045</v>
      </c>
      <c r="B3559" t="s">
        <v>10</v>
      </c>
      <c r="C3559" t="s">
        <v>68</v>
      </c>
      <c r="D3559" t="s">
        <v>3619</v>
      </c>
      <c r="E3559" t="s">
        <v>3612</v>
      </c>
      <c r="F3559" t="str">
        <f>_xlfn.CONCAT(D3559:D3559,"-",E3559)</f>
        <v>Addis Ababa-Victoria</v>
      </c>
      <c r="G3559" s="1">
        <v>44802</v>
      </c>
      <c r="H3559"/>
      <c r="I3559" s="8" t="str">
        <f>IF(H3559&lt;&gt;"",_xlfn.DAYS(H3559,G3559),"N/A")</f>
        <v>N/A</v>
      </c>
      <c r="J3559" s="1" t="str">
        <f>IF(H3559&lt;&gt;"",H3559,"N/A")</f>
        <v>N/A</v>
      </c>
      <c r="K3559">
        <v>8</v>
      </c>
      <c r="M3559" t="str">
        <f>IF(L3559&lt;&gt;"",L3559,"N/A")</f>
        <v>N/A</v>
      </c>
      <c r="O3559" t="str">
        <f>IF(N3559&lt;&gt;"",N3559,"N/A")</f>
        <v>N/A</v>
      </c>
      <c r="P3559" t="s">
        <v>13</v>
      </c>
      <c r="Q3559" s="9">
        <v>19.56786</v>
      </c>
      <c r="R3559" t="str">
        <f t="shared" si="55"/>
        <v>10-20</v>
      </c>
      <c r="S3559">
        <v>600</v>
      </c>
      <c r="T3559" t="s">
        <v>14</v>
      </c>
      <c r="U3559">
        <f>IF(T3559="USD",S3559,S3559*0.055)</f>
        <v>600</v>
      </c>
      <c r="V3559">
        <v>300</v>
      </c>
      <c r="W3559" t="s">
        <v>14</v>
      </c>
      <c r="X3559">
        <f>IF(W3559="USD",V3559,V3559*0.054)</f>
        <v>300</v>
      </c>
      <c r="Y3559">
        <v>0</v>
      </c>
    </row>
    <row r="3560" spans="1:25" x14ac:dyDescent="0.25">
      <c r="A3560" t="s">
        <v>3096</v>
      </c>
      <c r="B3560" t="s">
        <v>10</v>
      </c>
      <c r="C3560" t="s">
        <v>68</v>
      </c>
      <c r="D3560" t="s">
        <v>3620</v>
      </c>
      <c r="E3560" t="s">
        <v>3617</v>
      </c>
      <c r="F3560" t="str">
        <f>_xlfn.CONCAT(D3560:D3560,"-",E3560)</f>
        <v>Zanzibar-Lagos</v>
      </c>
      <c r="G3560" s="1">
        <v>44805</v>
      </c>
      <c r="H3560"/>
      <c r="I3560" s="8" t="str">
        <f>IF(H3560&lt;&gt;"",_xlfn.DAYS(H3560,G3560),"N/A")</f>
        <v>N/A</v>
      </c>
      <c r="J3560" s="1" t="str">
        <f>IF(H3560&lt;&gt;"",H3560,"N/A")</f>
        <v>N/A</v>
      </c>
      <c r="K3560">
        <v>9</v>
      </c>
      <c r="M3560" t="str">
        <f>IF(L3560&lt;&gt;"",L3560,"N/A")</f>
        <v>N/A</v>
      </c>
      <c r="O3560" t="str">
        <f>IF(N3560&lt;&gt;"",N3560,"N/A")</f>
        <v>N/A</v>
      </c>
      <c r="P3560" t="s">
        <v>13</v>
      </c>
      <c r="Q3560" s="9">
        <v>19.54</v>
      </c>
      <c r="R3560" t="str">
        <f t="shared" si="55"/>
        <v>10-20</v>
      </c>
      <c r="S3560">
        <v>600</v>
      </c>
      <c r="T3560" t="s">
        <v>14</v>
      </c>
      <c r="U3560">
        <f>IF(T3560="USD",S3560,S3560*0.055)</f>
        <v>600</v>
      </c>
      <c r="V3560">
        <v>300</v>
      </c>
      <c r="W3560" t="s">
        <v>14</v>
      </c>
      <c r="X3560">
        <f>IF(W3560="USD",V3560,V3560*0.054)</f>
        <v>300</v>
      </c>
      <c r="Y3560">
        <v>0</v>
      </c>
    </row>
    <row r="3561" spans="1:25" x14ac:dyDescent="0.25">
      <c r="A3561" t="s">
        <v>3052</v>
      </c>
      <c r="B3561" t="s">
        <v>10</v>
      </c>
      <c r="C3561" t="s">
        <v>68</v>
      </c>
      <c r="D3561" t="s">
        <v>3611</v>
      </c>
      <c r="E3561" t="s">
        <v>3612</v>
      </c>
      <c r="F3561" t="str">
        <f>_xlfn.CONCAT(D3561:D3561,"-",E3561)</f>
        <v>Mogadishu-Victoria</v>
      </c>
      <c r="G3561" s="1">
        <v>44809</v>
      </c>
      <c r="H3561"/>
      <c r="I3561" s="8" t="str">
        <f>IF(H3561&lt;&gt;"",_xlfn.DAYS(H3561,G3561),"N/A")</f>
        <v>N/A</v>
      </c>
      <c r="J3561" s="1" t="str">
        <f>IF(H3561&lt;&gt;"",H3561,"N/A")</f>
        <v>N/A</v>
      </c>
      <c r="K3561">
        <v>9</v>
      </c>
      <c r="M3561" t="str">
        <f>IF(L3561&lt;&gt;"",L3561,"N/A")</f>
        <v>N/A</v>
      </c>
      <c r="O3561" t="str">
        <f>IF(N3561&lt;&gt;"",N3561,"N/A")</f>
        <v>N/A</v>
      </c>
      <c r="P3561" t="s">
        <v>13</v>
      </c>
      <c r="Q3561" s="9">
        <v>19.413139999999999</v>
      </c>
      <c r="R3561" t="str">
        <f t="shared" si="55"/>
        <v>10-20</v>
      </c>
      <c r="S3561">
        <v>600</v>
      </c>
      <c r="T3561" t="s">
        <v>14</v>
      </c>
      <c r="U3561">
        <f>IF(T3561="USD",S3561,S3561*0.055)</f>
        <v>600</v>
      </c>
      <c r="V3561">
        <v>300</v>
      </c>
      <c r="W3561" t="s">
        <v>14</v>
      </c>
      <c r="X3561">
        <f>IF(W3561="USD",V3561,V3561*0.054)</f>
        <v>300</v>
      </c>
      <c r="Y3561">
        <v>0</v>
      </c>
    </row>
    <row r="3562" spans="1:25" x14ac:dyDescent="0.25">
      <c r="A3562" t="s">
        <v>3043</v>
      </c>
      <c r="B3562" t="s">
        <v>10</v>
      </c>
      <c r="C3562" t="s">
        <v>68</v>
      </c>
      <c r="D3562" t="s">
        <v>3616</v>
      </c>
      <c r="E3562" t="s">
        <v>3612</v>
      </c>
      <c r="F3562" t="str">
        <f>_xlfn.CONCAT(D3562:D3562,"-",E3562)</f>
        <v>Marrakech-Victoria</v>
      </c>
      <c r="G3562" s="1">
        <v>44808</v>
      </c>
      <c r="H3562"/>
      <c r="I3562" s="8" t="str">
        <f>IF(H3562&lt;&gt;"",_xlfn.DAYS(H3562,G3562),"N/A")</f>
        <v>N/A</v>
      </c>
      <c r="J3562" s="1" t="str">
        <f>IF(H3562&lt;&gt;"",H3562,"N/A")</f>
        <v>N/A</v>
      </c>
      <c r="K3562">
        <v>9</v>
      </c>
      <c r="M3562" t="str">
        <f>IF(L3562&lt;&gt;"",L3562,"N/A")</f>
        <v>N/A</v>
      </c>
      <c r="O3562" t="str">
        <f>IF(N3562&lt;&gt;"",N3562,"N/A")</f>
        <v>N/A</v>
      </c>
      <c r="P3562" t="s">
        <v>13</v>
      </c>
      <c r="Q3562" s="9">
        <v>19.173300000000001</v>
      </c>
      <c r="R3562" t="str">
        <f t="shared" si="55"/>
        <v>10-20</v>
      </c>
      <c r="S3562">
        <v>600</v>
      </c>
      <c r="T3562" t="s">
        <v>14</v>
      </c>
      <c r="U3562">
        <f>IF(T3562="USD",S3562,S3562*0.055)</f>
        <v>600</v>
      </c>
      <c r="V3562">
        <v>300</v>
      </c>
      <c r="W3562" t="s">
        <v>14</v>
      </c>
      <c r="X3562">
        <f>IF(W3562="USD",V3562,V3562*0.054)</f>
        <v>300</v>
      </c>
      <c r="Y3562">
        <v>0</v>
      </c>
    </row>
    <row r="3563" spans="1:25" x14ac:dyDescent="0.25">
      <c r="A3563" t="s">
        <v>3037</v>
      </c>
      <c r="B3563" t="s">
        <v>10</v>
      </c>
      <c r="C3563" t="s">
        <v>68</v>
      </c>
      <c r="D3563" t="s">
        <v>3611</v>
      </c>
      <c r="E3563" t="s">
        <v>3612</v>
      </c>
      <c r="F3563" t="str">
        <f>_xlfn.CONCAT(D3563:D3563,"-",E3563)</f>
        <v>Mogadishu-Victoria</v>
      </c>
      <c r="G3563" s="1">
        <v>44803</v>
      </c>
      <c r="H3563"/>
      <c r="I3563" s="8" t="str">
        <f>IF(H3563&lt;&gt;"",_xlfn.DAYS(H3563,G3563),"N/A")</f>
        <v>N/A</v>
      </c>
      <c r="J3563" s="1" t="str">
        <f>IF(H3563&lt;&gt;"",H3563,"N/A")</f>
        <v>N/A</v>
      </c>
      <c r="K3563">
        <v>8</v>
      </c>
      <c r="M3563" t="str">
        <f>IF(L3563&lt;&gt;"",L3563,"N/A")</f>
        <v>N/A</v>
      </c>
      <c r="O3563" t="str">
        <f>IF(N3563&lt;&gt;"",N3563,"N/A")</f>
        <v>N/A</v>
      </c>
      <c r="P3563" t="s">
        <v>13</v>
      </c>
      <c r="Q3563" s="9">
        <v>18.307169999999999</v>
      </c>
      <c r="R3563" t="str">
        <f t="shared" si="55"/>
        <v>10-20</v>
      </c>
      <c r="S3563">
        <v>600</v>
      </c>
      <c r="T3563" t="s">
        <v>14</v>
      </c>
      <c r="U3563">
        <f>IF(T3563="USD",S3563,S3563*0.055)</f>
        <v>600</v>
      </c>
      <c r="V3563">
        <v>300</v>
      </c>
      <c r="W3563" t="s">
        <v>14</v>
      </c>
      <c r="X3563">
        <f>IF(W3563="USD",V3563,V3563*0.054)</f>
        <v>300</v>
      </c>
      <c r="Y3563">
        <v>0</v>
      </c>
    </row>
    <row r="3564" spans="1:25" x14ac:dyDescent="0.25">
      <c r="A3564" t="s">
        <v>3108</v>
      </c>
      <c r="B3564" t="s">
        <v>10</v>
      </c>
      <c r="C3564" t="s">
        <v>68</v>
      </c>
      <c r="D3564" t="s">
        <v>3611</v>
      </c>
      <c r="E3564" t="s">
        <v>3613</v>
      </c>
      <c r="F3564" t="str">
        <f>_xlfn.CONCAT(D3564:D3564,"-",E3564)</f>
        <v>Mogadishu-Sanaa</v>
      </c>
      <c r="G3564" s="1">
        <v>44817</v>
      </c>
      <c r="H3564"/>
      <c r="I3564" s="8" t="str">
        <f>IF(H3564&lt;&gt;"",_xlfn.DAYS(H3564,G3564),"N/A")</f>
        <v>N/A</v>
      </c>
      <c r="J3564" s="1" t="str">
        <f>IF(H3564&lt;&gt;"",H3564,"N/A")</f>
        <v>N/A</v>
      </c>
      <c r="K3564">
        <v>9</v>
      </c>
      <c r="M3564" t="str">
        <f>IF(L3564&lt;&gt;"",L3564,"N/A")</f>
        <v>N/A</v>
      </c>
      <c r="O3564" t="str">
        <f>IF(N3564&lt;&gt;"",N3564,"N/A")</f>
        <v>N/A</v>
      </c>
      <c r="P3564" t="s">
        <v>13</v>
      </c>
      <c r="Q3564" s="9">
        <v>17.568000000000001</v>
      </c>
      <c r="R3564" t="str">
        <f t="shared" si="55"/>
        <v>10-20</v>
      </c>
      <c r="S3564">
        <v>600</v>
      </c>
      <c r="T3564" t="s">
        <v>14</v>
      </c>
      <c r="U3564">
        <f>IF(T3564="USD",S3564,S3564*0.055)</f>
        <v>600</v>
      </c>
      <c r="V3564">
        <v>300</v>
      </c>
      <c r="W3564" t="s">
        <v>14</v>
      </c>
      <c r="X3564">
        <f>IF(W3564="USD",V3564,V3564*0.054)</f>
        <v>300</v>
      </c>
      <c r="Y3564">
        <v>0</v>
      </c>
    </row>
    <row r="3565" spans="1:25" x14ac:dyDescent="0.25">
      <c r="A3565" t="s">
        <v>3059</v>
      </c>
      <c r="B3565" t="s">
        <v>10</v>
      </c>
      <c r="C3565" t="s">
        <v>68</v>
      </c>
      <c r="D3565" t="s">
        <v>3615</v>
      </c>
      <c r="E3565" t="s">
        <v>3617</v>
      </c>
      <c r="F3565" t="str">
        <f>_xlfn.CONCAT(D3565:D3565,"-",E3565)</f>
        <v>Mombasa-Lagos</v>
      </c>
      <c r="G3565" s="1">
        <v>44806</v>
      </c>
      <c r="H3565"/>
      <c r="I3565" s="8" t="str">
        <f>IF(H3565&lt;&gt;"",_xlfn.DAYS(H3565,G3565),"N/A")</f>
        <v>N/A</v>
      </c>
      <c r="J3565" s="1" t="str">
        <f>IF(H3565&lt;&gt;"",H3565,"N/A")</f>
        <v>N/A</v>
      </c>
      <c r="K3565">
        <v>9</v>
      </c>
      <c r="M3565" t="str">
        <f>IF(L3565&lt;&gt;"",L3565,"N/A")</f>
        <v>N/A</v>
      </c>
      <c r="O3565" t="str">
        <f>IF(N3565&lt;&gt;"",N3565,"N/A")</f>
        <v>N/A</v>
      </c>
      <c r="P3565" t="s">
        <v>13</v>
      </c>
      <c r="Q3565" s="9">
        <v>17.527360000000002</v>
      </c>
      <c r="R3565" t="str">
        <f t="shared" si="55"/>
        <v>10-20</v>
      </c>
      <c r="S3565">
        <v>600</v>
      </c>
      <c r="T3565" t="s">
        <v>14</v>
      </c>
      <c r="U3565">
        <f>IF(T3565="USD",S3565,S3565*0.055)</f>
        <v>600</v>
      </c>
      <c r="V3565">
        <v>300</v>
      </c>
      <c r="W3565" t="s">
        <v>14</v>
      </c>
      <c r="X3565">
        <f>IF(W3565="USD",V3565,V3565*0.054)</f>
        <v>300</v>
      </c>
      <c r="Y3565">
        <v>0</v>
      </c>
    </row>
    <row r="3566" spans="1:25" x14ac:dyDescent="0.25">
      <c r="A3566" t="s">
        <v>3036</v>
      </c>
      <c r="B3566" t="s">
        <v>10</v>
      </c>
      <c r="C3566" t="s">
        <v>68</v>
      </c>
      <c r="D3566" t="s">
        <v>3616</v>
      </c>
      <c r="E3566" t="s">
        <v>3618</v>
      </c>
      <c r="F3566" t="str">
        <f>_xlfn.CONCAT(D3566:D3566,"-",E3566)</f>
        <v>Marrakech-Tripoli</v>
      </c>
      <c r="G3566" s="1">
        <v>44804</v>
      </c>
      <c r="H3566"/>
      <c r="I3566" s="8" t="str">
        <f>IF(H3566&lt;&gt;"",_xlfn.DAYS(H3566,G3566),"N/A")</f>
        <v>N/A</v>
      </c>
      <c r="J3566" s="1" t="str">
        <f>IF(H3566&lt;&gt;"",H3566,"N/A")</f>
        <v>N/A</v>
      </c>
      <c r="K3566">
        <v>8</v>
      </c>
      <c r="M3566" t="str">
        <f>IF(L3566&lt;&gt;"",L3566,"N/A")</f>
        <v>N/A</v>
      </c>
      <c r="O3566" t="str">
        <f>IF(N3566&lt;&gt;"",N3566,"N/A")</f>
        <v>N/A</v>
      </c>
      <c r="P3566" t="s">
        <v>13</v>
      </c>
      <c r="Q3566" s="9">
        <v>17.25243</v>
      </c>
      <c r="R3566" t="str">
        <f t="shared" si="55"/>
        <v>10-20</v>
      </c>
      <c r="S3566">
        <v>600</v>
      </c>
      <c r="T3566" t="s">
        <v>14</v>
      </c>
      <c r="U3566">
        <f>IF(T3566="USD",S3566,S3566*0.055)</f>
        <v>600</v>
      </c>
      <c r="V3566">
        <v>300</v>
      </c>
      <c r="W3566" t="s">
        <v>14</v>
      </c>
      <c r="X3566">
        <f>IF(W3566="USD",V3566,V3566*0.054)</f>
        <v>300</v>
      </c>
      <c r="Y3566">
        <v>0</v>
      </c>
    </row>
    <row r="3567" spans="1:25" x14ac:dyDescent="0.25">
      <c r="A3567" t="s">
        <v>3110</v>
      </c>
      <c r="B3567" t="s">
        <v>10</v>
      </c>
      <c r="C3567" t="s">
        <v>68</v>
      </c>
      <c r="D3567" t="s">
        <v>3615</v>
      </c>
      <c r="E3567" t="s">
        <v>3618</v>
      </c>
      <c r="F3567" t="str">
        <f>_xlfn.CONCAT(D3567:D3567,"-",E3567)</f>
        <v>Mombasa-Tripoli</v>
      </c>
      <c r="G3567" s="1">
        <v>44817</v>
      </c>
      <c r="H3567"/>
      <c r="I3567" s="8" t="str">
        <f>IF(H3567&lt;&gt;"",_xlfn.DAYS(H3567,G3567),"N/A")</f>
        <v>N/A</v>
      </c>
      <c r="J3567" s="1" t="str">
        <f>IF(H3567&lt;&gt;"",H3567,"N/A")</f>
        <v>N/A</v>
      </c>
      <c r="K3567">
        <v>9</v>
      </c>
      <c r="M3567" t="str">
        <f>IF(L3567&lt;&gt;"",L3567,"N/A")</f>
        <v>N/A</v>
      </c>
      <c r="O3567" t="str">
        <f>IF(N3567&lt;&gt;"",N3567,"N/A")</f>
        <v>N/A</v>
      </c>
      <c r="P3567" t="s">
        <v>13</v>
      </c>
      <c r="Q3567" s="9">
        <v>17.199000000000002</v>
      </c>
      <c r="R3567" t="str">
        <f t="shared" si="55"/>
        <v>10-20</v>
      </c>
      <c r="S3567">
        <v>600</v>
      </c>
      <c r="T3567" t="s">
        <v>14</v>
      </c>
      <c r="U3567">
        <f>IF(T3567="USD",S3567,S3567*0.055)</f>
        <v>600</v>
      </c>
      <c r="V3567">
        <v>300</v>
      </c>
      <c r="W3567" t="s">
        <v>14</v>
      </c>
      <c r="X3567">
        <f>IF(W3567="USD",V3567,V3567*0.054)</f>
        <v>300</v>
      </c>
      <c r="Y3567">
        <v>0</v>
      </c>
    </row>
    <row r="3568" spans="1:25" x14ac:dyDescent="0.25">
      <c r="A3568" t="s">
        <v>3050</v>
      </c>
      <c r="B3568" t="s">
        <v>10</v>
      </c>
      <c r="C3568" t="s">
        <v>68</v>
      </c>
      <c r="D3568" t="s">
        <v>3619</v>
      </c>
      <c r="E3568" t="s">
        <v>3618</v>
      </c>
      <c r="F3568" t="str">
        <f>_xlfn.CONCAT(D3568:D3568,"-",E3568)</f>
        <v>Addis Ababa-Tripoli</v>
      </c>
      <c r="G3568" s="1">
        <v>44807</v>
      </c>
      <c r="H3568"/>
      <c r="I3568" s="8" t="str">
        <f>IF(H3568&lt;&gt;"",_xlfn.DAYS(H3568,G3568),"N/A")</f>
        <v>N/A</v>
      </c>
      <c r="J3568" s="1" t="str">
        <f>IF(H3568&lt;&gt;"",H3568,"N/A")</f>
        <v>N/A</v>
      </c>
      <c r="K3568">
        <v>9</v>
      </c>
      <c r="M3568" t="str">
        <f>IF(L3568&lt;&gt;"",L3568,"N/A")</f>
        <v>N/A</v>
      </c>
      <c r="O3568" t="str">
        <f>IF(N3568&lt;&gt;"",N3568,"N/A")</f>
        <v>N/A</v>
      </c>
      <c r="P3568" t="s">
        <v>13</v>
      </c>
      <c r="Q3568" s="9">
        <v>17.113389999999999</v>
      </c>
      <c r="R3568" t="str">
        <f t="shared" si="55"/>
        <v>10-20</v>
      </c>
      <c r="S3568">
        <v>600</v>
      </c>
      <c r="T3568" t="s">
        <v>14</v>
      </c>
      <c r="U3568">
        <f>IF(T3568="USD",S3568,S3568*0.055)</f>
        <v>600</v>
      </c>
      <c r="V3568">
        <v>300</v>
      </c>
      <c r="W3568" t="s">
        <v>14</v>
      </c>
      <c r="X3568">
        <f>IF(W3568="USD",V3568,V3568*0.054)</f>
        <v>300</v>
      </c>
      <c r="Y3568">
        <v>0</v>
      </c>
    </row>
    <row r="3569" spans="1:25" x14ac:dyDescent="0.25">
      <c r="A3569" t="s">
        <v>3049</v>
      </c>
      <c r="B3569" t="s">
        <v>10</v>
      </c>
      <c r="C3569" t="s">
        <v>68</v>
      </c>
      <c r="D3569" t="s">
        <v>3620</v>
      </c>
      <c r="E3569" t="s">
        <v>3614</v>
      </c>
      <c r="F3569" t="str">
        <f>_xlfn.CONCAT(D3569:D3569,"-",E3569)</f>
        <v>Zanzibar-Alger</v>
      </c>
      <c r="G3569" s="1">
        <v>44806</v>
      </c>
      <c r="H3569"/>
      <c r="I3569" s="8" t="str">
        <f>IF(H3569&lt;&gt;"",_xlfn.DAYS(H3569,G3569),"N/A")</f>
        <v>N/A</v>
      </c>
      <c r="J3569" s="1" t="str">
        <f>IF(H3569&lt;&gt;"",H3569,"N/A")</f>
        <v>N/A</v>
      </c>
      <c r="K3569">
        <v>9</v>
      </c>
      <c r="M3569" t="str">
        <f>IF(L3569&lt;&gt;"",L3569,"N/A")</f>
        <v>N/A</v>
      </c>
      <c r="O3569" t="str">
        <f>IF(N3569&lt;&gt;"",N3569,"N/A")</f>
        <v>N/A</v>
      </c>
      <c r="P3569" t="s">
        <v>13</v>
      </c>
      <c r="Q3569" s="9">
        <v>17.06062</v>
      </c>
      <c r="R3569" t="str">
        <f t="shared" si="55"/>
        <v>10-20</v>
      </c>
      <c r="S3569">
        <v>600</v>
      </c>
      <c r="T3569" t="s">
        <v>14</v>
      </c>
      <c r="U3569">
        <f>IF(T3569="USD",S3569,S3569*0.055)</f>
        <v>600</v>
      </c>
      <c r="V3569">
        <v>300</v>
      </c>
      <c r="W3569" t="s">
        <v>14</v>
      </c>
      <c r="X3569">
        <f>IF(W3569="USD",V3569,V3569*0.054)</f>
        <v>300</v>
      </c>
      <c r="Y3569">
        <v>0</v>
      </c>
    </row>
    <row r="3570" spans="1:25" x14ac:dyDescent="0.25">
      <c r="A3570" t="s">
        <v>3117</v>
      </c>
      <c r="B3570" t="s">
        <v>10</v>
      </c>
      <c r="C3570" t="s">
        <v>68</v>
      </c>
      <c r="D3570" t="s">
        <v>3620</v>
      </c>
      <c r="E3570" t="s">
        <v>3617</v>
      </c>
      <c r="F3570" t="str">
        <f>_xlfn.CONCAT(D3570:D3570,"-",E3570)</f>
        <v>Zanzibar-Lagos</v>
      </c>
      <c r="G3570" s="1">
        <v>44809</v>
      </c>
      <c r="H3570"/>
      <c r="I3570" s="8" t="str">
        <f>IF(H3570&lt;&gt;"",_xlfn.DAYS(H3570,G3570),"N/A")</f>
        <v>N/A</v>
      </c>
      <c r="J3570" s="1" t="str">
        <f>IF(H3570&lt;&gt;"",H3570,"N/A")</f>
        <v>N/A</v>
      </c>
      <c r="K3570">
        <v>9</v>
      </c>
      <c r="M3570" t="str">
        <f>IF(L3570&lt;&gt;"",L3570,"N/A")</f>
        <v>N/A</v>
      </c>
      <c r="O3570" t="str">
        <f>IF(N3570&lt;&gt;"",N3570,"N/A")</f>
        <v>N/A</v>
      </c>
      <c r="P3570" t="s">
        <v>13</v>
      </c>
      <c r="Q3570" s="9">
        <v>17.05</v>
      </c>
      <c r="R3570" t="str">
        <f t="shared" si="55"/>
        <v>10-20</v>
      </c>
      <c r="S3570">
        <v>600</v>
      </c>
      <c r="T3570" t="s">
        <v>14</v>
      </c>
      <c r="U3570">
        <f>IF(T3570="USD",S3570,S3570*0.055)</f>
        <v>600</v>
      </c>
      <c r="V3570">
        <v>300</v>
      </c>
      <c r="W3570" t="s">
        <v>14</v>
      </c>
      <c r="X3570">
        <f>IF(W3570="USD",V3570,V3570*0.054)</f>
        <v>300</v>
      </c>
      <c r="Y3570">
        <v>0</v>
      </c>
    </row>
    <row r="3571" spans="1:25" x14ac:dyDescent="0.25">
      <c r="A3571" t="s">
        <v>3115</v>
      </c>
      <c r="B3571" t="s">
        <v>10</v>
      </c>
      <c r="C3571" t="s">
        <v>68</v>
      </c>
      <c r="D3571" t="s">
        <v>3620</v>
      </c>
      <c r="E3571" t="s">
        <v>3617</v>
      </c>
      <c r="F3571" t="str">
        <f>_xlfn.CONCAT(D3571:D3571,"-",E3571)</f>
        <v>Zanzibar-Lagos</v>
      </c>
      <c r="G3571" s="1">
        <v>44809</v>
      </c>
      <c r="H3571"/>
      <c r="I3571" s="8" t="str">
        <f>IF(H3571&lt;&gt;"",_xlfn.DAYS(H3571,G3571),"N/A")</f>
        <v>N/A</v>
      </c>
      <c r="J3571" s="1" t="str">
        <f>IF(H3571&lt;&gt;"",H3571,"N/A")</f>
        <v>N/A</v>
      </c>
      <c r="K3571">
        <v>9</v>
      </c>
      <c r="M3571" t="str">
        <f>IF(L3571&lt;&gt;"",L3571,"N/A")</f>
        <v>N/A</v>
      </c>
      <c r="O3571" t="str">
        <f>IF(N3571&lt;&gt;"",N3571,"N/A")</f>
        <v>N/A</v>
      </c>
      <c r="P3571" t="s">
        <v>13</v>
      </c>
      <c r="Q3571" s="9">
        <v>17.03</v>
      </c>
      <c r="R3571" t="str">
        <f t="shared" si="55"/>
        <v>10-20</v>
      </c>
      <c r="S3571">
        <v>600</v>
      </c>
      <c r="T3571" t="s">
        <v>14</v>
      </c>
      <c r="U3571">
        <f>IF(T3571="USD",S3571,S3571*0.055)</f>
        <v>600</v>
      </c>
      <c r="V3571">
        <v>300</v>
      </c>
      <c r="W3571" t="s">
        <v>14</v>
      </c>
      <c r="X3571">
        <f>IF(W3571="USD",V3571,V3571*0.054)</f>
        <v>300</v>
      </c>
      <c r="Y3571">
        <v>0</v>
      </c>
    </row>
    <row r="3572" spans="1:25" x14ac:dyDescent="0.25">
      <c r="A3572" t="s">
        <v>3055</v>
      </c>
      <c r="B3572" t="s">
        <v>10</v>
      </c>
      <c r="C3572" t="s">
        <v>68</v>
      </c>
      <c r="D3572" t="s">
        <v>3616</v>
      </c>
      <c r="E3572" t="s">
        <v>3613</v>
      </c>
      <c r="F3572" t="str">
        <f>_xlfn.CONCAT(D3572:D3572,"-",E3572)</f>
        <v>Marrakech-Sanaa</v>
      </c>
      <c r="G3572" s="1">
        <v>44808</v>
      </c>
      <c r="H3572"/>
      <c r="I3572" s="8" t="str">
        <f>IF(H3572&lt;&gt;"",_xlfn.DAYS(H3572,G3572),"N/A")</f>
        <v>N/A</v>
      </c>
      <c r="J3572" s="1" t="str">
        <f>IF(H3572&lt;&gt;"",H3572,"N/A")</f>
        <v>N/A</v>
      </c>
      <c r="K3572">
        <v>9</v>
      </c>
      <c r="M3572" t="str">
        <f>IF(L3572&lt;&gt;"",L3572,"N/A")</f>
        <v>N/A</v>
      </c>
      <c r="O3572" t="str">
        <f>IF(N3572&lt;&gt;"",N3572,"N/A")</f>
        <v>N/A</v>
      </c>
      <c r="P3572" t="s">
        <v>13</v>
      </c>
      <c r="Q3572" s="9">
        <v>16.87463</v>
      </c>
      <c r="R3572" t="str">
        <f t="shared" si="55"/>
        <v>10-20</v>
      </c>
      <c r="S3572">
        <v>600</v>
      </c>
      <c r="T3572" t="s">
        <v>14</v>
      </c>
      <c r="U3572">
        <f>IF(T3572="USD",S3572,S3572*0.055)</f>
        <v>600</v>
      </c>
      <c r="V3572">
        <v>300</v>
      </c>
      <c r="W3572" t="s">
        <v>14</v>
      </c>
      <c r="X3572">
        <f>IF(W3572="USD",V3572,V3572*0.054)</f>
        <v>300</v>
      </c>
      <c r="Y3572">
        <v>0</v>
      </c>
    </row>
    <row r="3573" spans="1:25" x14ac:dyDescent="0.25">
      <c r="A3573" t="s">
        <v>3034</v>
      </c>
      <c r="B3573" t="s">
        <v>10</v>
      </c>
      <c r="C3573" t="s">
        <v>68</v>
      </c>
      <c r="D3573" t="s">
        <v>3620</v>
      </c>
      <c r="E3573" t="s">
        <v>3618</v>
      </c>
      <c r="F3573" t="str">
        <f>_xlfn.CONCAT(D3573:D3573,"-",E3573)</f>
        <v>Zanzibar-Tripoli</v>
      </c>
      <c r="G3573" s="1">
        <v>44807</v>
      </c>
      <c r="H3573"/>
      <c r="I3573" s="8" t="str">
        <f>IF(H3573&lt;&gt;"",_xlfn.DAYS(H3573,G3573),"N/A")</f>
        <v>N/A</v>
      </c>
      <c r="J3573" s="1" t="str">
        <f>IF(H3573&lt;&gt;"",H3573,"N/A")</f>
        <v>N/A</v>
      </c>
      <c r="K3573">
        <v>9</v>
      </c>
      <c r="M3573" t="str">
        <f>IF(L3573&lt;&gt;"",L3573,"N/A")</f>
        <v>N/A</v>
      </c>
      <c r="O3573" t="str">
        <f>IF(N3573&lt;&gt;"",N3573,"N/A")</f>
        <v>N/A</v>
      </c>
      <c r="P3573" t="s">
        <v>13</v>
      </c>
      <c r="Q3573" s="9">
        <v>16.74062</v>
      </c>
      <c r="R3573" t="str">
        <f t="shared" si="55"/>
        <v>10-20</v>
      </c>
      <c r="S3573">
        <v>600</v>
      </c>
      <c r="T3573" t="s">
        <v>14</v>
      </c>
      <c r="U3573">
        <f>IF(T3573="USD",S3573,S3573*0.055)</f>
        <v>600</v>
      </c>
      <c r="V3573">
        <v>300</v>
      </c>
      <c r="W3573" t="s">
        <v>14</v>
      </c>
      <c r="X3573">
        <f>IF(W3573="USD",V3573,V3573*0.054)</f>
        <v>300</v>
      </c>
      <c r="Y3573">
        <v>0</v>
      </c>
    </row>
    <row r="3574" spans="1:25" x14ac:dyDescent="0.25">
      <c r="A3574" t="s">
        <v>3107</v>
      </c>
      <c r="B3574" t="s">
        <v>10</v>
      </c>
      <c r="C3574" t="s">
        <v>68</v>
      </c>
      <c r="D3574" t="s">
        <v>3620</v>
      </c>
      <c r="E3574" t="s">
        <v>3613</v>
      </c>
      <c r="F3574" t="str">
        <f>_xlfn.CONCAT(D3574:D3574,"-",E3574)</f>
        <v>Zanzibar-Sanaa</v>
      </c>
      <c r="G3574" s="1">
        <v>44817</v>
      </c>
      <c r="H3574"/>
      <c r="I3574" s="8" t="str">
        <f>IF(H3574&lt;&gt;"",_xlfn.DAYS(H3574,G3574),"N/A")</f>
        <v>N/A</v>
      </c>
      <c r="J3574" s="1" t="str">
        <f>IF(H3574&lt;&gt;"",H3574,"N/A")</f>
        <v>N/A</v>
      </c>
      <c r="K3574">
        <v>9</v>
      </c>
      <c r="M3574" t="str">
        <f>IF(L3574&lt;&gt;"",L3574,"N/A")</f>
        <v>N/A</v>
      </c>
      <c r="O3574" t="str">
        <f>IF(N3574&lt;&gt;"",N3574,"N/A")</f>
        <v>N/A</v>
      </c>
      <c r="P3574" t="s">
        <v>13</v>
      </c>
      <c r="Q3574" s="9">
        <v>16.356999999999999</v>
      </c>
      <c r="R3574" t="str">
        <f t="shared" si="55"/>
        <v>10-20</v>
      </c>
      <c r="S3574">
        <v>600</v>
      </c>
      <c r="T3574" t="s">
        <v>14</v>
      </c>
      <c r="U3574">
        <f>IF(T3574="USD",S3574,S3574*0.055)</f>
        <v>600</v>
      </c>
      <c r="V3574">
        <v>300</v>
      </c>
      <c r="W3574" t="s">
        <v>14</v>
      </c>
      <c r="X3574">
        <f>IF(W3574="USD",V3574,V3574*0.054)</f>
        <v>300</v>
      </c>
      <c r="Y3574">
        <v>0</v>
      </c>
    </row>
    <row r="3575" spans="1:25" x14ac:dyDescent="0.25">
      <c r="A3575" t="s">
        <v>3057</v>
      </c>
      <c r="B3575" t="s">
        <v>10</v>
      </c>
      <c r="C3575" t="s">
        <v>68</v>
      </c>
      <c r="D3575" t="s">
        <v>3615</v>
      </c>
      <c r="E3575" t="s">
        <v>3614</v>
      </c>
      <c r="F3575" t="str">
        <f>_xlfn.CONCAT(D3575:D3575,"-",E3575)</f>
        <v>Mombasa-Alger</v>
      </c>
      <c r="G3575" s="1">
        <v>44807</v>
      </c>
      <c r="H3575"/>
      <c r="I3575" s="8" t="str">
        <f>IF(H3575&lt;&gt;"",_xlfn.DAYS(H3575,G3575),"N/A")</f>
        <v>N/A</v>
      </c>
      <c r="J3575" s="1" t="str">
        <f>IF(H3575&lt;&gt;"",H3575,"N/A")</f>
        <v>N/A</v>
      </c>
      <c r="K3575">
        <v>9</v>
      </c>
      <c r="M3575" t="str">
        <f>IF(L3575&lt;&gt;"",L3575,"N/A")</f>
        <v>N/A</v>
      </c>
      <c r="O3575" t="str">
        <f>IF(N3575&lt;&gt;"",N3575,"N/A")</f>
        <v>N/A</v>
      </c>
      <c r="P3575" t="s">
        <v>13</v>
      </c>
      <c r="Q3575" s="9">
        <v>15.84191</v>
      </c>
      <c r="R3575" t="str">
        <f t="shared" si="55"/>
        <v>10-20</v>
      </c>
      <c r="S3575">
        <v>600</v>
      </c>
      <c r="T3575" t="s">
        <v>14</v>
      </c>
      <c r="U3575">
        <f>IF(T3575="USD",S3575,S3575*0.055)</f>
        <v>600</v>
      </c>
      <c r="V3575">
        <v>300</v>
      </c>
      <c r="W3575" t="s">
        <v>14</v>
      </c>
      <c r="X3575">
        <f>IF(W3575="USD",V3575,V3575*0.054)</f>
        <v>300</v>
      </c>
      <c r="Y3575">
        <v>0</v>
      </c>
    </row>
    <row r="3576" spans="1:25" x14ac:dyDescent="0.25">
      <c r="A3576" t="s">
        <v>3113</v>
      </c>
      <c r="B3576" t="s">
        <v>10</v>
      </c>
      <c r="C3576" t="s">
        <v>68</v>
      </c>
      <c r="D3576" t="s">
        <v>3615</v>
      </c>
      <c r="E3576" t="s">
        <v>3614</v>
      </c>
      <c r="F3576" t="str">
        <f>_xlfn.CONCAT(D3576:D3576,"-",E3576)</f>
        <v>Mombasa-Alger</v>
      </c>
      <c r="G3576" s="1">
        <v>44817</v>
      </c>
      <c r="H3576"/>
      <c r="I3576" s="8" t="str">
        <f>IF(H3576&lt;&gt;"",_xlfn.DAYS(H3576,G3576),"N/A")</f>
        <v>N/A</v>
      </c>
      <c r="J3576" s="1" t="str">
        <f>IF(H3576&lt;&gt;"",H3576,"N/A")</f>
        <v>N/A</v>
      </c>
      <c r="K3576">
        <v>9</v>
      </c>
      <c r="M3576" t="str">
        <f>IF(L3576&lt;&gt;"",L3576,"N/A")</f>
        <v>N/A</v>
      </c>
      <c r="O3576" t="str">
        <f>IF(N3576&lt;&gt;"",N3576,"N/A")</f>
        <v>N/A</v>
      </c>
      <c r="P3576" t="s">
        <v>13</v>
      </c>
      <c r="Q3576" s="9">
        <v>15.484</v>
      </c>
      <c r="R3576" t="str">
        <f t="shared" si="55"/>
        <v>10-20</v>
      </c>
      <c r="S3576">
        <v>600</v>
      </c>
      <c r="T3576" t="s">
        <v>14</v>
      </c>
      <c r="U3576">
        <f>IF(T3576="USD",S3576,S3576*0.055)</f>
        <v>600</v>
      </c>
      <c r="V3576">
        <v>300</v>
      </c>
      <c r="W3576" t="s">
        <v>14</v>
      </c>
      <c r="X3576">
        <f>IF(W3576="USD",V3576,V3576*0.054)</f>
        <v>300</v>
      </c>
      <c r="Y3576">
        <v>0</v>
      </c>
    </row>
    <row r="3577" spans="1:25" x14ac:dyDescent="0.25">
      <c r="A3577" t="s">
        <v>3051</v>
      </c>
      <c r="B3577" t="s">
        <v>10</v>
      </c>
      <c r="C3577" t="s">
        <v>68</v>
      </c>
      <c r="D3577" t="s">
        <v>3616</v>
      </c>
      <c r="E3577" t="s">
        <v>3618</v>
      </c>
      <c r="F3577" t="str">
        <f>_xlfn.CONCAT(D3577:D3577,"-",E3577)</f>
        <v>Marrakech-Tripoli</v>
      </c>
      <c r="G3577" s="1">
        <v>44807</v>
      </c>
      <c r="H3577"/>
      <c r="I3577" s="8" t="str">
        <f>IF(H3577&lt;&gt;"",_xlfn.DAYS(H3577,G3577),"N/A")</f>
        <v>N/A</v>
      </c>
      <c r="J3577" s="1" t="str">
        <f>IF(H3577&lt;&gt;"",H3577,"N/A")</f>
        <v>N/A</v>
      </c>
      <c r="K3577">
        <v>9</v>
      </c>
      <c r="M3577" t="str">
        <f>IF(L3577&lt;&gt;"",L3577,"N/A")</f>
        <v>N/A</v>
      </c>
      <c r="O3577" t="str">
        <f>IF(N3577&lt;&gt;"",N3577,"N/A")</f>
        <v>N/A</v>
      </c>
      <c r="P3577" t="s">
        <v>13</v>
      </c>
      <c r="Q3577" s="9">
        <v>14.79777</v>
      </c>
      <c r="R3577" t="str">
        <f t="shared" si="55"/>
        <v>10-20</v>
      </c>
      <c r="S3577">
        <v>600</v>
      </c>
      <c r="T3577" t="s">
        <v>14</v>
      </c>
      <c r="U3577">
        <f>IF(T3577="USD",S3577,S3577*0.055)</f>
        <v>600</v>
      </c>
      <c r="V3577">
        <v>300</v>
      </c>
      <c r="W3577" t="s">
        <v>14</v>
      </c>
      <c r="X3577">
        <f>IF(W3577="USD",V3577,V3577*0.054)</f>
        <v>300</v>
      </c>
      <c r="Y3577">
        <v>0</v>
      </c>
    </row>
    <row r="3578" spans="1:25" x14ac:dyDescent="0.25">
      <c r="A3578" t="s">
        <v>2984</v>
      </c>
      <c r="B3578" t="s">
        <v>10</v>
      </c>
      <c r="C3578" t="s">
        <v>68</v>
      </c>
      <c r="D3578" t="s">
        <v>3619</v>
      </c>
      <c r="E3578" t="s">
        <v>3612</v>
      </c>
      <c r="F3578" t="str">
        <f>_xlfn.CONCAT(D3578:D3578,"-",E3578)</f>
        <v>Addis Ababa-Victoria</v>
      </c>
      <c r="G3578" s="1">
        <v>44772</v>
      </c>
      <c r="H3578"/>
      <c r="I3578" s="8" t="str">
        <f>IF(H3578&lt;&gt;"",_xlfn.DAYS(H3578,G3578),"N/A")</f>
        <v>N/A</v>
      </c>
      <c r="J3578" s="1" t="str">
        <f>IF(H3578&lt;&gt;"",H3578,"N/A")</f>
        <v>N/A</v>
      </c>
      <c r="K3578">
        <v>7</v>
      </c>
      <c r="M3578" t="str">
        <f>IF(L3578&lt;&gt;"",L3578,"N/A")</f>
        <v>N/A</v>
      </c>
      <c r="O3578" t="str">
        <f>IF(N3578&lt;&gt;"",N3578,"N/A")</f>
        <v>N/A</v>
      </c>
      <c r="P3578" t="s">
        <v>13</v>
      </c>
      <c r="Q3578" s="9">
        <v>14.151999999999999</v>
      </c>
      <c r="R3578" t="str">
        <f t="shared" si="55"/>
        <v>10-20</v>
      </c>
      <c r="S3578">
        <v>600</v>
      </c>
      <c r="T3578" t="s">
        <v>14</v>
      </c>
      <c r="U3578">
        <f>IF(T3578="USD",S3578,S3578*0.055)</f>
        <v>600</v>
      </c>
      <c r="V3578">
        <v>300</v>
      </c>
      <c r="W3578" t="s">
        <v>14</v>
      </c>
      <c r="X3578">
        <f>IF(W3578="USD",V3578,V3578*0.054)</f>
        <v>300</v>
      </c>
      <c r="Y3578">
        <v>0</v>
      </c>
    </row>
    <row r="3579" spans="1:25" x14ac:dyDescent="0.25">
      <c r="A3579" t="s">
        <v>3061</v>
      </c>
      <c r="B3579" t="s">
        <v>10</v>
      </c>
      <c r="C3579" t="s">
        <v>68</v>
      </c>
      <c r="D3579" t="s">
        <v>3616</v>
      </c>
      <c r="E3579" t="s">
        <v>3614</v>
      </c>
      <c r="F3579" t="str">
        <f>_xlfn.CONCAT(D3579:D3579,"-",E3579)</f>
        <v>Marrakech-Alger</v>
      </c>
      <c r="G3579" s="1">
        <v>44809</v>
      </c>
      <c r="H3579"/>
      <c r="I3579" s="8" t="str">
        <f>IF(H3579&lt;&gt;"",_xlfn.DAYS(H3579,G3579),"N/A")</f>
        <v>N/A</v>
      </c>
      <c r="J3579" s="1" t="str">
        <f>IF(H3579&lt;&gt;"",H3579,"N/A")</f>
        <v>N/A</v>
      </c>
      <c r="K3579">
        <v>9</v>
      </c>
      <c r="M3579" t="str">
        <f>IF(L3579&lt;&gt;"",L3579,"N/A")</f>
        <v>N/A</v>
      </c>
      <c r="O3579" t="str">
        <f>IF(N3579&lt;&gt;"",N3579,"N/A")</f>
        <v>N/A</v>
      </c>
      <c r="P3579" t="s">
        <v>13</v>
      </c>
      <c r="Q3579" s="9">
        <v>14.08883</v>
      </c>
      <c r="R3579" t="str">
        <f t="shared" si="55"/>
        <v>10-20</v>
      </c>
      <c r="S3579">
        <v>600</v>
      </c>
      <c r="T3579" t="s">
        <v>14</v>
      </c>
      <c r="U3579">
        <f>IF(T3579="USD",S3579,S3579*0.055)</f>
        <v>600</v>
      </c>
      <c r="V3579">
        <v>300</v>
      </c>
      <c r="W3579" t="s">
        <v>14</v>
      </c>
      <c r="X3579">
        <f>IF(W3579="USD",V3579,V3579*0.054)</f>
        <v>300</v>
      </c>
      <c r="Y3579">
        <v>0</v>
      </c>
    </row>
    <row r="3580" spans="1:25" x14ac:dyDescent="0.25">
      <c r="A3580" t="s">
        <v>3046</v>
      </c>
      <c r="B3580" t="s">
        <v>10</v>
      </c>
      <c r="C3580" t="s">
        <v>68</v>
      </c>
      <c r="D3580" t="s">
        <v>3620</v>
      </c>
      <c r="E3580" t="s">
        <v>3618</v>
      </c>
      <c r="F3580" t="str">
        <f>_xlfn.CONCAT(D3580:D3580,"-",E3580)</f>
        <v>Zanzibar-Tripoli</v>
      </c>
      <c r="G3580" s="1">
        <v>44809</v>
      </c>
      <c r="H3580"/>
      <c r="I3580" s="8" t="str">
        <f>IF(H3580&lt;&gt;"",_xlfn.DAYS(H3580,G3580),"N/A")</f>
        <v>N/A</v>
      </c>
      <c r="J3580" s="1" t="str">
        <f>IF(H3580&lt;&gt;"",H3580,"N/A")</f>
        <v>N/A</v>
      </c>
      <c r="K3580">
        <v>9</v>
      </c>
      <c r="M3580" t="str">
        <f>IF(L3580&lt;&gt;"",L3580,"N/A")</f>
        <v>N/A</v>
      </c>
      <c r="O3580" t="str">
        <f>IF(N3580&lt;&gt;"",N3580,"N/A")</f>
        <v>N/A</v>
      </c>
      <c r="P3580" t="s">
        <v>13</v>
      </c>
      <c r="Q3580" s="9">
        <v>13.992380000000001</v>
      </c>
      <c r="R3580" t="str">
        <f t="shared" si="55"/>
        <v>10-20</v>
      </c>
      <c r="S3580">
        <v>600</v>
      </c>
      <c r="T3580" t="s">
        <v>14</v>
      </c>
      <c r="U3580">
        <f>IF(T3580="USD",S3580,S3580*0.055)</f>
        <v>600</v>
      </c>
      <c r="V3580">
        <v>300</v>
      </c>
      <c r="W3580" t="s">
        <v>14</v>
      </c>
      <c r="X3580">
        <f>IF(W3580="USD",V3580,V3580*0.054)</f>
        <v>300</v>
      </c>
      <c r="Y3580">
        <v>0</v>
      </c>
    </row>
    <row r="3581" spans="1:25" x14ac:dyDescent="0.25">
      <c r="A3581" t="s">
        <v>3062</v>
      </c>
      <c r="B3581" t="s">
        <v>10</v>
      </c>
      <c r="C3581" t="s">
        <v>68</v>
      </c>
      <c r="D3581" t="s">
        <v>3616</v>
      </c>
      <c r="E3581" t="s">
        <v>3617</v>
      </c>
      <c r="F3581" t="str">
        <f>_xlfn.CONCAT(D3581:D3581,"-",E3581)</f>
        <v>Marrakech-Lagos</v>
      </c>
      <c r="G3581" s="1">
        <v>44811</v>
      </c>
      <c r="H3581"/>
      <c r="I3581" s="8" t="str">
        <f>IF(H3581&lt;&gt;"",_xlfn.DAYS(H3581,G3581),"N/A")</f>
        <v>N/A</v>
      </c>
      <c r="J3581" s="1" t="str">
        <f>IF(H3581&lt;&gt;"",H3581,"N/A")</f>
        <v>N/A</v>
      </c>
      <c r="K3581">
        <v>9</v>
      </c>
      <c r="M3581" t="str">
        <f>IF(L3581&lt;&gt;"",L3581,"N/A")</f>
        <v>N/A</v>
      </c>
      <c r="O3581" t="str">
        <f>IF(N3581&lt;&gt;"",N3581,"N/A")</f>
        <v>N/A</v>
      </c>
      <c r="P3581" t="s">
        <v>13</v>
      </c>
      <c r="Q3581" s="9">
        <v>12.55106</v>
      </c>
      <c r="R3581" t="str">
        <f t="shared" si="55"/>
        <v>10-20</v>
      </c>
      <c r="S3581">
        <v>600</v>
      </c>
      <c r="T3581" t="s">
        <v>14</v>
      </c>
      <c r="U3581">
        <f>IF(T3581="USD",S3581,S3581*0.055)</f>
        <v>600</v>
      </c>
      <c r="V3581">
        <v>300</v>
      </c>
      <c r="W3581" t="s">
        <v>14</v>
      </c>
      <c r="X3581">
        <f>IF(W3581="USD",V3581,V3581*0.054)</f>
        <v>300</v>
      </c>
      <c r="Y3581">
        <v>0</v>
      </c>
    </row>
    <row r="3582" spans="1:25" x14ac:dyDescent="0.25">
      <c r="A3582" t="s">
        <v>3111</v>
      </c>
      <c r="B3582" t="s">
        <v>10</v>
      </c>
      <c r="C3582" t="s">
        <v>68</v>
      </c>
      <c r="D3582" t="s">
        <v>3620</v>
      </c>
      <c r="E3582" t="s">
        <v>3612</v>
      </c>
      <c r="F3582" t="str">
        <f>_xlfn.CONCAT(D3582:D3582,"-",E3582)</f>
        <v>Zanzibar-Victoria</v>
      </c>
      <c r="G3582" s="1">
        <v>44817</v>
      </c>
      <c r="H3582"/>
      <c r="I3582" s="8" t="str">
        <f>IF(H3582&lt;&gt;"",_xlfn.DAYS(H3582,G3582),"N/A")</f>
        <v>N/A</v>
      </c>
      <c r="J3582" s="1" t="str">
        <f>IF(H3582&lt;&gt;"",H3582,"N/A")</f>
        <v>N/A</v>
      </c>
      <c r="K3582">
        <v>9</v>
      </c>
      <c r="M3582" t="str">
        <f>IF(L3582&lt;&gt;"",L3582,"N/A")</f>
        <v>N/A</v>
      </c>
      <c r="O3582" t="str">
        <f>IF(N3582&lt;&gt;"",N3582,"N/A")</f>
        <v>N/A</v>
      </c>
      <c r="P3582" t="s">
        <v>13</v>
      </c>
      <c r="Q3582" s="9">
        <v>7.4459999999999997</v>
      </c>
      <c r="R3582" t="str">
        <f t="shared" si="55"/>
        <v>1-10</v>
      </c>
      <c r="S3582">
        <v>600</v>
      </c>
      <c r="T3582" t="s">
        <v>14</v>
      </c>
      <c r="U3582">
        <f>IF(T3582="USD",S3582,S3582*0.055)</f>
        <v>600</v>
      </c>
      <c r="V3582">
        <v>300</v>
      </c>
      <c r="W3582" t="s">
        <v>14</v>
      </c>
      <c r="X3582">
        <f>IF(W3582="USD",V3582,V3582*0.054)</f>
        <v>300</v>
      </c>
      <c r="Y3582">
        <v>0</v>
      </c>
    </row>
  </sheetData>
  <autoFilter ref="A1:AC3582" xr:uid="{C428623A-3960-4360-B283-292CE93126AF}">
    <sortState xmlns:xlrd2="http://schemas.microsoft.com/office/spreadsheetml/2017/richdata2" ref="A2:AC3582">
      <sortCondition descending="1" ref="Z1:Z358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A9E4-3887-4C54-86C2-6DC951227441}">
  <dimension ref="A3:G28"/>
  <sheetViews>
    <sheetView workbookViewId="0">
      <selection activeCell="F19" sqref="F19"/>
    </sheetView>
  </sheetViews>
  <sheetFormatPr defaultRowHeight="15" x14ac:dyDescent="0.25"/>
  <sheetData>
    <row r="3" spans="1:7" x14ac:dyDescent="0.25">
      <c r="A3" t="s">
        <v>3706</v>
      </c>
      <c r="B3" t="s">
        <v>3630</v>
      </c>
      <c r="C3" t="s">
        <v>3669</v>
      </c>
      <c r="D3" t="s">
        <v>3630</v>
      </c>
      <c r="E3" t="s">
        <v>3630</v>
      </c>
      <c r="F3" t="s">
        <v>3630</v>
      </c>
      <c r="G3" t="s">
        <v>3630</v>
      </c>
    </row>
    <row r="4" spans="1:7" x14ac:dyDescent="0.25">
      <c r="A4" t="s">
        <v>3635</v>
      </c>
      <c r="B4">
        <v>1</v>
      </c>
      <c r="C4" t="s">
        <v>3668</v>
      </c>
      <c r="D4" t="s">
        <v>12</v>
      </c>
      <c r="E4" t="s">
        <v>14</v>
      </c>
      <c r="F4" t="s">
        <v>3654</v>
      </c>
      <c r="G4" t="s">
        <v>3673</v>
      </c>
    </row>
    <row r="5" spans="1:7" x14ac:dyDescent="0.25">
      <c r="B5">
        <v>2</v>
      </c>
      <c r="D5" t="s">
        <v>16</v>
      </c>
      <c r="E5" t="s">
        <v>3679</v>
      </c>
      <c r="F5" t="s">
        <v>3651</v>
      </c>
      <c r="G5" t="s">
        <v>3674</v>
      </c>
    </row>
    <row r="6" spans="1:7" x14ac:dyDescent="0.25">
      <c r="B6">
        <v>3</v>
      </c>
      <c r="D6" t="s">
        <v>836</v>
      </c>
      <c r="F6" t="s">
        <v>3648</v>
      </c>
      <c r="G6" t="s">
        <v>3675</v>
      </c>
    </row>
    <row r="7" spans="1:7" x14ac:dyDescent="0.25">
      <c r="B7">
        <v>4</v>
      </c>
      <c r="D7" t="s">
        <v>583</v>
      </c>
      <c r="F7" t="s">
        <v>3661</v>
      </c>
      <c r="G7" t="s">
        <v>3676</v>
      </c>
    </row>
    <row r="8" spans="1:7" x14ac:dyDescent="0.25">
      <c r="B8">
        <v>5</v>
      </c>
      <c r="D8" t="s">
        <v>3629</v>
      </c>
      <c r="F8" t="s">
        <v>3663</v>
      </c>
    </row>
    <row r="9" spans="1:7" x14ac:dyDescent="0.25">
      <c r="B9">
        <v>6</v>
      </c>
      <c r="F9" t="s">
        <v>3642</v>
      </c>
    </row>
    <row r="10" spans="1:7" x14ac:dyDescent="0.25">
      <c r="B10">
        <v>7</v>
      </c>
      <c r="F10" t="s">
        <v>3655</v>
      </c>
    </row>
    <row r="11" spans="1:7" x14ac:dyDescent="0.25">
      <c r="B11">
        <v>8</v>
      </c>
      <c r="F11" t="s">
        <v>3657</v>
      </c>
    </row>
    <row r="12" spans="1:7" x14ac:dyDescent="0.25">
      <c r="B12">
        <v>9</v>
      </c>
      <c r="F12" t="s">
        <v>3640</v>
      </c>
    </row>
    <row r="13" spans="1:7" x14ac:dyDescent="0.25">
      <c r="F13" t="s">
        <v>3646</v>
      </c>
    </row>
    <row r="14" spans="1:7" x14ac:dyDescent="0.25">
      <c r="F14" t="s">
        <v>3643</v>
      </c>
    </row>
    <row r="15" spans="1:7" x14ac:dyDescent="0.25">
      <c r="F15" t="s">
        <v>3656</v>
      </c>
    </row>
    <row r="16" spans="1:7" x14ac:dyDescent="0.25">
      <c r="F16" t="s">
        <v>3659</v>
      </c>
    </row>
    <row r="17" spans="6:6" x14ac:dyDescent="0.25">
      <c r="F17" t="s">
        <v>3647</v>
      </c>
    </row>
    <row r="18" spans="6:6" x14ac:dyDescent="0.25">
      <c r="F18" t="s">
        <v>3644</v>
      </c>
    </row>
    <row r="19" spans="6:6" x14ac:dyDescent="0.25">
      <c r="F19" t="s">
        <v>3652</v>
      </c>
    </row>
    <row r="20" spans="6:6" x14ac:dyDescent="0.25">
      <c r="F20" t="s">
        <v>3641</v>
      </c>
    </row>
    <row r="21" spans="6:6" x14ac:dyDescent="0.25">
      <c r="F21" t="s">
        <v>3650</v>
      </c>
    </row>
    <row r="22" spans="6:6" x14ac:dyDescent="0.25">
      <c r="F22" t="s">
        <v>3645</v>
      </c>
    </row>
    <row r="23" spans="6:6" x14ac:dyDescent="0.25">
      <c r="F23" t="s">
        <v>3658</v>
      </c>
    </row>
    <row r="24" spans="6:6" x14ac:dyDescent="0.25">
      <c r="F24" t="s">
        <v>3649</v>
      </c>
    </row>
    <row r="25" spans="6:6" x14ac:dyDescent="0.25">
      <c r="F25" t="s">
        <v>3653</v>
      </c>
    </row>
    <row r="26" spans="6:6" x14ac:dyDescent="0.25">
      <c r="F26" t="s">
        <v>3660</v>
      </c>
    </row>
    <row r="27" spans="6:6" x14ac:dyDescent="0.25">
      <c r="F27" t="s">
        <v>3664</v>
      </c>
    </row>
    <row r="28" spans="6:6" x14ac:dyDescent="0.25">
      <c r="F28" t="s">
        <v>3664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Analysis</vt:lpstr>
      <vt:lpstr>Database</vt:lpstr>
      <vt:lpstr>Support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Chhan</dc:creator>
  <cp:lastModifiedBy>Ahsan Riaz</cp:lastModifiedBy>
  <dcterms:created xsi:type="dcterms:W3CDTF">2022-09-15T15:10:26Z</dcterms:created>
  <dcterms:modified xsi:type="dcterms:W3CDTF">2023-06-22T08:41:44Z</dcterms:modified>
</cp:coreProperties>
</file>