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Потребление" sheetId="1" r:id="rId1"/>
    <sheet name="Расчёт себестоимости" sheetId="2" r:id="rId2"/>
  </sheets>
  <calcPr calcId="152511"/>
</workbook>
</file>

<file path=xl/calcChain.xml><?xml version="1.0" encoding="utf-8"?>
<calcChain xmlns="http://schemas.openxmlformats.org/spreadsheetml/2006/main">
  <c r="D11" i="2" l="1"/>
  <c r="D10" i="2"/>
  <c r="D9" i="2"/>
  <c r="H3" i="2"/>
  <c r="D7" i="2"/>
  <c r="H4" i="2"/>
  <c r="H5" i="2"/>
  <c r="H2" i="2"/>
  <c r="D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<sst xmlns="http://schemas.openxmlformats.org/spreadsheetml/2006/main" count="22" uniqueCount="21">
  <si>
    <t>№</t>
  </si>
  <si>
    <t>Возраст (мес.)</t>
  </si>
  <si>
    <t>Вес (кг)</t>
  </si>
  <si>
    <t>Станет потреблять (кг)</t>
  </si>
  <si>
    <t>Потребление (г)</t>
  </si>
  <si>
    <t>Минимальные затраты на удобрения</t>
  </si>
  <si>
    <t>Крыжёвник</t>
  </si>
  <si>
    <t xml:space="preserve">Оплата труда </t>
  </si>
  <si>
    <t>Земляника</t>
  </si>
  <si>
    <t>Горючее, ядохимикаты и гербициды</t>
  </si>
  <si>
    <t>Удобрения</t>
  </si>
  <si>
    <t>Черная смородина</t>
  </si>
  <si>
    <t>Малина</t>
  </si>
  <si>
    <t>Материал на шпалеру</t>
  </si>
  <si>
    <t>Посадочный материал</t>
  </si>
  <si>
    <t>Прочие расходы</t>
  </si>
  <si>
    <t>Название культуры</t>
  </si>
  <si>
    <t>Кол-во материальных затрат на самую дорогую культуру</t>
  </si>
  <si>
    <t>Максимальные затраты на горючее</t>
  </si>
  <si>
    <t>Средние затраты на оплату труда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</si>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</sst>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3" fillId="2" borderId="0" xfId="0" applyNumberFormat="1" applyFont="1" applyFill="1"/>
    <xf numFmtId="0" fontId="0" fillId="3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#,##0.00\ &quot;₽&quot;"/>
      <fill>
        <patternFill patternType="solid">
          <fgColor indexed="64"/>
          <bgColor rgb="FFFFFF00"/>
        </patternFill>
      </fill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9D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Питомцы" displayName="Питомцы" ref="A1:E17" totalsRowShown="0" headerRowDxfId="15" dataDxfId="1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№" dataDxfId="13"/>
    <tableColumn id="2" name="Вес (кг)" dataDxfId="12"/>
    <tableColumn id="3" name="Возраст (мес.)" dataDxfId="11"/>
    <tableColumn id="4" name="Потребление (г)" dataDxfId="10"/>
    <tableColumn id="5" name="Станет потреблять (кг)" dataDxfId="9">
      <calculatedColumnFormula>IF(AND(B2&gt;7,C2&gt;6,C2&lt;8),D2-150,D2)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Расчёт_затрат" displayName="Расчёт_затрат" ref="A1:H5" totalsRowShown="0" headerRowDxfId="8">
  <autoFilter ref="A1:H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Название культуры" dataDxfId="7"/>
    <tableColumn id="2" name="Оплата труда " dataDxfId="6"/>
    <tableColumn id="3" name="Горючее, ядохимикаты и гербициды" dataDxfId="5"/>
    <tableColumn id="4" name="Удобрения" dataDxfId="4"/>
    <tableColumn id="5" name="Посадочный материал" dataDxfId="3"/>
    <tableColumn id="6" name="Прочие расходы" dataDxfId="2"/>
    <tableColumn id="7" name="Материал на шпалеру" dataDxfId="1"/>
    <tableColumn id="8" name="Себестоимость" dataDxfId="0">
      <calculatedColumnFormula>SUM(B2:G2)</calculatedColumnFormula>
    </tableColumn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9" sqref="I19"/>
    </sheetView>
  </sheetViews>
  <sheetFormatPr defaultRowHeight="15" x14ac:dyDescent="0.25"/>
  <cols>
    <col min="1" max="1" width="5.5703125" customWidth="1"/>
    <col min="2" max="2" width="9.85546875" customWidth="1"/>
    <col min="3" max="3" width="16" customWidth="1"/>
    <col min="4" max="4" width="18.42578125" customWidth="1"/>
    <col min="5" max="5" width="23.85546875" customWidth="1"/>
  </cols>
  <sheetData>
    <row r="1" spans="1:5" x14ac:dyDescent="0.25">
      <c r="A1" s="3" t="s">
        <v>0</v>
      </c>
      <c r="B1" s="3" t="s">
        <v>2</v>
      </c>
      <c r="C1" s="3" t="s">
        <v>1</v>
      </c>
      <c r="D1" s="3" t="s">
        <v>4</v>
      </c>
      <c r="E1" s="3" t="s">
        <v>3</v>
      </c>
    </row>
    <row r="2" spans="1:5" x14ac:dyDescent="0.25">
      <c r="A2" s="2">
        <v>1</v>
      </c>
      <c r="B2" s="2">
        <v>8</v>
      </c>
      <c r="C2" s="2">
        <v>7</v>
      </c>
      <c r="D2" s="2">
        <v>181</v>
      </c>
      <c r="E2" s="2">
        <f>IF(AND(B2&gt;7,C2&gt;6,C2&lt;8),D2-150,D2)</f>
        <v>31</v>
      </c>
    </row>
    <row r="3" spans="1:5" x14ac:dyDescent="0.25">
      <c r="A3" s="2">
        <v>2</v>
      </c>
      <c r="B3" s="2">
        <v>7</v>
      </c>
      <c r="C3" s="2">
        <v>8</v>
      </c>
      <c r="D3" s="2">
        <v>250</v>
      </c>
      <c r="E3" s="2">
        <f t="shared" ref="E3:E17" si="0">IF(AND(B3&gt;7,C3&gt;6,C3&lt;8),D3-150,D3)</f>
        <v>250</v>
      </c>
    </row>
    <row r="4" spans="1:5" x14ac:dyDescent="0.25">
      <c r="A4" s="2">
        <v>3</v>
      </c>
      <c r="B4" s="2">
        <v>6</v>
      </c>
      <c r="C4" s="2">
        <v>7.5</v>
      </c>
      <c r="D4" s="2">
        <v>651</v>
      </c>
      <c r="E4" s="2">
        <f t="shared" si="0"/>
        <v>651</v>
      </c>
    </row>
    <row r="5" spans="1:5" x14ac:dyDescent="0.25">
      <c r="A5" s="2">
        <v>4</v>
      </c>
      <c r="B5" s="2">
        <v>5</v>
      </c>
      <c r="C5" s="2">
        <v>12</v>
      </c>
      <c r="D5" s="2">
        <v>147</v>
      </c>
      <c r="E5" s="2">
        <f t="shared" si="0"/>
        <v>147</v>
      </c>
    </row>
    <row r="6" spans="1:5" x14ac:dyDescent="0.25">
      <c r="A6" s="2">
        <v>5</v>
      </c>
      <c r="B6" s="2">
        <v>10</v>
      </c>
      <c r="C6" s="2">
        <v>10</v>
      </c>
      <c r="D6" s="2">
        <v>325</v>
      </c>
      <c r="E6" s="2">
        <f t="shared" si="0"/>
        <v>325</v>
      </c>
    </row>
    <row r="7" spans="1:5" x14ac:dyDescent="0.25">
      <c r="A7" s="2">
        <v>6</v>
      </c>
      <c r="B7" s="2">
        <v>11</v>
      </c>
      <c r="C7" s="2">
        <v>11</v>
      </c>
      <c r="D7" s="2">
        <v>140</v>
      </c>
      <c r="E7" s="2">
        <f t="shared" si="0"/>
        <v>140</v>
      </c>
    </row>
    <row r="8" spans="1:5" x14ac:dyDescent="0.25">
      <c r="A8" s="2">
        <v>7</v>
      </c>
      <c r="B8" s="2">
        <v>15</v>
      </c>
      <c r="C8" s="2">
        <v>7.2</v>
      </c>
      <c r="D8" s="2">
        <v>1258</v>
      </c>
      <c r="E8" s="2">
        <f t="shared" si="0"/>
        <v>1108</v>
      </c>
    </row>
    <row r="9" spans="1:5" x14ac:dyDescent="0.25">
      <c r="A9" s="2">
        <v>8</v>
      </c>
      <c r="B9" s="2">
        <v>5</v>
      </c>
      <c r="C9" s="2">
        <v>3</v>
      </c>
      <c r="D9" s="2">
        <v>984</v>
      </c>
      <c r="E9" s="2">
        <f t="shared" si="0"/>
        <v>984</v>
      </c>
    </row>
    <row r="10" spans="1:5" x14ac:dyDescent="0.25">
      <c r="A10" s="2">
        <v>9</v>
      </c>
      <c r="B10" s="2">
        <v>4</v>
      </c>
      <c r="C10" s="2">
        <v>8</v>
      </c>
      <c r="D10" s="2">
        <v>258</v>
      </c>
      <c r="E10" s="2">
        <f t="shared" si="0"/>
        <v>258</v>
      </c>
    </row>
    <row r="11" spans="1:5" x14ac:dyDescent="0.25">
      <c r="A11" s="2">
        <v>10</v>
      </c>
      <c r="B11" s="2">
        <v>5</v>
      </c>
      <c r="C11" s="2">
        <v>7.5</v>
      </c>
      <c r="D11" s="2">
        <v>783</v>
      </c>
      <c r="E11" s="2">
        <f t="shared" si="0"/>
        <v>783</v>
      </c>
    </row>
    <row r="12" spans="1:5" x14ac:dyDescent="0.25">
      <c r="A12" s="2">
        <v>11</v>
      </c>
      <c r="B12" s="2">
        <v>9</v>
      </c>
      <c r="C12" s="2">
        <v>6.5</v>
      </c>
      <c r="D12" s="2">
        <v>780</v>
      </c>
      <c r="E12" s="2">
        <f t="shared" si="0"/>
        <v>630</v>
      </c>
    </row>
    <row r="13" spans="1:5" x14ac:dyDescent="0.25">
      <c r="A13" s="2">
        <v>12</v>
      </c>
      <c r="B13" s="2">
        <v>2</v>
      </c>
      <c r="C13" s="2">
        <v>4</v>
      </c>
      <c r="D13" s="2">
        <v>156</v>
      </c>
      <c r="E13" s="2">
        <f t="shared" si="0"/>
        <v>156</v>
      </c>
    </row>
    <row r="14" spans="1:5" x14ac:dyDescent="0.25">
      <c r="A14" s="2">
        <v>13</v>
      </c>
      <c r="B14" s="2">
        <v>5</v>
      </c>
      <c r="C14" s="2">
        <v>6</v>
      </c>
      <c r="D14" s="2">
        <v>852</v>
      </c>
      <c r="E14" s="2">
        <f t="shared" si="0"/>
        <v>852</v>
      </c>
    </row>
    <row r="15" spans="1:5" x14ac:dyDescent="0.25">
      <c r="A15" s="2">
        <v>14</v>
      </c>
      <c r="B15" s="2">
        <v>6</v>
      </c>
      <c r="C15" s="2">
        <v>6.5</v>
      </c>
      <c r="D15" s="2">
        <v>961</v>
      </c>
      <c r="E15" s="2">
        <f t="shared" si="0"/>
        <v>961</v>
      </c>
    </row>
    <row r="16" spans="1:5" x14ac:dyDescent="0.25">
      <c r="A16" s="2">
        <v>15</v>
      </c>
      <c r="B16" s="2">
        <v>9</v>
      </c>
      <c r="C16" s="2">
        <v>6.5</v>
      </c>
      <c r="D16" s="2">
        <v>847</v>
      </c>
      <c r="E16" s="2">
        <f t="shared" si="0"/>
        <v>697</v>
      </c>
    </row>
    <row r="17" spans="1:5" x14ac:dyDescent="0.25">
      <c r="A17" s="2">
        <v>16</v>
      </c>
      <c r="B17" s="2">
        <v>15</v>
      </c>
      <c r="C17" s="2">
        <v>10</v>
      </c>
      <c r="D17" s="2">
        <v>985</v>
      </c>
      <c r="E17" s="2">
        <f t="shared" si="0"/>
        <v>985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6" sqref="H6"/>
    </sheetView>
  </sheetViews>
  <sheetFormatPr defaultRowHeight="15" x14ac:dyDescent="0.25"/>
  <cols>
    <col min="1" max="1" width="20" customWidth="1"/>
    <col min="2" max="2" width="15.7109375" customWidth="1"/>
    <col min="3" max="3" width="22" customWidth="1"/>
    <col min="4" max="4" width="13.28515625" customWidth="1"/>
    <col min="5" max="5" width="14.140625" customWidth="1"/>
    <col min="6" max="6" width="13.85546875" customWidth="1"/>
    <col min="7" max="7" width="14.140625" customWidth="1"/>
    <col min="8" max="8" width="15.28515625" customWidth="1"/>
    <col min="10" max="10" width="20.28515625" customWidth="1"/>
    <col min="11" max="11" width="10.42578125" style="3" customWidth="1"/>
  </cols>
  <sheetData>
    <row r="1" spans="1:11" ht="61.5" customHeight="1" x14ac:dyDescent="0.25">
      <c r="A1" s="5" t="s">
        <v>16</v>
      </c>
      <c r="B1" s="5" t="s">
        <v>7</v>
      </c>
      <c r="C1" s="5" t="s">
        <v>9</v>
      </c>
      <c r="D1" s="5" t="s">
        <v>10</v>
      </c>
      <c r="E1" s="5" t="s">
        <v>14</v>
      </c>
      <c r="F1" s="5" t="s">
        <v>15</v>
      </c>
      <c r="G1" s="7" t="s">
        <v>13</v>
      </c>
      <c r="H1" s="5" t="s">
        <v>20</v>
      </c>
      <c r="I1" s="2"/>
      <c r="J1" s="2"/>
      <c r="K1" s="2"/>
    </row>
    <row r="2" spans="1:11" x14ac:dyDescent="0.25">
      <c r="A2" s="1" t="s">
        <v>6</v>
      </c>
      <c r="B2" s="8">
        <v>167</v>
      </c>
      <c r="C2" s="8">
        <v>92</v>
      </c>
      <c r="D2" s="8">
        <v>555</v>
      </c>
      <c r="E2" s="8">
        <v>594</v>
      </c>
      <c r="F2" s="8">
        <v>388</v>
      </c>
      <c r="G2" s="8">
        <v>0</v>
      </c>
      <c r="H2" s="9">
        <f>SUM(B2:G2)</f>
        <v>1796</v>
      </c>
    </row>
    <row r="3" spans="1:11" x14ac:dyDescent="0.25">
      <c r="A3" s="1" t="s">
        <v>8</v>
      </c>
      <c r="B3" s="8">
        <v>316</v>
      </c>
      <c r="C3" s="8">
        <v>115</v>
      </c>
      <c r="D3" s="8">
        <v>313</v>
      </c>
      <c r="E3" s="8">
        <v>1750</v>
      </c>
      <c r="F3" s="8">
        <v>584</v>
      </c>
      <c r="G3" s="8">
        <v>0</v>
      </c>
      <c r="H3" s="9">
        <f>SUM(B3:G3)</f>
        <v>3078</v>
      </c>
    </row>
    <row r="4" spans="1:11" x14ac:dyDescent="0.25">
      <c r="A4" s="6" t="s">
        <v>11</v>
      </c>
      <c r="B4" s="8">
        <v>150</v>
      </c>
      <c r="C4" s="8">
        <v>90</v>
      </c>
      <c r="D4" s="8">
        <v>585</v>
      </c>
      <c r="E4" s="8">
        <v>1100</v>
      </c>
      <c r="F4" s="8">
        <v>260</v>
      </c>
      <c r="G4" s="8">
        <v>0</v>
      </c>
      <c r="H4" s="9">
        <f t="shared" ref="H4:H5" si="0">SUM(B4:G4)</f>
        <v>2185</v>
      </c>
    </row>
    <row r="5" spans="1:11" ht="18.75" x14ac:dyDescent="0.3">
      <c r="A5" s="1" t="s">
        <v>12</v>
      </c>
      <c r="B5" s="8">
        <v>235</v>
      </c>
      <c r="C5" s="8">
        <v>89</v>
      </c>
      <c r="D5" s="8">
        <v>532</v>
      </c>
      <c r="E5" s="8">
        <v>1200</v>
      </c>
      <c r="F5" s="8">
        <v>474</v>
      </c>
      <c r="G5" s="8">
        <v>780</v>
      </c>
      <c r="H5" s="9">
        <f t="shared" si="0"/>
        <v>3310</v>
      </c>
      <c r="K5" s="4"/>
    </row>
    <row r="6" spans="1:11" ht="62.25" customHeight="1" x14ac:dyDescent="0.25">
      <c r="A6" s="1"/>
    </row>
    <row r="7" spans="1:11" ht="63" customHeight="1" x14ac:dyDescent="0.25">
      <c r="A7" s="1"/>
      <c r="C7" s="10" t="s">
        <v>17</v>
      </c>
      <c r="D7" s="11">
        <f>MAX(H2:H5)</f>
        <v>3310</v>
      </c>
    </row>
    <row r="8" spans="1:11" ht="52.5" customHeight="1" x14ac:dyDescent="0.25">
      <c r="A8" s="1"/>
      <c r="C8" s="10" t="s">
        <v>17</v>
      </c>
      <c r="D8" s="11">
        <f>MIN(H2:H5)</f>
        <v>1796</v>
      </c>
    </row>
    <row r="9" spans="1:11" ht="30" x14ac:dyDescent="0.25">
      <c r="C9" s="10" t="s">
        <v>5</v>
      </c>
      <c r="D9" s="11">
        <f>MIN(Расчёт_затрат[Удобрения])</f>
        <v>313</v>
      </c>
    </row>
    <row r="10" spans="1:11" ht="30" x14ac:dyDescent="0.25">
      <c r="C10" s="10" t="s">
        <v>18</v>
      </c>
      <c r="D10" s="11">
        <f>MAX(Расчёт_затрат[Горючее, ядохимикаты и гербициды])</f>
        <v>115</v>
      </c>
    </row>
    <row r="11" spans="1:11" ht="30" x14ac:dyDescent="0.25">
      <c r="C11" s="10" t="s">
        <v>19</v>
      </c>
      <c r="D11" s="11">
        <f>AVERAGE(Расчёт_затрат[[Оплата труда ]])</f>
        <v>217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Потребление</vt:lpstr>
      <vt:lpstr>Расчёт себестоимости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2019-09-08T17:16:17Z</dcterms:modified>
</cp:coreProperties>
</file>