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L9" i="1" l="1"/>
  <c r="J9" i="1" l="1"/>
  <c r="G10" i="1"/>
  <c r="K9" i="1" s="1"/>
  <c r="K12" i="1"/>
  <c r="K11" i="1"/>
  <c r="K10" i="1"/>
  <c r="J11" i="1"/>
  <c r="J10" i="1"/>
  <c r="C8" i="1"/>
  <c r="C7" i="1"/>
  <c r="B7" i="1"/>
  <c r="B8" i="1"/>
  <c r="D3" i="1"/>
  <c r="D2" i="1"/>
  <c r="D12" i="1" l="1"/>
  <c r="F3" i="1" l="1"/>
  <c r="G3" i="1" s="1"/>
  <c r="F2" i="1"/>
  <c r="G2" i="1" s="1"/>
  <c r="E3" i="1"/>
  <c r="E4" i="1"/>
  <c r="F4" i="1" s="1"/>
  <c r="G4" i="1" s="1"/>
  <c r="E5" i="1"/>
  <c r="F5" i="1" s="1"/>
  <c r="G5" i="1" s="1"/>
  <c r="E6" i="1"/>
  <c r="F6" i="1" s="1"/>
  <c r="G6" i="1" s="1"/>
  <c r="E2" i="1"/>
  <c r="D4" i="1"/>
  <c r="D5" i="1"/>
  <c r="D6" i="1"/>
  <c r="M3" i="1"/>
  <c r="M4" i="1"/>
  <c r="L2" i="1"/>
  <c r="L3" i="1"/>
  <c r="M2" i="1"/>
  <c r="L11" i="1" l="1"/>
  <c r="L12" i="1"/>
  <c r="L10" i="1" l="1"/>
</calcChain>
</file>

<file path=xl/sharedStrings.xml><?xml version="1.0" encoding="utf-8"?>
<sst xmlns="http://schemas.openxmlformats.org/spreadsheetml/2006/main" count="31" uniqueCount="26">
  <si>
    <t>N</t>
  </si>
  <si>
    <t>Величина</t>
  </si>
  <si>
    <t>Дано</t>
  </si>
  <si>
    <t>СИ</t>
  </si>
  <si>
    <t>Погрешности</t>
  </si>
  <si>
    <t>Случ</t>
  </si>
  <si>
    <t>l</t>
  </si>
  <si>
    <t>Ответ</t>
  </si>
  <si>
    <t>Cистематическая</t>
  </si>
  <si>
    <t>Общая</t>
  </si>
  <si>
    <t>d</t>
  </si>
  <si>
    <t>t</t>
  </si>
  <si>
    <t>n</t>
  </si>
  <si>
    <t>&lt;n&gt;-n</t>
  </si>
  <si>
    <t>Qглиц</t>
  </si>
  <si>
    <t>Qсвинц</t>
  </si>
  <si>
    <t>(&lt;n&gt;-n)^2</t>
  </si>
  <si>
    <t>&lt;d&gt;</t>
  </si>
  <si>
    <t>&lt;n&gt;</t>
  </si>
  <si>
    <t>т</t>
  </si>
  <si>
    <t>max</t>
  </si>
  <si>
    <t>min</t>
  </si>
  <si>
    <t>Сигма Плотности</t>
  </si>
  <si>
    <t>сигма n сист</t>
  </si>
  <si>
    <t>2 строчка ответа</t>
  </si>
  <si>
    <t>0,173+-0,0926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</si>
</sst>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14</xdr:row>
      <xdr:rowOff>9525</xdr:rowOff>
    </xdr:from>
    <xdr:to>
      <xdr:col>5</xdr:col>
      <xdr:colOff>256868</xdr:colOff>
      <xdr:row>17</xdr:row>
      <xdr:rowOff>190406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0" y="2752725"/>
          <a:ext cx="2457143" cy="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D1" workbookViewId="0">
      <selection activeCell="G12" sqref="G12"/>
    </sheetView>
  </sheetViews>
  <sheetFormatPr defaultRowHeight="15" x14ac:dyDescent="0.25"/>
  <cols>
    <col min="3" max="3" width="20.7109375" customWidth="1"/>
    <col min="4" max="4" width="24.5703125" customWidth="1"/>
    <col min="7" max="7" width="10.7109375" customWidth="1"/>
    <col min="11" max="11" width="16" customWidth="1"/>
  </cols>
  <sheetData>
    <row r="1" spans="1:13" ht="15.75" thickBot="1" x14ac:dyDescent="0.3">
      <c r="A1" s="2" t="s">
        <v>0</v>
      </c>
      <c r="B1" s="6" t="s">
        <v>17</v>
      </c>
      <c r="C1" s="6" t="s">
        <v>11</v>
      </c>
      <c r="D1" s="6" t="s">
        <v>12</v>
      </c>
      <c r="E1" s="6" t="s">
        <v>18</v>
      </c>
      <c r="F1" s="6" t="s">
        <v>13</v>
      </c>
      <c r="G1" s="6" t="s">
        <v>16</v>
      </c>
      <c r="H1" s="3"/>
      <c r="I1" s="3"/>
      <c r="K1" s="1" t="s">
        <v>1</v>
      </c>
      <c r="L1" s="1" t="s">
        <v>2</v>
      </c>
      <c r="M1" s="1" t="s">
        <v>3</v>
      </c>
    </row>
    <row r="2" spans="1:13" ht="15.75" thickBot="1" x14ac:dyDescent="0.3">
      <c r="A2" s="4">
        <v>1</v>
      </c>
      <c r="B2" s="9">
        <v>2.2599999999999998</v>
      </c>
      <c r="C2" s="10">
        <v>0.74</v>
      </c>
      <c r="D2" s="10">
        <f>($L$3-$L$2)*9.8*C2*(B2*0.001)^2/(18*$M$4)</f>
        <v>0.11477924833580247</v>
      </c>
      <c r="E2" s="10">
        <f>AVERAGE($D$2:$D$6)</f>
        <v>0.17308285522716049</v>
      </c>
      <c r="F2" s="10">
        <f>E2-D2</f>
        <v>5.8303606891358023E-2</v>
      </c>
      <c r="G2" s="11">
        <f>F2^2</f>
        <v>3.3993105765420108E-3</v>
      </c>
      <c r="H2" s="5"/>
      <c r="I2" s="3"/>
      <c r="K2" s="1" t="s">
        <v>14</v>
      </c>
      <c r="L2" s="1">
        <f>1.26*1000</f>
        <v>1260</v>
      </c>
      <c r="M2" s="1">
        <f>L2</f>
        <v>1260</v>
      </c>
    </row>
    <row r="3" spans="1:13" ht="15.75" thickBot="1" x14ac:dyDescent="0.3">
      <c r="A3" s="4">
        <v>2</v>
      </c>
      <c r="B3" s="7">
        <v>3.36</v>
      </c>
      <c r="C3" s="8">
        <v>0.85</v>
      </c>
      <c r="D3" s="10">
        <f>($L$3-$L$2)*9.8*C3*(B3*0.001)^2/18/$M$4</f>
        <v>0.29141523911111111</v>
      </c>
      <c r="E3" s="10">
        <f t="shared" ref="E3:E6" si="0">AVERAGE($D$2:$D$6)</f>
        <v>0.17308285522716049</v>
      </c>
      <c r="F3" s="10">
        <f t="shared" ref="F3:F6" si="1">E3-D3</f>
        <v>-0.11833238388395062</v>
      </c>
      <c r="G3" s="11">
        <f t="shared" ref="G3:G6" si="2">F3^2</f>
        <v>1.4002553075658657E-2</v>
      </c>
      <c r="H3" s="5"/>
      <c r="I3" s="3"/>
      <c r="K3" s="1" t="s">
        <v>15</v>
      </c>
      <c r="L3" s="1">
        <f>11.3*1000</f>
        <v>11300</v>
      </c>
      <c r="M3" s="1">
        <f>L3</f>
        <v>11300</v>
      </c>
    </row>
    <row r="4" spans="1:13" ht="15.75" thickBot="1" x14ac:dyDescent="0.3">
      <c r="A4" s="15">
        <v>3</v>
      </c>
      <c r="B4" s="15">
        <v>2.29</v>
      </c>
      <c r="C4" s="15">
        <v>0.81</v>
      </c>
      <c r="D4" s="10">
        <f t="shared" ref="D4:D6" si="3">($L$3-$L$2)*9.8*C4*(B4*0.001)^2/18/$M$4</f>
        <v>0.12899437180000001</v>
      </c>
      <c r="E4" s="10">
        <f t="shared" si="0"/>
        <v>0.17308285522716049</v>
      </c>
      <c r="F4" s="10">
        <f t="shared" si="1"/>
        <v>4.4088483427160485E-2</v>
      </c>
      <c r="G4" s="11">
        <f t="shared" si="2"/>
        <v>1.9437943709070048E-3</v>
      </c>
      <c r="K4" s="1" t="s">
        <v>6</v>
      </c>
      <c r="L4" s="1">
        <v>18</v>
      </c>
      <c r="M4" s="1">
        <f>L4*0.01</f>
        <v>0.18</v>
      </c>
    </row>
    <row r="5" spans="1:13" ht="15.75" thickBot="1" x14ac:dyDescent="0.3">
      <c r="A5" s="14">
        <v>4</v>
      </c>
      <c r="B5" s="15">
        <v>3.24</v>
      </c>
      <c r="C5" s="15">
        <v>0.61</v>
      </c>
      <c r="D5" s="10">
        <f t="shared" si="3"/>
        <v>0.19446194880000001</v>
      </c>
      <c r="E5" s="10">
        <f t="shared" si="0"/>
        <v>0.17308285522716049</v>
      </c>
      <c r="F5" s="10">
        <f t="shared" si="1"/>
        <v>-2.1379093572839514E-2</v>
      </c>
      <c r="G5" s="11">
        <f t="shared" si="2"/>
        <v>4.5706564199622782E-4</v>
      </c>
      <c r="K5" s="12" t="s">
        <v>6</v>
      </c>
      <c r="L5" s="12">
        <v>90</v>
      </c>
      <c r="M5">
        <v>0.9</v>
      </c>
    </row>
    <row r="6" spans="1:13" ht="15.75" thickBot="1" x14ac:dyDescent="0.3">
      <c r="A6" s="14">
        <v>5</v>
      </c>
      <c r="B6" s="15">
        <v>2.2799999999999998</v>
      </c>
      <c r="C6" s="15">
        <v>0.86</v>
      </c>
      <c r="D6" s="10">
        <f t="shared" si="3"/>
        <v>0.13576346808888887</v>
      </c>
      <c r="E6" s="10">
        <f t="shared" si="0"/>
        <v>0.17308285522716049</v>
      </c>
      <c r="F6" s="10">
        <f t="shared" si="1"/>
        <v>3.7319387138271626E-2</v>
      </c>
      <c r="G6" s="11">
        <f t="shared" si="2"/>
        <v>1.3927366563761937E-3</v>
      </c>
    </row>
    <row r="7" spans="1:13" x14ac:dyDescent="0.25">
      <c r="A7" t="s">
        <v>20</v>
      </c>
      <c r="B7">
        <f>MAX(B2:B6)</f>
        <v>3.36</v>
      </c>
      <c r="C7">
        <f>MAX(C2:C6)</f>
        <v>0.86</v>
      </c>
      <c r="I7" s="16" t="s">
        <v>4</v>
      </c>
      <c r="J7" s="16"/>
      <c r="K7" s="16"/>
      <c r="L7" s="16"/>
    </row>
    <row r="8" spans="1:13" x14ac:dyDescent="0.25">
      <c r="A8" t="s">
        <v>21</v>
      </c>
      <c r="B8">
        <f>MIN(B2:B6)</f>
        <v>2.2599999999999998</v>
      </c>
      <c r="C8">
        <f>MIN(C2:C6)</f>
        <v>0.61</v>
      </c>
      <c r="I8" t="s">
        <v>1</v>
      </c>
      <c r="J8" t="s">
        <v>5</v>
      </c>
      <c r="K8" t="s">
        <v>8</v>
      </c>
      <c r="L8" t="s">
        <v>9</v>
      </c>
    </row>
    <row r="9" spans="1:13" x14ac:dyDescent="0.25">
      <c r="F9" t="s">
        <v>22</v>
      </c>
      <c r="G9">
        <v>0</v>
      </c>
      <c r="I9" t="s">
        <v>12</v>
      </c>
      <c r="J9">
        <f>2.8*SQRT(SUM(G2:G6)/20)</f>
        <v>9.1151634357372849E-2</v>
      </c>
      <c r="K9">
        <f>D4*G10</f>
        <v>1.6126425601527331E-2</v>
      </c>
      <c r="L9" s="13">
        <f>SQRT(J9^2+K9^2)</f>
        <v>9.2567175870833338E-2</v>
      </c>
    </row>
    <row r="10" spans="1:13" ht="15.75" thickBot="1" x14ac:dyDescent="0.3">
      <c r="F10" t="s">
        <v>23</v>
      </c>
      <c r="G10" s="13">
        <f>SQRT(L11^2+4*L10^2+L12^2+(L3/(L3-L2)*G9)^2+(L2/(L3-L2)*G9)^2)</f>
        <v>0.12501650557693036</v>
      </c>
      <c r="I10" t="s">
        <v>10</v>
      </c>
      <c r="J10" s="13">
        <f>(B7*0.001-B8*0.001)/2</f>
        <v>5.5000000000000014E-4</v>
      </c>
      <c r="K10" s="13">
        <f>1/3*0.5*0.0005</f>
        <v>8.3333333333333331E-5</v>
      </c>
      <c r="L10" s="13">
        <f>SQRT(J10^2+K10^2)</f>
        <v>5.5627730894262136E-4</v>
      </c>
    </row>
    <row r="11" spans="1:13" ht="15.75" thickBot="1" x14ac:dyDescent="0.3">
      <c r="C11" t="s">
        <v>7</v>
      </c>
      <c r="D11" s="10" t="s">
        <v>25</v>
      </c>
      <c r="I11" t="s">
        <v>11</v>
      </c>
      <c r="J11" s="13">
        <f>(C7-C8)/2</f>
        <v>0.125</v>
      </c>
      <c r="K11" s="13">
        <f>1/3*0.5*0.01</f>
        <v>1.6666666666666666E-3</v>
      </c>
      <c r="L11" s="13">
        <f>SQRT(J11^2+K11^2)</f>
        <v>0.12501111061732784</v>
      </c>
    </row>
    <row r="12" spans="1:13" x14ac:dyDescent="0.25">
      <c r="C12" t="s">
        <v>24</v>
      </c>
      <c r="D12">
        <f>L9/E2</f>
        <v>0.53481424112945597</v>
      </c>
      <c r="I12" t="s">
        <v>6</v>
      </c>
      <c r="J12" s="13">
        <v>0</v>
      </c>
      <c r="K12" s="13">
        <f>2/3*0.5*0.001</f>
        <v>3.3333333333333332E-4</v>
      </c>
      <c r="L12" s="13">
        <f>SQRT(J12^2+K12^2)</f>
        <v>3.3333333333333332E-4</v>
      </c>
    </row>
    <row r="13" spans="1:13" x14ac:dyDescent="0.25">
      <c r="I13" t="s">
        <v>19</v>
      </c>
    </row>
  </sheetData>
  <mergeCells count="1">
    <mergeCell ref="I7:L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2020-03-13T17:00:27Z</dcterms:modified>
</cp:coreProperties>
</file>