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 filterPrivacy="1" codeName="ThisWorkbook"/>
  <xr:revisionPtr revIDLastSave="0" documentId="13_ncr:1_{D8AAD043-9DC2-4136-811C-DBE711790DF6}" xr6:coauthVersionLast="47" xr6:coauthVersionMax="47" xr10:uidLastSave="{00000000-0000-0000-0000-000000000000}"/>
  <bookViews>
    <workbookView xWindow="2070" yWindow="3670" windowWidth="15360" windowHeight="10370" activeTab="1" xr2:uid="{00000000-000D-0000-FFFF-FFFF00000000}"/>
  </bookViews>
  <sheets>
    <sheet name="目录" sheetId="44" r:id="rId1"/>
    <sheet name="基本信息表" sheetId="28" r:id="rId2"/>
    <sheet name="报告用表(普通)" sheetId="29" state="hidden" r:id="rId3"/>
    <sheet name="报告用表(高新)" sheetId="43" state="hidden" r:id="rId4"/>
    <sheet name="辅助用表" sheetId="30" state="hidden" r:id="rId5"/>
    <sheet name="平衡表" sheetId="41" r:id="rId6"/>
    <sheet name="已审资产负债表" sheetId="35" r:id="rId7"/>
    <sheet name="已审利润表" sheetId="36" r:id="rId8"/>
    <sheet name="已审现金流量表" sheetId="37" r:id="rId9"/>
    <sheet name="数据有效性表格" sheetId="26" state="hidden" r:id="rId10"/>
    <sheet name="已审所有者权益变动表" sheetId="38" r:id="rId11"/>
    <sheet name="未审资产负债表" sheetId="11" r:id="rId12"/>
    <sheet name="未审利润表" sheetId="40" r:id="rId13"/>
    <sheet name="未审现金流量表" sheetId="13" r:id="rId14"/>
    <sheet name="未审所有者权益变动表" sheetId="14" r:id="rId15"/>
    <sheet name="试算平衡表(期末)" sheetId="1" r:id="rId16"/>
    <sheet name="期末资产负债表调整数汇总" sheetId="16" r:id="rId17"/>
    <sheet name="试算平衡表(期初)" sheetId="18" r:id="rId18"/>
    <sheet name="期初资产负债表调整数汇总" sheetId="39" r:id="rId19"/>
    <sheet name="利润表调整数汇总" sheetId="12" r:id="rId20"/>
    <sheet name="现金流量表调整(本期)" sheetId="21" r:id="rId21"/>
    <sheet name="现金流量表调整(上期)" sheetId="22" r:id="rId22"/>
    <sheet name="现金流量表调整数汇总" sheetId="23" r:id="rId23"/>
    <sheet name="上传信息表" sheetId="33" state="hidden" r:id="rId24"/>
    <sheet name="财务状况说明书数据" sheetId="31" state="hidden" r:id="rId25"/>
    <sheet name="财务状况说明书用表" sheetId="32" state="hidden" r:id="rId26"/>
  </sheets>
  <definedNames>
    <definedName name="KMDM" localSheetId="18">#REF!</definedName>
    <definedName name="KMDM" localSheetId="17">#REF!</definedName>
    <definedName name="KMDM" localSheetId="12">#REF!</definedName>
    <definedName name="KMDM" localSheetId="21">#REF!</definedName>
    <definedName name="KMDM" localSheetId="22">#REF!</definedName>
    <definedName name="KMDM">#REF!</definedName>
    <definedName name="_xlnm.Print_Area" localSheetId="19">利润表调整数汇总!$B$1:$D$44</definedName>
    <definedName name="_xlnm.Print_Area" localSheetId="12">未审利润表!$B$1:$D$44</definedName>
    <definedName name="_xlnm.Print_Area" localSheetId="14">未审所有者权益变动表!$B$1:$X$29</definedName>
    <definedName name="_xlnm.Print_Area" localSheetId="13">未审现金流量表!$B$1:$D$42</definedName>
    <definedName name="_xlnm.Print_Area" localSheetId="22">现金流量表调整数汇总!$B$1:$E$43</definedName>
    <definedName name="_xlnm.Print_Area" localSheetId="7">已审利润表!$B$1:$D$45</definedName>
    <definedName name="_xlnm.Print_Area" localSheetId="10">已审所有者权益变动表!$B$1:$X$30</definedName>
    <definedName name="_xlnm.Print_Area" localSheetId="8">已审现金流量表!$B$1:$D$43</definedName>
    <definedName name="_xlnm.Print_Area" localSheetId="6">已审资产负债表!$B$1:$G$45</definedName>
  </definedNames>
  <calcPr calcId="191029" fullPrecision="0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3" i="35" l="1"/>
  <c r="I12" i="35"/>
  <c r="I11" i="35"/>
  <c r="I14" i="35"/>
  <c r="J6" i="35"/>
  <c r="J8" i="35"/>
  <c r="J7" i="35"/>
  <c r="H8" i="40" l="1"/>
  <c r="H6" i="40"/>
  <c r="H5" i="40"/>
  <c r="I6" i="36"/>
  <c r="I5" i="36"/>
  <c r="I8" i="36"/>
  <c r="I7" i="36"/>
  <c r="B49" i="30"/>
  <c r="H7" i="40" l="1"/>
  <c r="E10" i="31"/>
  <c r="N1" i="29" a="1"/>
  <c r="O1" i="29" s="1"/>
  <c r="N1" i="43" a="1"/>
  <c r="N1" i="43" s="1"/>
  <c r="B66" i="30"/>
  <c r="B26" i="30"/>
  <c r="B25" i="30"/>
  <c r="BX1" i="29" l="1"/>
  <c r="BP1" i="29"/>
  <c r="BH1" i="29"/>
  <c r="AZ1" i="29"/>
  <c r="AR1" i="29"/>
  <c r="AJ1" i="29"/>
  <c r="AB1" i="29"/>
  <c r="T1" i="29"/>
  <c r="BZ1" i="29"/>
  <c r="BR1" i="29"/>
  <c r="BJ1" i="29"/>
  <c r="BB1" i="29"/>
  <c r="AT1" i="29"/>
  <c r="AL1" i="29"/>
  <c r="AD1" i="29"/>
  <c r="V1" i="29"/>
  <c r="N1" i="29"/>
  <c r="BY1" i="29"/>
  <c r="BQ1" i="29"/>
  <c r="BI1" i="29"/>
  <c r="BA1" i="29"/>
  <c r="AS1" i="29"/>
  <c r="AK1" i="29"/>
  <c r="AC1" i="29"/>
  <c r="U1" i="29"/>
  <c r="CE1" i="29"/>
  <c r="BW1" i="29"/>
  <c r="BO1" i="29"/>
  <c r="BG1" i="29"/>
  <c r="AY1" i="29"/>
  <c r="AQ1" i="29"/>
  <c r="AI1" i="29"/>
  <c r="AA1" i="29"/>
  <c r="S1" i="29"/>
  <c r="CD1" i="29"/>
  <c r="BN1" i="29"/>
  <c r="AX1" i="29"/>
  <c r="AH1" i="29"/>
  <c r="Z1" i="29"/>
  <c r="CC1" i="29"/>
  <c r="BM1" i="29"/>
  <c r="BE1" i="29"/>
  <c r="AO1" i="29"/>
  <c r="Q1" i="29"/>
  <c r="CB1" i="29"/>
  <c r="BT1" i="29"/>
  <c r="BL1" i="29"/>
  <c r="BD1" i="29"/>
  <c r="AV1" i="29"/>
  <c r="AN1" i="29"/>
  <c r="AF1" i="29"/>
  <c r="X1" i="29"/>
  <c r="P1" i="29"/>
  <c r="BV1" i="29"/>
  <c r="BF1" i="29"/>
  <c r="AP1" i="29"/>
  <c r="R1" i="29"/>
  <c r="BU1" i="29"/>
  <c r="AW1" i="29"/>
  <c r="AG1" i="29"/>
  <c r="Y1" i="29"/>
  <c r="CA1" i="29"/>
  <c r="BS1" i="29"/>
  <c r="BK1" i="29"/>
  <c r="BC1" i="29"/>
  <c r="AU1" i="29"/>
  <c r="AM1" i="29"/>
  <c r="AE1" i="29"/>
  <c r="W1" i="29"/>
  <c r="BY1" i="43"/>
  <c r="AC1" i="43"/>
  <c r="BX1" i="43"/>
  <c r="BP1" i="43"/>
  <c r="BH1" i="43"/>
  <c r="AZ1" i="43"/>
  <c r="AR1" i="43"/>
  <c r="AJ1" i="43"/>
  <c r="AB1" i="43"/>
  <c r="T1" i="43"/>
  <c r="BA1" i="43"/>
  <c r="BO1" i="43"/>
  <c r="S1" i="43"/>
  <c r="BW1" i="43"/>
  <c r="BQ1" i="43"/>
  <c r="BI1" i="43"/>
  <c r="AS1" i="43"/>
  <c r="U1" i="43"/>
  <c r="AY1" i="43"/>
  <c r="AI1" i="43"/>
  <c r="CD1" i="43"/>
  <c r="BN1" i="43"/>
  <c r="AX1" i="43"/>
  <c r="AH1" i="43"/>
  <c r="R1" i="43"/>
  <c r="BU1" i="43"/>
  <c r="BE1" i="43"/>
  <c r="AO1" i="43"/>
  <c r="Q1" i="43"/>
  <c r="CB1" i="43"/>
  <c r="BT1" i="43"/>
  <c r="BL1" i="43"/>
  <c r="BD1" i="43"/>
  <c r="AV1" i="43"/>
  <c r="AN1" i="43"/>
  <c r="AF1" i="43"/>
  <c r="X1" i="43"/>
  <c r="P1" i="43"/>
  <c r="BG1" i="43"/>
  <c r="AA1" i="43"/>
  <c r="BV1" i="43"/>
  <c r="BF1" i="43"/>
  <c r="Z1" i="43"/>
  <c r="BM1" i="43"/>
  <c r="AW1" i="43"/>
  <c r="Y1" i="43"/>
  <c r="CA1" i="43"/>
  <c r="BS1" i="43"/>
  <c r="BK1" i="43"/>
  <c r="BC1" i="43"/>
  <c r="AU1" i="43"/>
  <c r="AM1" i="43"/>
  <c r="AE1" i="43"/>
  <c r="W1" i="43"/>
  <c r="O1" i="43"/>
  <c r="AK1" i="43"/>
  <c r="CE1" i="43"/>
  <c r="AQ1" i="43"/>
  <c r="AP1" i="43"/>
  <c r="CC1" i="43"/>
  <c r="AG1" i="43"/>
  <c r="BZ1" i="43"/>
  <c r="BR1" i="43"/>
  <c r="BJ1" i="43"/>
  <c r="BB1" i="43"/>
  <c r="AT1" i="43"/>
  <c r="AL1" i="43"/>
  <c r="AD1" i="43"/>
  <c r="V1" i="43"/>
  <c r="D18" i="12" l="1"/>
  <c r="C18" i="12"/>
  <c r="D35" i="39"/>
  <c r="C35" i="39"/>
  <c r="E35" i="39" s="1"/>
  <c r="D34" i="39"/>
  <c r="C34" i="39"/>
  <c r="E34" i="39" s="1"/>
  <c r="D35" i="16"/>
  <c r="C35" i="16"/>
  <c r="D34" i="16"/>
  <c r="C34" i="16"/>
  <c r="E34" i="16" l="1"/>
  <c r="E35" i="16"/>
  <c r="M2" i="43" l="1"/>
  <c r="L2" i="43"/>
  <c r="K2" i="43"/>
  <c r="J2" i="43"/>
  <c r="I2" i="43"/>
  <c r="H2" i="43"/>
  <c r="G2" i="43"/>
  <c r="F2" i="43"/>
  <c r="E2" i="43"/>
  <c r="D2" i="43"/>
  <c r="C2" i="43"/>
  <c r="B2" i="43"/>
  <c r="A2" i="43"/>
  <c r="D20" i="12" l="1"/>
  <c r="D19" i="12"/>
  <c r="D17" i="12"/>
  <c r="D15" i="12"/>
  <c r="B10" i="31"/>
  <c r="E3" i="31"/>
  <c r="B3" i="31" s="1"/>
  <c r="E2" i="31"/>
  <c r="D34" i="12"/>
  <c r="C34" i="12"/>
  <c r="D25" i="12"/>
  <c r="C25" i="12"/>
  <c r="D23" i="12"/>
  <c r="C23" i="12"/>
  <c r="D22" i="12"/>
  <c r="C22" i="12"/>
  <c r="C20" i="12"/>
  <c r="C19" i="12"/>
  <c r="C17" i="12"/>
  <c r="D16" i="12"/>
  <c r="C16" i="12"/>
  <c r="C15" i="12"/>
  <c r="D14" i="12"/>
  <c r="C14" i="12"/>
  <c r="D11" i="12"/>
  <c r="C11" i="12"/>
  <c r="D10" i="12"/>
  <c r="C10" i="12"/>
  <c r="D9" i="12"/>
  <c r="C9" i="12"/>
  <c r="D8" i="12"/>
  <c r="C8" i="12"/>
  <c r="D7" i="12"/>
  <c r="C7" i="12"/>
  <c r="D6" i="12"/>
  <c r="C6" i="12"/>
  <c r="D5" i="12"/>
  <c r="C5" i="12"/>
  <c r="H41" i="39"/>
  <c r="G41" i="39"/>
  <c r="H40" i="39"/>
  <c r="G40" i="39"/>
  <c r="H39" i="39"/>
  <c r="G39" i="39"/>
  <c r="H38" i="39"/>
  <c r="G38" i="39"/>
  <c r="H37" i="39"/>
  <c r="G37" i="39"/>
  <c r="H36" i="39"/>
  <c r="G36" i="39"/>
  <c r="H35" i="39"/>
  <c r="G35" i="39"/>
  <c r="H34" i="39"/>
  <c r="G34" i="39"/>
  <c r="H33" i="39"/>
  <c r="G33" i="39"/>
  <c r="D33" i="39"/>
  <c r="C33" i="39"/>
  <c r="H32" i="39"/>
  <c r="G32" i="39"/>
  <c r="D32" i="39"/>
  <c r="C32" i="39"/>
  <c r="D31" i="39"/>
  <c r="C31" i="39"/>
  <c r="D30" i="39"/>
  <c r="C30" i="39"/>
  <c r="D29" i="39"/>
  <c r="C29" i="39"/>
  <c r="H28" i="39"/>
  <c r="G28" i="39"/>
  <c r="D28" i="39"/>
  <c r="C28" i="39"/>
  <c r="H27" i="39"/>
  <c r="G27" i="39"/>
  <c r="D27" i="39"/>
  <c r="C27" i="39"/>
  <c r="H26" i="39"/>
  <c r="G26" i="39"/>
  <c r="D26" i="39"/>
  <c r="C26" i="39"/>
  <c r="H25" i="39"/>
  <c r="G25" i="39"/>
  <c r="D25" i="39"/>
  <c r="C25" i="39"/>
  <c r="H24" i="39"/>
  <c r="G24" i="39"/>
  <c r="D24" i="39"/>
  <c r="C24" i="39"/>
  <c r="H23" i="39"/>
  <c r="G23" i="39"/>
  <c r="D23" i="39"/>
  <c r="C23" i="39"/>
  <c r="H22" i="39"/>
  <c r="G22" i="39"/>
  <c r="D22" i="39"/>
  <c r="C22" i="39"/>
  <c r="H21" i="39"/>
  <c r="G21" i="39"/>
  <c r="D21" i="39"/>
  <c r="C21" i="39"/>
  <c r="H20" i="39"/>
  <c r="G20" i="39"/>
  <c r="D20" i="39"/>
  <c r="C20" i="39"/>
  <c r="D19" i="39"/>
  <c r="C19" i="39"/>
  <c r="H17" i="39"/>
  <c r="G17" i="39"/>
  <c r="H16" i="39"/>
  <c r="G16" i="39"/>
  <c r="D16" i="39"/>
  <c r="C16" i="39"/>
  <c r="H15" i="39"/>
  <c r="G15" i="39"/>
  <c r="D15" i="39"/>
  <c r="C15" i="39"/>
  <c r="H14" i="39"/>
  <c r="G14" i="39"/>
  <c r="D14" i="39"/>
  <c r="C14" i="39"/>
  <c r="H13" i="39"/>
  <c r="G13" i="39"/>
  <c r="D13" i="39"/>
  <c r="C13" i="39"/>
  <c r="H12" i="39"/>
  <c r="G12" i="39"/>
  <c r="D12" i="39"/>
  <c r="C12" i="39"/>
  <c r="H11" i="39"/>
  <c r="G11" i="39"/>
  <c r="D11" i="39"/>
  <c r="C11" i="39"/>
  <c r="H10" i="39"/>
  <c r="G10" i="39"/>
  <c r="D10" i="39"/>
  <c r="C10" i="39"/>
  <c r="H9" i="39"/>
  <c r="G9" i="39"/>
  <c r="D9" i="39"/>
  <c r="C9" i="39"/>
  <c r="H8" i="39"/>
  <c r="G8" i="39"/>
  <c r="D8" i="39"/>
  <c r="C8" i="39"/>
  <c r="H7" i="39"/>
  <c r="G7" i="39"/>
  <c r="D7" i="39"/>
  <c r="C7" i="39"/>
  <c r="H6" i="39"/>
  <c r="G6" i="39"/>
  <c r="D6" i="39"/>
  <c r="C6" i="39"/>
  <c r="H41" i="16"/>
  <c r="G41" i="16"/>
  <c r="H40" i="16"/>
  <c r="G40" i="16"/>
  <c r="H39" i="16"/>
  <c r="G39" i="16"/>
  <c r="H38" i="16"/>
  <c r="G38" i="16"/>
  <c r="H37" i="16"/>
  <c r="G37" i="16"/>
  <c r="H36" i="16"/>
  <c r="G36" i="16"/>
  <c r="H35" i="16"/>
  <c r="G35" i="16"/>
  <c r="H34" i="16"/>
  <c r="G34" i="16"/>
  <c r="H33" i="16"/>
  <c r="G33" i="16"/>
  <c r="D33" i="16"/>
  <c r="C33" i="16"/>
  <c r="H32" i="16"/>
  <c r="G32" i="16"/>
  <c r="D32" i="16"/>
  <c r="C32" i="16"/>
  <c r="D31" i="16"/>
  <c r="C31" i="16"/>
  <c r="D30" i="16"/>
  <c r="C30" i="16"/>
  <c r="D29" i="16"/>
  <c r="C29" i="16"/>
  <c r="H28" i="16"/>
  <c r="G28" i="16"/>
  <c r="D28" i="16"/>
  <c r="C28" i="16"/>
  <c r="H27" i="16"/>
  <c r="G27" i="16"/>
  <c r="D27" i="16"/>
  <c r="C27" i="16"/>
  <c r="H26" i="16"/>
  <c r="G26" i="16"/>
  <c r="D26" i="16"/>
  <c r="C26" i="16"/>
  <c r="H25" i="16"/>
  <c r="G25" i="16"/>
  <c r="D25" i="16"/>
  <c r="C25" i="16"/>
  <c r="H24" i="16"/>
  <c r="G24" i="16"/>
  <c r="D24" i="16"/>
  <c r="C24" i="16"/>
  <c r="H23" i="16"/>
  <c r="G23" i="16"/>
  <c r="D23" i="16"/>
  <c r="C23" i="16"/>
  <c r="H22" i="16"/>
  <c r="G22" i="16"/>
  <c r="D22" i="16"/>
  <c r="C22" i="16"/>
  <c r="H21" i="16"/>
  <c r="G21" i="16"/>
  <c r="D21" i="16"/>
  <c r="C21" i="16"/>
  <c r="H20" i="16"/>
  <c r="G20" i="16"/>
  <c r="D20" i="16"/>
  <c r="C20" i="16"/>
  <c r="D19" i="16"/>
  <c r="C19" i="16"/>
  <c r="H17" i="16"/>
  <c r="G17" i="16"/>
  <c r="H16" i="16"/>
  <c r="G16" i="16"/>
  <c r="D16" i="16"/>
  <c r="C16" i="16"/>
  <c r="H15" i="16"/>
  <c r="G15" i="16"/>
  <c r="D15" i="16"/>
  <c r="C15" i="16"/>
  <c r="H14" i="16"/>
  <c r="G14" i="16"/>
  <c r="D14" i="16"/>
  <c r="C14" i="16"/>
  <c r="H13" i="16"/>
  <c r="G13" i="16"/>
  <c r="D13" i="16"/>
  <c r="C13" i="16"/>
  <c r="H12" i="16"/>
  <c r="G12" i="16"/>
  <c r="D12" i="16"/>
  <c r="C12" i="16"/>
  <c r="H11" i="16"/>
  <c r="G11" i="16"/>
  <c r="D11" i="16"/>
  <c r="C11" i="16"/>
  <c r="H10" i="16"/>
  <c r="G10" i="16"/>
  <c r="D10" i="16"/>
  <c r="C10" i="16"/>
  <c r="H9" i="16"/>
  <c r="G9" i="16"/>
  <c r="D9" i="16"/>
  <c r="C9" i="16"/>
  <c r="H8" i="16"/>
  <c r="G8" i="16"/>
  <c r="D8" i="16"/>
  <c r="C8" i="16"/>
  <c r="H7" i="16"/>
  <c r="G7" i="16"/>
  <c r="D7" i="16"/>
  <c r="C7" i="16"/>
  <c r="H6" i="16"/>
  <c r="G6" i="16"/>
  <c r="D6" i="16"/>
  <c r="C6" i="16"/>
  <c r="M28" i="14"/>
  <c r="M26" i="14"/>
  <c r="M25" i="14"/>
  <c r="M24" i="14"/>
  <c r="W23" i="14"/>
  <c r="V23" i="14"/>
  <c r="U23" i="14"/>
  <c r="T23" i="14"/>
  <c r="S23" i="14"/>
  <c r="R23" i="14"/>
  <c r="Q23" i="14"/>
  <c r="P23" i="14"/>
  <c r="O23" i="14"/>
  <c r="N23" i="14"/>
  <c r="L23" i="14"/>
  <c r="K23" i="14"/>
  <c r="J23" i="14"/>
  <c r="I23" i="14"/>
  <c r="H23" i="14"/>
  <c r="G23" i="14"/>
  <c r="D23" i="14"/>
  <c r="C23" i="14"/>
  <c r="M22" i="14"/>
  <c r="M21" i="14"/>
  <c r="U19" i="14"/>
  <c r="T19" i="14"/>
  <c r="S19" i="14"/>
  <c r="R19" i="14"/>
  <c r="Q19" i="14"/>
  <c r="P19" i="14"/>
  <c r="O19" i="14"/>
  <c r="N19" i="14"/>
  <c r="J19" i="14"/>
  <c r="J12" i="14" s="1"/>
  <c r="I19" i="14"/>
  <c r="H19" i="14"/>
  <c r="G19" i="14"/>
  <c r="D19" i="14"/>
  <c r="D12" i="14" s="1"/>
  <c r="C19" i="14"/>
  <c r="M18" i="14"/>
  <c r="M17" i="14"/>
  <c r="M16" i="14"/>
  <c r="W14" i="14"/>
  <c r="V14" i="14"/>
  <c r="U14" i="14"/>
  <c r="T14" i="14"/>
  <c r="T12" i="14" s="1"/>
  <c r="S14" i="14"/>
  <c r="S12" i="14" s="1"/>
  <c r="R14" i="14"/>
  <c r="Q14" i="14"/>
  <c r="P14" i="14"/>
  <c r="O14" i="14"/>
  <c r="L14" i="14"/>
  <c r="K14" i="14"/>
  <c r="I14" i="14"/>
  <c r="I12" i="14" s="1"/>
  <c r="H14" i="14"/>
  <c r="G14" i="14"/>
  <c r="D14" i="14"/>
  <c r="M10" i="14"/>
  <c r="M9" i="14"/>
  <c r="M8" i="14"/>
  <c r="D33" i="13"/>
  <c r="C33" i="13"/>
  <c r="D27" i="13"/>
  <c r="C27" i="13"/>
  <c r="D22" i="13"/>
  <c r="C22" i="13"/>
  <c r="D14" i="13"/>
  <c r="C14" i="13"/>
  <c r="D9" i="13"/>
  <c r="C9" i="13"/>
  <c r="D34" i="40"/>
  <c r="C34" i="40"/>
  <c r="C21" i="40"/>
  <c r="G42" i="11"/>
  <c r="F42" i="11"/>
  <c r="D36" i="11"/>
  <c r="C36" i="11"/>
  <c r="G29" i="11"/>
  <c r="F29" i="11"/>
  <c r="G18" i="11"/>
  <c r="F18" i="11"/>
  <c r="D17" i="11"/>
  <c r="C17" i="11"/>
  <c r="M28" i="38"/>
  <c r="M26" i="38"/>
  <c r="M25" i="38"/>
  <c r="M24" i="38"/>
  <c r="W23" i="38"/>
  <c r="V23" i="38"/>
  <c r="T23" i="38"/>
  <c r="S23" i="38"/>
  <c r="R23" i="38"/>
  <c r="O23" i="38"/>
  <c r="N23" i="38"/>
  <c r="L23" i="38"/>
  <c r="K23" i="38"/>
  <c r="I23" i="38"/>
  <c r="H23" i="38"/>
  <c r="G23" i="38"/>
  <c r="D23" i="38"/>
  <c r="C23" i="38"/>
  <c r="M22" i="38"/>
  <c r="M21" i="38"/>
  <c r="W19" i="38"/>
  <c r="V19" i="38"/>
  <c r="T19" i="38"/>
  <c r="S19" i="38"/>
  <c r="R19" i="38"/>
  <c r="O19" i="38"/>
  <c r="N19" i="38"/>
  <c r="I19" i="38"/>
  <c r="H19" i="38"/>
  <c r="G19" i="38"/>
  <c r="D19" i="38"/>
  <c r="C19" i="38"/>
  <c r="M18" i="38"/>
  <c r="M17" i="38"/>
  <c r="M16" i="38"/>
  <c r="W14" i="38"/>
  <c r="V14" i="38"/>
  <c r="V12" i="38" s="1"/>
  <c r="T14" i="38"/>
  <c r="T12" i="38" s="1"/>
  <c r="S14" i="38"/>
  <c r="R14" i="38"/>
  <c r="O14" i="38"/>
  <c r="N14" i="38"/>
  <c r="L14" i="38"/>
  <c r="K14" i="38"/>
  <c r="I14" i="38"/>
  <c r="H14" i="38"/>
  <c r="G14" i="38"/>
  <c r="D14" i="38"/>
  <c r="M10" i="38"/>
  <c r="M9" i="38"/>
  <c r="M8" i="38"/>
  <c r="D34" i="36"/>
  <c r="C34" i="36"/>
  <c r="M23" i="14" l="1"/>
  <c r="O12" i="38"/>
  <c r="O12" i="14"/>
  <c r="C5" i="36" a="1"/>
  <c r="C15" i="36" s="1"/>
  <c r="D21" i="12"/>
  <c r="D5" i="36" a="1"/>
  <c r="U12" i="14"/>
  <c r="D12" i="38"/>
  <c r="I12" i="38"/>
  <c r="N12" i="38"/>
  <c r="S12" i="38"/>
  <c r="G12" i="14"/>
  <c r="R12" i="14"/>
  <c r="H12" i="38"/>
  <c r="G12" i="38"/>
  <c r="M23" i="38"/>
  <c r="P12" i="14"/>
  <c r="R12" i="38"/>
  <c r="Q12" i="14"/>
  <c r="D17" i="16"/>
  <c r="G29" i="16"/>
  <c r="G18" i="39"/>
  <c r="C17" i="39"/>
  <c r="C36" i="39"/>
  <c r="D17" i="39"/>
  <c r="G29" i="39"/>
  <c r="G42" i="39"/>
  <c r="H29" i="39"/>
  <c r="H42" i="39"/>
  <c r="H18" i="39"/>
  <c r="D36" i="39"/>
  <c r="G18" i="16"/>
  <c r="H18" i="16"/>
  <c r="H29" i="16"/>
  <c r="H42" i="16"/>
  <c r="D36" i="16"/>
  <c r="C21" i="12"/>
  <c r="C36" i="16"/>
  <c r="G42" i="16"/>
  <c r="C17" i="16"/>
  <c r="H12" i="14"/>
  <c r="D21" i="40"/>
  <c r="C11" i="36" l="1"/>
  <c r="C16" i="36"/>
  <c r="D5" i="36"/>
  <c r="D11" i="36"/>
  <c r="D6" i="36"/>
  <c r="D12" i="36"/>
  <c r="D10" i="36"/>
  <c r="D9" i="36"/>
  <c r="D16" i="36"/>
  <c r="D7" i="36"/>
  <c r="D13" i="36"/>
  <c r="D19" i="36"/>
  <c r="D17" i="36"/>
  <c r="D18" i="36"/>
  <c r="D15" i="36"/>
  <c r="D8" i="36"/>
  <c r="D14" i="36"/>
  <c r="D20" i="36"/>
  <c r="C14" i="36"/>
  <c r="C8" i="36"/>
  <c r="C6" i="36"/>
  <c r="C5" i="36"/>
  <c r="C19" i="36"/>
  <c r="C17" i="36"/>
  <c r="C18" i="36"/>
  <c r="D66" i="30" s="1"/>
  <c r="C13" i="36"/>
  <c r="C12" i="36"/>
  <c r="C7" i="36"/>
  <c r="C10" i="36"/>
  <c r="C9" i="36"/>
  <c r="C20" i="36"/>
  <c r="M2" i="29"/>
  <c r="O11" i="38" l="1"/>
  <c r="P11" i="38"/>
  <c r="Q11" i="38"/>
  <c r="S11" i="38"/>
  <c r="T11" i="38"/>
  <c r="U11" i="38"/>
  <c r="W7" i="38"/>
  <c r="W11" i="38" s="1"/>
  <c r="V7" i="38"/>
  <c r="V11" i="38" s="1"/>
  <c r="R7" i="38"/>
  <c r="R11" i="38" s="1"/>
  <c r="N7" i="38"/>
  <c r="N11" i="38" s="1"/>
  <c r="B52" i="30" l="1"/>
  <c r="B53" i="30"/>
  <c r="B54" i="30"/>
  <c r="B55" i="30"/>
  <c r="B34" i="30"/>
  <c r="B6" i="30"/>
  <c r="B7" i="30"/>
  <c r="U29" i="38"/>
  <c r="U11" i="14" l="1"/>
  <c r="J11" i="14"/>
  <c r="I41" i="39" l="1"/>
  <c r="I40" i="39"/>
  <c r="I39" i="39"/>
  <c r="E11" i="39"/>
  <c r="U29" i="14"/>
  <c r="J29" i="14"/>
  <c r="E13" i="39"/>
  <c r="E10" i="39"/>
  <c r="I11" i="39"/>
  <c r="I12" i="39"/>
  <c r="I10" i="39"/>
  <c r="E10" i="16"/>
  <c r="I10" i="16"/>
  <c r="I40" i="16"/>
  <c r="E12" i="39"/>
  <c r="I13" i="39"/>
  <c r="X8" i="14" l="1"/>
  <c r="X9" i="14"/>
  <c r="X10" i="14"/>
  <c r="X16" i="14"/>
  <c r="X17" i="14"/>
  <c r="X18" i="14"/>
  <c r="X21" i="14"/>
  <c r="X22" i="14"/>
  <c r="X24" i="14"/>
  <c r="X25" i="14"/>
  <c r="X26" i="14"/>
  <c r="X27" i="14"/>
  <c r="X28" i="14"/>
  <c r="O11" i="14"/>
  <c r="P11" i="14"/>
  <c r="Q11" i="14"/>
  <c r="S11" i="14"/>
  <c r="T11" i="14"/>
  <c r="W7" i="14"/>
  <c r="V7" i="14"/>
  <c r="R7" i="14"/>
  <c r="R11" i="14" s="1"/>
  <c r="N7" i="14"/>
  <c r="E25" i="33"/>
  <c r="E24" i="33"/>
  <c r="T29" i="14" l="1"/>
  <c r="P29" i="14"/>
  <c r="W11" i="14"/>
  <c r="S29" i="14"/>
  <c r="O29" i="14"/>
  <c r="Q29" i="14"/>
  <c r="X7" i="14"/>
  <c r="V11" i="14"/>
  <c r="N11" i="14"/>
  <c r="X23" i="14"/>
  <c r="R29" i="14"/>
  <c r="G9" i="41" s="1"/>
  <c r="D41" i="37"/>
  <c r="D30" i="40"/>
  <c r="C30" i="40"/>
  <c r="D24" i="40"/>
  <c r="D26" i="40" s="1"/>
  <c r="G4" i="41" s="1"/>
  <c r="C24" i="40"/>
  <c r="C29" i="40" l="1"/>
  <c r="D24" i="12"/>
  <c r="D26" i="12" s="1"/>
  <c r="I25" i="16"/>
  <c r="I32" i="16"/>
  <c r="I34" i="16"/>
  <c r="I36" i="16"/>
  <c r="I38" i="16"/>
  <c r="I41" i="16"/>
  <c r="I21" i="39"/>
  <c r="E20" i="16"/>
  <c r="I13" i="16"/>
  <c r="E8" i="39"/>
  <c r="E25" i="39"/>
  <c r="I37" i="39"/>
  <c r="I27" i="39"/>
  <c r="I25" i="39"/>
  <c r="I23" i="39"/>
  <c r="I36" i="39"/>
  <c r="W13" i="14"/>
  <c r="C22" i="36" a="1"/>
  <c r="D22" i="36" s="1"/>
  <c r="C25" i="36" a="1"/>
  <c r="C25" i="36" s="1"/>
  <c r="D71" i="30" s="1"/>
  <c r="D29" i="40"/>
  <c r="D41" i="40" s="1"/>
  <c r="E31" i="39"/>
  <c r="E29" i="39"/>
  <c r="X11" i="14"/>
  <c r="I20" i="39"/>
  <c r="E23" i="39"/>
  <c r="I16" i="39"/>
  <c r="I14" i="39"/>
  <c r="I9" i="39"/>
  <c r="I7" i="39"/>
  <c r="I28" i="39"/>
  <c r="I26" i="39"/>
  <c r="I22" i="39"/>
  <c r="I35" i="39"/>
  <c r="I33" i="39"/>
  <c r="C26" i="40"/>
  <c r="F4" i="41" s="1"/>
  <c r="E26" i="33"/>
  <c r="I32" i="39"/>
  <c r="I17" i="39"/>
  <c r="I15" i="39"/>
  <c r="I8" i="39"/>
  <c r="I38" i="39"/>
  <c r="I34" i="39"/>
  <c r="E16" i="39"/>
  <c r="E14" i="39"/>
  <c r="E9" i="39"/>
  <c r="E7" i="39"/>
  <c r="E20" i="39"/>
  <c r="E22" i="39"/>
  <c r="E24" i="39"/>
  <c r="E26" i="39"/>
  <c r="E32" i="39"/>
  <c r="E30" i="39"/>
  <c r="E9" i="16"/>
  <c r="E33" i="16"/>
  <c r="E31" i="16"/>
  <c r="E29" i="16"/>
  <c r="E27" i="16"/>
  <c r="E25" i="16"/>
  <c r="E23" i="16"/>
  <c r="E21" i="16"/>
  <c r="I16" i="16"/>
  <c r="I14" i="16"/>
  <c r="I12" i="16"/>
  <c r="I9" i="16"/>
  <c r="I7" i="16"/>
  <c r="I22" i="16"/>
  <c r="I24" i="16"/>
  <c r="I26" i="16"/>
  <c r="I28" i="16"/>
  <c r="I33" i="16"/>
  <c r="I35" i="16"/>
  <c r="I37" i="16"/>
  <c r="I39" i="16"/>
  <c r="E28" i="16"/>
  <c r="I24" i="39"/>
  <c r="E19" i="39"/>
  <c r="D19" i="35" s="1" a="1"/>
  <c r="E21" i="39"/>
  <c r="E28" i="39"/>
  <c r="E15" i="39"/>
  <c r="E33" i="39"/>
  <c r="E27" i="39"/>
  <c r="E6" i="39"/>
  <c r="E32" i="16"/>
  <c r="E30" i="16"/>
  <c r="I17" i="16"/>
  <c r="I15" i="16"/>
  <c r="I11" i="16"/>
  <c r="I8" i="16"/>
  <c r="I21" i="16"/>
  <c r="I23" i="16"/>
  <c r="I27" i="16"/>
  <c r="E15" i="16"/>
  <c r="E13" i="16"/>
  <c r="E11" i="16"/>
  <c r="E8" i="16"/>
  <c r="I20" i="16"/>
  <c r="E26" i="16"/>
  <c r="E24" i="16"/>
  <c r="E22" i="16"/>
  <c r="I6" i="16"/>
  <c r="E19" i="16"/>
  <c r="E12" i="16"/>
  <c r="E7" i="16"/>
  <c r="E16" i="16"/>
  <c r="E14" i="16"/>
  <c r="E6" i="16"/>
  <c r="D27" i="40"/>
  <c r="I11" i="38"/>
  <c r="H11" i="38"/>
  <c r="F11" i="38"/>
  <c r="F29" i="38" s="1"/>
  <c r="D30" i="36"/>
  <c r="C30" i="36"/>
  <c r="B3" i="35"/>
  <c r="B3" i="40" s="1"/>
  <c r="B2" i="35"/>
  <c r="C19" i="35" l="1" a="1"/>
  <c r="C30" i="35" s="1"/>
  <c r="C32" i="35"/>
  <c r="D19" i="35"/>
  <c r="D34" i="35"/>
  <c r="D26" i="35"/>
  <c r="D23" i="35"/>
  <c r="D33" i="35"/>
  <c r="D25" i="35"/>
  <c r="D24" i="35"/>
  <c r="D32" i="35"/>
  <c r="D22" i="35"/>
  <c r="D35" i="35"/>
  <c r="D27" i="35"/>
  <c r="D21" i="35"/>
  <c r="D20" i="35"/>
  <c r="D30" i="35"/>
  <c r="D31" i="35"/>
  <c r="D29" i="35"/>
  <c r="D28" i="35"/>
  <c r="D58" i="30"/>
  <c r="D59" i="30"/>
  <c r="D62" i="30"/>
  <c r="D57" i="30"/>
  <c r="D64" i="30"/>
  <c r="D61" i="30"/>
  <c r="D60" i="30"/>
  <c r="D65" i="30"/>
  <c r="D67" i="30"/>
  <c r="E17" i="16"/>
  <c r="E17" i="39"/>
  <c r="I29" i="16"/>
  <c r="I42" i="39"/>
  <c r="I42" i="16"/>
  <c r="I29" i="39"/>
  <c r="E36" i="16"/>
  <c r="I18" i="16"/>
  <c r="E36" i="39"/>
  <c r="X13" i="14"/>
  <c r="D23" i="36"/>
  <c r="C23" i="36"/>
  <c r="D70" i="30" s="1"/>
  <c r="D68" i="30"/>
  <c r="C22" i="36"/>
  <c r="D29" i="36"/>
  <c r="C29" i="36"/>
  <c r="D63" i="30"/>
  <c r="D6" i="35" a="1"/>
  <c r="F32" i="35" a="1"/>
  <c r="F40" i="35" s="1"/>
  <c r="C6" i="35" a="1"/>
  <c r="C10" i="35" s="1"/>
  <c r="D6" i="30" s="1"/>
  <c r="F6" i="35" a="1"/>
  <c r="F10" i="35" s="1"/>
  <c r="D34" i="30" s="1"/>
  <c r="G32" i="35" a="1"/>
  <c r="H30" i="39"/>
  <c r="H43" i="39" s="1"/>
  <c r="G30" i="16"/>
  <c r="G43" i="16" s="1"/>
  <c r="C27" i="40"/>
  <c r="C41" i="40"/>
  <c r="L13" i="14"/>
  <c r="E23" i="33"/>
  <c r="I29" i="38"/>
  <c r="D25" i="36"/>
  <c r="H29" i="38"/>
  <c r="G20" i="35" a="1"/>
  <c r="G24" i="35" s="1"/>
  <c r="F20" i="35" a="1"/>
  <c r="F23" i="35" s="1"/>
  <c r="D43" i="11"/>
  <c r="G30" i="11"/>
  <c r="G43" i="11" s="1"/>
  <c r="C43" i="11"/>
  <c r="F30" i="11"/>
  <c r="B3" i="37"/>
  <c r="B3" i="36"/>
  <c r="B3" i="38"/>
  <c r="H30" i="16"/>
  <c r="H43" i="16" s="1"/>
  <c r="D43" i="39"/>
  <c r="C43" i="39"/>
  <c r="C43" i="16"/>
  <c r="D43" i="16"/>
  <c r="C24" i="35" l="1"/>
  <c r="C22" i="35"/>
  <c r="C25" i="35"/>
  <c r="C20" i="35"/>
  <c r="C23" i="35"/>
  <c r="C29" i="35"/>
  <c r="D23" i="30" s="1"/>
  <c r="C35" i="35"/>
  <c r="C34" i="35"/>
  <c r="C27" i="35"/>
  <c r="C19" i="35"/>
  <c r="C26" i="35"/>
  <c r="C21" i="35"/>
  <c r="C31" i="35"/>
  <c r="C28" i="35"/>
  <c r="D22" i="30" s="1"/>
  <c r="C33" i="35"/>
  <c r="F39" i="35"/>
  <c r="D53" i="30" s="1"/>
  <c r="F15" i="35"/>
  <c r="D39" i="30" s="1"/>
  <c r="E7" i="31"/>
  <c r="B7" i="31" s="1"/>
  <c r="D56" i="30"/>
  <c r="C13" i="35"/>
  <c r="D9" i="30" s="1"/>
  <c r="D21" i="36"/>
  <c r="D24" i="36" s="1"/>
  <c r="D26" i="36" s="1"/>
  <c r="G3" i="41"/>
  <c r="M13" i="14"/>
  <c r="C21" i="36"/>
  <c r="C24" i="36" s="1"/>
  <c r="C26" i="36" s="1"/>
  <c r="D13" i="30"/>
  <c r="D54" i="30"/>
  <c r="G24" i="33"/>
  <c r="D69" i="30"/>
  <c r="F9" i="35"/>
  <c r="D33" i="30" s="1"/>
  <c r="F36" i="35"/>
  <c r="F35" i="35"/>
  <c r="F38" i="35"/>
  <c r="D52" i="30" s="1"/>
  <c r="F34" i="35"/>
  <c r="F33" i="35"/>
  <c r="D50" i="30" s="1"/>
  <c r="C11" i="35"/>
  <c r="D7" i="30" s="1"/>
  <c r="C8" i="35"/>
  <c r="D4" i="30" s="1"/>
  <c r="C6" i="35"/>
  <c r="G25" i="33"/>
  <c r="C12" i="35"/>
  <c r="D8" i="30" s="1"/>
  <c r="C9" i="35"/>
  <c r="D5" i="30" s="1"/>
  <c r="F14" i="35"/>
  <c r="D38" i="30" s="1"/>
  <c r="F12" i="35"/>
  <c r="D36" i="30" s="1"/>
  <c r="G32" i="35"/>
  <c r="G34" i="35"/>
  <c r="D7" i="38" s="1"/>
  <c r="D11" i="38" s="1"/>
  <c r="D29" i="38" s="1"/>
  <c r="G39" i="35"/>
  <c r="G38" i="35"/>
  <c r="G41" i="35"/>
  <c r="G37" i="35"/>
  <c r="G40" i="35"/>
  <c r="G35" i="35"/>
  <c r="E7" i="38" s="1"/>
  <c r="E11" i="38" s="1"/>
  <c r="E29" i="38" s="1"/>
  <c r="G33" i="35"/>
  <c r="G36" i="35"/>
  <c r="F11" i="35"/>
  <c r="D35" i="30" s="1"/>
  <c r="C7" i="35"/>
  <c r="D3" i="30" s="1"/>
  <c r="F32" i="35"/>
  <c r="F7" i="35"/>
  <c r="D31" i="30" s="1"/>
  <c r="C15" i="35"/>
  <c r="D11" i="30" s="1"/>
  <c r="F41" i="35"/>
  <c r="F37" i="35"/>
  <c r="C16" i="35"/>
  <c r="D12" i="30" s="1"/>
  <c r="D6" i="35"/>
  <c r="D15" i="35"/>
  <c r="D12" i="35"/>
  <c r="D13" i="35"/>
  <c r="D11" i="35"/>
  <c r="D14" i="35"/>
  <c r="D9" i="35"/>
  <c r="D16" i="35"/>
  <c r="D7" i="35"/>
  <c r="D10" i="35"/>
  <c r="D8" i="35"/>
  <c r="F17" i="35"/>
  <c r="D41" i="30" s="1"/>
  <c r="F13" i="35"/>
  <c r="D37" i="30" s="1"/>
  <c r="F6" i="35"/>
  <c r="F16" i="35"/>
  <c r="D40" i="30" s="1"/>
  <c r="F8" i="35"/>
  <c r="D32" i="30" s="1"/>
  <c r="C14" i="35"/>
  <c r="D10" i="30" s="1"/>
  <c r="D20" i="30"/>
  <c r="F21" i="35"/>
  <c r="D43" i="30" s="1"/>
  <c r="F20" i="35"/>
  <c r="D18" i="30"/>
  <c r="E43" i="39"/>
  <c r="F27" i="35"/>
  <c r="D47" i="30" s="1"/>
  <c r="D16" i="30"/>
  <c r="G20" i="35"/>
  <c r="G23" i="35"/>
  <c r="G26" i="35"/>
  <c r="G21" i="35"/>
  <c r="G22" i="35"/>
  <c r="G28" i="35"/>
  <c r="G27" i="35"/>
  <c r="G25" i="35"/>
  <c r="F24" i="35"/>
  <c r="D44" i="30" s="1"/>
  <c r="F25" i="35"/>
  <c r="D45" i="30" s="1"/>
  <c r="F26" i="35"/>
  <c r="D46" i="30" s="1"/>
  <c r="F22" i="35"/>
  <c r="F28" i="35"/>
  <c r="D48" i="30" s="1"/>
  <c r="D14" i="30"/>
  <c r="D15" i="30"/>
  <c r="D21" i="30"/>
  <c r="D29" i="30"/>
  <c r="D24" i="30"/>
  <c r="D19" i="30"/>
  <c r="D17" i="30"/>
  <c r="B2" i="22"/>
  <c r="B2" i="21"/>
  <c r="B3" i="23" s="1"/>
  <c r="I30" i="16"/>
  <c r="I43" i="16" s="1"/>
  <c r="E22" i="33"/>
  <c r="F43" i="11"/>
  <c r="F3" i="41" s="1"/>
  <c r="E43" i="16"/>
  <c r="G20" i="33"/>
  <c r="E20" i="33"/>
  <c r="G19" i="33"/>
  <c r="E19" i="33"/>
  <c r="G18" i="33"/>
  <c r="D28" i="30" l="1"/>
  <c r="D26" i="30"/>
  <c r="D27" i="30"/>
  <c r="D25" i="30"/>
  <c r="F42" i="35"/>
  <c r="F18" i="35"/>
  <c r="G29" i="35"/>
  <c r="C4" i="41"/>
  <c r="C36" i="35"/>
  <c r="G42" i="35"/>
  <c r="F29" i="35"/>
  <c r="E8" i="31"/>
  <c r="B8" i="31" s="1"/>
  <c r="D36" i="35"/>
  <c r="D17" i="35"/>
  <c r="C17" i="35"/>
  <c r="B4" i="41"/>
  <c r="D42" i="30"/>
  <c r="G7" i="38"/>
  <c r="G11" i="38" s="1"/>
  <c r="G29" i="38" s="1"/>
  <c r="B9" i="41" s="1"/>
  <c r="L7" i="38"/>
  <c r="L11" i="38" s="1"/>
  <c r="C41" i="37"/>
  <c r="C7" i="38"/>
  <c r="D30" i="30"/>
  <c r="D55" i="30"/>
  <c r="D2" i="30"/>
  <c r="D51" i="30"/>
  <c r="G26" i="33"/>
  <c r="D49" i="30"/>
  <c r="D27" i="36"/>
  <c r="W13" i="38"/>
  <c r="W12" i="38" s="1"/>
  <c r="L13" i="38"/>
  <c r="D41" i="36"/>
  <c r="K7" i="38"/>
  <c r="K11" i="38" s="1"/>
  <c r="C15" i="38"/>
  <c r="K20" i="38"/>
  <c r="C41" i="36"/>
  <c r="C27" i="36"/>
  <c r="C41" i="13"/>
  <c r="E66" i="30" l="1"/>
  <c r="C14" i="38"/>
  <c r="M15" i="38"/>
  <c r="K19" i="38"/>
  <c r="M13" i="38"/>
  <c r="M7" i="38"/>
  <c r="E6" i="31"/>
  <c r="B6" i="31" s="1"/>
  <c r="E68" i="30"/>
  <c r="E65" i="30"/>
  <c r="E61" i="30"/>
  <c r="C11" i="38"/>
  <c r="M11" i="38" s="1"/>
  <c r="F7" i="30"/>
  <c r="F6" i="30"/>
  <c r="E69" i="30"/>
  <c r="C43" i="35"/>
  <c r="D43" i="35"/>
  <c r="F30" i="35"/>
  <c r="L20" i="38"/>
  <c r="L19" i="38" s="1"/>
  <c r="L12" i="38" s="1"/>
  <c r="E5" i="31" l="1"/>
  <c r="B5" i="31" s="1"/>
  <c r="K12" i="38"/>
  <c r="M19" i="38"/>
  <c r="M20" i="38"/>
  <c r="E4" i="31"/>
  <c r="B4" i="31" s="1"/>
  <c r="C12" i="38"/>
  <c r="M14" i="38"/>
  <c r="L29" i="38"/>
  <c r="B11" i="41" s="1"/>
  <c r="G22" i="33"/>
  <c r="G21" i="33"/>
  <c r="M12" i="38" l="1"/>
  <c r="C29" i="38"/>
  <c r="K29" i="38"/>
  <c r="B10" i="41" s="1"/>
  <c r="B2" i="31"/>
  <c r="C2" i="32" s="1"/>
  <c r="E1" i="31"/>
  <c r="B1" i="31" s="1"/>
  <c r="B2" i="32" s="1"/>
  <c r="M29" i="38" l="1"/>
  <c r="B12" i="41" s="1"/>
  <c r="B8" i="41"/>
  <c r="B2" i="11"/>
  <c r="B2" i="39" s="1"/>
  <c r="B3" i="11"/>
  <c r="B3" i="39" s="1"/>
  <c r="B71" i="30"/>
  <c r="B70" i="30"/>
  <c r="B69" i="30"/>
  <c r="B68" i="30"/>
  <c r="B67" i="30"/>
  <c r="B65" i="30"/>
  <c r="B64" i="30"/>
  <c r="B63" i="30"/>
  <c r="B62" i="30"/>
  <c r="B61" i="30"/>
  <c r="B60" i="30"/>
  <c r="B59" i="30"/>
  <c r="B58" i="30"/>
  <c r="B57" i="30"/>
  <c r="B56" i="30"/>
  <c r="B51" i="30"/>
  <c r="B50" i="30"/>
  <c r="B48" i="30"/>
  <c r="B47" i="30"/>
  <c r="B46" i="30"/>
  <c r="B45" i="30"/>
  <c r="B44" i="30"/>
  <c r="B43" i="30"/>
  <c r="B42" i="30"/>
  <c r="B41" i="30"/>
  <c r="B40" i="30"/>
  <c r="B39" i="30"/>
  <c r="B38" i="30"/>
  <c r="B37" i="30"/>
  <c r="B36" i="30"/>
  <c r="B35" i="30"/>
  <c r="B33" i="30"/>
  <c r="B32" i="30"/>
  <c r="B31" i="30"/>
  <c r="B30" i="30"/>
  <c r="B29" i="30"/>
  <c r="B28" i="30"/>
  <c r="B27" i="30"/>
  <c r="B24" i="30"/>
  <c r="B23" i="30"/>
  <c r="B22" i="30"/>
  <c r="B21" i="30"/>
  <c r="B20" i="30"/>
  <c r="B19" i="30"/>
  <c r="B18" i="30"/>
  <c r="B17" i="30"/>
  <c r="B16" i="30"/>
  <c r="B15" i="30"/>
  <c r="B14" i="30"/>
  <c r="B13" i="30"/>
  <c r="B12" i="30"/>
  <c r="B11" i="30"/>
  <c r="B10" i="30"/>
  <c r="B9" i="30"/>
  <c r="B8" i="30"/>
  <c r="B5" i="30"/>
  <c r="B4" i="30"/>
  <c r="B3" i="30"/>
  <c r="B2" i="30"/>
  <c r="L2" i="29"/>
  <c r="K2" i="29"/>
  <c r="J2" i="29"/>
  <c r="I2" i="29"/>
  <c r="H2" i="29"/>
  <c r="G2" i="29"/>
  <c r="F2" i="29"/>
  <c r="E2" i="29"/>
  <c r="D2" i="29"/>
  <c r="C2" i="29"/>
  <c r="B2" i="29"/>
  <c r="A2" i="29"/>
  <c r="E26" i="30" l="1"/>
  <c r="E25" i="30"/>
  <c r="E53" i="30"/>
  <c r="E6" i="30"/>
  <c r="E7" i="30"/>
  <c r="E34" i="30"/>
  <c r="B2" i="40"/>
  <c r="B2" i="36"/>
  <c r="B2" i="12"/>
  <c r="F2" i="1"/>
  <c r="F2" i="18"/>
  <c r="B2" i="16"/>
  <c r="B3" i="13"/>
  <c r="B3" i="14"/>
  <c r="B2" i="1"/>
  <c r="B3" i="16"/>
  <c r="B2" i="18"/>
  <c r="B2" i="37" l="1"/>
  <c r="E2" i="21" s="1"/>
  <c r="B2" i="38"/>
  <c r="B2" i="14"/>
  <c r="B2" i="13"/>
  <c r="B2" i="23" s="1"/>
  <c r="E2" i="22" l="1"/>
  <c r="E41" i="23" s="1"/>
  <c r="D41" i="23"/>
  <c r="L7" i="14" l="1"/>
  <c r="K20" i="14"/>
  <c r="K7" i="14"/>
  <c r="G7" i="14"/>
  <c r="E7" i="14"/>
  <c r="D7" i="14"/>
  <c r="C15" i="14"/>
  <c r="C7" i="14"/>
  <c r="E35" i="23"/>
  <c r="D35" i="23"/>
  <c r="L20" i="14" l="1"/>
  <c r="L19" i="14" s="1"/>
  <c r="L12" i="14" s="1"/>
  <c r="K19" i="14"/>
  <c r="N15" i="14"/>
  <c r="N14" i="14" s="1"/>
  <c r="N12" i="14" s="1"/>
  <c r="M7" i="14"/>
  <c r="C14" i="14"/>
  <c r="M15" i="14"/>
  <c r="V20" i="14"/>
  <c r="D6" i="23"/>
  <c r="D11" i="23"/>
  <c r="D13" i="23"/>
  <c r="D23" i="23"/>
  <c r="D29" i="23"/>
  <c r="D34" i="23"/>
  <c r="E7" i="23"/>
  <c r="E12" i="23"/>
  <c r="E18" i="23"/>
  <c r="E23" i="23"/>
  <c r="E29" i="23"/>
  <c r="E34" i="23"/>
  <c r="D7" i="23"/>
  <c r="D17" i="23"/>
  <c r="D20" i="23"/>
  <c r="D25" i="23"/>
  <c r="D31" i="23"/>
  <c r="D36" i="23"/>
  <c r="E10" i="23"/>
  <c r="E16" i="23"/>
  <c r="E20" i="23"/>
  <c r="E25" i="23"/>
  <c r="E31" i="23"/>
  <c r="E36" i="23"/>
  <c r="D8" i="23"/>
  <c r="D10" i="23"/>
  <c r="D12" i="23"/>
  <c r="D16" i="23"/>
  <c r="D18" i="23"/>
  <c r="D19" i="23"/>
  <c r="D21" i="23"/>
  <c r="D24" i="23"/>
  <c r="D26" i="23"/>
  <c r="D30" i="23"/>
  <c r="D32" i="23"/>
  <c r="E6" i="23"/>
  <c r="E8" i="23"/>
  <c r="E11" i="23"/>
  <c r="E13" i="23"/>
  <c r="E17" i="23"/>
  <c r="E19" i="23"/>
  <c r="E21" i="23"/>
  <c r="E24" i="23"/>
  <c r="E26" i="23"/>
  <c r="E30" i="23"/>
  <c r="E32" i="23"/>
  <c r="M20" i="14" l="1"/>
  <c r="K12" i="14"/>
  <c r="M19" i="14"/>
  <c r="W20" i="14"/>
  <c r="V19" i="14"/>
  <c r="V12" i="14" s="1"/>
  <c r="X15" i="14"/>
  <c r="C12" i="14"/>
  <c r="M14" i="14"/>
  <c r="C30" i="37" a="1"/>
  <c r="D30" i="37" s="1"/>
  <c r="C10" i="37" a="1"/>
  <c r="D11" i="37" s="1"/>
  <c r="C17" i="37" a="1"/>
  <c r="C21" i="37" s="1"/>
  <c r="C34" i="37" a="1"/>
  <c r="C36" i="37" s="1"/>
  <c r="C6" i="37" a="1"/>
  <c r="D7" i="37" s="1"/>
  <c r="C23" i="37" a="1"/>
  <c r="C26" i="37" s="1"/>
  <c r="X14" i="14"/>
  <c r="D37" i="23"/>
  <c r="E37" i="23"/>
  <c r="E33" i="23"/>
  <c r="E27" i="23"/>
  <c r="D9" i="23"/>
  <c r="E9" i="23"/>
  <c r="E22" i="23"/>
  <c r="E14" i="23"/>
  <c r="D33" i="23"/>
  <c r="D14" i="23"/>
  <c r="D27" i="23"/>
  <c r="D22" i="23"/>
  <c r="M12" i="14" l="1"/>
  <c r="X20" i="14"/>
  <c r="W19" i="14"/>
  <c r="W12" i="14" s="1"/>
  <c r="X12" i="14" s="1"/>
  <c r="X29" i="14" s="1"/>
  <c r="G12" i="41" s="1"/>
  <c r="C7" i="37"/>
  <c r="D12" i="37"/>
  <c r="C18" i="37"/>
  <c r="D19" i="37"/>
  <c r="D6" i="37"/>
  <c r="D36" i="37"/>
  <c r="D32" i="37"/>
  <c r="C23" i="37"/>
  <c r="C24" i="37"/>
  <c r="C11" i="37"/>
  <c r="D25" i="37"/>
  <c r="D34" i="37"/>
  <c r="D26" i="37"/>
  <c r="D23" i="37"/>
  <c r="C25" i="37"/>
  <c r="D17" i="37"/>
  <c r="C6" i="37"/>
  <c r="D20" i="37"/>
  <c r="D8" i="37"/>
  <c r="C34" i="37"/>
  <c r="C19" i="37"/>
  <c r="D21" i="37"/>
  <c r="D10" i="37"/>
  <c r="C32" i="37"/>
  <c r="D18" i="37"/>
  <c r="C8" i="37"/>
  <c r="C13" i="37"/>
  <c r="D31" i="37"/>
  <c r="D33" i="37" s="1"/>
  <c r="D13" i="37"/>
  <c r="C30" i="37"/>
  <c r="C12" i="37"/>
  <c r="D24" i="37"/>
  <c r="C31" i="37"/>
  <c r="C35" i="37"/>
  <c r="D35" i="37"/>
  <c r="C17" i="37"/>
  <c r="C10" i="37"/>
  <c r="C20" i="37"/>
  <c r="N29" i="14"/>
  <c r="G8" i="41" s="1"/>
  <c r="V29" i="14"/>
  <c r="G10" i="41" s="1"/>
  <c r="D15" i="23"/>
  <c r="E38" i="23"/>
  <c r="G28" i="33"/>
  <c r="E29" i="33"/>
  <c r="D38" i="23"/>
  <c r="D28" i="23"/>
  <c r="E28" i="23"/>
  <c r="E15" i="23"/>
  <c r="X19" i="14" l="1"/>
  <c r="C33" i="37"/>
  <c r="D27" i="37"/>
  <c r="D9" i="37"/>
  <c r="D14" i="37"/>
  <c r="C14" i="37"/>
  <c r="C22" i="37"/>
  <c r="C9" i="37"/>
  <c r="D22" i="37"/>
  <c r="C27" i="37"/>
  <c r="D37" i="37"/>
  <c r="C37" i="37"/>
  <c r="W29" i="14"/>
  <c r="G11" i="41" s="1"/>
  <c r="D40" i="23"/>
  <c r="D42" i="23" s="1"/>
  <c r="E40" i="23"/>
  <c r="E42" i="23" s="1"/>
  <c r="D15" i="37" l="1"/>
  <c r="D28" i="37"/>
  <c r="D38" i="37"/>
  <c r="C28" i="37"/>
  <c r="C15" i="37"/>
  <c r="T29" i="38"/>
  <c r="Q29" i="38"/>
  <c r="S29" i="38"/>
  <c r="W29" i="38"/>
  <c r="C11" i="41" s="1"/>
  <c r="C38" i="37"/>
  <c r="E15" i="30"/>
  <c r="E13" i="30"/>
  <c r="E9" i="30"/>
  <c r="E4" i="30"/>
  <c r="E14" i="30"/>
  <c r="E10" i="30"/>
  <c r="E5" i="30"/>
  <c r="E3" i="30"/>
  <c r="C40" i="37" l="1"/>
  <c r="C42" i="37" s="1"/>
  <c r="B5" i="41" s="1"/>
  <c r="D40" i="37"/>
  <c r="D42" i="37" s="1"/>
  <c r="C5" i="41" s="1"/>
  <c r="X14" i="38"/>
  <c r="X25" i="38"/>
  <c r="X15" i="38"/>
  <c r="X26" i="38"/>
  <c r="X12" i="38"/>
  <c r="X19" i="38"/>
  <c r="X20" i="38"/>
  <c r="X24" i="38"/>
  <c r="X23" i="38"/>
  <c r="X27" i="38"/>
  <c r="P29" i="38"/>
  <c r="X11" i="38"/>
  <c r="N29" i="38"/>
  <c r="C8" i="41" s="1"/>
  <c r="X28" i="38"/>
  <c r="X18" i="38"/>
  <c r="X10" i="38"/>
  <c r="V29" i="38"/>
  <c r="C10" i="41" s="1"/>
  <c r="O29" i="38"/>
  <c r="R29" i="38"/>
  <c r="C9" i="41" s="1"/>
  <c r="X22" i="38"/>
  <c r="X8" i="38"/>
  <c r="X16" i="38"/>
  <c r="X9" i="38"/>
  <c r="X13" i="38"/>
  <c r="X7" i="38"/>
  <c r="X17" i="38"/>
  <c r="X21" i="38"/>
  <c r="E33" i="30"/>
  <c r="E31" i="30"/>
  <c r="E27" i="30"/>
  <c r="E17" i="30"/>
  <c r="E52" i="30"/>
  <c r="E35" i="30"/>
  <c r="E24" i="30"/>
  <c r="E20" i="30"/>
  <c r="E54" i="30"/>
  <c r="E51" i="30"/>
  <c r="E50" i="30"/>
  <c r="X29" i="38" l="1"/>
  <c r="C12" i="41" s="1"/>
  <c r="D25" i="28" s="1"/>
  <c r="E8" i="30"/>
  <c r="E11" i="30"/>
  <c r="E12" i="30"/>
  <c r="E16" i="30"/>
  <c r="E2" i="30"/>
  <c r="F2" i="30"/>
  <c r="E44" i="30"/>
  <c r="E48" i="30"/>
  <c r="E18" i="30"/>
  <c r="E22" i="30"/>
  <c r="E28" i="30"/>
  <c r="E47" i="30"/>
  <c r="E23" i="30"/>
  <c r="E38" i="30"/>
  <c r="E37" i="30"/>
  <c r="E45" i="30"/>
  <c r="E30" i="30" l="1"/>
  <c r="E41" i="30"/>
  <c r="E49" i="30"/>
  <c r="E46" i="30"/>
  <c r="E39" i="30"/>
  <c r="E42" i="30"/>
  <c r="E43" i="30"/>
  <c r="E40" i="30"/>
  <c r="E29" i="30"/>
  <c r="E19" i="30"/>
  <c r="E21" i="30"/>
  <c r="E32" i="30"/>
  <c r="E36" i="30"/>
  <c r="L11" i="14"/>
  <c r="K11" i="14"/>
  <c r="I11" i="14"/>
  <c r="H11" i="14"/>
  <c r="G11" i="14"/>
  <c r="F11" i="14"/>
  <c r="E11" i="14"/>
  <c r="D11" i="14"/>
  <c r="C11" i="14"/>
  <c r="D37" i="13"/>
  <c r="C37" i="13"/>
  <c r="D30" i="12"/>
  <c r="C30" i="12"/>
  <c r="D27" i="12"/>
  <c r="C24" i="12"/>
  <c r="B3" i="12"/>
  <c r="M11" i="14" l="1"/>
  <c r="C29" i="12"/>
  <c r="H29" i="14"/>
  <c r="D29" i="12"/>
  <c r="C29" i="14"/>
  <c r="F8" i="41" s="1"/>
  <c r="K29" i="14"/>
  <c r="F10" i="41" s="1"/>
  <c r="C38" i="13"/>
  <c r="C15" i="13"/>
  <c r="D15" i="13"/>
  <c r="D28" i="13"/>
  <c r="C26" i="12"/>
  <c r="D38" i="13"/>
  <c r="F9" i="30"/>
  <c r="F12" i="30"/>
  <c r="F5" i="30"/>
  <c r="F3" i="30"/>
  <c r="F14" i="30"/>
  <c r="F15" i="30"/>
  <c r="F8" i="30"/>
  <c r="F4" i="30"/>
  <c r="F13" i="30"/>
  <c r="F10" i="30"/>
  <c r="F11" i="30"/>
  <c r="D29" i="14"/>
  <c r="D41" i="12"/>
  <c r="I29" i="14"/>
  <c r="G29" i="14"/>
  <c r="F9" i="41" s="1"/>
  <c r="C28" i="13"/>
  <c r="C40" i="13" l="1"/>
  <c r="C42" i="13" s="1"/>
  <c r="F5" i="41" s="1"/>
  <c r="D40" i="13"/>
  <c r="D42" i="13" s="1"/>
  <c r="G5" i="41" s="1"/>
  <c r="C27" i="12"/>
  <c r="C41" i="12"/>
  <c r="D26" i="28" l="1"/>
  <c r="L29" i="14"/>
  <c r="F11" i="41" l="1"/>
  <c r="M29" i="14"/>
  <c r="F12" i="41" s="1"/>
  <c r="E67" i="30"/>
  <c r="E70" i="30"/>
  <c r="E59" i="30"/>
  <c r="E55" i="30"/>
  <c r="E71" i="30"/>
  <c r="E57" i="30"/>
  <c r="E56" i="30"/>
  <c r="E58" i="30"/>
  <c r="E64" i="30"/>
  <c r="E60" i="30"/>
  <c r="E62" i="30"/>
  <c r="E63" i="30"/>
  <c r="F43" i="35"/>
  <c r="G23" i="33"/>
  <c r="E28" i="33" s="1"/>
  <c r="N2" i="29" l="1" a="1"/>
  <c r="S2" i="29" s="1"/>
  <c r="N2" i="43" a="1"/>
  <c r="P2" i="43" s="1"/>
  <c r="D27" i="28"/>
  <c r="E9" i="31"/>
  <c r="B9" i="31" s="1"/>
  <c r="B3" i="41"/>
  <c r="E21" i="33"/>
  <c r="E27" i="33" s="1"/>
  <c r="AJ2" i="29" l="1"/>
  <c r="BT2" i="29"/>
  <c r="AB2" i="29"/>
  <c r="AD2" i="29"/>
  <c r="BJ2" i="29"/>
  <c r="AE2" i="29"/>
  <c r="AV2" i="29"/>
  <c r="AM2" i="29"/>
  <c r="AN2" i="29"/>
  <c r="X2" i="29"/>
  <c r="BF2" i="29"/>
  <c r="P2" i="29"/>
  <c r="BD2" i="29"/>
  <c r="Q2" i="29"/>
  <c r="AW2" i="29"/>
  <c r="Y2" i="29"/>
  <c r="AL2" i="29"/>
  <c r="BO2" i="29"/>
  <c r="W2" i="29"/>
  <c r="CB2" i="29"/>
  <c r="U2" i="29"/>
  <c r="R2" i="29"/>
  <c r="CA2" i="29"/>
  <c r="AT2" i="29"/>
  <c r="CE2" i="29"/>
  <c r="BY2" i="29"/>
  <c r="AX2" i="29"/>
  <c r="AR2" i="29"/>
  <c r="AP2" i="29"/>
  <c r="BI2" i="29"/>
  <c r="AC2" i="29"/>
  <c r="BB2" i="29"/>
  <c r="N2" i="29"/>
  <c r="BU2" i="29"/>
  <c r="BS2" i="29"/>
  <c r="BV2" i="29"/>
  <c r="BL2" i="29"/>
  <c r="CD2" i="29"/>
  <c r="BR2" i="29"/>
  <c r="AK2" i="29"/>
  <c r="BZ2" i="29"/>
  <c r="AF2" i="29"/>
  <c r="BK2" i="29"/>
  <c r="AZ2" i="29"/>
  <c r="AA2" i="29"/>
  <c r="BW2" i="29"/>
  <c r="V2" i="29"/>
  <c r="AG2" i="29"/>
  <c r="BE2" i="29"/>
  <c r="BN2" i="29"/>
  <c r="AY2" i="29"/>
  <c r="BP2" i="29"/>
  <c r="BG2" i="29"/>
  <c r="BX2" i="29"/>
  <c r="BC2" i="29"/>
  <c r="BQ2" i="29"/>
  <c r="BM2" i="29"/>
  <c r="AH2" i="29"/>
  <c r="Z2" i="29"/>
  <c r="AI2" i="29"/>
  <c r="CC2" i="29"/>
  <c r="AO2" i="29"/>
  <c r="O2" i="29"/>
  <c r="T2" i="29"/>
  <c r="AQ2" i="29"/>
  <c r="BH2" i="29"/>
  <c r="AS2" i="29"/>
  <c r="AU2" i="29"/>
  <c r="BA2" i="29"/>
  <c r="AC2" i="43"/>
  <c r="Q2" i="43"/>
  <c r="AD2" i="43"/>
  <c r="V2" i="43"/>
  <c r="BF2" i="43"/>
  <c r="BE2" i="43"/>
  <c r="AQ2" i="43"/>
  <c r="BC2" i="43"/>
  <c r="Y2" i="43"/>
  <c r="Z2" i="43"/>
  <c r="AG2" i="43"/>
  <c r="S2" i="43"/>
  <c r="AW2" i="43"/>
  <c r="CB2" i="43"/>
  <c r="BM2" i="43"/>
  <c r="BZ2" i="43"/>
  <c r="AK2" i="43"/>
  <c r="N2" i="43"/>
  <c r="AV2" i="43"/>
  <c r="AL2" i="43"/>
  <c r="CE2" i="43"/>
  <c r="AM2" i="43"/>
  <c r="AA2" i="43"/>
  <c r="BH2" i="43"/>
  <c r="AO2" i="43"/>
  <c r="O2" i="43"/>
  <c r="X2" i="43"/>
  <c r="CD2" i="43"/>
  <c r="W2" i="43"/>
  <c r="AY2" i="43"/>
  <c r="AH2" i="43"/>
  <c r="BP2" i="43"/>
  <c r="AX2" i="43"/>
  <c r="BI2" i="43"/>
  <c r="AN2" i="43"/>
  <c r="BK2" i="43"/>
  <c r="AR2" i="43"/>
  <c r="BG2" i="43"/>
  <c r="CA2" i="43"/>
  <c r="BL2" i="43"/>
  <c r="AE2" i="43"/>
  <c r="AB2" i="43"/>
  <c r="BB2" i="43"/>
  <c r="AP2" i="43"/>
  <c r="BN2" i="43"/>
  <c r="BV2" i="43"/>
  <c r="AU2" i="43"/>
  <c r="CC2" i="43"/>
  <c r="BS2" i="43"/>
  <c r="BD2" i="43"/>
  <c r="AJ2" i="43"/>
  <c r="BQ2" i="43"/>
  <c r="BR2" i="43"/>
  <c r="AF2" i="43"/>
  <c r="AS2" i="43"/>
  <c r="BU2" i="43"/>
  <c r="BX2" i="43"/>
  <c r="BA2" i="43"/>
  <c r="BT2" i="43"/>
  <c r="AI2" i="43"/>
  <c r="BJ2" i="43"/>
  <c r="AT2" i="43"/>
  <c r="BW2" i="43"/>
  <c r="U2" i="43"/>
  <c r="AZ2" i="43"/>
  <c r="R2" i="43"/>
  <c r="BY2" i="43"/>
  <c r="T2" i="43"/>
  <c r="BO2" i="43"/>
  <c r="G27" i="33"/>
  <c r="D2" i="32" l="1" a="1"/>
  <c r="E2" i="32" l="1"/>
  <c r="K2" i="32"/>
  <c r="H2" i="32"/>
  <c r="D2" i="32"/>
  <c r="I2" i="32"/>
  <c r="G2" i="32"/>
  <c r="F2" i="32"/>
  <c r="J2" i="32"/>
  <c r="G30" i="39"/>
  <c r="G43" i="39" s="1"/>
  <c r="I6" i="39"/>
  <c r="I18" i="39" s="1"/>
  <c r="CG1" i="43" l="1" a="1"/>
  <c r="CM2" i="43" s="1"/>
  <c r="G6" i="35" a="1"/>
  <c r="G13" i="35" s="1"/>
  <c r="I30" i="39"/>
  <c r="I43" i="39" s="1"/>
  <c r="CN2" i="43" l="1"/>
  <c r="G17" i="35"/>
  <c r="CP2" i="43"/>
  <c r="G11" i="35"/>
  <c r="CL2" i="43"/>
  <c r="G7" i="35"/>
  <c r="CK2" i="43"/>
  <c r="G10" i="35"/>
  <c r="G12" i="35"/>
  <c r="G15" i="35"/>
  <c r="G9" i="35"/>
  <c r="G16" i="35"/>
  <c r="G14" i="35"/>
  <c r="G6" i="35"/>
  <c r="CO1" i="43"/>
  <c r="CK1" i="43"/>
  <c r="CG1" i="43"/>
  <c r="CN1" i="43"/>
  <c r="CL1" i="43"/>
  <c r="CH1" i="43"/>
  <c r="CP1" i="43"/>
  <c r="CI1" i="43"/>
  <c r="CM1" i="43"/>
  <c r="CJ1" i="43"/>
  <c r="CG2" i="43"/>
  <c r="CH2" i="43"/>
  <c r="G8" i="35"/>
  <c r="CI2" i="43"/>
  <c r="CJ2" i="43"/>
  <c r="CO2" i="43"/>
  <c r="G18" i="35" l="1"/>
  <c r="G30" i="35" s="1"/>
  <c r="G43" i="35" s="1"/>
  <c r="C3" i="41" s="1"/>
  <c r="D24" i="28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1" authorId="0" shapeId="0" xr:uid="{00000000-0006-0000-07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利息费用、利息收入、对联营企业和合营企业的投资收益调整数要手动填写。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3" authorId="0" shapeId="0" xr:uid="{00000000-0006-0000-0C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利息费用、利息收入、对联营企业和合营企业的投资收益调整数要手动填写。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D12" authorId="0" shapeId="0" xr:uid="{00000000-0006-0000-1300-000001000000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利息费用、利息收入、对联营企业和合营企业的投资收益调整数要手动填写。</t>
        </r>
      </text>
    </comment>
  </commentList>
</comments>
</file>

<file path=xl/sharedStrings.xml><?xml version="1.0" encoding="utf-8"?>
<sst xmlns="http://schemas.openxmlformats.org/spreadsheetml/2006/main" count="1274" uniqueCount="515">
  <si>
    <t>资本公积</t>
  </si>
  <si>
    <t>减：库存股</t>
  </si>
  <si>
    <t>盈余公积</t>
  </si>
  <si>
    <t>未分配利润</t>
  </si>
  <si>
    <t>所有者权益合计</t>
    <phoneticPr fontId="5" type="noConversion"/>
  </si>
  <si>
    <t>其他</t>
    <phoneticPr fontId="5" type="noConversion"/>
  </si>
  <si>
    <r>
      <t>1.</t>
    </r>
    <r>
      <rPr>
        <sz val="9"/>
        <color indexed="8"/>
        <rFont val="宋体"/>
        <family val="3"/>
        <charset val="134"/>
      </rPr>
      <t>提取盈余公积</t>
    </r>
  </si>
  <si>
    <r>
      <t>3.</t>
    </r>
    <r>
      <rPr>
        <sz val="9"/>
        <color indexed="8"/>
        <rFont val="宋体"/>
        <family val="3"/>
        <charset val="134"/>
      </rPr>
      <t>盈余公积弥补亏损</t>
    </r>
  </si>
  <si>
    <t>单位：元</t>
    <phoneticPr fontId="5" type="noConversion"/>
  </si>
  <si>
    <t>附注</t>
    <phoneticPr fontId="5" type="noConversion"/>
  </si>
  <si>
    <t>利润表</t>
    <phoneticPr fontId="5" type="noConversion"/>
  </si>
  <si>
    <t>五、其他综合收益的税后净额</t>
    <phoneticPr fontId="5" type="noConversion"/>
  </si>
  <si>
    <t>六、综合收益总额</t>
    <phoneticPr fontId="5" type="noConversion"/>
  </si>
  <si>
    <t>七、每股收益</t>
    <phoneticPr fontId="5" type="noConversion"/>
  </si>
  <si>
    <t>本期金额</t>
    <phoneticPr fontId="5" type="noConversion"/>
  </si>
  <si>
    <t>其他权益工具</t>
    <phoneticPr fontId="5" type="noConversion"/>
  </si>
  <si>
    <t>其他综合收益</t>
    <phoneticPr fontId="5" type="noConversion"/>
  </si>
  <si>
    <t>优先股</t>
    <phoneticPr fontId="5" type="noConversion"/>
  </si>
  <si>
    <t>永续债</t>
    <phoneticPr fontId="5" type="noConversion"/>
  </si>
  <si>
    <r>
      <t>1.</t>
    </r>
    <r>
      <rPr>
        <sz val="9"/>
        <color indexed="8"/>
        <rFont val="宋体"/>
        <family val="3"/>
        <charset val="134"/>
      </rPr>
      <t>所有者投入的普通股</t>
    </r>
    <phoneticPr fontId="5" type="noConversion"/>
  </si>
  <si>
    <r>
      <t>2.</t>
    </r>
    <r>
      <rPr>
        <sz val="9"/>
        <color indexed="8"/>
        <rFont val="宋体"/>
        <family val="3"/>
        <charset val="134"/>
      </rPr>
      <t>其他权益工具持有者投入资本</t>
    </r>
    <phoneticPr fontId="5" type="noConversion"/>
  </si>
  <si>
    <r>
      <t>4.</t>
    </r>
    <r>
      <rPr>
        <sz val="9"/>
        <color indexed="8"/>
        <rFont val="宋体"/>
        <family val="3"/>
        <charset val="134"/>
      </rPr>
      <t>其他</t>
    </r>
    <phoneticPr fontId="5" type="noConversion"/>
  </si>
  <si>
    <r>
      <t>3.</t>
    </r>
    <r>
      <rPr>
        <sz val="9"/>
        <color indexed="8"/>
        <rFont val="宋体"/>
        <family val="3"/>
        <charset val="134"/>
      </rPr>
      <t>其他</t>
    </r>
    <phoneticPr fontId="5" type="noConversion"/>
  </si>
  <si>
    <t>上期金额</t>
    <phoneticPr fontId="5" type="noConversion"/>
  </si>
  <si>
    <r>
      <t>5.</t>
    </r>
    <r>
      <rPr>
        <sz val="9"/>
        <color indexed="8"/>
        <rFont val="宋体"/>
        <family val="3"/>
        <charset val="134"/>
      </rPr>
      <t>其他</t>
    </r>
    <phoneticPr fontId="5" type="noConversion"/>
  </si>
  <si>
    <t>货币资金</t>
  </si>
  <si>
    <t>预付款项</t>
  </si>
  <si>
    <t>其他应收款</t>
  </si>
  <si>
    <t>存货</t>
  </si>
  <si>
    <t>一年内到期的非流动资产</t>
  </si>
  <si>
    <t>其他流动资产</t>
  </si>
  <si>
    <t>长期应收款</t>
  </si>
  <si>
    <t>长期股权投资</t>
  </si>
  <si>
    <t>投资性房地产</t>
  </si>
  <si>
    <t>固定资产</t>
  </si>
  <si>
    <t>在建工程</t>
  </si>
  <si>
    <t>无形资产</t>
  </si>
  <si>
    <t>开发支出</t>
  </si>
  <si>
    <t>商誉</t>
  </si>
  <si>
    <t>长期待摊费用</t>
  </si>
  <si>
    <t>递延所得税资产</t>
  </si>
  <si>
    <t>其他非流动资产</t>
  </si>
  <si>
    <t>短期借款</t>
  </si>
  <si>
    <t>预收款项</t>
  </si>
  <si>
    <t>应付职工薪酬</t>
  </si>
  <si>
    <t>应交税费</t>
  </si>
  <si>
    <t>其他应付款</t>
  </si>
  <si>
    <t>一年内到期的非流动负债</t>
  </si>
  <si>
    <t>其他流动负债</t>
  </si>
  <si>
    <t>长期借款</t>
  </si>
  <si>
    <t>应付债券</t>
  </si>
  <si>
    <t>长期应付款</t>
  </si>
  <si>
    <t>预计负债</t>
  </si>
  <si>
    <t>递延收益</t>
  </si>
  <si>
    <t>递延所得税负债</t>
  </si>
  <si>
    <t>其他非流动负债</t>
  </si>
  <si>
    <t>其他综合收益</t>
  </si>
  <si>
    <t>销售费用</t>
  </si>
  <si>
    <t>管理费用</t>
  </si>
  <si>
    <t>财务费用</t>
  </si>
  <si>
    <t>资产减值损失</t>
  </si>
  <si>
    <t>投资收益</t>
  </si>
  <si>
    <t>税金及附加</t>
  </si>
  <si>
    <t>试算平衡表</t>
    <phoneticPr fontId="4" type="noConversion"/>
  </si>
  <si>
    <t>其他收益</t>
  </si>
  <si>
    <t>流动资产</t>
    <phoneticPr fontId="4" type="noConversion"/>
  </si>
  <si>
    <t>非流动资产</t>
    <phoneticPr fontId="4" type="noConversion"/>
  </si>
  <si>
    <t>流动负债</t>
    <phoneticPr fontId="4" type="noConversion"/>
  </si>
  <si>
    <t>非流动负债</t>
    <phoneticPr fontId="4" type="noConversion"/>
  </si>
  <si>
    <t>所有者权益</t>
    <phoneticPr fontId="4" type="noConversion"/>
  </si>
  <si>
    <t>衍生金融资产</t>
  </si>
  <si>
    <t>持有待售资产</t>
  </si>
  <si>
    <t>生产性生物资产</t>
  </si>
  <si>
    <t>油气资产</t>
  </si>
  <si>
    <t>衍生金融负债</t>
  </si>
  <si>
    <t>持有待售负债</t>
  </si>
  <si>
    <t>其中:优先股</t>
  </si>
  <si>
    <t>永续债</t>
  </si>
  <si>
    <t>其他权益工具</t>
  </si>
  <si>
    <t>减:库存股</t>
  </si>
  <si>
    <t>项目</t>
  </si>
  <si>
    <t>资产总计</t>
  </si>
  <si>
    <t>负债合计</t>
  </si>
  <si>
    <t>法定代表人：主管会计工作负责人：会计机构负责人：</t>
  </si>
  <si>
    <t>销售商品、提供劳务收到的现金</t>
  </si>
  <si>
    <t>收到的税费返还</t>
  </si>
  <si>
    <t>收到其他与经营活动有关的现金</t>
  </si>
  <si>
    <t>购买商品、接受劳务支付的现金</t>
  </si>
  <si>
    <t>支付给职工以及为职工支付的现金</t>
  </si>
  <si>
    <t>支付的各项税费</t>
  </si>
  <si>
    <t>支付其他与经营活动有关的现金</t>
  </si>
  <si>
    <t>经营活动产生的现金流量净额</t>
  </si>
  <si>
    <t>收回投资收到的现金</t>
  </si>
  <si>
    <t>取得投资收益收到的现金</t>
  </si>
  <si>
    <t>处置固定资产、无形资产和其他长期资产收回的现金净额</t>
  </si>
  <si>
    <t>处置子公司及其他营业单位收到的现金净额</t>
  </si>
  <si>
    <t>收到其他与投资活动有关的现金</t>
  </si>
  <si>
    <t>购建固定资产、无形资产和其他长期资产支付的现金</t>
  </si>
  <si>
    <t>投资支付的现金</t>
  </si>
  <si>
    <t>取得子公司及其他营业单位支付的现金净额</t>
  </si>
  <si>
    <t>支付其他与投资活动有关的现金</t>
  </si>
  <si>
    <t>投资活动产生的现金流量净额</t>
  </si>
  <si>
    <t>吸收投资收到的现金</t>
  </si>
  <si>
    <t>取得借款收到的现金</t>
  </si>
  <si>
    <t>收到其他与筹资活动有关的现金</t>
  </si>
  <si>
    <t>偿还债务支付的现金</t>
  </si>
  <si>
    <t>分配股利、利润或偿付利息支付的现金</t>
  </si>
  <si>
    <t>支付其他与筹资活动有关的现金</t>
  </si>
  <si>
    <t>筹资活动产生的现金流量净额</t>
  </si>
  <si>
    <t>加：期初现金及现金等价物的余额</t>
  </si>
  <si>
    <t>报表科目分类</t>
    <phoneticPr fontId="4" type="noConversion"/>
  </si>
  <si>
    <t>借方汇总</t>
    <phoneticPr fontId="5" type="noConversion"/>
  </si>
  <si>
    <t>贷方汇总</t>
    <phoneticPr fontId="5" type="noConversion"/>
  </si>
  <si>
    <t>税金及附加</t>
    <phoneticPr fontId="4" type="noConversion"/>
  </si>
  <si>
    <t>销售费用</t>
    <phoneticPr fontId="4" type="noConversion"/>
  </si>
  <si>
    <t>利润表调整数汇总</t>
    <phoneticPr fontId="5" type="noConversion"/>
  </si>
  <si>
    <t>上期调整汇总</t>
    <phoneticPr fontId="5" type="noConversion"/>
  </si>
  <si>
    <t>现金流量活动类型</t>
    <phoneticPr fontId="4" type="noConversion"/>
  </si>
  <si>
    <t>现金流量表调整（上期）</t>
    <phoneticPr fontId="4" type="noConversion"/>
  </si>
  <si>
    <t>本期调整汇总</t>
    <phoneticPr fontId="5" type="noConversion"/>
  </si>
  <si>
    <t>销售商品、提供劳务收到的现金</t>
    <phoneticPr fontId="4" type="noConversion"/>
  </si>
  <si>
    <t>现金流量调整数汇总</t>
    <phoneticPr fontId="5" type="noConversion"/>
  </si>
  <si>
    <t>管理费用</t>
    <phoneticPr fontId="4" type="noConversion"/>
  </si>
  <si>
    <t>财务费用</t>
    <phoneticPr fontId="4" type="noConversion"/>
  </si>
  <si>
    <t>调整数汇总</t>
    <phoneticPr fontId="4" type="noConversion"/>
  </si>
  <si>
    <t>返回目录</t>
    <phoneticPr fontId="4" type="noConversion"/>
  </si>
  <si>
    <r>
      <rPr>
        <sz val="10"/>
        <rFont val="宋体"/>
        <family val="3"/>
        <charset val="134"/>
      </rPr>
      <t>序号</t>
    </r>
  </si>
  <si>
    <t>企业简称</t>
  </si>
  <si>
    <t>现金流量表平衡判断</t>
  </si>
  <si>
    <t>事务所简称</t>
  </si>
  <si>
    <t>事务所类型</t>
  </si>
  <si>
    <t>普通合伙</t>
  </si>
  <si>
    <t>事务所英文名</t>
  </si>
  <si>
    <t>事务所中文名</t>
  </si>
  <si>
    <t>事务所电话</t>
  </si>
  <si>
    <t>企业名称</t>
  </si>
  <si>
    <r>
      <rPr>
        <sz val="10"/>
        <rFont val="宋体"/>
        <family val="3"/>
        <charset val="134"/>
      </rPr>
      <t>报表截止日</t>
    </r>
  </si>
  <si>
    <r>
      <rPr>
        <sz val="10"/>
        <rFont val="宋体"/>
        <family val="3"/>
        <charset val="134"/>
      </rPr>
      <t>报告年度</t>
    </r>
  </si>
  <si>
    <r>
      <rPr>
        <sz val="10"/>
        <rFont val="宋体"/>
        <family val="3"/>
        <charset val="134"/>
      </rPr>
      <t>防伪码</t>
    </r>
  </si>
  <si>
    <r>
      <rPr>
        <sz val="10"/>
        <rFont val="宋体"/>
        <family val="3"/>
        <charset val="134"/>
      </rPr>
      <t>报告编号</t>
    </r>
  </si>
  <si>
    <r>
      <rPr>
        <sz val="10"/>
        <rFont val="宋体"/>
        <family val="3"/>
        <charset val="134"/>
      </rPr>
      <t>报告日</t>
    </r>
  </si>
  <si>
    <r>
      <rPr>
        <sz val="10"/>
        <rFont val="宋体"/>
        <family val="3"/>
        <charset val="134"/>
      </rPr>
      <t>企业信息</t>
    </r>
  </si>
  <si>
    <t>资产处置收益</t>
  </si>
  <si>
    <r>
      <rPr>
        <sz val="10"/>
        <rFont val="宋体"/>
        <family val="3"/>
        <charset val="134"/>
      </rPr>
      <t>项目</t>
    </r>
  </si>
  <si>
    <r>
      <rPr>
        <sz val="10"/>
        <rFont val="宋体"/>
        <family val="3"/>
        <charset val="134"/>
      </rPr>
      <t>余额或发生额</t>
    </r>
  </si>
  <si>
    <r>
      <rPr>
        <sz val="10"/>
        <rFont val="宋体"/>
        <family val="3"/>
        <charset val="134"/>
      </rPr>
      <t>报告描述</t>
    </r>
  </si>
  <si>
    <t>营业收入</t>
  </si>
  <si>
    <t>营业成本</t>
  </si>
  <si>
    <t>公允价值变动收益</t>
  </si>
  <si>
    <t>会计期间</t>
    <phoneticPr fontId="4" type="noConversion"/>
  </si>
  <si>
    <t>报表科目类型</t>
    <phoneticPr fontId="4" type="noConversion"/>
  </si>
  <si>
    <t>报表科目</t>
    <phoneticPr fontId="4" type="noConversion"/>
  </si>
  <si>
    <t>流动资产</t>
  </si>
  <si>
    <t>流动资产</t>
    <phoneticPr fontId="4" type="noConversion"/>
  </si>
  <si>
    <t>流动资产</t>
    <phoneticPr fontId="4" type="noConversion"/>
  </si>
  <si>
    <t>非流动资产</t>
  </si>
  <si>
    <t>非流动资产</t>
    <phoneticPr fontId="4" type="noConversion"/>
  </si>
  <si>
    <t>非流动资产</t>
    <phoneticPr fontId="4" type="noConversion"/>
  </si>
  <si>
    <t>非流动资产</t>
    <phoneticPr fontId="4" type="noConversion"/>
  </si>
  <si>
    <t>流动负债</t>
  </si>
  <si>
    <t>流动负债</t>
    <phoneticPr fontId="4" type="noConversion"/>
  </si>
  <si>
    <t>流动负债</t>
    <phoneticPr fontId="4" type="noConversion"/>
  </si>
  <si>
    <t>流动负债</t>
    <phoneticPr fontId="4" type="noConversion"/>
  </si>
  <si>
    <t>非流动负债</t>
  </si>
  <si>
    <t>非流动负债</t>
    <phoneticPr fontId="4" type="noConversion"/>
  </si>
  <si>
    <t>非流动负债</t>
    <phoneticPr fontId="4" type="noConversion"/>
  </si>
  <si>
    <t>非流动负债</t>
    <phoneticPr fontId="4" type="noConversion"/>
  </si>
  <si>
    <t>所有者权益</t>
  </si>
  <si>
    <t>所有者权益</t>
    <phoneticPr fontId="4" type="noConversion"/>
  </si>
  <si>
    <t>所有者权益</t>
    <phoneticPr fontId="4" type="noConversion"/>
  </si>
  <si>
    <t>利润表项目</t>
  </si>
  <si>
    <t>利润表项目</t>
    <phoneticPr fontId="4" type="noConversion"/>
  </si>
  <si>
    <t>利润表项目</t>
    <phoneticPr fontId="4" type="noConversion"/>
  </si>
  <si>
    <t>利润表项目</t>
    <phoneticPr fontId="4" type="noConversion"/>
  </si>
  <si>
    <t>报表科目类型</t>
    <phoneticPr fontId="4" type="noConversion"/>
  </si>
  <si>
    <t>经营活动</t>
  </si>
  <si>
    <t>投资活动</t>
  </si>
  <si>
    <t>筹资活动</t>
  </si>
  <si>
    <t>序号</t>
    <phoneticPr fontId="4" type="noConversion"/>
  </si>
  <si>
    <t>会计年度</t>
    <phoneticPr fontId="5" type="noConversion"/>
  </si>
  <si>
    <t>企业名称</t>
    <phoneticPr fontId="5" type="noConversion"/>
  </si>
  <si>
    <t>调整类别</t>
    <phoneticPr fontId="4" type="noConversion"/>
  </si>
  <si>
    <t>备注</t>
    <phoneticPr fontId="4" type="noConversion"/>
  </si>
  <si>
    <r>
      <rPr>
        <sz val="10"/>
        <rFont val="宋体"/>
        <family val="3"/>
        <charset val="134"/>
      </rPr>
      <t>七、</t>
    </r>
    <phoneticPr fontId="5" type="noConversion"/>
  </si>
  <si>
    <r>
      <rPr>
        <sz val="10"/>
        <rFont val="宋体"/>
        <family val="3"/>
        <charset val="134"/>
      </rPr>
      <t>八、</t>
    </r>
    <phoneticPr fontId="5" type="noConversion"/>
  </si>
  <si>
    <t>返回目录</t>
    <phoneticPr fontId="4" type="noConversion"/>
  </si>
  <si>
    <t>目录</t>
  </si>
  <si>
    <t>基本信息表</t>
  </si>
  <si>
    <t>辅助用表</t>
  </si>
  <si>
    <t>数据有效性表格</t>
  </si>
  <si>
    <t>已审资产负债表</t>
  </si>
  <si>
    <t>已审利润表</t>
  </si>
  <si>
    <t>工作表名称</t>
    <phoneticPr fontId="4" type="noConversion"/>
  </si>
  <si>
    <t>已审现金流量表</t>
  </si>
  <si>
    <t>已审所有者权益变动表</t>
  </si>
  <si>
    <t>未审资产负债表</t>
  </si>
  <si>
    <t>未审利润表</t>
  </si>
  <si>
    <t>未审现金流量表</t>
  </si>
  <si>
    <t>未审所有者权益变动表</t>
  </si>
  <si>
    <t>试算平衡表(期末)</t>
  </si>
  <si>
    <t>期末资产负债表调整数汇总</t>
  </si>
  <si>
    <t>试算平衡表(期初)</t>
  </si>
  <si>
    <t>期初资产负债表调整数汇总</t>
  </si>
  <si>
    <t>利润表调整数汇总</t>
  </si>
  <si>
    <t>现金流量表调整(本期)</t>
  </si>
  <si>
    <t>现金流量表调整(上期)</t>
  </si>
  <si>
    <t>现金流量表调整数汇总</t>
  </si>
  <si>
    <t>上传信息表</t>
  </si>
  <si>
    <t>财务状况说明书数据</t>
  </si>
  <si>
    <t>财务状况说明书用表</t>
  </si>
  <si>
    <t>审前资产总额</t>
    <phoneticPr fontId="4" type="noConversion"/>
  </si>
  <si>
    <t>审后资产总额</t>
    <phoneticPr fontId="4" type="noConversion"/>
  </si>
  <si>
    <t>审前负债总额</t>
    <phoneticPr fontId="4" type="noConversion"/>
  </si>
  <si>
    <t>审后负债总额</t>
    <phoneticPr fontId="4" type="noConversion"/>
  </si>
  <si>
    <t>审前所有者权益总额</t>
    <phoneticPr fontId="4" type="noConversion"/>
  </si>
  <si>
    <t>审后所有者权益总额</t>
    <phoneticPr fontId="4" type="noConversion"/>
  </si>
  <si>
    <t>审前收入总额</t>
    <phoneticPr fontId="4" type="noConversion"/>
  </si>
  <si>
    <t>审后收入总额</t>
    <phoneticPr fontId="4" type="noConversion"/>
  </si>
  <si>
    <t>审前费用总额</t>
    <phoneticPr fontId="4" type="noConversion"/>
  </si>
  <si>
    <t>审后费用总额</t>
    <phoneticPr fontId="4" type="noConversion"/>
  </si>
  <si>
    <t>审前利润总额</t>
    <phoneticPr fontId="4" type="noConversion"/>
  </si>
  <si>
    <t>审后利润总额</t>
    <phoneticPr fontId="4" type="noConversion"/>
  </si>
  <si>
    <t>负债审增减数</t>
    <phoneticPr fontId="4" type="noConversion"/>
  </si>
  <si>
    <t>所有者权益审增减数</t>
    <phoneticPr fontId="4" type="noConversion"/>
  </si>
  <si>
    <t>收入审增减数</t>
    <phoneticPr fontId="4" type="noConversion"/>
  </si>
  <si>
    <t>费用审增减数</t>
    <phoneticPr fontId="4" type="noConversion"/>
  </si>
  <si>
    <t>意见类型</t>
    <phoneticPr fontId="4" type="noConversion"/>
  </si>
  <si>
    <t>上传主要数据表</t>
    <phoneticPr fontId="4" type="noConversion"/>
  </si>
  <si>
    <t>会计年度</t>
    <phoneticPr fontId="4" type="noConversion"/>
  </si>
  <si>
    <t>审计年度</t>
    <phoneticPr fontId="4" type="noConversion"/>
  </si>
  <si>
    <t>报表类型</t>
    <phoneticPr fontId="4" type="noConversion"/>
  </si>
  <si>
    <t>客户名称</t>
    <phoneticPr fontId="4" type="noConversion"/>
  </si>
  <si>
    <t>注册资金</t>
    <phoneticPr fontId="4" type="noConversion"/>
  </si>
  <si>
    <t>法定代表人</t>
    <phoneticPr fontId="4" type="noConversion"/>
  </si>
  <si>
    <t>年报审计</t>
    <phoneticPr fontId="4" type="noConversion"/>
  </si>
  <si>
    <t>左边表格填写小写数字</t>
    <phoneticPr fontId="4" type="noConversion"/>
  </si>
  <si>
    <t>李桂林</t>
  </si>
  <si>
    <t>李桂林</t>
    <phoneticPr fontId="4" type="noConversion"/>
  </si>
  <si>
    <t>注师姓名</t>
    <phoneticPr fontId="4" type="noConversion"/>
  </si>
  <si>
    <t>注师编号</t>
    <phoneticPr fontId="4" type="noConversion"/>
  </si>
  <si>
    <t>杨战梅</t>
    <phoneticPr fontId="4" type="noConversion"/>
  </si>
  <si>
    <t>徐红权</t>
    <phoneticPr fontId="4" type="noConversion"/>
  </si>
  <si>
    <t>杨纪红</t>
    <phoneticPr fontId="4" type="noConversion"/>
  </si>
  <si>
    <t>陈军</t>
    <phoneticPr fontId="4" type="noConversion"/>
  </si>
  <si>
    <t>410001240002</t>
    <phoneticPr fontId="4" type="noConversion"/>
  </si>
  <si>
    <t>410001240001</t>
    <phoneticPr fontId="4" type="noConversion"/>
  </si>
  <si>
    <t>410100300007</t>
    <phoneticPr fontId="4" type="noConversion"/>
  </si>
  <si>
    <t>410100470011</t>
    <phoneticPr fontId="4" type="noConversion"/>
  </si>
  <si>
    <t>410800090006</t>
    <phoneticPr fontId="4" type="noConversion"/>
  </si>
  <si>
    <t>曹党勋</t>
    <phoneticPr fontId="4" type="noConversion"/>
  </si>
  <si>
    <t>410100470007</t>
    <phoneticPr fontId="4" type="noConversion"/>
  </si>
  <si>
    <t>1900年</t>
  </si>
  <si>
    <t>资产</t>
    <phoneticPr fontId="4" type="noConversion"/>
  </si>
  <si>
    <t>年初余额</t>
    <phoneticPr fontId="5" type="noConversion"/>
  </si>
  <si>
    <t>流动资产合计</t>
  </si>
  <si>
    <t>一、营业收入</t>
    <phoneticPr fontId="5" type="noConversion"/>
  </si>
  <si>
    <t>研发费用</t>
    <phoneticPr fontId="4" type="noConversion"/>
  </si>
  <si>
    <t>其中：利息费用</t>
    <phoneticPr fontId="4" type="noConversion"/>
  </si>
  <si>
    <t>利息收入</t>
    <phoneticPr fontId="4" type="noConversion"/>
  </si>
  <si>
    <r>
      <t>1.</t>
    </r>
    <r>
      <rPr>
        <sz val="9"/>
        <rFont val="宋体"/>
        <family val="3"/>
        <charset val="134"/>
      </rPr>
      <t>重新计量设定受益计划变动额</t>
    </r>
    <phoneticPr fontId="4" type="noConversion"/>
  </si>
  <si>
    <r>
      <t>2.</t>
    </r>
    <r>
      <rPr>
        <sz val="9"/>
        <rFont val="宋体"/>
        <family val="3"/>
        <charset val="134"/>
      </rPr>
      <t>权益法下不能转损益的其他综合收益</t>
    </r>
    <phoneticPr fontId="4" type="noConversion"/>
  </si>
  <si>
    <t>……</t>
    <phoneticPr fontId="4" type="noConversion"/>
  </si>
  <si>
    <r>
      <t>1.</t>
    </r>
    <r>
      <rPr>
        <sz val="9"/>
        <rFont val="宋体"/>
        <family val="3"/>
        <charset val="134"/>
      </rPr>
      <t>权益法下可转损益的其他综合收益</t>
    </r>
    <phoneticPr fontId="4" type="noConversion"/>
  </si>
  <si>
    <r>
      <t>4.</t>
    </r>
    <r>
      <rPr>
        <sz val="9"/>
        <rFont val="宋体"/>
        <family val="3"/>
        <charset val="134"/>
      </rPr>
      <t>现金流量套期损益的有效部分</t>
    </r>
    <phoneticPr fontId="4" type="noConversion"/>
  </si>
  <si>
    <r>
      <t>5.</t>
    </r>
    <r>
      <rPr>
        <sz val="9"/>
        <rFont val="宋体"/>
        <family val="3"/>
        <charset val="134"/>
      </rPr>
      <t>外币财务报表折算差额</t>
    </r>
    <phoneticPr fontId="4" type="noConversion"/>
  </si>
  <si>
    <t>前期差错更正</t>
    <phoneticPr fontId="4" type="noConversion"/>
  </si>
  <si>
    <t>其他</t>
    <phoneticPr fontId="4" type="noConversion"/>
  </si>
  <si>
    <r>
      <t>3.</t>
    </r>
    <r>
      <rPr>
        <sz val="9"/>
        <color indexed="8"/>
        <rFont val="宋体"/>
        <family val="3"/>
        <charset val="134"/>
      </rPr>
      <t>股份支付计入所有者权益的金额</t>
    </r>
    <phoneticPr fontId="5" type="noConversion"/>
  </si>
  <si>
    <r>
      <t>4.</t>
    </r>
    <r>
      <rPr>
        <sz val="9"/>
        <color indexed="8"/>
        <rFont val="宋体"/>
        <family val="3"/>
        <charset val="134"/>
      </rPr>
      <t>设定受益计划变动额结转留存收益</t>
    </r>
    <phoneticPr fontId="4" type="noConversion"/>
  </si>
  <si>
    <t>单位：元</t>
    <phoneticPr fontId="4" type="noConversion"/>
  </si>
  <si>
    <t>上年金额</t>
    <phoneticPr fontId="5" type="noConversion"/>
  </si>
  <si>
    <t>本年金额</t>
    <phoneticPr fontId="5" type="noConversion"/>
  </si>
  <si>
    <t>非流动资产合计</t>
  </si>
  <si>
    <t>流动负债合计</t>
  </si>
  <si>
    <t>非流动负债合计</t>
  </si>
  <si>
    <t>本期调整金额</t>
    <phoneticPr fontId="5" type="noConversion"/>
  </si>
  <si>
    <t>上期调整金额</t>
    <phoneticPr fontId="5" type="noConversion"/>
  </si>
  <si>
    <t>货币资金</t>
    <phoneticPr fontId="4" type="noConversion"/>
  </si>
  <si>
    <t>YONGJIANUNITEDCERTIFIEDPUBLICACCOUNTANTS</t>
  </si>
  <si>
    <t>短期借款</t>
    <phoneticPr fontId="4" type="noConversion"/>
  </si>
  <si>
    <t>长期应付款</t>
    <phoneticPr fontId="4" type="noConversion"/>
  </si>
  <si>
    <t>研发费用</t>
  </si>
  <si>
    <t>2017年</t>
  </si>
  <si>
    <t>营业外收入</t>
    <phoneticPr fontId="4" type="noConversion"/>
  </si>
  <si>
    <t>营业外支出</t>
    <phoneticPr fontId="4" type="noConversion"/>
  </si>
  <si>
    <t>所得税费用</t>
    <phoneticPr fontId="4" type="noConversion"/>
  </si>
  <si>
    <t>无保留意见</t>
    <phoneticPr fontId="4" type="noConversion"/>
  </si>
  <si>
    <t>陈军</t>
  </si>
  <si>
    <t>实收资本</t>
    <phoneticPr fontId="4" type="noConversion"/>
  </si>
  <si>
    <t>资本公积</t>
    <phoneticPr fontId="4" type="noConversion"/>
  </si>
  <si>
    <t>盈余公积</t>
    <phoneticPr fontId="4" type="noConversion"/>
  </si>
  <si>
    <t>未分配利润</t>
    <phoneticPr fontId="4" type="noConversion"/>
  </si>
  <si>
    <t>序号</t>
  </si>
  <si>
    <t>资产负债表</t>
    <phoneticPr fontId="5" type="noConversion"/>
  </si>
  <si>
    <t>期末余额</t>
    <phoneticPr fontId="5" type="noConversion"/>
  </si>
  <si>
    <t>流动资产</t>
    <phoneticPr fontId="5" type="noConversion"/>
  </si>
  <si>
    <t>流动负债</t>
    <phoneticPr fontId="5" type="noConversion"/>
  </si>
  <si>
    <t>非流动资产</t>
    <phoneticPr fontId="5" type="noConversion"/>
  </si>
  <si>
    <t>非流动负债</t>
    <phoneticPr fontId="5" type="noConversion"/>
  </si>
  <si>
    <r>
      <t>其中</t>
    </r>
    <r>
      <rPr>
        <sz val="9"/>
        <rFont val="Arial Narrow"/>
        <family val="2"/>
      </rPr>
      <t>:</t>
    </r>
    <r>
      <rPr>
        <sz val="9"/>
        <rFont val="宋体"/>
        <family val="3"/>
        <charset val="134"/>
      </rPr>
      <t>优先股</t>
    </r>
    <phoneticPr fontId="4" type="noConversion"/>
  </si>
  <si>
    <t>非流动负债合计</t>
    <phoneticPr fontId="5" type="noConversion"/>
  </si>
  <si>
    <t>非流动资产合计</t>
    <phoneticPr fontId="5" type="noConversion"/>
  </si>
  <si>
    <r>
      <t>其中</t>
    </r>
    <r>
      <rPr>
        <sz val="9"/>
        <rFont val="Arial Narrow"/>
        <family val="2"/>
      </rPr>
      <t>:</t>
    </r>
    <r>
      <rPr>
        <sz val="9"/>
        <rFont val="宋体"/>
        <family val="3"/>
        <charset val="134"/>
      </rPr>
      <t>优先股</t>
    </r>
  </si>
  <si>
    <r>
      <t>减</t>
    </r>
    <r>
      <rPr>
        <sz val="9"/>
        <rFont val="Arial Narrow"/>
        <family val="2"/>
      </rPr>
      <t>:</t>
    </r>
    <r>
      <rPr>
        <sz val="9"/>
        <rFont val="宋体"/>
        <family val="3"/>
        <charset val="134"/>
      </rPr>
      <t>库存股</t>
    </r>
  </si>
  <si>
    <r>
      <t>减</t>
    </r>
    <r>
      <rPr>
        <sz val="9"/>
        <rFont val="Arial Narrow"/>
        <family val="2"/>
      </rPr>
      <t>:</t>
    </r>
    <r>
      <rPr>
        <sz val="9"/>
        <rFont val="宋体"/>
        <family val="3"/>
        <charset val="134"/>
      </rPr>
      <t>营业成本</t>
    </r>
    <phoneticPr fontId="4" type="noConversion"/>
  </si>
  <si>
    <r>
      <t>加</t>
    </r>
    <r>
      <rPr>
        <sz val="9"/>
        <rFont val="Arial Narrow"/>
        <family val="2"/>
      </rPr>
      <t>:</t>
    </r>
    <r>
      <rPr>
        <sz val="9"/>
        <rFont val="宋体"/>
        <family val="3"/>
        <charset val="134"/>
      </rPr>
      <t>其他收益</t>
    </r>
    <phoneticPr fontId="4" type="noConversion"/>
  </si>
  <si>
    <r>
      <t>其中</t>
    </r>
    <r>
      <rPr>
        <sz val="9"/>
        <rFont val="Arial Narrow"/>
        <family val="2"/>
      </rPr>
      <t>:</t>
    </r>
    <r>
      <rPr>
        <sz val="9"/>
        <rFont val="宋体"/>
        <family val="3"/>
        <charset val="134"/>
      </rPr>
      <t>对联营企业和合营企业的投资收益</t>
    </r>
    <phoneticPr fontId="4" type="noConversion"/>
  </si>
  <si>
    <r>
      <t>加</t>
    </r>
    <r>
      <rPr>
        <sz val="9"/>
        <rFont val="Arial Narrow"/>
        <family val="2"/>
      </rPr>
      <t>:</t>
    </r>
    <r>
      <rPr>
        <sz val="9"/>
        <rFont val="宋体"/>
        <family val="3"/>
        <charset val="134"/>
      </rPr>
      <t>营业外收入</t>
    </r>
    <phoneticPr fontId="4" type="noConversion"/>
  </si>
  <si>
    <r>
      <t>减</t>
    </r>
    <r>
      <rPr>
        <sz val="9"/>
        <rFont val="Arial Narrow"/>
        <family val="2"/>
      </rPr>
      <t>:</t>
    </r>
    <r>
      <rPr>
        <sz val="9"/>
        <rFont val="宋体"/>
        <family val="3"/>
        <charset val="134"/>
      </rPr>
      <t>营业外支出</t>
    </r>
    <phoneticPr fontId="4" type="noConversion"/>
  </si>
  <si>
    <r>
      <t>减</t>
    </r>
    <r>
      <rPr>
        <sz val="9"/>
        <rFont val="Arial Narrow"/>
        <family val="2"/>
      </rPr>
      <t>:</t>
    </r>
    <r>
      <rPr>
        <sz val="9"/>
        <rFont val="宋体"/>
        <family val="3"/>
        <charset val="134"/>
      </rPr>
      <t>所得税费用</t>
    </r>
    <phoneticPr fontId="4" type="noConversion"/>
  </si>
  <si>
    <t>现金流量表</t>
    <phoneticPr fontId="5" type="noConversion"/>
  </si>
  <si>
    <t>一、经营活动产生的现金流量：</t>
  </si>
  <si>
    <t>经营活动现金流入小计</t>
    <phoneticPr fontId="5" type="noConversion"/>
  </si>
  <si>
    <t>经营活动现金流出小计</t>
    <phoneticPr fontId="5" type="noConversion"/>
  </si>
  <si>
    <t>二、投资活动产生的现金流量：</t>
  </si>
  <si>
    <t>投资活动现金流入小计</t>
    <phoneticPr fontId="5" type="noConversion"/>
  </si>
  <si>
    <t>投资活动现金流出小计</t>
    <phoneticPr fontId="5" type="noConversion"/>
  </si>
  <si>
    <t>三、筹资活动产生的现金流量：</t>
  </si>
  <si>
    <t>筹资活动现金流入小计</t>
    <phoneticPr fontId="5" type="noConversion"/>
  </si>
  <si>
    <t>筹资活动现金流出小计</t>
    <phoneticPr fontId="5" type="noConversion"/>
  </si>
  <si>
    <t>四、汇率变动对现金的影响</t>
  </si>
  <si>
    <t>五、现金及现金等价物净增加额</t>
    <phoneticPr fontId="5" type="noConversion"/>
  </si>
  <si>
    <t>六、期末现金及现金等价物余额</t>
    <phoneticPr fontId="5" type="noConversion"/>
  </si>
  <si>
    <t>一、上年年末余额</t>
  </si>
  <si>
    <t>加：会计政策变更</t>
  </si>
  <si>
    <t>二、本年年初余额</t>
  </si>
  <si>
    <t>四、本年年末余额</t>
  </si>
  <si>
    <t>调整原因说明</t>
    <phoneticPr fontId="4" type="noConversion"/>
  </si>
  <si>
    <t>科目</t>
    <phoneticPr fontId="4" type="noConversion"/>
  </si>
  <si>
    <t>明细科目</t>
    <phoneticPr fontId="4" type="noConversion"/>
  </si>
  <si>
    <t>借方金额</t>
    <phoneticPr fontId="4" type="noConversion"/>
  </si>
  <si>
    <t>贷方金额</t>
    <phoneticPr fontId="4" type="noConversion"/>
  </si>
  <si>
    <t>现金流量表调整（本期）</t>
    <phoneticPr fontId="4" type="noConversion"/>
  </si>
  <si>
    <t>调整说明</t>
    <phoneticPr fontId="4" type="noConversion"/>
  </si>
  <si>
    <t>调增</t>
    <phoneticPr fontId="4" type="noConversion"/>
  </si>
  <si>
    <t>调减</t>
    <phoneticPr fontId="4" type="noConversion"/>
  </si>
  <si>
    <r>
      <t>资产审增</t>
    </r>
    <r>
      <rPr>
        <sz val="11"/>
        <color theme="1"/>
        <rFont val="Arial Narrow"/>
        <family val="2"/>
      </rPr>
      <t>(</t>
    </r>
    <r>
      <rPr>
        <sz val="11"/>
        <color theme="1"/>
        <rFont val="宋体"/>
        <family val="3"/>
        <charset val="134"/>
      </rPr>
      <t>减</t>
    </r>
    <r>
      <rPr>
        <sz val="11"/>
        <color theme="1"/>
        <rFont val="Arial Narrow"/>
        <family val="2"/>
      </rPr>
      <t>)</t>
    </r>
    <r>
      <rPr>
        <sz val="11"/>
        <color theme="1"/>
        <rFont val="宋体"/>
        <family val="3"/>
        <charset val="134"/>
      </rPr>
      <t>数</t>
    </r>
    <phoneticPr fontId="4" type="noConversion"/>
  </si>
  <si>
    <r>
      <t>签字注师</t>
    </r>
    <r>
      <rPr>
        <sz val="11"/>
        <color theme="1"/>
        <rFont val="Arial Narrow"/>
        <family val="2"/>
      </rPr>
      <t>1</t>
    </r>
    <phoneticPr fontId="4" type="noConversion"/>
  </si>
  <si>
    <r>
      <t>证书编号</t>
    </r>
    <r>
      <rPr>
        <sz val="11"/>
        <color theme="1"/>
        <rFont val="Arial Narrow"/>
        <family val="2"/>
      </rPr>
      <t>1</t>
    </r>
    <phoneticPr fontId="4" type="noConversion"/>
  </si>
  <si>
    <r>
      <t>签字注师</t>
    </r>
    <r>
      <rPr>
        <sz val="11"/>
        <color theme="1"/>
        <rFont val="Arial Narrow"/>
        <family val="2"/>
      </rPr>
      <t>2</t>
    </r>
    <phoneticPr fontId="4" type="noConversion"/>
  </si>
  <si>
    <r>
      <t>证书编号</t>
    </r>
    <r>
      <rPr>
        <sz val="11"/>
        <color theme="1"/>
        <rFont val="Arial Narrow"/>
        <family val="2"/>
      </rPr>
      <t>2</t>
    </r>
    <phoneticPr fontId="4" type="noConversion"/>
  </si>
  <si>
    <t>一、</t>
    <phoneticPr fontId="5" type="noConversion"/>
  </si>
  <si>
    <t>企业基本情况</t>
    <phoneticPr fontId="5" type="noConversion"/>
  </si>
  <si>
    <t>二、</t>
    <phoneticPr fontId="5" type="noConversion"/>
  </si>
  <si>
    <t>资产状况</t>
    <phoneticPr fontId="5" type="noConversion"/>
  </si>
  <si>
    <t>三、</t>
    <phoneticPr fontId="5" type="noConversion"/>
  </si>
  <si>
    <t>负债状况</t>
    <phoneticPr fontId="5" type="noConversion"/>
  </si>
  <si>
    <t>四、</t>
    <phoneticPr fontId="5" type="noConversion"/>
  </si>
  <si>
    <t>所有者权益</t>
    <phoneticPr fontId="5" type="noConversion"/>
  </si>
  <si>
    <t>五、</t>
    <phoneticPr fontId="5" type="noConversion"/>
  </si>
  <si>
    <t>本年度经营情况</t>
    <phoneticPr fontId="5" type="noConversion"/>
  </si>
  <si>
    <t>六、</t>
    <phoneticPr fontId="5" type="noConversion"/>
  </si>
  <si>
    <t>所有者权益变动</t>
    <phoneticPr fontId="5" type="noConversion"/>
  </si>
  <si>
    <t>法定代表人：                            主管会计工作负责人：                                           会计机构负责人：</t>
    <phoneticPr fontId="4" type="noConversion"/>
  </si>
  <si>
    <r>
      <rPr>
        <sz val="9"/>
        <rFont val="宋体"/>
        <family val="3"/>
        <charset val="134"/>
      </rPr>
      <t>法定代表人：</t>
    </r>
    <r>
      <rPr>
        <sz val="9"/>
        <rFont val="Arial Narrow"/>
        <family val="2"/>
      </rPr>
      <t xml:space="preserve">                            </t>
    </r>
    <r>
      <rPr>
        <sz val="9"/>
        <rFont val="宋体"/>
        <family val="3"/>
        <charset val="134"/>
      </rPr>
      <t>主管会计工作负责人：</t>
    </r>
    <r>
      <rPr>
        <sz val="9"/>
        <rFont val="Arial Narrow"/>
        <family val="2"/>
      </rPr>
      <t xml:space="preserve">                                           </t>
    </r>
    <r>
      <rPr>
        <sz val="9"/>
        <rFont val="宋体"/>
        <family val="3"/>
        <charset val="134"/>
      </rPr>
      <t>会计机构负责人：</t>
    </r>
    <phoneticPr fontId="4" type="noConversion"/>
  </si>
  <si>
    <r>
      <rPr>
        <sz val="10"/>
        <color indexed="8"/>
        <rFont val="宋体"/>
        <family val="3"/>
        <charset val="134"/>
      </rPr>
      <t>法定代表人：</t>
    </r>
    <r>
      <rPr>
        <sz val="10"/>
        <color indexed="8"/>
        <rFont val="Arial Narrow"/>
        <family val="2"/>
      </rPr>
      <t xml:space="preserve">                                                            </t>
    </r>
    <r>
      <rPr>
        <sz val="10"/>
        <color indexed="8"/>
        <rFont val="宋体"/>
        <family val="3"/>
        <charset val="134"/>
      </rPr>
      <t>主管会计工作负责人：</t>
    </r>
    <r>
      <rPr>
        <sz val="10"/>
        <color indexed="8"/>
        <rFont val="Arial Narrow"/>
        <family val="2"/>
      </rPr>
      <t xml:space="preserve">                                                                                                            </t>
    </r>
    <r>
      <rPr>
        <sz val="10"/>
        <color indexed="8"/>
        <rFont val="宋体"/>
        <family val="3"/>
        <charset val="134"/>
      </rPr>
      <t>会计机构负责人：</t>
    </r>
    <phoneticPr fontId="4" type="noConversion"/>
  </si>
  <si>
    <r>
      <t>1.</t>
    </r>
    <r>
      <rPr>
        <sz val="10"/>
        <color indexed="8"/>
        <rFont val="宋体"/>
        <family val="3"/>
        <charset val="134"/>
      </rPr>
      <t>所有者投入的普通股</t>
    </r>
    <phoneticPr fontId="5" type="noConversion"/>
  </si>
  <si>
    <r>
      <t>2.</t>
    </r>
    <r>
      <rPr>
        <sz val="10"/>
        <color indexed="8"/>
        <rFont val="宋体"/>
        <family val="3"/>
        <charset val="134"/>
      </rPr>
      <t>其他权益工具持有者投入资本</t>
    </r>
    <phoneticPr fontId="5" type="noConversion"/>
  </si>
  <si>
    <r>
      <t>3.</t>
    </r>
    <r>
      <rPr>
        <sz val="10"/>
        <color indexed="8"/>
        <rFont val="宋体"/>
        <family val="3"/>
        <charset val="134"/>
      </rPr>
      <t>股份支付计入所有者权益的金额</t>
    </r>
    <phoneticPr fontId="5" type="noConversion"/>
  </si>
  <si>
    <r>
      <t>4.</t>
    </r>
    <r>
      <rPr>
        <sz val="10"/>
        <color indexed="8"/>
        <rFont val="宋体"/>
        <family val="3"/>
        <charset val="134"/>
      </rPr>
      <t>其他</t>
    </r>
    <phoneticPr fontId="5" type="noConversion"/>
  </si>
  <si>
    <r>
      <t>1.</t>
    </r>
    <r>
      <rPr>
        <sz val="10"/>
        <color indexed="8"/>
        <rFont val="宋体"/>
        <family val="3"/>
        <charset val="134"/>
      </rPr>
      <t>提取盈余公积</t>
    </r>
  </si>
  <si>
    <r>
      <t>3.</t>
    </r>
    <r>
      <rPr>
        <sz val="10"/>
        <color indexed="8"/>
        <rFont val="宋体"/>
        <family val="3"/>
        <charset val="134"/>
      </rPr>
      <t>其他</t>
    </r>
    <phoneticPr fontId="5" type="noConversion"/>
  </si>
  <si>
    <r>
      <t>3.</t>
    </r>
    <r>
      <rPr>
        <sz val="10"/>
        <color indexed="8"/>
        <rFont val="宋体"/>
        <family val="3"/>
        <charset val="134"/>
      </rPr>
      <t>盈余公积弥补亏损</t>
    </r>
  </si>
  <si>
    <r>
      <t>4.</t>
    </r>
    <r>
      <rPr>
        <sz val="10"/>
        <color indexed="8"/>
        <rFont val="宋体"/>
        <family val="3"/>
        <charset val="134"/>
      </rPr>
      <t>设定受益计划变动额结转留存收益</t>
    </r>
    <phoneticPr fontId="4" type="noConversion"/>
  </si>
  <si>
    <r>
      <t>5.</t>
    </r>
    <r>
      <rPr>
        <sz val="10"/>
        <color indexed="8"/>
        <rFont val="宋体"/>
        <family val="3"/>
        <charset val="134"/>
      </rPr>
      <t>其他</t>
    </r>
    <phoneticPr fontId="5" type="noConversion"/>
  </si>
  <si>
    <t>本期</t>
    <phoneticPr fontId="4" type="noConversion"/>
  </si>
  <si>
    <t>上期</t>
    <phoneticPr fontId="4" type="noConversion"/>
  </si>
  <si>
    <t>资产负债表左右平衡判断</t>
  </si>
  <si>
    <t>资产负债表左右平衡判断</t>
    <phoneticPr fontId="4" type="noConversion"/>
  </si>
  <si>
    <t>留存收益平衡判断</t>
  </si>
  <si>
    <t>留存收益平衡判断</t>
    <phoneticPr fontId="4" type="noConversion"/>
  </si>
  <si>
    <t>现金流量表平衡判断</t>
    <phoneticPr fontId="4" type="noConversion"/>
  </si>
  <si>
    <t>资产负债表和现金流量表</t>
  </si>
  <si>
    <t>股东权益变动表</t>
  </si>
  <si>
    <t>股东权益变动表</t>
    <phoneticPr fontId="4" type="noConversion"/>
  </si>
  <si>
    <t>已审报表数据平衡判断</t>
    <phoneticPr fontId="4" type="noConversion"/>
  </si>
  <si>
    <t>资产负债和现金流</t>
    <phoneticPr fontId="4" type="noConversion"/>
  </si>
  <si>
    <t>平衡表</t>
  </si>
  <si>
    <t>返回目录</t>
    <phoneticPr fontId="4" type="noConversion"/>
  </si>
  <si>
    <t>已审资产负债表和现金流量表</t>
    <phoneticPr fontId="4" type="noConversion"/>
  </si>
  <si>
    <t>已审股东权益变动表</t>
    <phoneticPr fontId="4" type="noConversion"/>
  </si>
  <si>
    <t>未审资产负债表和现金流量表</t>
    <phoneticPr fontId="4" type="noConversion"/>
  </si>
  <si>
    <t>未审股东权益变动表</t>
    <phoneticPr fontId="4" type="noConversion"/>
  </si>
  <si>
    <t>未审报表数据平衡判断</t>
    <phoneticPr fontId="4" type="noConversion"/>
  </si>
  <si>
    <t>应收票据</t>
    <phoneticPr fontId="4" type="noConversion"/>
  </si>
  <si>
    <t>应收账款</t>
  </si>
  <si>
    <t>应收账款</t>
    <phoneticPr fontId="4" type="noConversion"/>
  </si>
  <si>
    <t>应付票据</t>
    <phoneticPr fontId="4" type="noConversion"/>
  </si>
  <si>
    <t>应付账款</t>
    <phoneticPr fontId="4" type="noConversion"/>
  </si>
  <si>
    <t>专项储备</t>
    <phoneticPr fontId="4" type="noConversion"/>
  </si>
  <si>
    <t>专项储备</t>
    <phoneticPr fontId="4" type="noConversion"/>
  </si>
  <si>
    <t>专项储备</t>
    <phoneticPr fontId="4" type="noConversion"/>
  </si>
  <si>
    <t>应收票据</t>
    <phoneticPr fontId="4" type="noConversion"/>
  </si>
  <si>
    <t>应付账款</t>
    <phoneticPr fontId="4" type="noConversion"/>
  </si>
  <si>
    <t>应收账款</t>
    <phoneticPr fontId="4" type="noConversion"/>
  </si>
  <si>
    <t>应付票据</t>
    <phoneticPr fontId="4" type="noConversion"/>
  </si>
  <si>
    <t>专项储备</t>
    <phoneticPr fontId="4" type="noConversion"/>
  </si>
  <si>
    <t>应收票据</t>
    <phoneticPr fontId="4" type="noConversion"/>
  </si>
  <si>
    <t>应付票据</t>
    <phoneticPr fontId="4" type="noConversion"/>
  </si>
  <si>
    <t>应付账款</t>
    <phoneticPr fontId="4" type="noConversion"/>
  </si>
  <si>
    <t>专项储备</t>
    <phoneticPr fontId="4" type="noConversion"/>
  </si>
  <si>
    <t>应收票据</t>
    <phoneticPr fontId="4" type="noConversion"/>
  </si>
  <si>
    <t>应收账款</t>
    <phoneticPr fontId="4" type="noConversion"/>
  </si>
  <si>
    <t>应付票据</t>
    <phoneticPr fontId="4" type="noConversion"/>
  </si>
  <si>
    <t>应付账款</t>
    <phoneticPr fontId="4" type="noConversion"/>
  </si>
  <si>
    <t>专项储备</t>
    <phoneticPr fontId="4" type="noConversion"/>
  </si>
  <si>
    <t>应收票据</t>
    <phoneticPr fontId="4" type="noConversion"/>
  </si>
  <si>
    <t>应收账款</t>
    <phoneticPr fontId="4" type="noConversion"/>
  </si>
  <si>
    <t>应付票据</t>
    <phoneticPr fontId="4" type="noConversion"/>
  </si>
  <si>
    <t>应付账款</t>
    <phoneticPr fontId="4" type="noConversion"/>
  </si>
  <si>
    <t>专项储备</t>
    <phoneticPr fontId="4" type="noConversion"/>
  </si>
  <si>
    <t>应付票据</t>
    <phoneticPr fontId="4" type="noConversion"/>
  </si>
  <si>
    <t>应付账款</t>
    <phoneticPr fontId="4" type="noConversion"/>
  </si>
  <si>
    <t>专项储备</t>
    <phoneticPr fontId="4" type="noConversion"/>
  </si>
  <si>
    <t>营业收入</t>
    <phoneticPr fontId="4" type="noConversion"/>
  </si>
  <si>
    <t>营业成本</t>
    <phoneticPr fontId="4" type="noConversion"/>
  </si>
  <si>
    <t>其他收益</t>
    <phoneticPr fontId="4" type="noConversion"/>
  </si>
  <si>
    <t>投资收益</t>
    <phoneticPr fontId="4" type="noConversion"/>
  </si>
  <si>
    <t>公允价值变动收益</t>
    <phoneticPr fontId="4" type="noConversion"/>
  </si>
  <si>
    <t>投资收益(损失以“－”号填列)</t>
  </si>
  <si>
    <t>(一)不能重分类进损益的其他综合收益</t>
  </si>
  <si>
    <t>(二)将重分类进损益的其他综合收益</t>
  </si>
  <si>
    <t>(一)基本每股收益</t>
  </si>
  <si>
    <t>(二)稀释每股收益</t>
  </si>
  <si>
    <t>公允价值变动收益(损失以“－”号填列)</t>
  </si>
  <si>
    <t>资产减值损失(损失以“－”号填列)</t>
  </si>
  <si>
    <t>资产处置收益(损失以“-”号填列)</t>
  </si>
  <si>
    <t>二、营业利润(亏损以“－”号填列)</t>
  </si>
  <si>
    <t>三、利润总额(亏损总额以“－”号填列)</t>
  </si>
  <si>
    <t>四、净利润(净亏损以“－”号填列)</t>
  </si>
  <si>
    <t>(一)持续经营净利润(净亏损以“-”号填列)</t>
  </si>
  <si>
    <t>(二)终止经营净利润(净亏损以“-”号填列)</t>
  </si>
  <si>
    <t>负债和所有者权益(或股东权益)</t>
  </si>
  <si>
    <t>所有者权益(或股东权益)：</t>
  </si>
  <si>
    <t>负债和所有者权益(或股东权益)总计</t>
  </si>
  <si>
    <t>资产负债表调整数汇总(期末)</t>
  </si>
  <si>
    <t>资产负债表调整数汇总(期初)</t>
  </si>
  <si>
    <t>补充数据录入(上年期初数、发生额)</t>
  </si>
  <si>
    <t>实收资本(股本)</t>
  </si>
  <si>
    <t>实收资本(或股本)</t>
  </si>
  <si>
    <t>所有者权益(或股东权益)合计</t>
  </si>
  <si>
    <t>所有者权益(或股东权益)变动表</t>
  </si>
  <si>
    <t>三、本年增减变动金额(减少以“-”号填列)</t>
  </si>
  <si>
    <t>(一)综合收益总额</t>
  </si>
  <si>
    <t>(二)所有者投入和减少资本</t>
  </si>
  <si>
    <t>(三)利润分配</t>
  </si>
  <si>
    <t>2.对所有者(或股东)的分配</t>
  </si>
  <si>
    <t>(四)所有者权益内部结转</t>
  </si>
  <si>
    <t>1.资本公积转增资本(或股本)</t>
  </si>
  <si>
    <t>2.盈余公积转增资本(或股本)</t>
  </si>
  <si>
    <t>主要财务指标(根据公式计算，╳100%，填写)</t>
  </si>
  <si>
    <t>交易性金融资产</t>
  </si>
  <si>
    <t>交易性金融负债</t>
  </si>
  <si>
    <t>债权投资</t>
  </si>
  <si>
    <t>2.债权投资公允价值变动损益</t>
  </si>
  <si>
    <t>其他债权投资</t>
  </si>
  <si>
    <t>3.其他债权投资重分类为债权投资损益</t>
  </si>
  <si>
    <t>递延所得税资产</t>
    <phoneticPr fontId="4" type="noConversion"/>
  </si>
  <si>
    <t>其他非流动资产</t>
    <phoneticPr fontId="4" type="noConversion"/>
  </si>
  <si>
    <t>其他权益工具投资</t>
  </si>
  <si>
    <t>其他权益工具投资</t>
    <phoneticPr fontId="4" type="noConversion"/>
  </si>
  <si>
    <t>其他非流动金融资产</t>
  </si>
  <si>
    <t>其他非流动金融资产</t>
    <phoneticPr fontId="4" type="noConversion"/>
  </si>
  <si>
    <t>信用减值损失(损失以"-"号填列)</t>
  </si>
  <si>
    <t>信用减值损失(损失以"-"号填列)</t>
    <phoneticPr fontId="4" type="noConversion"/>
  </si>
  <si>
    <t>应收票据</t>
  </si>
  <si>
    <t>信用减值损失</t>
    <phoneticPr fontId="4" type="noConversion"/>
  </si>
  <si>
    <t>交易性金融负债</t>
    <phoneticPr fontId="4" type="noConversion"/>
  </si>
  <si>
    <t>交易性金融资产</t>
    <phoneticPr fontId="4" type="noConversion"/>
  </si>
  <si>
    <t>所得税费用</t>
  </si>
  <si>
    <t>营业外支出</t>
  </si>
  <si>
    <t>营业外收入</t>
  </si>
  <si>
    <t>信用减值损失</t>
    <phoneticPr fontId="4" type="noConversion"/>
  </si>
  <si>
    <t>实收资本(或股本)</t>
    <phoneticPr fontId="4" type="noConversion"/>
  </si>
  <si>
    <t>实收资本(或股本)</t>
    <phoneticPr fontId="4" type="noConversion"/>
  </si>
  <si>
    <t>报告用表(普通)</t>
  </si>
  <si>
    <t>报告用表(高新)</t>
  </si>
  <si>
    <t>(0371)63687518</t>
    <phoneticPr fontId="4" type="noConversion"/>
  </si>
  <si>
    <t>报备</t>
  </si>
  <si>
    <t>报备</t>
    <phoneticPr fontId="4" type="noConversion"/>
  </si>
  <si>
    <t>存货的减少</t>
    <phoneticPr fontId="4" type="noConversion"/>
  </si>
  <si>
    <t>经营性应收的减少</t>
    <phoneticPr fontId="4" type="noConversion"/>
  </si>
  <si>
    <t>经营性应付项目的增加</t>
  </si>
  <si>
    <t>资产总额</t>
    <phoneticPr fontId="4" type="noConversion"/>
  </si>
  <si>
    <t>负债总额</t>
    <phoneticPr fontId="4" type="noConversion"/>
  </si>
  <si>
    <t>事务所简称</t>
    <phoneticPr fontId="4" type="noConversion"/>
  </si>
  <si>
    <t>企业全称</t>
    <phoneticPr fontId="4" type="noConversion"/>
  </si>
  <si>
    <t>事务所中文名</t>
    <phoneticPr fontId="4" type="noConversion"/>
  </si>
  <si>
    <t>河南永建联合会计师事务所</t>
    <phoneticPr fontId="4" type="noConversion"/>
  </si>
  <si>
    <t>企业名称</t>
    <phoneticPr fontId="4" type="noConversion"/>
  </si>
  <si>
    <t>xxx</t>
    <phoneticPr fontId="4" type="noConversion"/>
  </si>
  <si>
    <t>营业执照号码</t>
    <phoneticPr fontId="4" type="noConversion"/>
  </si>
  <si>
    <t>法定代表人xxx</t>
    <phoneticPr fontId="4" type="noConversion"/>
  </si>
  <si>
    <t>批准工商行政机关</t>
    <phoneticPr fontId="4" type="noConversion"/>
  </si>
  <si>
    <t>企业成立日期</t>
    <phoneticPr fontId="4" type="noConversion"/>
  </si>
  <si>
    <t>防伪验证码</t>
    <phoneticPr fontId="4" type="noConversion"/>
  </si>
  <si>
    <t>防伪验证码xxx</t>
    <phoneticPr fontId="4" type="noConversion"/>
  </si>
  <si>
    <t>企业简称</t>
    <phoneticPr fontId="4" type="noConversion"/>
  </si>
  <si>
    <t>洛阳优选文化传播有限公司</t>
    <phoneticPr fontId="4" type="noConversion"/>
  </si>
  <si>
    <t>优选文化</t>
    <phoneticPr fontId="4" type="noConversion"/>
  </si>
  <si>
    <t>审计报告日期</t>
    <phoneticPr fontId="4" type="noConversion"/>
  </si>
  <si>
    <t>审计报告编号</t>
    <phoneticPr fontId="4" type="noConversion"/>
  </si>
  <si>
    <t>注册资本</t>
    <phoneticPr fontId="4" type="noConversion"/>
  </si>
  <si>
    <t>住所地</t>
    <phoneticPr fontId="4" type="noConversion"/>
  </si>
  <si>
    <t>经营范围</t>
    <phoneticPr fontId="4" type="noConversion"/>
  </si>
  <si>
    <t>事务所类型</t>
    <phoneticPr fontId="4" type="noConversion"/>
  </si>
  <si>
    <t>电话</t>
    <phoneticPr fontId="4" type="noConversion"/>
  </si>
  <si>
    <t>事务所英文名</t>
    <phoneticPr fontId="4" type="noConversion"/>
  </si>
  <si>
    <t>洛阳市市场监督管理局</t>
    <phoneticPr fontId="4" type="noConversion"/>
  </si>
  <si>
    <t>洛阳市市场监督管理局自贸区服务中心</t>
    <phoneticPr fontId="4" type="noConversion"/>
  </si>
  <si>
    <t>91410300MA469CEP5G</t>
    <phoneticPr fontId="4" type="noConversion"/>
  </si>
  <si>
    <t>人民币伍佰万元</t>
    <phoneticPr fontId="4" type="noConversion"/>
  </si>
  <si>
    <t>中国（河南）自由贸易试验区洛阳片区（涧西）蓬莱路洛阳国家大学科技园</t>
    <phoneticPr fontId="4" type="noConversion"/>
  </si>
  <si>
    <t>计算机系统集成的技术开发及技术转让；计算机软件开发；计算机系统集成</t>
    <phoneticPr fontId="4" type="noConversion"/>
  </si>
  <si>
    <t>报表截止日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</si>
</sst>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76" formatCode="_(&quot;¥&quot;* #,##0.00_);_(&quot;¥&quot;* \(#,##0.00\);_(&quot;¥&quot;* &quot;-&quot;??_);_(@_)"/>
    <numFmt numFmtId="177" formatCode="_(* #,##0.00_);_(* \(#,##0.00\);_(* &quot;-&quot;??_);_(@_)"/>
    <numFmt numFmtId="178" formatCode="#,##0.00_ "/>
    <numFmt numFmtId="179" formatCode="0.00_);[Red]\(0.00\)"/>
    <numFmt numFmtId="180" formatCode="#,##0.00_);[Red]\(#,##0.00\)"/>
    <numFmt numFmtId="181" formatCode="[DBNum2][$-804]General"/>
    <numFmt numFmtId="182" formatCode="[$-F800]dddd\,\ mmmm\ dd\,\ yyyy"/>
  </numFmts>
  <fonts count="50" x14ac:knownFonts="1">
    <font>
      <sz val="11"/>
      <color theme="1"/>
      <name val="等线"/>
      <family val="2"/>
      <scheme val="minor"/>
    </font>
    <font>
      <sz val="12"/>
      <name val="宋体"/>
      <family val="3"/>
      <charset val="134"/>
    </font>
    <font>
      <b/>
      <sz val="14"/>
      <name val="Arial Narrow"/>
      <family val="2"/>
    </font>
    <font>
      <b/>
      <sz val="14"/>
      <name val="宋体"/>
      <family val="3"/>
      <charset val="134"/>
    </font>
    <font>
      <sz val="9"/>
      <name val="等线"/>
      <family val="3"/>
      <charset val="134"/>
      <scheme val="minor"/>
    </font>
    <font>
      <sz val="9"/>
      <name val="宋体"/>
      <family val="3"/>
      <charset val="134"/>
    </font>
    <font>
      <sz val="9"/>
      <name val="Arial Narrow"/>
      <family val="2"/>
    </font>
    <font>
      <sz val="12"/>
      <name val="宋体"/>
      <family val="3"/>
      <charset val="134"/>
    </font>
    <font>
      <b/>
      <sz val="9"/>
      <name val="Arial Narrow"/>
      <family val="2"/>
    </font>
    <font>
      <b/>
      <sz val="9"/>
      <name val="宋体"/>
      <family val="3"/>
      <charset val="134"/>
    </font>
    <font>
      <b/>
      <sz val="14"/>
      <color indexed="8"/>
      <name val="宋体"/>
      <family val="3"/>
      <charset val="134"/>
    </font>
    <font>
      <sz val="9"/>
      <color indexed="8"/>
      <name val="Arial Narrow"/>
      <family val="2"/>
    </font>
    <font>
      <sz val="9"/>
      <color indexed="8"/>
      <name val="宋体"/>
      <family val="3"/>
      <charset val="134"/>
    </font>
    <font>
      <sz val="9"/>
      <color indexed="8"/>
      <name val="等线"/>
      <family val="3"/>
      <charset val="134"/>
      <scheme val="minor"/>
    </font>
    <font>
      <sz val="10"/>
      <color theme="1"/>
      <name val="等线"/>
      <family val="2"/>
      <scheme val="minor"/>
    </font>
    <font>
      <sz val="10"/>
      <color theme="1"/>
      <name val="Arial Narrow"/>
      <family val="2"/>
    </font>
    <font>
      <sz val="10"/>
      <color theme="1"/>
      <name val="宋体"/>
      <family val="3"/>
      <charset val="134"/>
    </font>
    <font>
      <sz val="11"/>
      <color theme="1"/>
      <name val="等线"/>
      <family val="2"/>
      <scheme val="minor"/>
    </font>
    <font>
      <b/>
      <sz val="16"/>
      <color theme="1"/>
      <name val="宋体"/>
      <family val="3"/>
      <charset val="134"/>
    </font>
    <font>
      <b/>
      <sz val="10"/>
      <color theme="1"/>
      <name val="宋体"/>
      <family val="3"/>
      <charset val="134"/>
    </font>
    <font>
      <sz val="16"/>
      <color theme="1"/>
      <name val="Arial Narrow"/>
      <family val="2"/>
    </font>
    <font>
      <b/>
      <sz val="14"/>
      <name val="Arial Rounded MT Bold"/>
      <family val="2"/>
    </font>
    <font>
      <sz val="10"/>
      <name val="Arial Rounded MT Bold"/>
      <family val="2"/>
    </font>
    <font>
      <sz val="10"/>
      <name val="宋体"/>
      <family val="3"/>
      <charset val="134"/>
    </font>
    <font>
      <sz val="10"/>
      <name val="Arial Narrow"/>
      <family val="2"/>
    </font>
    <font>
      <sz val="10"/>
      <name val="等线"/>
      <family val="3"/>
      <charset val="134"/>
      <scheme val="minor"/>
    </font>
    <font>
      <sz val="8"/>
      <name val="Arial Narrow"/>
      <family val="2"/>
    </font>
    <font>
      <u/>
      <sz val="11"/>
      <color theme="10"/>
      <name val="等线"/>
      <family val="2"/>
      <scheme val="minor"/>
    </font>
    <font>
      <sz val="11"/>
      <color theme="1"/>
      <name val="华文楷体"/>
      <family val="3"/>
      <charset val="134"/>
    </font>
    <font>
      <b/>
      <sz val="10"/>
      <color rgb="FFFF0000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9"/>
      <color indexed="81"/>
      <name val="宋体"/>
      <family val="3"/>
      <charset val="134"/>
    </font>
    <font>
      <b/>
      <sz val="11"/>
      <name val="宋体"/>
      <family val="3"/>
      <charset val="134"/>
    </font>
    <font>
      <u/>
      <sz val="11"/>
      <color theme="10"/>
      <name val="宋体"/>
      <family val="3"/>
      <charset val="134"/>
    </font>
    <font>
      <b/>
      <sz val="18"/>
      <color theme="4"/>
      <name val="宋体"/>
      <family val="3"/>
      <charset val="134"/>
    </font>
    <font>
      <sz val="11"/>
      <color theme="1"/>
      <name val="宋体"/>
      <family val="3"/>
      <charset val="134"/>
    </font>
    <font>
      <sz val="11"/>
      <color theme="1"/>
      <name val="Arial Narrow"/>
      <family val="2"/>
    </font>
    <font>
      <sz val="9"/>
      <name val="Arial Narrow"/>
      <family val="3"/>
      <charset val="134"/>
    </font>
    <font>
      <b/>
      <sz val="14"/>
      <name val="等线"/>
      <family val="3"/>
      <charset val="134"/>
      <scheme val="minor"/>
    </font>
    <font>
      <sz val="10"/>
      <color indexed="8"/>
      <name val="Arial Narrow"/>
      <family val="3"/>
      <charset val="134"/>
    </font>
    <font>
      <sz val="10"/>
      <color indexed="8"/>
      <name val="宋体"/>
      <family val="3"/>
      <charset val="134"/>
    </font>
    <font>
      <sz val="10"/>
      <color indexed="8"/>
      <name val="Arial Narrow"/>
      <family val="2"/>
    </font>
    <font>
      <sz val="10"/>
      <color indexed="8"/>
      <name val="等线"/>
      <family val="3"/>
      <charset val="134"/>
      <scheme val="minor"/>
    </font>
    <font>
      <b/>
      <sz val="14"/>
      <color theme="1"/>
      <name val="宋体"/>
      <family val="3"/>
      <charset val="134"/>
    </font>
    <font>
      <sz val="11"/>
      <color theme="1"/>
      <name val="楷体"/>
      <family val="3"/>
      <charset val="134"/>
    </font>
    <font>
      <sz val="12"/>
      <color theme="1"/>
      <name val="楷体"/>
      <family val="3"/>
      <charset val="134"/>
    </font>
    <font>
      <b/>
      <sz val="12"/>
      <color theme="1"/>
      <name val="楷体"/>
      <family val="3"/>
      <charset val="134"/>
    </font>
    <font>
      <sz val="12"/>
      <color rgb="FF0070C0"/>
      <name val="楷体"/>
      <family val="3"/>
      <charset val="134"/>
    </font>
    <font>
      <sz val="9"/>
      <name val="宋体"/>
      <family val="2"/>
      <charset val="134"/>
    </font>
    <font>
      <sz val="10"/>
      <name val="宋体"/>
      <family val="2"/>
      <charset val="134"/>
    </font>
  </fonts>
  <fills count="16">
    <fill>
      <patternFill patternType="none"/>
    </fill>
    <fill>
      <patternFill patternType="gray125"/>
    </fill>
    <fill>
      <patternFill patternType="solid">
        <fgColor rgb="FFFCD5B4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79992065187536243"/>
        <bgColor indexed="64"/>
      </patternFill>
    </fill>
    <fill>
      <patternFill patternType="solid">
        <fgColor theme="9" tint="0.7999206518753624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4" tint="-0.24994659260841701"/>
      </left>
      <right style="hair">
        <color theme="4" tint="-0.24994659260841701"/>
      </right>
      <top style="thin">
        <color theme="4" tint="-0.24994659260841701"/>
      </top>
      <bottom style="hair">
        <color theme="4" tint="-0.24994659260841701"/>
      </bottom>
      <diagonal/>
    </border>
    <border>
      <left style="hair">
        <color theme="4" tint="-0.24994659260841701"/>
      </left>
      <right style="hair">
        <color theme="4" tint="-0.24994659260841701"/>
      </right>
      <top style="thin">
        <color theme="4" tint="-0.24994659260841701"/>
      </top>
      <bottom style="hair">
        <color theme="4" tint="-0.24994659260841701"/>
      </bottom>
      <diagonal/>
    </border>
    <border>
      <left style="hair">
        <color theme="4" tint="-0.24994659260841701"/>
      </left>
      <right style="thin">
        <color theme="4" tint="-0.24994659260841701"/>
      </right>
      <top style="thin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hair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hair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thin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thin">
        <color theme="4" tint="-0.24994659260841701"/>
      </bottom>
      <diagonal/>
    </border>
    <border>
      <left style="hair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thin">
        <color theme="4" tint="-0.24994659260841701"/>
      </bottom>
      <diagonal/>
    </border>
    <border>
      <left style="hair">
        <color theme="4" tint="-0.24994659260841701"/>
      </left>
      <right style="thin">
        <color theme="4" tint="-0.24994659260841701"/>
      </right>
      <top style="hair">
        <color theme="4" tint="-0.24994659260841701"/>
      </top>
      <bottom style="thin">
        <color theme="4" tint="-0.24994659260841701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rgb="FF00B0F0"/>
      </left>
      <right style="hair">
        <color rgb="FF00B0F0"/>
      </right>
      <top style="medium">
        <color rgb="FF00B0F0"/>
      </top>
      <bottom style="hair">
        <color rgb="FF00B0F0"/>
      </bottom>
      <diagonal/>
    </border>
    <border>
      <left style="hair">
        <color rgb="FF00B0F0"/>
      </left>
      <right style="hair">
        <color rgb="FF00B0F0"/>
      </right>
      <top style="medium">
        <color rgb="FF00B0F0"/>
      </top>
      <bottom style="hair">
        <color rgb="FF00B0F0"/>
      </bottom>
      <diagonal/>
    </border>
    <border>
      <left style="hair">
        <color rgb="FF00B0F0"/>
      </left>
      <right style="medium">
        <color rgb="FF00B0F0"/>
      </right>
      <top style="medium">
        <color rgb="FF00B0F0"/>
      </top>
      <bottom style="hair">
        <color rgb="FF00B0F0"/>
      </bottom>
      <diagonal/>
    </border>
    <border>
      <left style="medium">
        <color rgb="FF00B0F0"/>
      </left>
      <right style="hair">
        <color rgb="FF00B0F0"/>
      </right>
      <top style="hair">
        <color rgb="FF00B0F0"/>
      </top>
      <bottom style="hair">
        <color rgb="FF00B0F0"/>
      </bottom>
      <diagonal/>
    </border>
    <border>
      <left style="hair">
        <color rgb="FF00B0F0"/>
      </left>
      <right style="hair">
        <color rgb="FF00B0F0"/>
      </right>
      <top style="hair">
        <color rgb="FF00B0F0"/>
      </top>
      <bottom style="hair">
        <color rgb="FF00B0F0"/>
      </bottom>
      <diagonal/>
    </border>
    <border>
      <left style="hair">
        <color rgb="FF00B0F0"/>
      </left>
      <right style="medium">
        <color rgb="FF00B0F0"/>
      </right>
      <top style="hair">
        <color rgb="FF00B0F0"/>
      </top>
      <bottom style="hair">
        <color rgb="FF00B0F0"/>
      </bottom>
      <diagonal/>
    </border>
    <border>
      <left style="hair">
        <color rgb="FF00B0F0"/>
      </left>
      <right style="hair">
        <color rgb="FF00B0F0"/>
      </right>
      <top style="hair">
        <color rgb="FF00B0F0"/>
      </top>
      <bottom style="medium">
        <color rgb="FF00B0F0"/>
      </bottom>
      <diagonal/>
    </border>
    <border>
      <left style="hair">
        <color rgb="FF00B0F0"/>
      </left>
      <right style="medium">
        <color rgb="FF00B0F0"/>
      </right>
      <top style="hair">
        <color rgb="FF00B0F0"/>
      </top>
      <bottom style="medium">
        <color rgb="FF00B0F0"/>
      </bottom>
      <diagonal/>
    </border>
    <border>
      <left style="medium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thin">
        <color rgb="FF00B0F0"/>
      </right>
      <top style="medium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thin">
        <color rgb="FF00B0F0"/>
      </right>
      <top style="thin">
        <color rgb="FF00B0F0"/>
      </top>
      <bottom style="medium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  <border>
      <left style="medium">
        <color rgb="FF00B0F0"/>
      </left>
      <right style="thin">
        <color rgb="FF00B0F0"/>
      </right>
      <top style="thin">
        <color rgb="FF00B0F0"/>
      </top>
      <bottom style="thin">
        <color rgb="FF00B0F0"/>
      </bottom>
      <diagonal/>
    </border>
    <border>
      <left style="thin">
        <color rgb="FF00B0F0"/>
      </left>
      <right style="medium">
        <color rgb="FF00B0F0"/>
      </right>
      <top style="thin">
        <color rgb="FF00B0F0"/>
      </top>
      <bottom style="thin">
        <color rgb="FF00B0F0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B0F0"/>
      </left>
      <right style="hair">
        <color rgb="FF00B0F0"/>
      </right>
      <top style="hair">
        <color rgb="FF00B0F0"/>
      </top>
      <bottom style="medium">
        <color rgb="FF00B0F0"/>
      </bottom>
      <diagonal/>
    </border>
    <border>
      <left style="medium">
        <color theme="5" tint="0.39994506668294322"/>
      </left>
      <right style="hair">
        <color theme="5" tint="0.39994506668294322"/>
      </right>
      <top style="medium">
        <color theme="5" tint="0.39994506668294322"/>
      </top>
      <bottom style="hair">
        <color theme="5" tint="0.39994506668294322"/>
      </bottom>
      <diagonal/>
    </border>
    <border>
      <left style="hair">
        <color theme="5" tint="0.39994506668294322"/>
      </left>
      <right style="hair">
        <color theme="5" tint="0.39994506668294322"/>
      </right>
      <top style="medium">
        <color theme="5" tint="0.39994506668294322"/>
      </top>
      <bottom style="hair">
        <color theme="5" tint="0.39994506668294322"/>
      </bottom>
      <diagonal/>
    </border>
    <border>
      <left style="hair">
        <color theme="5" tint="0.39994506668294322"/>
      </left>
      <right style="medium">
        <color theme="5" tint="0.39994506668294322"/>
      </right>
      <top style="medium">
        <color theme="5" tint="0.39994506668294322"/>
      </top>
      <bottom style="hair">
        <color theme="5" tint="0.39994506668294322"/>
      </bottom>
      <diagonal/>
    </border>
    <border>
      <left style="medium">
        <color theme="5" tint="0.39994506668294322"/>
      </left>
      <right style="hair">
        <color theme="5" tint="0.39994506668294322"/>
      </right>
      <top style="hair">
        <color theme="5" tint="0.39994506668294322"/>
      </top>
      <bottom style="hair">
        <color theme="5" tint="0.39994506668294322"/>
      </bottom>
      <diagonal/>
    </border>
    <border>
      <left style="hair">
        <color theme="5" tint="0.39994506668294322"/>
      </left>
      <right style="hair">
        <color theme="5" tint="0.39994506668294322"/>
      </right>
      <top style="hair">
        <color theme="5" tint="0.39994506668294322"/>
      </top>
      <bottom style="hair">
        <color theme="5" tint="0.39994506668294322"/>
      </bottom>
      <diagonal/>
    </border>
    <border>
      <left style="hair">
        <color theme="5" tint="0.39994506668294322"/>
      </left>
      <right style="medium">
        <color theme="5" tint="0.39994506668294322"/>
      </right>
      <top style="hair">
        <color theme="5" tint="0.39994506668294322"/>
      </top>
      <bottom style="hair">
        <color theme="5" tint="0.39994506668294322"/>
      </bottom>
      <diagonal/>
    </border>
    <border>
      <left style="medium">
        <color theme="5" tint="0.39994506668294322"/>
      </left>
      <right style="hair">
        <color theme="5" tint="0.39994506668294322"/>
      </right>
      <top style="hair">
        <color theme="5" tint="0.39994506668294322"/>
      </top>
      <bottom style="medium">
        <color theme="5" tint="0.39994506668294322"/>
      </bottom>
      <diagonal/>
    </border>
    <border>
      <left style="hair">
        <color theme="5" tint="0.39994506668294322"/>
      </left>
      <right style="hair">
        <color theme="5" tint="0.39994506668294322"/>
      </right>
      <top style="hair">
        <color theme="5" tint="0.39994506668294322"/>
      </top>
      <bottom style="medium">
        <color theme="5" tint="0.39994506668294322"/>
      </bottom>
      <diagonal/>
    </border>
    <border>
      <left style="hair">
        <color theme="5" tint="0.39994506668294322"/>
      </left>
      <right style="medium">
        <color theme="5" tint="0.39994506668294322"/>
      </right>
      <top style="hair">
        <color theme="5" tint="0.39994506668294322"/>
      </top>
      <bottom style="medium">
        <color theme="5" tint="0.39994506668294322"/>
      </bottom>
      <diagonal/>
    </border>
    <border>
      <left style="medium">
        <color rgb="FFFFC000"/>
      </left>
      <right style="hair">
        <color rgb="FFFFC000"/>
      </right>
      <top style="medium">
        <color rgb="FFFFC000"/>
      </top>
      <bottom style="hair">
        <color rgb="FFFFC000"/>
      </bottom>
      <diagonal/>
    </border>
    <border>
      <left style="hair">
        <color rgb="FFFFC000"/>
      </left>
      <right style="hair">
        <color rgb="FFFFC000"/>
      </right>
      <top style="medium">
        <color rgb="FFFFC000"/>
      </top>
      <bottom style="hair">
        <color rgb="FFFFC000"/>
      </bottom>
      <diagonal/>
    </border>
    <border>
      <left style="hair">
        <color rgb="FFFFC000"/>
      </left>
      <right style="medium">
        <color rgb="FFFFC000"/>
      </right>
      <top style="medium">
        <color rgb="FFFFC000"/>
      </top>
      <bottom style="hair">
        <color rgb="FFFFC000"/>
      </bottom>
      <diagonal/>
    </border>
    <border>
      <left style="medium">
        <color rgb="FFFFC000"/>
      </left>
      <right style="hair">
        <color rgb="FFFFC000"/>
      </right>
      <top style="hair">
        <color rgb="FFFFC000"/>
      </top>
      <bottom style="hair">
        <color rgb="FFFFC000"/>
      </bottom>
      <diagonal/>
    </border>
    <border>
      <left style="hair">
        <color rgb="FFFFC000"/>
      </left>
      <right style="hair">
        <color rgb="FFFFC000"/>
      </right>
      <top style="hair">
        <color rgb="FFFFC000"/>
      </top>
      <bottom style="hair">
        <color rgb="FFFFC000"/>
      </bottom>
      <diagonal/>
    </border>
    <border>
      <left style="hair">
        <color rgb="FFFFC000"/>
      </left>
      <right style="medium">
        <color rgb="FFFFC000"/>
      </right>
      <top style="hair">
        <color rgb="FFFFC000"/>
      </top>
      <bottom style="hair">
        <color rgb="FFFFC000"/>
      </bottom>
      <diagonal/>
    </border>
    <border>
      <left style="medium">
        <color rgb="FFFFC000"/>
      </left>
      <right style="hair">
        <color rgb="FFFFC000"/>
      </right>
      <top style="hair">
        <color rgb="FFFFC000"/>
      </top>
      <bottom style="medium">
        <color rgb="FFFFC000"/>
      </bottom>
      <diagonal/>
    </border>
    <border>
      <left style="hair">
        <color rgb="FFFFC000"/>
      </left>
      <right style="hair">
        <color rgb="FFFFC000"/>
      </right>
      <top style="hair">
        <color rgb="FFFFC000"/>
      </top>
      <bottom style="medium">
        <color rgb="FFFFC000"/>
      </bottom>
      <diagonal/>
    </border>
    <border>
      <left style="hair">
        <color rgb="FFFFC000"/>
      </left>
      <right style="medium">
        <color rgb="FFFFC000"/>
      </right>
      <top style="hair">
        <color rgb="FFFFC000"/>
      </top>
      <bottom style="medium">
        <color rgb="FFFFC000"/>
      </bottom>
      <diagonal/>
    </border>
    <border>
      <left style="medium">
        <color theme="4" tint="-0.24994659260841701"/>
      </left>
      <right style="hair">
        <color theme="4" tint="-0.24994659260841701"/>
      </right>
      <top style="medium">
        <color theme="4" tint="-0.24994659260841701"/>
      </top>
      <bottom style="hair">
        <color theme="4" tint="-0.24994659260841701"/>
      </bottom>
      <diagonal/>
    </border>
    <border>
      <left style="hair">
        <color theme="4" tint="-0.24994659260841701"/>
      </left>
      <right style="hair">
        <color theme="4" tint="-0.24994659260841701"/>
      </right>
      <top style="medium">
        <color theme="4" tint="-0.24994659260841701"/>
      </top>
      <bottom style="hair">
        <color theme="4" tint="-0.24994659260841701"/>
      </bottom>
      <diagonal/>
    </border>
    <border>
      <left style="hair">
        <color theme="4" tint="-0.24994659260841701"/>
      </left>
      <right style="medium">
        <color theme="4" tint="-0.24994659260841701"/>
      </right>
      <top style="medium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hair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hair">
        <color theme="4" tint="-0.24994659260841701"/>
      </bottom>
      <diagonal/>
    </border>
    <border>
      <left style="medium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hair">
        <color theme="4" tint="-0.24994659260841701"/>
      </left>
      <right style="hair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hair">
        <color theme="4" tint="-0.24994659260841701"/>
      </left>
      <right style="medium">
        <color theme="4" tint="-0.24994659260841701"/>
      </right>
      <top style="hair">
        <color theme="4" tint="-0.24994659260841701"/>
      </top>
      <bottom style="medium">
        <color theme="4" tint="-0.2499465926084170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rgb="FF00B0F0"/>
      </left>
      <right style="hair">
        <color rgb="FF00B0F0"/>
      </right>
      <top/>
      <bottom style="hair">
        <color rgb="FF00B0F0"/>
      </bottom>
      <diagonal/>
    </border>
  </borders>
  <cellStyleXfs count="8">
    <xf numFmtId="0" fontId="0" fillId="0" borderId="0"/>
    <xf numFmtId="0" fontId="1" fillId="0" borderId="0"/>
    <xf numFmtId="177" fontId="7" fillId="0" borderId="0" applyFont="0" applyFill="0" applyBorder="0" applyAlignment="0" applyProtection="0"/>
    <xf numFmtId="0" fontId="7" fillId="0" borderId="0"/>
    <xf numFmtId="0" fontId="7" fillId="0" borderId="0"/>
    <xf numFmtId="177" fontId="17" fillId="0" borderId="0" applyFont="0" applyFill="0" applyBorder="0" applyAlignment="0" applyProtection="0">
      <alignment vertical="center"/>
    </xf>
    <xf numFmtId="0" fontId="1" fillId="0" borderId="0"/>
    <xf numFmtId="0" fontId="27" fillId="0" borderId="0" applyNumberFormat="0" applyFill="0" applyBorder="0" applyAlignment="0" applyProtection="0"/>
  </cellStyleXfs>
  <cellXfs count="453">
    <xf numFmtId="0" fontId="0" fillId="0" borderId="0" xfId="0"/>
    <xf numFmtId="0" fontId="6" fillId="0" borderId="0" xfId="1" applyFont="1" applyAlignment="1">
      <alignment vertical="center"/>
    </xf>
    <xf numFmtId="14" fontId="5" fillId="0" borderId="0" xfId="1" applyNumberFormat="1" applyFont="1" applyAlignment="1">
      <alignment horizontal="right" vertical="center"/>
    </xf>
    <xf numFmtId="178" fontId="6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vertical="center"/>
    </xf>
    <xf numFmtId="177" fontId="6" fillId="0" borderId="1" xfId="2" applyFont="1" applyBorder="1" applyAlignment="1">
      <alignment horizontal="right" vertical="center"/>
    </xf>
    <xf numFmtId="177" fontId="6" fillId="0" borderId="1" xfId="2" applyFont="1" applyBorder="1" applyAlignment="1">
      <alignment vertical="center"/>
    </xf>
    <xf numFmtId="0" fontId="8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center" vertical="center"/>
    </xf>
    <xf numFmtId="178" fontId="6" fillId="0" borderId="0" xfId="1" applyNumberFormat="1" applyFont="1" applyAlignment="1">
      <alignment vertical="center"/>
    </xf>
    <xf numFmtId="0" fontId="6" fillId="0" borderId="0" xfId="3" applyFont="1" applyAlignment="1">
      <alignment vertical="center"/>
    </xf>
    <xf numFmtId="0" fontId="5" fillId="0" borderId="0" xfId="3" applyFont="1" applyAlignment="1">
      <alignment horizontal="right" vertical="center"/>
    </xf>
    <xf numFmtId="0" fontId="5" fillId="0" borderId="1" xfId="3" applyFont="1" applyBorder="1" applyAlignment="1">
      <alignment horizontal="center" vertical="center" shrinkToFit="1"/>
    </xf>
    <xf numFmtId="0" fontId="6" fillId="0" borderId="0" xfId="3" applyFont="1" applyAlignment="1">
      <alignment horizontal="center" vertical="center"/>
    </xf>
    <xf numFmtId="0" fontId="8" fillId="0" borderId="1" xfId="3" applyFont="1" applyBorder="1" applyAlignment="1">
      <alignment vertical="center" shrinkToFit="1"/>
    </xf>
    <xf numFmtId="0" fontId="6" fillId="0" borderId="1" xfId="3" applyFont="1" applyBorder="1" applyAlignment="1">
      <alignment vertical="center" shrinkToFit="1"/>
    </xf>
    <xf numFmtId="178" fontId="6" fillId="0" borderId="0" xfId="3" applyNumberFormat="1" applyFont="1" applyAlignment="1">
      <alignment vertical="center"/>
    </xf>
    <xf numFmtId="0" fontId="6" fillId="0" borderId="0" xfId="3" applyFont="1" applyAlignment="1">
      <alignment vertical="center" shrinkToFit="1"/>
    </xf>
    <xf numFmtId="0" fontId="6" fillId="0" borderId="0" xfId="3" applyFont="1" applyAlignment="1">
      <alignment horizontal="left" vertical="center"/>
    </xf>
    <xf numFmtId="177" fontId="5" fillId="0" borderId="0" xfId="2" applyFont="1" applyAlignment="1">
      <alignment vertical="center"/>
    </xf>
    <xf numFmtId="177" fontId="6" fillId="0" borderId="1" xfId="2" applyFont="1" applyBorder="1" applyAlignment="1">
      <alignment horizontal="center" vertical="center"/>
    </xf>
    <xf numFmtId="0" fontId="8" fillId="0" borderId="1" xfId="3" applyFont="1" applyBorder="1" applyAlignment="1">
      <alignment horizontal="center" vertical="center" shrinkToFit="1"/>
    </xf>
    <xf numFmtId="177" fontId="6" fillId="0" borderId="0" xfId="2" applyFont="1" applyAlignment="1">
      <alignment vertical="center"/>
    </xf>
    <xf numFmtId="0" fontId="11" fillId="0" borderId="0" xfId="3" applyFont="1" applyAlignment="1">
      <alignment vertical="center"/>
    </xf>
    <xf numFmtId="0" fontId="11" fillId="0" borderId="0" xfId="3" applyFont="1" applyAlignment="1">
      <alignment vertical="center" wrapText="1"/>
    </xf>
    <xf numFmtId="177" fontId="11" fillId="0" borderId="0" xfId="2" applyFont="1" applyAlignment="1">
      <alignment vertical="center"/>
    </xf>
    <xf numFmtId="177" fontId="11" fillId="0" borderId="0" xfId="2" applyFont="1" applyAlignment="1">
      <alignment horizontal="right" vertical="center"/>
    </xf>
    <xf numFmtId="177" fontId="6" fillId="0" borderId="0" xfId="1" applyNumberFormat="1" applyFont="1" applyAlignment="1">
      <alignment vertical="center"/>
    </xf>
    <xf numFmtId="0" fontId="15" fillId="0" borderId="0" xfId="0" applyFont="1" applyAlignment="1">
      <alignment vertical="center"/>
    </xf>
    <xf numFmtId="0" fontId="15" fillId="0" borderId="0" xfId="0" applyFont="1" applyAlignment="1">
      <alignment vertical="center" wrapText="1"/>
    </xf>
    <xf numFmtId="0" fontId="15" fillId="0" borderId="0" xfId="0" applyFont="1" applyAlignment="1">
      <alignment horizontal="centerContinuous" vertical="center"/>
    </xf>
    <xf numFmtId="0" fontId="15" fillId="0" borderId="7" xfId="0" applyFont="1" applyBorder="1" applyAlignment="1">
      <alignment vertical="center"/>
    </xf>
    <xf numFmtId="0" fontId="15" fillId="0" borderId="8" xfId="0" applyFont="1" applyBorder="1" applyAlignment="1">
      <alignment vertical="center" wrapText="1"/>
    </xf>
    <xf numFmtId="0" fontId="15" fillId="0" borderId="8" xfId="0" applyFont="1" applyBorder="1" applyAlignment="1">
      <alignment vertical="center"/>
    </xf>
    <xf numFmtId="178" fontId="15" fillId="0" borderId="8" xfId="0" applyNumberFormat="1" applyFont="1" applyBorder="1" applyAlignment="1">
      <alignment vertical="center"/>
    </xf>
    <xf numFmtId="0" fontId="15" fillId="0" borderId="9" xfId="0" applyFont="1" applyBorder="1" applyAlignment="1">
      <alignment vertical="center" wrapText="1"/>
    </xf>
    <xf numFmtId="0" fontId="15" fillId="0" borderId="10" xfId="0" applyFont="1" applyBorder="1" applyAlignment="1">
      <alignment vertical="center"/>
    </xf>
    <xf numFmtId="0" fontId="15" fillId="0" borderId="11" xfId="0" applyFont="1" applyBorder="1" applyAlignment="1">
      <alignment vertical="center" wrapText="1"/>
    </xf>
    <xf numFmtId="0" fontId="15" fillId="0" borderId="11" xfId="0" applyFont="1" applyBorder="1" applyAlignment="1">
      <alignment vertical="center"/>
    </xf>
    <xf numFmtId="0" fontId="15" fillId="0" borderId="12" xfId="0" applyFont="1" applyBorder="1" applyAlignment="1">
      <alignment vertical="center" wrapText="1"/>
    </xf>
    <xf numFmtId="0" fontId="15" fillId="0" borderId="0" xfId="0" applyFont="1" applyAlignment="1">
      <alignment horizontal="centerContinuous" vertical="center" wrapText="1"/>
    </xf>
    <xf numFmtId="0" fontId="16" fillId="0" borderId="8" xfId="0" applyFont="1" applyBorder="1" applyAlignment="1">
      <alignment vertical="center"/>
    </xf>
    <xf numFmtId="0" fontId="14" fillId="0" borderId="8" xfId="0" applyFont="1" applyBorder="1" applyAlignment="1">
      <alignment vertical="center" wrapText="1"/>
    </xf>
    <xf numFmtId="0" fontId="16" fillId="0" borderId="8" xfId="0" applyFont="1" applyBorder="1" applyAlignment="1">
      <alignment vertical="center" wrapText="1"/>
    </xf>
    <xf numFmtId="0" fontId="15" fillId="0" borderId="0" xfId="0" applyFont="1" applyAlignment="1">
      <alignment horizontal="left" vertical="center"/>
    </xf>
    <xf numFmtId="0" fontId="15" fillId="0" borderId="0" xfId="0" applyFont="1" applyAlignment="1">
      <alignment horizontal="left" vertical="center" wrapText="1"/>
    </xf>
    <xf numFmtId="0" fontId="18" fillId="0" borderId="0" xfId="0" applyFont="1" applyAlignment="1">
      <alignment horizontal="centerContinuous" vertical="center"/>
    </xf>
    <xf numFmtId="0" fontId="19" fillId="0" borderId="5" xfId="0" applyFont="1" applyBorder="1" applyAlignment="1">
      <alignment vertical="center" wrapText="1"/>
    </xf>
    <xf numFmtId="178" fontId="5" fillId="0" borderId="1" xfId="1" applyNumberFormat="1" applyFont="1" applyBorder="1" applyAlignment="1">
      <alignment horizontal="center" vertical="center"/>
    </xf>
    <xf numFmtId="0" fontId="6" fillId="0" borderId="1" xfId="1" applyFont="1" applyBorder="1" applyAlignment="1">
      <alignment horizontal="left" vertical="center" indent="1"/>
    </xf>
    <xf numFmtId="0" fontId="5" fillId="0" borderId="1" xfId="3" applyFont="1" applyBorder="1" applyAlignment="1">
      <alignment horizontal="left" vertical="center" indent="1" shrinkToFit="1"/>
    </xf>
    <xf numFmtId="178" fontId="5" fillId="0" borderId="1" xfId="3" applyNumberFormat="1" applyFont="1" applyBorder="1" applyAlignment="1">
      <alignment horizontal="center" vertical="center"/>
    </xf>
    <xf numFmtId="0" fontId="16" fillId="0" borderId="0" xfId="0" applyFont="1"/>
    <xf numFmtId="0" fontId="18" fillId="0" borderId="0" xfId="0" applyFont="1" applyAlignment="1">
      <alignment horizontal="centerContinuous"/>
    </xf>
    <xf numFmtId="0" fontId="15" fillId="0" borderId="0" xfId="0" applyFont="1" applyAlignment="1">
      <alignment horizontal="centerContinuous"/>
    </xf>
    <xf numFmtId="0" fontId="20" fillId="0" borderId="0" xfId="0" applyFont="1" applyAlignment="1">
      <alignment horizontal="centerContinuous"/>
    </xf>
    <xf numFmtId="0" fontId="15" fillId="0" borderId="0" xfId="0" applyFont="1"/>
    <xf numFmtId="0" fontId="16" fillId="0" borderId="0" xfId="0" applyFont="1" applyAlignment="1">
      <alignment horizontal="left"/>
    </xf>
    <xf numFmtId="0" fontId="6" fillId="0" borderId="0" xfId="1" applyFont="1" applyAlignment="1">
      <alignment horizontal="center" vertical="center"/>
    </xf>
    <xf numFmtId="14" fontId="6" fillId="0" borderId="0" xfId="1" applyNumberFormat="1" applyFont="1" applyAlignment="1">
      <alignment horizontal="right" vertical="center"/>
    </xf>
    <xf numFmtId="0" fontId="5" fillId="0" borderId="15" xfId="1" applyFont="1" applyBorder="1" applyAlignment="1">
      <alignment horizontal="center" vertical="center"/>
    </xf>
    <xf numFmtId="178" fontId="6" fillId="0" borderId="2" xfId="1" applyNumberFormat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6" fillId="0" borderId="3" xfId="1" applyFont="1" applyBorder="1" applyAlignment="1">
      <alignment vertical="center"/>
    </xf>
    <xf numFmtId="0" fontId="9" fillId="0" borderId="18" xfId="1" applyFont="1" applyBorder="1" applyAlignment="1">
      <alignment horizontal="center" vertical="center"/>
    </xf>
    <xf numFmtId="0" fontId="6" fillId="0" borderId="3" xfId="3" applyFont="1" applyBorder="1" applyAlignment="1">
      <alignment horizontal="left" vertical="center" indent="1" shrinkToFit="1"/>
    </xf>
    <xf numFmtId="0" fontId="5" fillId="0" borderId="3" xfId="3" applyFont="1" applyBorder="1" applyAlignment="1">
      <alignment horizontal="left" vertical="center" indent="1" shrinkToFit="1"/>
    </xf>
    <xf numFmtId="0" fontId="6" fillId="0" borderId="3" xfId="3" applyFont="1" applyBorder="1" applyAlignment="1">
      <alignment vertical="center" shrinkToFit="1"/>
    </xf>
    <xf numFmtId="0" fontId="9" fillId="0" borderId="3" xfId="3" applyFont="1" applyBorder="1" applyAlignment="1">
      <alignment vertical="center" shrinkToFit="1"/>
    </xf>
    <xf numFmtId="0" fontId="6" fillId="0" borderId="3" xfId="3" applyFont="1" applyBorder="1" applyAlignment="1">
      <alignment horizontal="left" vertical="center" wrapText="1" indent="1" shrinkToFit="1"/>
    </xf>
    <xf numFmtId="0" fontId="11" fillId="0" borderId="3" xfId="3" applyFont="1" applyBorder="1" applyAlignment="1">
      <alignment horizontal="left" vertical="center" indent="1" shrinkToFit="1"/>
    </xf>
    <xf numFmtId="0" fontId="11" fillId="0" borderId="3" xfId="3" applyFont="1" applyBorder="1" applyAlignment="1">
      <alignment horizontal="left" vertical="center" indent="2" shrinkToFit="1"/>
    </xf>
    <xf numFmtId="0" fontId="21" fillId="0" borderId="0" xfId="1" applyFont="1" applyAlignment="1">
      <alignment horizontal="centerContinuous"/>
    </xf>
    <xf numFmtId="0" fontId="22" fillId="0" borderId="0" xfId="1" applyFont="1"/>
    <xf numFmtId="0" fontId="23" fillId="0" borderId="21" xfId="1" applyFont="1" applyBorder="1" applyAlignment="1">
      <alignment vertical="center"/>
    </xf>
    <xf numFmtId="0" fontId="22" fillId="0" borderId="0" xfId="1" applyFont="1" applyAlignment="1">
      <alignment vertical="center"/>
    </xf>
    <xf numFmtId="0" fontId="3" fillId="0" borderId="0" xfId="1" applyFont="1" applyAlignment="1">
      <alignment horizontal="centerContinuous"/>
    </xf>
    <xf numFmtId="0" fontId="23" fillId="0" borderId="0" xfId="1" applyFont="1"/>
    <xf numFmtId="0" fontId="24" fillId="0" borderId="0" xfId="1" applyFont="1"/>
    <xf numFmtId="0" fontId="24" fillId="0" borderId="0" xfId="1" applyFont="1" applyAlignment="1">
      <alignment horizontal="center" vertical="center"/>
    </xf>
    <xf numFmtId="0" fontId="24" fillId="0" borderId="28" xfId="1" applyFont="1" applyBorder="1" applyAlignment="1">
      <alignment vertical="center"/>
    </xf>
    <xf numFmtId="0" fontId="24" fillId="0" borderId="29" xfId="1" applyFont="1" applyBorder="1" applyAlignment="1">
      <alignment vertical="center"/>
    </xf>
    <xf numFmtId="0" fontId="24" fillId="0" borderId="30" xfId="1" applyFont="1" applyBorder="1" applyAlignment="1">
      <alignment vertical="center" wrapText="1"/>
    </xf>
    <xf numFmtId="0" fontId="24" fillId="0" borderId="0" xfId="1" applyFont="1" applyAlignment="1">
      <alignment vertical="center"/>
    </xf>
    <xf numFmtId="0" fontId="25" fillId="4" borderId="13" xfId="1" applyFont="1" applyFill="1" applyBorder="1" applyAlignment="1">
      <alignment vertical="center"/>
    </xf>
    <xf numFmtId="0" fontId="25" fillId="5" borderId="13" xfId="1" applyFont="1" applyFill="1" applyBorder="1" applyAlignment="1">
      <alignment vertical="center"/>
    </xf>
    <xf numFmtId="0" fontId="25" fillId="6" borderId="13" xfId="1" applyFont="1" applyFill="1" applyBorder="1" applyAlignment="1">
      <alignment vertical="center"/>
    </xf>
    <xf numFmtId="0" fontId="24" fillId="0" borderId="0" xfId="1" applyFont="1" applyAlignment="1">
      <alignment vertical="center" wrapText="1"/>
    </xf>
    <xf numFmtId="0" fontId="23" fillId="0" borderId="24" xfId="1" applyFont="1" applyBorder="1" applyAlignment="1">
      <alignment vertical="center"/>
    </xf>
    <xf numFmtId="0" fontId="24" fillId="0" borderId="29" xfId="1" applyFont="1" applyBorder="1" applyAlignment="1">
      <alignment horizontal="center" vertical="center"/>
    </xf>
    <xf numFmtId="178" fontId="6" fillId="0" borderId="1" xfId="2" applyNumberFormat="1" applyFont="1" applyBorder="1" applyAlignment="1">
      <alignment horizontal="right" vertical="center"/>
    </xf>
    <xf numFmtId="179" fontId="20" fillId="0" borderId="0" xfId="0" applyNumberFormat="1" applyFont="1" applyAlignment="1">
      <alignment horizontal="centerContinuous" wrapText="1"/>
    </xf>
    <xf numFmtId="179" fontId="15" fillId="0" borderId="0" xfId="0" applyNumberFormat="1" applyFont="1" applyAlignment="1">
      <alignment wrapText="1"/>
    </xf>
    <xf numFmtId="0" fontId="16" fillId="3" borderId="0" xfId="0" applyFont="1" applyFill="1"/>
    <xf numFmtId="0" fontId="16" fillId="7" borderId="0" xfId="0" applyFont="1" applyFill="1"/>
    <xf numFmtId="0" fontId="16" fillId="8" borderId="0" xfId="0" applyFont="1" applyFill="1"/>
    <xf numFmtId="0" fontId="16" fillId="9" borderId="0" xfId="0" applyFont="1" applyFill="1"/>
    <xf numFmtId="0" fontId="16" fillId="6" borderId="0" xfId="0" applyFont="1" applyFill="1"/>
    <xf numFmtId="178" fontId="6" fillId="2" borderId="1" xfId="2" applyNumberFormat="1" applyFont="1" applyFill="1" applyBorder="1" applyAlignment="1">
      <alignment horizontal="right" vertical="center"/>
    </xf>
    <xf numFmtId="178" fontId="6" fillId="0" borderId="1" xfId="1" applyNumberFormat="1" applyFont="1" applyBorder="1" applyAlignment="1">
      <alignment vertical="center"/>
    </xf>
    <xf numFmtId="178" fontId="6" fillId="2" borderId="18" xfId="1" applyNumberFormat="1" applyFont="1" applyFill="1" applyBorder="1" applyAlignment="1">
      <alignment vertical="center"/>
    </xf>
    <xf numFmtId="178" fontId="6" fillId="0" borderId="1" xfId="2" applyNumberFormat="1" applyFont="1" applyBorder="1" applyAlignment="1">
      <alignment vertical="center"/>
    </xf>
    <xf numFmtId="178" fontId="6" fillId="0" borderId="2" xfId="2" applyNumberFormat="1" applyFont="1" applyBorder="1" applyAlignment="1">
      <alignment vertical="center"/>
    </xf>
    <xf numFmtId="178" fontId="6" fillId="2" borderId="1" xfId="2" applyNumberFormat="1" applyFont="1" applyFill="1" applyBorder="1" applyAlignment="1">
      <alignment vertical="center"/>
    </xf>
    <xf numFmtId="178" fontId="6" fillId="2" borderId="2" xfId="2" applyNumberFormat="1" applyFont="1" applyFill="1" applyBorder="1" applyAlignment="1">
      <alignment vertical="center"/>
    </xf>
    <xf numFmtId="178" fontId="6" fillId="0" borderId="2" xfId="2" applyNumberFormat="1" applyFont="1" applyBorder="1" applyAlignment="1">
      <alignment horizontal="right" vertical="center"/>
    </xf>
    <xf numFmtId="178" fontId="6" fillId="2" borderId="1" xfId="3" applyNumberFormat="1" applyFont="1" applyFill="1" applyBorder="1" applyAlignment="1">
      <alignment vertical="center"/>
    </xf>
    <xf numFmtId="178" fontId="6" fillId="2" borderId="2" xfId="2" applyNumberFormat="1" applyFont="1" applyFill="1" applyBorder="1" applyAlignment="1">
      <alignment horizontal="right" vertical="center"/>
    </xf>
    <xf numFmtId="178" fontId="6" fillId="0" borderId="1" xfId="2" applyNumberFormat="1" applyFont="1" applyBorder="1" applyAlignment="1">
      <alignment horizontal="center" vertical="center"/>
    </xf>
    <xf numFmtId="178" fontId="6" fillId="0" borderId="2" xfId="2" applyNumberFormat="1" applyFont="1" applyBorder="1" applyAlignment="1">
      <alignment horizontal="center" vertical="center"/>
    </xf>
    <xf numFmtId="178" fontId="6" fillId="0" borderId="0" xfId="2" applyNumberFormat="1" applyFont="1" applyAlignment="1">
      <alignment vertical="center"/>
    </xf>
    <xf numFmtId="178" fontId="11" fillId="0" borderId="0" xfId="2" applyNumberFormat="1" applyFont="1" applyAlignment="1">
      <alignment vertical="center"/>
    </xf>
    <xf numFmtId="178" fontId="11" fillId="0" borderId="1" xfId="2" applyNumberFormat="1" applyFont="1" applyBorder="1" applyAlignment="1">
      <alignment vertical="center" shrinkToFit="1"/>
    </xf>
    <xf numFmtId="178" fontId="11" fillId="2" borderId="1" xfId="2" applyNumberFormat="1" applyFont="1" applyFill="1" applyBorder="1" applyAlignment="1">
      <alignment vertical="center" shrinkToFit="1"/>
    </xf>
    <xf numFmtId="178" fontId="6" fillId="0" borderId="18" xfId="2" applyNumberFormat="1" applyFont="1" applyBorder="1" applyAlignment="1">
      <alignment horizontal="right" vertical="center"/>
    </xf>
    <xf numFmtId="178" fontId="6" fillId="0" borderId="19" xfId="2" applyNumberFormat="1" applyFont="1" applyBorder="1" applyAlignment="1">
      <alignment horizontal="right" vertical="center"/>
    </xf>
    <xf numFmtId="178" fontId="6" fillId="2" borderId="18" xfId="2" applyNumberFormat="1" applyFont="1" applyFill="1" applyBorder="1" applyAlignment="1">
      <alignment vertical="center"/>
    </xf>
    <xf numFmtId="178" fontId="6" fillId="2" borderId="19" xfId="2" applyNumberFormat="1" applyFont="1" applyFill="1" applyBorder="1" applyAlignment="1">
      <alignment vertical="center"/>
    </xf>
    <xf numFmtId="178" fontId="11" fillId="2" borderId="18" xfId="2" applyNumberFormat="1" applyFont="1" applyFill="1" applyBorder="1" applyAlignment="1">
      <alignment vertical="center" shrinkToFit="1"/>
    </xf>
    <xf numFmtId="177" fontId="26" fillId="0" borderId="1" xfId="5" applyFont="1" applyBorder="1" applyAlignment="1">
      <alignment horizontal="right" vertical="center"/>
    </xf>
    <xf numFmtId="177" fontId="26" fillId="0" borderId="1" xfId="5" applyFont="1" applyBorder="1">
      <alignment vertical="center"/>
    </xf>
    <xf numFmtId="177" fontId="26" fillId="0" borderId="2" xfId="5" applyFont="1" applyBorder="1">
      <alignment vertical="center"/>
    </xf>
    <xf numFmtId="0" fontId="1" fillId="0" borderId="0" xfId="6"/>
    <xf numFmtId="0" fontId="23" fillId="11" borderId="22" xfId="1" applyFont="1" applyFill="1" applyBorder="1" applyAlignment="1">
      <alignment vertical="center"/>
    </xf>
    <xf numFmtId="0" fontId="23" fillId="11" borderId="25" xfId="1" applyFont="1" applyFill="1" applyBorder="1" applyAlignment="1">
      <alignment vertical="center"/>
    </xf>
    <xf numFmtId="0" fontId="16" fillId="0" borderId="6" xfId="0" applyFont="1" applyBorder="1" applyAlignment="1">
      <alignment vertical="center" wrapText="1"/>
    </xf>
    <xf numFmtId="178" fontId="15" fillId="0" borderId="9" xfId="0" applyNumberFormat="1" applyFont="1" applyBorder="1" applyAlignment="1">
      <alignment vertical="center" wrapText="1"/>
    </xf>
    <xf numFmtId="177" fontId="26" fillId="0" borderId="2" xfId="5" applyFont="1" applyBorder="1" applyAlignment="1">
      <alignment horizontal="right" vertical="center"/>
    </xf>
    <xf numFmtId="180" fontId="6" fillId="0" borderId="1" xfId="1" applyNumberFormat="1" applyFont="1" applyBorder="1" applyAlignment="1">
      <alignment vertical="center"/>
    </xf>
    <xf numFmtId="0" fontId="24" fillId="0" borderId="0" xfId="6" applyFont="1"/>
    <xf numFmtId="0" fontId="27" fillId="0" borderId="0" xfId="7"/>
    <xf numFmtId="0" fontId="27" fillId="0" borderId="0" xfId="7" applyAlignment="1">
      <alignment vertical="center"/>
    </xf>
    <xf numFmtId="0" fontId="24" fillId="2" borderId="0" xfId="1" applyFont="1" applyFill="1"/>
    <xf numFmtId="14" fontId="24" fillId="2" borderId="0" xfId="1" applyNumberFormat="1" applyFont="1" applyFill="1"/>
    <xf numFmtId="0" fontId="24" fillId="2" borderId="0" xfId="1" applyFont="1" applyFill="1" applyAlignment="1">
      <alignment horizontal="center" vertical="center"/>
    </xf>
    <xf numFmtId="0" fontId="24" fillId="2" borderId="34" xfId="1" applyFont="1" applyFill="1" applyBorder="1" applyAlignment="1">
      <alignment vertical="center"/>
    </xf>
    <xf numFmtId="0" fontId="24" fillId="2" borderId="13" xfId="1" applyFont="1" applyFill="1" applyBorder="1" applyAlignment="1">
      <alignment horizontal="center" vertical="center"/>
    </xf>
    <xf numFmtId="0" fontId="24" fillId="2" borderId="35" xfId="1" applyFont="1" applyFill="1" applyBorder="1" applyAlignment="1">
      <alignment vertical="center" wrapText="1"/>
    </xf>
    <xf numFmtId="0" fontId="24" fillId="2" borderId="0" xfId="1" applyFont="1" applyFill="1" applyAlignment="1">
      <alignment vertical="center"/>
    </xf>
    <xf numFmtId="0" fontId="24" fillId="2" borderId="31" xfId="1" applyFont="1" applyFill="1" applyBorder="1" applyAlignment="1">
      <alignment vertical="center"/>
    </xf>
    <xf numFmtId="0" fontId="24" fillId="2" borderId="32" xfId="1" applyFont="1" applyFill="1" applyBorder="1" applyAlignment="1">
      <alignment horizontal="center" vertical="center"/>
    </xf>
    <xf numFmtId="0" fontId="24" fillId="2" borderId="33" xfId="1" applyFont="1" applyFill="1" applyBorder="1" applyAlignment="1">
      <alignment vertical="center" wrapText="1"/>
    </xf>
    <xf numFmtId="0" fontId="24" fillId="2" borderId="0" xfId="6" applyFont="1" applyFill="1"/>
    <xf numFmtId="177" fontId="24" fillId="2" borderId="0" xfId="6" applyNumberFormat="1" applyFont="1" applyFill="1"/>
    <xf numFmtId="0" fontId="1" fillId="2" borderId="0" xfId="6" applyFill="1"/>
    <xf numFmtId="0" fontId="0" fillId="0" borderId="0" xfId="0" applyAlignment="1">
      <alignment horizontal="centerContinuous"/>
    </xf>
    <xf numFmtId="0" fontId="28" fillId="0" borderId="13" xfId="0" applyFont="1" applyBorder="1" applyAlignment="1">
      <alignment vertical="center"/>
    </xf>
    <xf numFmtId="0" fontId="28" fillId="0" borderId="35" xfId="0" applyFont="1" applyBorder="1" applyAlignment="1">
      <alignment vertical="center"/>
    </xf>
    <xf numFmtId="0" fontId="28" fillId="0" borderId="32" xfId="0" applyFont="1" applyBorder="1" applyAlignment="1">
      <alignment vertical="center"/>
    </xf>
    <xf numFmtId="0" fontId="28" fillId="0" borderId="33" xfId="0" applyFont="1" applyBorder="1" applyAlignment="1">
      <alignment vertical="center"/>
    </xf>
    <xf numFmtId="181" fontId="24" fillId="0" borderId="0" xfId="1" applyNumberFormat="1" applyFont="1"/>
    <xf numFmtId="0" fontId="29" fillId="3" borderId="0" xfId="1" applyFont="1" applyFill="1" applyAlignment="1">
      <alignment vertical="center"/>
    </xf>
    <xf numFmtId="0" fontId="28" fillId="0" borderId="1" xfId="0" applyFont="1" applyBorder="1"/>
    <xf numFmtId="49" fontId="28" fillId="0" borderId="1" xfId="0" applyNumberFormat="1" applyFont="1" applyBorder="1"/>
    <xf numFmtId="0" fontId="2" fillId="0" borderId="0" xfId="1" applyFont="1" applyAlignment="1">
      <alignment horizontal="center" vertical="center"/>
    </xf>
    <xf numFmtId="0" fontId="5" fillId="0" borderId="3" xfId="1" applyFont="1" applyBorder="1" applyAlignment="1">
      <alignment horizontal="left" vertical="center" indent="1"/>
    </xf>
    <xf numFmtId="0" fontId="5" fillId="0" borderId="14" xfId="1" applyFont="1" applyBorder="1" applyAlignment="1">
      <alignment horizontal="center" vertical="center"/>
    </xf>
    <xf numFmtId="178" fontId="5" fillId="0" borderId="15" xfId="1" applyNumberFormat="1" applyFont="1" applyBorder="1" applyAlignment="1">
      <alignment horizontal="center" vertical="center"/>
    </xf>
    <xf numFmtId="178" fontId="5" fillId="0" borderId="16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vertical="center"/>
    </xf>
    <xf numFmtId="180" fontId="6" fillId="2" borderId="1" xfId="1" applyNumberFormat="1" applyFont="1" applyFill="1" applyBorder="1" applyAlignment="1">
      <alignment vertical="center"/>
    </xf>
    <xf numFmtId="178" fontId="5" fillId="0" borderId="15" xfId="3" applyNumberFormat="1" applyFont="1" applyBorder="1" applyAlignment="1">
      <alignment horizontal="center" vertical="center"/>
    </xf>
    <xf numFmtId="178" fontId="5" fillId="0" borderId="16" xfId="3" applyNumberFormat="1" applyFont="1" applyBorder="1" applyAlignment="1">
      <alignment horizontal="center" vertical="center"/>
    </xf>
    <xf numFmtId="0" fontId="5" fillId="0" borderId="3" xfId="3" applyFont="1" applyBorder="1" applyAlignment="1">
      <alignment horizontal="left" vertical="center" indent="2" shrinkToFit="1"/>
    </xf>
    <xf numFmtId="0" fontId="5" fillId="0" borderId="3" xfId="3" applyFont="1" applyBorder="1" applyAlignment="1">
      <alignment horizontal="left" vertical="center" indent="3" shrinkToFit="1"/>
    </xf>
    <xf numFmtId="0" fontId="5" fillId="0" borderId="3" xfId="3" applyFont="1" applyBorder="1" applyAlignment="1">
      <alignment horizontal="left" vertical="center" indent="6" shrinkToFit="1"/>
    </xf>
    <xf numFmtId="0" fontId="6" fillId="0" borderId="17" xfId="3" applyFont="1" applyBorder="1" applyAlignment="1">
      <alignment vertical="center" shrinkToFit="1"/>
    </xf>
    <xf numFmtId="0" fontId="12" fillId="0" borderId="3" xfId="3" applyFont="1" applyBorder="1" applyAlignment="1">
      <alignment horizontal="left" vertical="center" indent="1" shrinkToFit="1"/>
    </xf>
    <xf numFmtId="177" fontId="11" fillId="2" borderId="1" xfId="2" applyFont="1" applyFill="1" applyBorder="1" applyAlignment="1">
      <alignment vertical="center" shrinkToFit="1"/>
    </xf>
    <xf numFmtId="177" fontId="11" fillId="2" borderId="18" xfId="2" applyFont="1" applyFill="1" applyBorder="1" applyAlignment="1">
      <alignment vertical="center" shrinkToFit="1"/>
    </xf>
    <xf numFmtId="0" fontId="16" fillId="10" borderId="0" xfId="0" applyFont="1" applyFill="1" applyAlignment="1">
      <alignment horizontal="left"/>
    </xf>
    <xf numFmtId="0" fontId="5" fillId="0" borderId="1" xfId="1" applyFont="1" applyBorder="1" applyAlignment="1">
      <alignment horizontal="left" vertical="center" indent="1"/>
    </xf>
    <xf numFmtId="0" fontId="16" fillId="12" borderId="0" xfId="0" applyFont="1" applyFill="1"/>
    <xf numFmtId="0" fontId="16" fillId="0" borderId="0" xfId="0" applyFont="1" applyProtection="1">
      <protection locked="0"/>
    </xf>
    <xf numFmtId="0" fontId="0" fillId="0" borderId="0" xfId="0" applyProtection="1">
      <protection locked="0"/>
    </xf>
    <xf numFmtId="178" fontId="6" fillId="2" borderId="1" xfId="2" applyNumberFormat="1" applyFont="1" applyFill="1" applyBorder="1" applyAlignment="1">
      <alignment horizontal="center" vertical="center"/>
    </xf>
    <xf numFmtId="0" fontId="25" fillId="13" borderId="13" xfId="1" applyFont="1" applyFill="1" applyBorder="1" applyAlignment="1">
      <alignment vertical="center"/>
    </xf>
    <xf numFmtId="0" fontId="25" fillId="7" borderId="13" xfId="1" applyFont="1" applyFill="1" applyBorder="1" applyAlignment="1">
      <alignment vertical="center"/>
    </xf>
    <xf numFmtId="0" fontId="25" fillId="14" borderId="13" xfId="1" applyFont="1" applyFill="1" applyBorder="1" applyAlignment="1">
      <alignment vertical="center"/>
    </xf>
    <xf numFmtId="0" fontId="25" fillId="6" borderId="32" xfId="1" applyFont="1" applyFill="1" applyBorder="1" applyAlignment="1">
      <alignment vertical="center"/>
    </xf>
    <xf numFmtId="0" fontId="23" fillId="2" borderId="0" xfId="1" applyFont="1" applyFill="1"/>
    <xf numFmtId="0" fontId="22" fillId="0" borderId="0" xfId="1" applyFont="1" applyAlignment="1">
      <alignment horizontal="centerContinuous" vertical="center"/>
    </xf>
    <xf numFmtId="0" fontId="32" fillId="0" borderId="0" xfId="1" applyFont="1" applyAlignment="1">
      <alignment horizontal="centerContinuous" vertical="center"/>
    </xf>
    <xf numFmtId="0" fontId="23" fillId="0" borderId="28" xfId="1" applyFont="1" applyBorder="1" applyAlignment="1">
      <alignment vertical="center"/>
    </xf>
    <xf numFmtId="0" fontId="23" fillId="0" borderId="34" xfId="1" applyFont="1" applyBorder="1" applyAlignment="1">
      <alignment vertical="center"/>
    </xf>
    <xf numFmtId="0" fontId="22" fillId="0" borderId="35" xfId="1" applyFont="1" applyBorder="1" applyAlignment="1">
      <alignment vertical="center"/>
    </xf>
    <xf numFmtId="0" fontId="22" fillId="0" borderId="34" xfId="1" applyFont="1" applyBorder="1" applyAlignment="1">
      <alignment vertical="center"/>
    </xf>
    <xf numFmtId="0" fontId="22" fillId="0" borderId="31" xfId="1" applyFont="1" applyBorder="1" applyAlignment="1">
      <alignment vertical="center"/>
    </xf>
    <xf numFmtId="0" fontId="22" fillId="0" borderId="33" xfId="1" applyFont="1" applyBorder="1" applyAlignment="1">
      <alignment vertical="center"/>
    </xf>
    <xf numFmtId="178" fontId="6" fillId="2" borderId="1" xfId="2" applyNumberFormat="1" applyFont="1" applyFill="1" applyBorder="1" applyAlignment="1">
      <alignment vertical="center" shrinkToFit="1"/>
    </xf>
    <xf numFmtId="178" fontId="6" fillId="2" borderId="2" xfId="2" applyNumberFormat="1" applyFont="1" applyFill="1" applyBorder="1" applyAlignment="1">
      <alignment vertical="center" shrinkToFit="1"/>
    </xf>
    <xf numFmtId="178" fontId="6" fillId="0" borderId="1" xfId="2" applyNumberFormat="1" applyFont="1" applyBorder="1" applyAlignment="1">
      <alignment vertical="center" shrinkToFit="1"/>
    </xf>
    <xf numFmtId="178" fontId="6" fillId="0" borderId="2" xfId="2" applyNumberFormat="1" applyFont="1" applyBorder="1" applyAlignment="1">
      <alignment vertical="center" shrinkToFit="1"/>
    </xf>
    <xf numFmtId="178" fontId="6" fillId="2" borderId="1" xfId="2" applyNumberFormat="1" applyFont="1" applyFill="1" applyBorder="1" applyAlignment="1">
      <alignment horizontal="center" vertical="center" shrinkToFit="1"/>
    </xf>
    <xf numFmtId="178" fontId="6" fillId="2" borderId="18" xfId="2" applyNumberFormat="1" applyFont="1" applyFill="1" applyBorder="1" applyAlignment="1">
      <alignment vertical="center" shrinkToFit="1"/>
    </xf>
    <xf numFmtId="178" fontId="6" fillId="2" borderId="19" xfId="2" applyNumberFormat="1" applyFont="1" applyFill="1" applyBorder="1" applyAlignment="1">
      <alignment vertical="center" shrinkToFit="1"/>
    </xf>
    <xf numFmtId="178" fontId="6" fillId="2" borderId="1" xfId="2" applyNumberFormat="1" applyFont="1" applyFill="1" applyBorder="1" applyAlignment="1">
      <alignment horizontal="right" vertical="center" shrinkToFit="1"/>
    </xf>
    <xf numFmtId="178" fontId="6" fillId="2" borderId="1" xfId="3" applyNumberFormat="1" applyFont="1" applyFill="1" applyBorder="1" applyAlignment="1">
      <alignment vertical="center" shrinkToFit="1"/>
    </xf>
    <xf numFmtId="178" fontId="6" fillId="0" borderId="1" xfId="2" applyNumberFormat="1" applyFont="1" applyBorder="1" applyAlignment="1">
      <alignment horizontal="right" vertical="center" shrinkToFit="1"/>
    </xf>
    <xf numFmtId="178" fontId="6" fillId="0" borderId="18" xfId="2" applyNumberFormat="1" applyFont="1" applyBorder="1" applyAlignment="1">
      <alignment horizontal="right" vertical="center" shrinkToFit="1"/>
    </xf>
    <xf numFmtId="178" fontId="6" fillId="0" borderId="1" xfId="1" applyNumberFormat="1" applyFont="1" applyBorder="1" applyAlignment="1">
      <alignment horizontal="center" vertical="center" shrinkToFit="1"/>
    </xf>
    <xf numFmtId="180" fontId="6" fillId="2" borderId="1" xfId="1" applyNumberFormat="1" applyFont="1" applyFill="1" applyBorder="1" applyAlignment="1">
      <alignment vertical="center" shrinkToFit="1"/>
    </xf>
    <xf numFmtId="180" fontId="6" fillId="0" borderId="1" xfId="1" applyNumberFormat="1" applyFont="1" applyBorder="1" applyAlignment="1">
      <alignment vertical="center" shrinkToFit="1"/>
    </xf>
    <xf numFmtId="178" fontId="6" fillId="0" borderId="1" xfId="1" applyNumberFormat="1" applyFont="1" applyBorder="1" applyAlignment="1">
      <alignment vertical="center" shrinkToFit="1"/>
    </xf>
    <xf numFmtId="178" fontId="6" fillId="2" borderId="18" xfId="1" applyNumberFormat="1" applyFont="1" applyFill="1" applyBorder="1" applyAlignment="1">
      <alignment vertical="center" shrinkToFit="1"/>
    </xf>
    <xf numFmtId="178" fontId="6" fillId="0" borderId="2" xfId="1" applyNumberFormat="1" applyFont="1" applyBorder="1" applyAlignment="1">
      <alignment horizontal="center" vertical="center" shrinkToFit="1"/>
    </xf>
    <xf numFmtId="178" fontId="26" fillId="2" borderId="1" xfId="5" applyNumberFormat="1" applyFont="1" applyFill="1" applyBorder="1" applyAlignment="1">
      <alignment horizontal="right" vertical="center" shrinkToFit="1"/>
    </xf>
    <xf numFmtId="178" fontId="26" fillId="2" borderId="2" xfId="5" applyNumberFormat="1" applyFont="1" applyFill="1" applyBorder="1" applyAlignment="1">
      <alignment horizontal="right" vertical="center" shrinkToFit="1"/>
    </xf>
    <xf numFmtId="178" fontId="26" fillId="2" borderId="1" xfId="5" applyNumberFormat="1" applyFont="1" applyFill="1" applyBorder="1" applyAlignment="1">
      <alignment vertical="center" shrinkToFit="1"/>
    </xf>
    <xf numFmtId="178" fontId="26" fillId="2" borderId="2" xfId="5" applyNumberFormat="1" applyFont="1" applyFill="1" applyBorder="1" applyAlignment="1">
      <alignment vertical="center" shrinkToFit="1"/>
    </xf>
    <xf numFmtId="0" fontId="33" fillId="0" borderId="0" xfId="7" applyFont="1"/>
    <xf numFmtId="0" fontId="23" fillId="0" borderId="20" xfId="1" applyFont="1" applyBorder="1" applyAlignment="1">
      <alignment vertical="center"/>
    </xf>
    <xf numFmtId="0" fontId="24" fillId="0" borderId="23" xfId="1" applyFont="1" applyBorder="1" applyAlignment="1">
      <alignment vertical="center"/>
    </xf>
    <xf numFmtId="0" fontId="33" fillId="0" borderId="0" xfId="7" applyFont="1" applyAlignment="1">
      <alignment vertical="center"/>
    </xf>
    <xf numFmtId="0" fontId="5" fillId="0" borderId="3" xfId="1" applyFont="1" applyBorder="1" applyAlignment="1">
      <alignment horizontal="left" vertical="center"/>
    </xf>
    <xf numFmtId="0" fontId="5" fillId="0" borderId="1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 wrapText="1" indent="1"/>
    </xf>
    <xf numFmtId="0" fontId="5" fillId="0" borderId="1" xfId="1" applyFont="1" applyBorder="1" applyAlignment="1">
      <alignment horizontal="left" vertical="center" wrapText="1" indent="1"/>
    </xf>
    <xf numFmtId="0" fontId="9" fillId="0" borderId="0" xfId="1" applyFont="1" applyAlignment="1">
      <alignment horizontal="center" vertical="center"/>
    </xf>
    <xf numFmtId="0" fontId="5" fillId="0" borderId="3" xfId="1" applyFont="1" applyBorder="1" applyAlignment="1">
      <alignment vertical="center"/>
    </xf>
    <xf numFmtId="0" fontId="5" fillId="0" borderId="1" xfId="1" applyFont="1" applyBorder="1" applyAlignment="1">
      <alignment horizontal="left" vertical="center" indent="2"/>
    </xf>
    <xf numFmtId="0" fontId="9" fillId="0" borderId="3" xfId="1" applyFont="1" applyBorder="1" applyAlignment="1">
      <alignment horizontal="center" vertical="center"/>
    </xf>
    <xf numFmtId="0" fontId="9" fillId="0" borderId="17" xfId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5" fillId="0" borderId="14" xfId="3" applyFont="1" applyBorder="1" applyAlignment="1">
      <alignment horizontal="center" vertical="center" shrinkToFit="1"/>
    </xf>
    <xf numFmtId="0" fontId="5" fillId="0" borderId="3" xfId="3" applyFont="1" applyBorder="1" applyAlignment="1">
      <alignment horizontal="left" vertical="center" shrinkToFit="1"/>
    </xf>
    <xf numFmtId="0" fontId="5" fillId="0" borderId="3" xfId="3" applyFont="1" applyBorder="1" applyAlignment="1">
      <alignment horizontal="left" vertical="center" wrapText="1" indent="1" shrinkToFit="1"/>
    </xf>
    <xf numFmtId="0" fontId="5" fillId="2" borderId="0" xfId="3" applyFont="1" applyFill="1" applyAlignment="1">
      <alignment vertical="center"/>
    </xf>
    <xf numFmtId="0" fontId="9" fillId="0" borderId="3" xfId="3" applyFont="1" applyBorder="1" applyAlignment="1">
      <alignment horizontal="center" vertical="center" shrinkToFit="1"/>
    </xf>
    <xf numFmtId="0" fontId="9" fillId="0" borderId="17" xfId="3" applyFont="1" applyBorder="1" applyAlignment="1">
      <alignment vertical="center" shrinkToFit="1"/>
    </xf>
    <xf numFmtId="0" fontId="12" fillId="2" borderId="0" xfId="3" applyFont="1" applyFill="1" applyAlignment="1">
      <alignment vertical="center" wrapText="1"/>
    </xf>
    <xf numFmtId="178" fontId="12" fillId="0" borderId="1" xfId="2" applyNumberFormat="1" applyFont="1" applyBorder="1" applyAlignment="1">
      <alignment horizontal="center" vertical="center"/>
    </xf>
    <xf numFmtId="0" fontId="12" fillId="0" borderId="3" xfId="3" applyFont="1" applyBorder="1" applyAlignment="1">
      <alignment vertical="center" shrinkToFit="1"/>
    </xf>
    <xf numFmtId="0" fontId="12" fillId="0" borderId="17" xfId="3" applyFont="1" applyBorder="1" applyAlignment="1">
      <alignment vertical="center" shrinkToFit="1"/>
    </xf>
    <xf numFmtId="0" fontId="19" fillId="0" borderId="4" xfId="0" applyFont="1" applyBorder="1" applyAlignment="1">
      <alignment vertical="center"/>
    </xf>
    <xf numFmtId="0" fontId="19" fillId="0" borderId="5" xfId="0" applyFont="1" applyBorder="1" applyAlignment="1">
      <alignment vertical="center"/>
    </xf>
    <xf numFmtId="0" fontId="5" fillId="0" borderId="1" xfId="1" applyFont="1" applyBorder="1" applyAlignment="1">
      <alignment horizontal="center" vertical="center"/>
    </xf>
    <xf numFmtId="0" fontId="9" fillId="0" borderId="1" xfId="1" applyFont="1" applyBorder="1" applyAlignment="1">
      <alignment horizontal="left" vertical="center" indent="7"/>
    </xf>
    <xf numFmtId="0" fontId="5" fillId="0" borderId="1" xfId="1" applyFont="1" applyBorder="1" applyAlignment="1">
      <alignment horizontal="left" vertical="center" indent="3"/>
    </xf>
    <xf numFmtId="179" fontId="16" fillId="0" borderId="0" xfId="0" applyNumberFormat="1" applyFont="1" applyAlignment="1">
      <alignment horizontal="left" wrapText="1"/>
    </xf>
    <xf numFmtId="0" fontId="9" fillId="0" borderId="1" xfId="3" applyFont="1" applyBorder="1" applyAlignment="1">
      <alignment vertical="center" shrinkToFit="1"/>
    </xf>
    <xf numFmtId="0" fontId="9" fillId="0" borderId="1" xfId="3" applyFont="1" applyBorder="1" applyAlignment="1">
      <alignment horizontal="center" vertical="center" shrinkToFit="1"/>
    </xf>
    <xf numFmtId="0" fontId="34" fillId="0" borderId="0" xfId="0" applyFont="1" applyAlignment="1">
      <alignment horizontal="centerContinuous"/>
    </xf>
    <xf numFmtId="0" fontId="35" fillId="0" borderId="28" xfId="0" applyFont="1" applyBorder="1" applyAlignment="1">
      <alignment vertical="center"/>
    </xf>
    <xf numFmtId="0" fontId="35" fillId="0" borderId="29" xfId="0" applyFont="1" applyBorder="1" applyAlignment="1">
      <alignment vertical="center"/>
    </xf>
    <xf numFmtId="0" fontId="35" fillId="0" borderId="30" xfId="0" applyFont="1" applyBorder="1" applyAlignment="1">
      <alignment vertical="center"/>
    </xf>
    <xf numFmtId="0" fontId="35" fillId="0" borderId="34" xfId="0" applyFont="1" applyBorder="1" applyAlignment="1">
      <alignment vertical="center"/>
    </xf>
    <xf numFmtId="0" fontId="36" fillId="0" borderId="13" xfId="0" applyFont="1" applyBorder="1" applyAlignment="1">
      <alignment vertical="center"/>
    </xf>
    <xf numFmtId="0" fontId="35" fillId="0" borderId="13" xfId="0" applyFont="1" applyBorder="1" applyAlignment="1">
      <alignment vertical="center"/>
    </xf>
    <xf numFmtId="0" fontId="36" fillId="0" borderId="35" xfId="0" applyFont="1" applyBorder="1" applyAlignment="1">
      <alignment vertical="center"/>
    </xf>
    <xf numFmtId="49" fontId="36" fillId="0" borderId="35" xfId="0" applyNumberFormat="1" applyFont="1" applyBorder="1" applyAlignment="1">
      <alignment vertical="center"/>
    </xf>
    <xf numFmtId="0" fontId="35" fillId="0" borderId="31" xfId="0" applyFont="1" applyBorder="1" applyAlignment="1">
      <alignment vertical="center"/>
    </xf>
    <xf numFmtId="0" fontId="35" fillId="0" borderId="32" xfId="0" applyFont="1" applyBorder="1" applyAlignment="1">
      <alignment vertical="center"/>
    </xf>
    <xf numFmtId="49" fontId="36" fillId="0" borderId="33" xfId="0" applyNumberFormat="1" applyFont="1" applyBorder="1" applyAlignment="1">
      <alignment vertical="center"/>
    </xf>
    <xf numFmtId="0" fontId="36" fillId="2" borderId="30" xfId="0" applyFont="1" applyFill="1" applyBorder="1" applyAlignment="1">
      <alignment vertical="center"/>
    </xf>
    <xf numFmtId="0" fontId="35" fillId="0" borderId="1" xfId="0" applyFont="1" applyBorder="1" applyAlignment="1">
      <alignment vertical="center"/>
    </xf>
    <xf numFmtId="0" fontId="36" fillId="2" borderId="13" xfId="0" applyFont="1" applyFill="1" applyBorder="1" applyAlignment="1">
      <alignment vertical="center"/>
    </xf>
    <xf numFmtId="0" fontId="36" fillId="2" borderId="35" xfId="0" applyFont="1" applyFill="1" applyBorder="1" applyAlignment="1">
      <alignment vertical="center"/>
    </xf>
    <xf numFmtId="49" fontId="36" fillId="0" borderId="1" xfId="0" applyNumberFormat="1" applyFont="1" applyBorder="1"/>
    <xf numFmtId="0" fontId="35" fillId="0" borderId="1" xfId="0" applyFont="1" applyBorder="1"/>
    <xf numFmtId="0" fontId="35" fillId="0" borderId="35" xfId="0" applyFont="1" applyBorder="1" applyAlignment="1">
      <alignment vertical="center"/>
    </xf>
    <xf numFmtId="0" fontId="23" fillId="0" borderId="0" xfId="6" applyFont="1"/>
    <xf numFmtId="0" fontId="23" fillId="2" borderId="0" xfId="6" applyFont="1" applyFill="1"/>
    <xf numFmtId="0" fontId="40" fillId="2" borderId="0" xfId="3" applyFont="1" applyFill="1" applyAlignment="1">
      <alignment vertical="center" wrapText="1"/>
    </xf>
    <xf numFmtId="178" fontId="41" fillId="2" borderId="1" xfId="2" applyNumberFormat="1" applyFont="1" applyFill="1" applyBorder="1" applyAlignment="1">
      <alignment vertical="center" shrinkToFit="1"/>
    </xf>
    <xf numFmtId="177" fontId="41" fillId="2" borderId="1" xfId="2" applyFont="1" applyFill="1" applyBorder="1" applyAlignment="1">
      <alignment vertical="center" shrinkToFit="1"/>
    </xf>
    <xf numFmtId="178" fontId="41" fillId="2" borderId="18" xfId="2" applyNumberFormat="1" applyFont="1" applyFill="1" applyBorder="1" applyAlignment="1">
      <alignment vertical="center" shrinkToFit="1"/>
    </xf>
    <xf numFmtId="177" fontId="41" fillId="2" borderId="18" xfId="2" applyFont="1" applyFill="1" applyBorder="1" applyAlignment="1">
      <alignment vertical="center" shrinkToFit="1"/>
    </xf>
    <xf numFmtId="0" fontId="24" fillId="0" borderId="23" xfId="1" applyFont="1" applyBorder="1"/>
    <xf numFmtId="0" fontId="23" fillId="0" borderId="25" xfId="1" applyFont="1" applyBorder="1"/>
    <xf numFmtId="0" fontId="24" fillId="0" borderId="38" xfId="1" applyFont="1" applyBorder="1"/>
    <xf numFmtId="0" fontId="24" fillId="0" borderId="27" xfId="1" applyFont="1" applyBorder="1"/>
    <xf numFmtId="0" fontId="16" fillId="0" borderId="0" xfId="0" applyFont="1" applyAlignment="1">
      <alignment vertical="center"/>
    </xf>
    <xf numFmtId="0" fontId="43" fillId="0" borderId="0" xfId="0" applyFont="1" applyAlignment="1">
      <alignment horizontal="center" vertical="center"/>
    </xf>
    <xf numFmtId="0" fontId="44" fillId="0" borderId="0" xfId="0" applyFont="1" applyAlignment="1">
      <alignment vertical="center"/>
    </xf>
    <xf numFmtId="0" fontId="44" fillId="13" borderId="23" xfId="0" applyFont="1" applyFill="1" applyBorder="1" applyAlignment="1">
      <alignment vertical="center"/>
    </xf>
    <xf numFmtId="0" fontId="44" fillId="13" borderId="38" xfId="0" applyFont="1" applyFill="1" applyBorder="1" applyAlignment="1">
      <alignment vertical="center"/>
    </xf>
    <xf numFmtId="0" fontId="44" fillId="13" borderId="39" xfId="0" applyFont="1" applyFill="1" applyBorder="1" applyAlignment="1">
      <alignment vertical="center"/>
    </xf>
    <xf numFmtId="0" fontId="44" fillId="13" borderId="42" xfId="0" applyFont="1" applyFill="1" applyBorder="1" applyAlignment="1">
      <alignment vertical="center"/>
    </xf>
    <xf numFmtId="0" fontId="44" fillId="13" borderId="45" xfId="0" applyFont="1" applyFill="1" applyBorder="1" applyAlignment="1">
      <alignment vertical="center"/>
    </xf>
    <xf numFmtId="0" fontId="44" fillId="13" borderId="40" xfId="0" applyFont="1" applyFill="1" applyBorder="1" applyAlignment="1">
      <alignment vertical="center"/>
    </xf>
    <xf numFmtId="0" fontId="44" fillId="13" borderId="41" xfId="0" applyFont="1" applyFill="1" applyBorder="1" applyAlignment="1">
      <alignment vertical="center"/>
    </xf>
    <xf numFmtId="0" fontId="44" fillId="13" borderId="48" xfId="0" applyFont="1" applyFill="1" applyBorder="1" applyAlignment="1">
      <alignment vertical="center"/>
    </xf>
    <xf numFmtId="0" fontId="44" fillId="13" borderId="49" xfId="0" applyFont="1" applyFill="1" applyBorder="1" applyAlignment="1">
      <alignment vertical="center"/>
    </xf>
    <xf numFmtId="0" fontId="44" fillId="13" borderId="50" xfId="0" applyFont="1" applyFill="1" applyBorder="1" applyAlignment="1">
      <alignment vertical="center"/>
    </xf>
    <xf numFmtId="0" fontId="44" fillId="13" borderId="51" xfId="0" applyFont="1" applyFill="1" applyBorder="1" applyAlignment="1">
      <alignment vertical="center"/>
    </xf>
    <xf numFmtId="0" fontId="44" fillId="13" borderId="54" xfId="0" applyFont="1" applyFill="1" applyBorder="1" applyAlignment="1">
      <alignment vertical="center"/>
    </xf>
    <xf numFmtId="0" fontId="27" fillId="3" borderId="0" xfId="7" applyFill="1" applyAlignment="1">
      <alignment vertical="center"/>
    </xf>
    <xf numFmtId="0" fontId="28" fillId="13" borderId="20" xfId="0" applyFont="1" applyFill="1" applyBorder="1" applyAlignment="1">
      <alignment vertical="center"/>
    </xf>
    <xf numFmtId="0" fontId="28" fillId="13" borderId="21" xfId="0" applyFont="1" applyFill="1" applyBorder="1" applyAlignment="1">
      <alignment vertical="center"/>
    </xf>
    <xf numFmtId="0" fontId="28" fillId="13" borderId="22" xfId="0" applyFont="1" applyFill="1" applyBorder="1" applyAlignment="1">
      <alignment vertical="center"/>
    </xf>
    <xf numFmtId="4" fontId="22" fillId="0" borderId="30" xfId="1" applyNumberFormat="1" applyFont="1" applyBorder="1" applyAlignment="1">
      <alignment vertical="center"/>
    </xf>
    <xf numFmtId="4" fontId="22" fillId="0" borderId="35" xfId="1" applyNumberFormat="1" applyFont="1" applyBorder="1" applyAlignment="1">
      <alignment vertical="center"/>
    </xf>
    <xf numFmtId="0" fontId="11" fillId="2" borderId="1" xfId="3" applyFont="1" applyFill="1" applyBorder="1" applyAlignment="1">
      <alignment vertical="center" shrinkToFit="1"/>
    </xf>
    <xf numFmtId="0" fontId="11" fillId="0" borderId="1" xfId="3" applyFont="1" applyBorder="1" applyAlignment="1">
      <alignment vertical="center" shrinkToFit="1"/>
    </xf>
    <xf numFmtId="0" fontId="11" fillId="2" borderId="2" xfId="3" applyFont="1" applyFill="1" applyBorder="1" applyAlignment="1">
      <alignment vertical="center" shrinkToFit="1"/>
    </xf>
    <xf numFmtId="178" fontId="11" fillId="2" borderId="1" xfId="3" applyNumberFormat="1" applyFont="1" applyFill="1" applyBorder="1" applyAlignment="1">
      <alignment vertical="center" shrinkToFit="1"/>
    </xf>
    <xf numFmtId="178" fontId="11" fillId="0" borderId="18" xfId="2" applyNumberFormat="1" applyFont="1" applyBorder="1" applyAlignment="1">
      <alignment vertical="center" shrinkToFit="1"/>
    </xf>
    <xf numFmtId="0" fontId="11" fillId="2" borderId="18" xfId="3" applyFont="1" applyFill="1" applyBorder="1" applyAlignment="1">
      <alignment vertical="center" shrinkToFit="1"/>
    </xf>
    <xf numFmtId="0" fontId="11" fillId="2" borderId="19" xfId="3" applyFont="1" applyFill="1" applyBorder="1" applyAlignment="1">
      <alignment vertical="center" shrinkToFit="1"/>
    </xf>
    <xf numFmtId="0" fontId="23" fillId="0" borderId="60" xfId="1" applyFont="1" applyBorder="1" applyAlignment="1">
      <alignment horizontal="left"/>
    </xf>
    <xf numFmtId="0" fontId="22" fillId="0" borderId="8" xfId="1" applyFont="1" applyBorder="1" applyAlignment="1">
      <alignment horizontal="left"/>
    </xf>
    <xf numFmtId="0" fontId="23" fillId="0" borderId="62" xfId="1" applyFont="1" applyBorder="1" applyAlignment="1">
      <alignment horizontal="left"/>
    </xf>
    <xf numFmtId="0" fontId="22" fillId="0" borderId="63" xfId="1" applyFont="1" applyBorder="1" applyAlignment="1">
      <alignment horizontal="left"/>
    </xf>
    <xf numFmtId="178" fontId="41" fillId="2" borderId="2" xfId="3" applyNumberFormat="1" applyFont="1" applyFill="1" applyBorder="1" applyAlignment="1">
      <alignment vertical="center" shrinkToFit="1"/>
    </xf>
    <xf numFmtId="178" fontId="41" fillId="2" borderId="18" xfId="3" applyNumberFormat="1" applyFont="1" applyFill="1" applyBorder="1" applyAlignment="1">
      <alignment vertical="center" shrinkToFit="1"/>
    </xf>
    <xf numFmtId="178" fontId="41" fillId="2" borderId="19" xfId="3" applyNumberFormat="1" applyFont="1" applyFill="1" applyBorder="1" applyAlignment="1">
      <alignment vertical="center" shrinkToFit="1"/>
    </xf>
    <xf numFmtId="178" fontId="11" fillId="0" borderId="0" xfId="2" applyNumberFormat="1" applyFont="1" applyAlignment="1">
      <alignment horizontal="center" vertical="center"/>
    </xf>
    <xf numFmtId="0" fontId="33" fillId="0" borderId="0" xfId="7" applyFont="1" applyFill="1" applyAlignment="1">
      <alignment vertical="center"/>
    </xf>
    <xf numFmtId="0" fontId="41" fillId="0" borderId="0" xfId="3" applyFont="1" applyAlignment="1">
      <alignment vertical="center"/>
    </xf>
    <xf numFmtId="178" fontId="41" fillId="0" borderId="0" xfId="2" applyNumberFormat="1" applyFont="1" applyFill="1" applyAlignment="1">
      <alignment vertical="center"/>
    </xf>
    <xf numFmtId="178" fontId="41" fillId="0" borderId="0" xfId="2" applyNumberFormat="1" applyFont="1" applyFill="1" applyAlignment="1">
      <alignment horizontal="center" vertical="center"/>
    </xf>
    <xf numFmtId="177" fontId="41" fillId="0" borderId="0" xfId="2" applyFont="1" applyFill="1" applyAlignment="1">
      <alignment horizontal="right" vertical="center"/>
    </xf>
    <xf numFmtId="178" fontId="40" fillId="0" borderId="1" xfId="2" applyNumberFormat="1" applyFont="1" applyFill="1" applyBorder="1" applyAlignment="1">
      <alignment horizontal="center" vertical="center"/>
    </xf>
    <xf numFmtId="0" fontId="40" fillId="0" borderId="3" xfId="3" applyFont="1" applyBorder="1" applyAlignment="1">
      <alignment vertical="center" shrinkToFit="1"/>
    </xf>
    <xf numFmtId="178" fontId="41" fillId="0" borderId="1" xfId="2" applyNumberFormat="1" applyFont="1" applyFill="1" applyBorder="1" applyAlignment="1">
      <alignment vertical="center" shrinkToFit="1"/>
    </xf>
    <xf numFmtId="177" fontId="41" fillId="0" borderId="1" xfId="2" applyFont="1" applyFill="1" applyBorder="1" applyAlignment="1">
      <alignment vertical="center" shrinkToFit="1"/>
    </xf>
    <xf numFmtId="178" fontId="41" fillId="0" borderId="1" xfId="3" applyNumberFormat="1" applyFont="1" applyBorder="1" applyAlignment="1">
      <alignment vertical="center" shrinkToFit="1"/>
    </xf>
    <xf numFmtId="0" fontId="40" fillId="0" borderId="3" xfId="3" applyFont="1" applyBorder="1" applyAlignment="1">
      <alignment horizontal="left" vertical="center" indent="1" shrinkToFit="1"/>
    </xf>
    <xf numFmtId="0" fontId="41" fillId="0" borderId="3" xfId="3" applyFont="1" applyBorder="1" applyAlignment="1">
      <alignment horizontal="left" vertical="center" indent="2" shrinkToFit="1"/>
    </xf>
    <xf numFmtId="0" fontId="41" fillId="0" borderId="3" xfId="3" applyFont="1" applyBorder="1" applyAlignment="1">
      <alignment horizontal="left" vertical="center" indent="1" shrinkToFit="1"/>
    </xf>
    <xf numFmtId="0" fontId="40" fillId="0" borderId="17" xfId="3" applyFont="1" applyBorder="1" applyAlignment="1">
      <alignment vertical="center" shrinkToFit="1"/>
    </xf>
    <xf numFmtId="178" fontId="41" fillId="0" borderId="18" xfId="2" applyNumberFormat="1" applyFont="1" applyFill="1" applyBorder="1" applyAlignment="1">
      <alignment vertical="center" shrinkToFit="1"/>
    </xf>
    <xf numFmtId="178" fontId="11" fillId="0" borderId="0" xfId="2" applyNumberFormat="1" applyFont="1" applyFill="1" applyAlignment="1">
      <alignment vertical="center"/>
    </xf>
    <xf numFmtId="177" fontId="11" fillId="0" borderId="0" xfId="2" applyFont="1" applyFill="1" applyAlignment="1">
      <alignment vertical="center"/>
    </xf>
    <xf numFmtId="178" fontId="41" fillId="2" borderId="1" xfId="3" applyNumberFormat="1" applyFont="1" applyFill="1" applyBorder="1" applyAlignment="1">
      <alignment vertical="center" shrinkToFit="1"/>
    </xf>
    <xf numFmtId="4" fontId="24" fillId="0" borderId="0" xfId="1" applyNumberFormat="1" applyFont="1" applyAlignment="1">
      <alignment vertical="center"/>
    </xf>
    <xf numFmtId="176" fontId="6" fillId="0" borderId="0" xfId="1" applyNumberFormat="1" applyFont="1" applyAlignment="1">
      <alignment vertical="center"/>
    </xf>
    <xf numFmtId="4" fontId="15" fillId="0" borderId="8" xfId="0" applyNumberFormat="1" applyFont="1" applyBorder="1" applyAlignment="1">
      <alignment vertical="center"/>
    </xf>
    <xf numFmtId="0" fontId="5" fillId="0" borderId="0" xfId="1" applyFont="1" applyAlignment="1">
      <alignment horizontal="left" vertical="center" indent="1"/>
    </xf>
    <xf numFmtId="0" fontId="5" fillId="0" borderId="67" xfId="1" applyFont="1" applyBorder="1" applyAlignment="1">
      <alignment horizontal="left" vertical="center" indent="1"/>
    </xf>
    <xf numFmtId="180" fontId="6" fillId="2" borderId="1" xfId="2" applyNumberFormat="1" applyFont="1" applyFill="1" applyBorder="1" applyAlignment="1">
      <alignment horizontal="right" vertical="center"/>
    </xf>
    <xf numFmtId="0" fontId="37" fillId="0" borderId="0" xfId="3" applyFont="1" applyAlignment="1">
      <alignment vertical="center"/>
    </xf>
    <xf numFmtId="178" fontId="6" fillId="2" borderId="2" xfId="3" applyNumberFormat="1" applyFont="1" applyFill="1" applyBorder="1" applyAlignment="1">
      <alignment vertical="center"/>
    </xf>
    <xf numFmtId="0" fontId="22" fillId="2" borderId="59" xfId="1" applyFont="1" applyFill="1" applyBorder="1"/>
    <xf numFmtId="0" fontId="22" fillId="2" borderId="61" xfId="1" applyFont="1" applyFill="1" applyBorder="1"/>
    <xf numFmtId="0" fontId="22" fillId="2" borderId="64" xfId="1" applyFont="1" applyFill="1" applyBorder="1"/>
    <xf numFmtId="0" fontId="44" fillId="2" borderId="24" xfId="0" applyFont="1" applyFill="1" applyBorder="1" applyAlignment="1">
      <alignment vertical="center"/>
    </xf>
    <xf numFmtId="0" fontId="44" fillId="2" borderId="25" xfId="0" applyFont="1" applyFill="1" applyBorder="1" applyAlignment="1">
      <alignment vertical="center"/>
    </xf>
    <xf numFmtId="0" fontId="44" fillId="2" borderId="26" xfId="0" applyFont="1" applyFill="1" applyBorder="1" applyAlignment="1">
      <alignment vertical="center"/>
    </xf>
    <xf numFmtId="0" fontId="44" fillId="2" borderId="27" xfId="0" applyFont="1" applyFill="1" applyBorder="1" applyAlignment="1">
      <alignment vertical="center"/>
    </xf>
    <xf numFmtId="0" fontId="44" fillId="2" borderId="43" xfId="0" applyFont="1" applyFill="1" applyBorder="1" applyAlignment="1">
      <alignment vertical="center"/>
    </xf>
    <xf numFmtId="0" fontId="44" fillId="2" borderId="44" xfId="0" applyFont="1" applyFill="1" applyBorder="1" applyAlignment="1">
      <alignment vertical="center"/>
    </xf>
    <xf numFmtId="0" fontId="44" fillId="2" borderId="52" xfId="0" applyFont="1" applyFill="1" applyBorder="1" applyAlignment="1">
      <alignment vertical="center"/>
    </xf>
    <xf numFmtId="0" fontId="44" fillId="2" borderId="53" xfId="0" applyFont="1" applyFill="1" applyBorder="1" applyAlignment="1">
      <alignment vertical="center"/>
    </xf>
    <xf numFmtId="0" fontId="44" fillId="2" borderId="46" xfId="0" applyFont="1" applyFill="1" applyBorder="1" applyAlignment="1">
      <alignment vertical="center"/>
    </xf>
    <xf numFmtId="0" fontId="44" fillId="2" borderId="47" xfId="0" applyFont="1" applyFill="1" applyBorder="1" applyAlignment="1">
      <alignment vertical="center"/>
    </xf>
    <xf numFmtId="0" fontId="44" fillId="2" borderId="55" xfId="0" applyFont="1" applyFill="1" applyBorder="1" applyAlignment="1">
      <alignment vertical="center"/>
    </xf>
    <xf numFmtId="0" fontId="44" fillId="2" borderId="56" xfId="0" applyFont="1" applyFill="1" applyBorder="1" applyAlignment="1">
      <alignment vertical="center"/>
    </xf>
    <xf numFmtId="178" fontId="6" fillId="2" borderId="1" xfId="1" applyNumberFormat="1" applyFont="1" applyFill="1" applyBorder="1" applyAlignment="1">
      <alignment vertical="center"/>
    </xf>
    <xf numFmtId="178" fontId="26" fillId="2" borderId="1" xfId="5" applyNumberFormat="1" applyFont="1" applyFill="1" applyBorder="1">
      <alignment vertical="center"/>
    </xf>
    <xf numFmtId="178" fontId="26" fillId="2" borderId="2" xfId="5" applyNumberFormat="1" applyFont="1" applyFill="1" applyBorder="1">
      <alignment vertical="center"/>
    </xf>
    <xf numFmtId="0" fontId="45" fillId="0" borderId="23" xfId="0" applyFont="1" applyBorder="1"/>
    <xf numFmtId="0" fontId="45" fillId="0" borderId="38" xfId="0" applyFont="1" applyBorder="1"/>
    <xf numFmtId="0" fontId="46" fillId="0" borderId="20" xfId="0" applyFont="1" applyBorder="1" applyAlignment="1">
      <alignment horizontal="center"/>
    </xf>
    <xf numFmtId="0" fontId="46" fillId="0" borderId="22" xfId="0" applyFont="1" applyBorder="1" applyAlignment="1">
      <alignment horizontal="center"/>
    </xf>
    <xf numFmtId="0" fontId="47" fillId="0" borderId="25" xfId="7" applyFont="1" applyBorder="1"/>
    <xf numFmtId="0" fontId="47" fillId="0" borderId="27" xfId="7" applyFont="1" applyBorder="1"/>
    <xf numFmtId="0" fontId="24" fillId="0" borderId="25" xfId="1" applyFont="1" applyBorder="1"/>
    <xf numFmtId="0" fontId="48" fillId="0" borderId="0" xfId="3" applyFont="1" applyAlignment="1">
      <alignment horizontal="center" vertical="center"/>
    </xf>
    <xf numFmtId="178" fontId="6" fillId="15" borderId="0" xfId="3" applyNumberFormat="1" applyFont="1" applyFill="1" applyAlignment="1">
      <alignment vertical="center"/>
    </xf>
    <xf numFmtId="0" fontId="6" fillId="15" borderId="0" xfId="3" applyFont="1" applyFill="1" applyAlignment="1">
      <alignment vertical="center"/>
    </xf>
    <xf numFmtId="0" fontId="6" fillId="15" borderId="0" xfId="3" applyFont="1" applyFill="1" applyAlignment="1">
      <alignment horizontal="center" vertical="center"/>
    </xf>
    <xf numFmtId="0" fontId="48" fillId="0" borderId="0" xfId="1" applyFont="1" applyAlignment="1">
      <alignment vertical="center"/>
    </xf>
    <xf numFmtId="0" fontId="5" fillId="0" borderId="0" xfId="1" applyFont="1" applyAlignment="1">
      <alignment vertical="center"/>
    </xf>
    <xf numFmtId="178" fontId="5" fillId="0" borderId="0" xfId="3" applyNumberFormat="1" applyFont="1" applyAlignment="1">
      <alignment horizontal="right" vertical="center"/>
    </xf>
    <xf numFmtId="178" fontId="6" fillId="2" borderId="2" xfId="2" applyNumberFormat="1" applyFont="1" applyFill="1" applyBorder="1" applyAlignment="1">
      <alignment horizontal="right" vertical="center" shrinkToFit="1"/>
    </xf>
    <xf numFmtId="178" fontId="6" fillId="2" borderId="2" xfId="3" applyNumberFormat="1" applyFont="1" applyFill="1" applyBorder="1" applyAlignment="1">
      <alignment vertical="center" shrinkToFit="1"/>
    </xf>
    <xf numFmtId="178" fontId="6" fillId="0" borderId="2" xfId="2" applyNumberFormat="1" applyFont="1" applyBorder="1" applyAlignment="1">
      <alignment horizontal="right" vertical="center" shrinkToFit="1"/>
    </xf>
    <xf numFmtId="178" fontId="6" fillId="0" borderId="19" xfId="2" applyNumberFormat="1" applyFont="1" applyBorder="1" applyAlignment="1">
      <alignment horizontal="right" vertical="center" shrinkToFit="1"/>
    </xf>
    <xf numFmtId="178" fontId="6" fillId="2" borderId="2" xfId="2" applyNumberFormat="1" applyFont="1" applyFill="1" applyBorder="1" applyAlignment="1">
      <alignment horizontal="center" vertical="center" shrinkToFit="1"/>
    </xf>
    <xf numFmtId="178" fontId="6" fillId="3" borderId="0" xfId="1" applyNumberFormat="1" applyFont="1" applyFill="1" applyAlignment="1">
      <alignment vertical="center"/>
    </xf>
    <xf numFmtId="0" fontId="49" fillId="0" borderId="27" xfId="1" applyFont="1" applyBorder="1"/>
    <xf numFmtId="0" fontId="23" fillId="0" borderId="68" xfId="1" applyFont="1" applyBorder="1" applyAlignment="1">
      <alignment vertical="center"/>
    </xf>
    <xf numFmtId="182" fontId="24" fillId="11" borderId="25" xfId="1" applyNumberFormat="1" applyFont="1" applyFill="1" applyBorder="1" applyAlignment="1">
      <alignment vertical="center"/>
    </xf>
    <xf numFmtId="0" fontId="23" fillId="0" borderId="0" xfId="1" applyFont="1" applyAlignment="1">
      <alignment vertical="center"/>
    </xf>
    <xf numFmtId="0" fontId="49" fillId="0" borderId="0" xfId="1" applyFont="1"/>
    <xf numFmtId="14" fontId="23" fillId="11" borderId="25" xfId="1" applyNumberFormat="1" applyFont="1" applyFill="1" applyBorder="1" applyAlignment="1">
      <alignment vertical="center"/>
    </xf>
    <xf numFmtId="0" fontId="23" fillId="0" borderId="57" xfId="1" applyFont="1" applyBorder="1" applyAlignment="1">
      <alignment horizontal="left"/>
    </xf>
    <xf numFmtId="0" fontId="23" fillId="0" borderId="58" xfId="1" applyFont="1" applyBorder="1" applyAlignment="1">
      <alignment horizontal="left"/>
    </xf>
    <xf numFmtId="0" fontId="23" fillId="0" borderId="60" xfId="1" applyFont="1" applyBorder="1" applyAlignment="1">
      <alignment horizontal="left"/>
    </xf>
    <xf numFmtId="0" fontId="22" fillId="0" borderId="8" xfId="1" applyFont="1" applyBorder="1" applyAlignment="1">
      <alignment horizontal="left"/>
    </xf>
    <xf numFmtId="0" fontId="43" fillId="0" borderId="0" xfId="0" applyFont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2" fillId="0" borderId="0" xfId="1" applyFont="1" applyAlignment="1">
      <alignment horizontal="center" vertical="center"/>
    </xf>
    <xf numFmtId="14" fontId="6" fillId="2" borderId="0" xfId="1" applyNumberFormat="1" applyFont="1" applyFill="1" applyAlignment="1">
      <alignment horizontal="center" vertical="center"/>
    </xf>
    <xf numFmtId="0" fontId="6" fillId="0" borderId="0" xfId="1" applyFont="1" applyAlignment="1">
      <alignment horizontal="center" vertical="center"/>
    </xf>
    <xf numFmtId="0" fontId="5" fillId="2" borderId="0" xfId="1" applyFont="1" applyFill="1" applyAlignment="1">
      <alignment horizontal="left" vertical="center"/>
    </xf>
    <xf numFmtId="0" fontId="5" fillId="0" borderId="0" xfId="1" applyFont="1" applyAlignment="1">
      <alignment horizontal="left" vertical="center"/>
    </xf>
    <xf numFmtId="14" fontId="5" fillId="0" borderId="36" xfId="1" applyNumberFormat="1" applyFont="1" applyBorder="1" applyAlignment="1">
      <alignment horizontal="center" vertical="center"/>
    </xf>
    <xf numFmtId="0" fontId="5" fillId="0" borderId="0" xfId="1" applyFont="1" applyAlignment="1">
      <alignment horizontal="center" vertical="center"/>
    </xf>
    <xf numFmtId="0" fontId="3" fillId="0" borderId="0" xfId="3" applyFont="1" applyAlignment="1">
      <alignment horizontal="center" vertical="center"/>
    </xf>
    <xf numFmtId="0" fontId="38" fillId="0" borderId="0" xfId="3" applyFont="1" applyAlignment="1">
      <alignment horizontal="center" vertical="center"/>
    </xf>
    <xf numFmtId="14" fontId="6" fillId="2" borderId="0" xfId="3" applyNumberFormat="1" applyFont="1" applyFill="1" applyAlignment="1">
      <alignment horizontal="center" vertical="center" shrinkToFit="1"/>
    </xf>
    <xf numFmtId="0" fontId="6" fillId="0" borderId="0" xfId="3" applyFont="1" applyAlignment="1">
      <alignment horizontal="center" vertical="center" shrinkToFit="1"/>
    </xf>
    <xf numFmtId="0" fontId="5" fillId="2" borderId="0" xfId="3" applyFont="1" applyFill="1" applyAlignment="1">
      <alignment horizontal="left" vertical="center"/>
    </xf>
    <xf numFmtId="0" fontId="6" fillId="0" borderId="0" xfId="3" applyFont="1" applyAlignment="1">
      <alignment horizontal="left" vertical="center"/>
    </xf>
    <xf numFmtId="0" fontId="37" fillId="0" borderId="37" xfId="3" applyFont="1" applyBorder="1" applyAlignment="1">
      <alignment horizontal="center" vertical="center" shrinkToFit="1"/>
    </xf>
    <xf numFmtId="0" fontId="6" fillId="0" borderId="37" xfId="3" applyFont="1" applyBorder="1" applyAlignment="1">
      <alignment horizontal="center" vertical="center" shrinkToFit="1"/>
    </xf>
    <xf numFmtId="0" fontId="3" fillId="0" borderId="0" xfId="3" applyFont="1" applyAlignment="1">
      <alignment horizontal="center" vertical="center" shrinkToFit="1"/>
    </xf>
    <xf numFmtId="0" fontId="2" fillId="0" borderId="0" xfId="3" applyFont="1" applyAlignment="1">
      <alignment horizontal="center" vertical="center" shrinkToFit="1"/>
    </xf>
    <xf numFmtId="178" fontId="5" fillId="0" borderId="36" xfId="2" applyNumberFormat="1" applyFont="1" applyBorder="1" applyAlignment="1">
      <alignment horizontal="center" vertical="center"/>
    </xf>
    <xf numFmtId="0" fontId="39" fillId="0" borderId="37" xfId="3" applyFont="1" applyBorder="1" applyAlignment="1">
      <alignment horizontal="center" vertical="center" wrapText="1"/>
    </xf>
    <xf numFmtId="0" fontId="41" fillId="0" borderId="37" xfId="3" applyFont="1" applyBorder="1" applyAlignment="1">
      <alignment horizontal="center" vertical="center" wrapText="1"/>
    </xf>
    <xf numFmtId="178" fontId="40" fillId="0" borderId="1" xfId="2" applyNumberFormat="1" applyFont="1" applyFill="1" applyBorder="1" applyAlignment="1">
      <alignment horizontal="center" vertical="center" wrapText="1"/>
    </xf>
    <xf numFmtId="178" fontId="25" fillId="0" borderId="1" xfId="3" applyNumberFormat="1" applyFont="1" applyBorder="1" applyAlignment="1">
      <alignment vertical="center"/>
    </xf>
    <xf numFmtId="0" fontId="10" fillId="0" borderId="0" xfId="3" applyFont="1" applyAlignment="1">
      <alignment horizontal="center" vertical="center"/>
    </xf>
    <xf numFmtId="14" fontId="41" fillId="2" borderId="0" xfId="3" applyNumberFormat="1" applyFont="1" applyFill="1" applyAlignment="1">
      <alignment horizontal="center" vertical="center" wrapText="1"/>
    </xf>
    <xf numFmtId="14" fontId="41" fillId="0" borderId="0" xfId="3" applyNumberFormat="1" applyFont="1" applyAlignment="1">
      <alignment horizontal="center" vertical="center" wrapText="1"/>
    </xf>
    <xf numFmtId="178" fontId="41" fillId="0" borderId="0" xfId="2" applyNumberFormat="1" applyFont="1" applyFill="1" applyAlignment="1">
      <alignment horizontal="center" vertical="center"/>
    </xf>
    <xf numFmtId="0" fontId="40" fillId="0" borderId="36" xfId="3" applyFont="1" applyBorder="1" applyAlignment="1">
      <alignment horizontal="center" vertical="center"/>
    </xf>
    <xf numFmtId="0" fontId="41" fillId="0" borderId="36" xfId="3" applyFont="1" applyBorder="1" applyAlignment="1">
      <alignment horizontal="center" vertical="center"/>
    </xf>
    <xf numFmtId="0" fontId="40" fillId="0" borderId="14" xfId="3" applyFont="1" applyBorder="1" applyAlignment="1">
      <alignment horizontal="center" vertical="center" shrinkToFit="1"/>
    </xf>
    <xf numFmtId="0" fontId="42" fillId="0" borderId="3" xfId="3" applyFont="1" applyBorder="1" applyAlignment="1">
      <alignment horizontal="center" vertical="center" shrinkToFit="1"/>
    </xf>
    <xf numFmtId="0" fontId="25" fillId="0" borderId="3" xfId="3" applyFont="1" applyBorder="1" applyAlignment="1">
      <alignment vertical="center" shrinkToFit="1"/>
    </xf>
    <xf numFmtId="177" fontId="40" fillId="0" borderId="15" xfId="2" applyFont="1" applyFill="1" applyBorder="1" applyAlignment="1">
      <alignment horizontal="center" vertical="center" wrapText="1"/>
    </xf>
    <xf numFmtId="177" fontId="42" fillId="0" borderId="15" xfId="2" applyFont="1" applyFill="1" applyBorder="1" applyAlignment="1">
      <alignment horizontal="center" vertical="center" wrapText="1"/>
    </xf>
    <xf numFmtId="177" fontId="42" fillId="0" borderId="16" xfId="2" applyFont="1" applyFill="1" applyBorder="1" applyAlignment="1">
      <alignment horizontal="center" vertical="center" wrapText="1"/>
    </xf>
    <xf numFmtId="178" fontId="25" fillId="0" borderId="1" xfId="3" applyNumberFormat="1" applyFont="1" applyBorder="1" applyAlignment="1">
      <alignment horizontal="center" vertical="center" wrapText="1"/>
    </xf>
    <xf numFmtId="178" fontId="40" fillId="0" borderId="65" xfId="2" applyNumberFormat="1" applyFont="1" applyFill="1" applyBorder="1" applyAlignment="1">
      <alignment horizontal="center" vertical="center" wrapText="1"/>
    </xf>
    <xf numFmtId="178" fontId="40" fillId="0" borderId="66" xfId="2" applyNumberFormat="1" applyFont="1" applyFill="1" applyBorder="1" applyAlignment="1">
      <alignment horizontal="center" vertical="center" wrapText="1"/>
    </xf>
    <xf numFmtId="177" fontId="40" fillId="0" borderId="1" xfId="2" applyFont="1" applyFill="1" applyBorder="1" applyAlignment="1">
      <alignment horizontal="center" vertical="center" wrapText="1"/>
    </xf>
    <xf numFmtId="0" fontId="25" fillId="0" borderId="1" xfId="3" applyFont="1" applyBorder="1" applyAlignment="1">
      <alignment vertical="center"/>
    </xf>
    <xf numFmtId="177" fontId="40" fillId="0" borderId="2" xfId="2" applyFont="1" applyFill="1" applyBorder="1" applyAlignment="1">
      <alignment horizontal="center" vertical="center" wrapText="1"/>
    </xf>
    <xf numFmtId="0" fontId="25" fillId="0" borderId="2" xfId="3" applyFont="1" applyBorder="1" applyAlignment="1">
      <alignment vertical="center"/>
    </xf>
    <xf numFmtId="178" fontId="12" fillId="0" borderId="1" xfId="2" applyNumberFormat="1" applyFont="1" applyBorder="1" applyAlignment="1">
      <alignment horizontal="center" vertical="center" wrapText="1"/>
    </xf>
    <xf numFmtId="178" fontId="4" fillId="0" borderId="1" xfId="3" applyNumberFormat="1" applyFont="1" applyBorder="1" applyAlignment="1">
      <alignment vertical="center"/>
    </xf>
    <xf numFmtId="177" fontId="12" fillId="0" borderId="1" xfId="2" applyFont="1" applyBorder="1" applyAlignment="1">
      <alignment horizontal="center" vertical="center" wrapText="1"/>
    </xf>
    <xf numFmtId="0" fontId="4" fillId="0" borderId="1" xfId="3" applyFont="1" applyBorder="1" applyAlignment="1">
      <alignment vertical="center"/>
    </xf>
    <xf numFmtId="178" fontId="4" fillId="0" borderId="1" xfId="3" applyNumberFormat="1" applyFont="1" applyBorder="1" applyAlignment="1">
      <alignment horizontal="center" vertical="center" wrapText="1"/>
    </xf>
    <xf numFmtId="178" fontId="12" fillId="0" borderId="65" xfId="2" applyNumberFormat="1" applyFont="1" applyBorder="1" applyAlignment="1">
      <alignment horizontal="center" vertical="center" wrapText="1"/>
    </xf>
    <xf numFmtId="178" fontId="12" fillId="0" borderId="66" xfId="2" applyNumberFormat="1" applyFont="1" applyBorder="1" applyAlignment="1">
      <alignment horizontal="center" vertical="center" wrapText="1"/>
    </xf>
    <xf numFmtId="14" fontId="11" fillId="2" borderId="0" xfId="3" applyNumberFormat="1" applyFont="1" applyFill="1" applyAlignment="1">
      <alignment horizontal="center" vertical="center" wrapText="1"/>
    </xf>
    <xf numFmtId="0" fontId="12" fillId="0" borderId="36" xfId="3" applyFont="1" applyBorder="1" applyAlignment="1">
      <alignment horizontal="center" vertical="center"/>
    </xf>
    <xf numFmtId="0" fontId="11" fillId="0" borderId="36" xfId="3" applyFont="1" applyBorder="1" applyAlignment="1">
      <alignment horizontal="center" vertical="center"/>
    </xf>
    <xf numFmtId="177" fontId="12" fillId="0" borderId="15" xfId="2" applyFont="1" applyBorder="1" applyAlignment="1">
      <alignment horizontal="center" vertical="center" wrapText="1"/>
    </xf>
    <xf numFmtId="177" fontId="13" fillId="0" borderId="15" xfId="2" applyFont="1" applyBorder="1" applyAlignment="1">
      <alignment horizontal="center" vertical="center" wrapText="1"/>
    </xf>
    <xf numFmtId="177" fontId="13" fillId="0" borderId="16" xfId="2" applyFont="1" applyBorder="1" applyAlignment="1">
      <alignment horizontal="center" vertical="center" wrapText="1"/>
    </xf>
    <xf numFmtId="177" fontId="12" fillId="0" borderId="2" xfId="2" applyFont="1" applyBorder="1" applyAlignment="1">
      <alignment horizontal="center" vertical="center" wrapText="1"/>
    </xf>
    <xf numFmtId="0" fontId="4" fillId="0" borderId="2" xfId="3" applyFont="1" applyBorder="1" applyAlignment="1">
      <alignment vertical="center"/>
    </xf>
    <xf numFmtId="178" fontId="11" fillId="0" borderId="0" xfId="2" applyNumberFormat="1" applyFont="1" applyAlignment="1">
      <alignment horizontal="center" vertical="center"/>
    </xf>
    <xf numFmtId="0" fontId="12" fillId="0" borderId="14" xfId="3" applyFont="1" applyBorder="1" applyAlignment="1">
      <alignment horizontal="center" vertical="center" shrinkToFit="1"/>
    </xf>
    <xf numFmtId="0" fontId="13" fillId="0" borderId="3" xfId="3" applyFont="1" applyBorder="1" applyAlignment="1">
      <alignment horizontal="center" vertical="center" shrinkToFit="1"/>
    </xf>
    <xf numFmtId="0" fontId="4" fillId="0" borderId="3" xfId="3" applyFont="1" applyBorder="1" applyAlignment="1">
      <alignment vertical="center" shrinkToFit="1"/>
    </xf>
    <xf numFmtId="0" fontId="16" fillId="2" borderId="0" xfId="0" applyFont="1" applyFill="1" applyAlignment="1">
      <alignment horizontal="left" vertical="center"/>
    </xf>
    <xf numFmtId="0" fontId="16" fillId="0" borderId="0" xfId="0" applyFont="1" applyAlignment="1">
      <alignment horizontal="left" vertical="center"/>
    </xf>
    <xf numFmtId="14" fontId="15" fillId="2" borderId="0" xfId="0" applyNumberFormat="1" applyFont="1" applyFill="1" applyAlignment="1">
      <alignment horizontal="left" vertical="center"/>
    </xf>
    <xf numFmtId="0" fontId="15" fillId="0" borderId="0" xfId="0" applyFont="1" applyAlignment="1">
      <alignment horizontal="left" vertical="center"/>
    </xf>
    <xf numFmtId="14" fontId="5" fillId="0" borderId="0" xfId="1" applyNumberFormat="1" applyFont="1" applyAlignment="1">
      <alignment horizontal="center" vertical="center"/>
    </xf>
    <xf numFmtId="0" fontId="16" fillId="2" borderId="0" xfId="0" applyFont="1" applyFill="1" applyAlignment="1">
      <alignment horizontal="left"/>
    </xf>
    <xf numFmtId="0" fontId="15" fillId="0" borderId="0" xfId="0" applyFont="1" applyAlignment="1">
      <alignment horizontal="left"/>
    </xf>
    <xf numFmtId="14" fontId="15" fillId="2" borderId="0" xfId="0" applyNumberFormat="1" applyFont="1" applyFill="1" applyAlignment="1">
      <alignment horizontal="center"/>
    </xf>
    <xf numFmtId="0" fontId="15" fillId="0" borderId="0" xfId="0" applyFont="1" applyAlignment="1">
      <alignment horizontal="center"/>
    </xf>
  </cellXfs>
  <cellStyles count="8">
    <cellStyle name="0,0_x000d__x000a_NA_x000d__x000a_" xfId="4" xr:uid="{00000000-0005-0000-0000-000000000000}"/>
    <cellStyle name="常规" xfId="0" builtinId="0"/>
    <cellStyle name="常规 2" xfId="1" xr:uid="{00000000-0005-0000-0000-000002000000}"/>
    <cellStyle name="常规 3" xfId="3" xr:uid="{00000000-0005-0000-0000-000003000000}"/>
    <cellStyle name="常规 3 2" xfId="6" xr:uid="{00000000-0005-0000-0000-000004000000}"/>
    <cellStyle name="超链接" xfId="7" builtinId="8"/>
    <cellStyle name="千位分隔" xfId="5" builtinId="3"/>
    <cellStyle name="千位分隔 2" xfId="2" xr:uid="{00000000-0005-0000-0000-000007000000}"/>
  </cellStyles>
  <dxfs count="6">
    <dxf>
      <font>
        <b/>
        <i val="0"/>
        <color rgb="FF0070C0"/>
      </font>
      <fill>
        <patternFill>
          <bgColor theme="0" tint="-0.24994659260841701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b/>
        <i val="0"/>
        <color rgb="FFFF0000"/>
      </font>
      <fill>
        <patternFill>
          <bgColor rgb="FFFFFF00"/>
        </patternFill>
      </fill>
    </dxf>
    <dxf>
      <font>
        <color rgb="FF006100"/>
      </font>
      <fill>
        <patternFill>
          <bgColor rgb="FFC6EFCE"/>
        </patternFill>
      </fill>
    </dxf>
    <dxf>
      <font>
        <b/>
        <i val="0"/>
        <color theme="0" tint="-0.499984740745262"/>
      </font>
      <fill>
        <patternFill>
          <bgColor theme="4" tint="0.79998168889431442"/>
        </patternFill>
      </fill>
    </dxf>
    <dxf>
      <font>
        <b/>
        <i val="0"/>
        <color theme="0" tint="-0.499984740745262"/>
      </font>
      <fill>
        <patternFill>
          <bgColor theme="7" tint="0.79998168889431442"/>
        </patternFill>
      </fill>
    </dxf>
  </dxfs>
  <tableStyles count="0" defaultTableStyle="TableStyleMedium2" defaultPivotStyle="PivotStyleLight16"/>
  <colors>
    <mruColors>
      <color rgb="FFFFFFCC"/>
      <color rgb="FFA3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styles" Target="style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theme" Target="theme/theme1.xml"/><Relationship Id="rId30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11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20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18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workbookViewId="0">
      <selection activeCell="F15" sqref="F15"/>
    </sheetView>
  </sheetViews>
  <sheetFormatPr defaultRowHeight="14" x14ac:dyDescent="0.3"/>
  <cols>
    <col min="2" max="2" width="27.25" customWidth="1"/>
  </cols>
  <sheetData>
    <row r="1" spans="1:2" ht="15.5" x14ac:dyDescent="0.3">
      <c r="A1" s="354" t="s">
        <v>178</v>
      </c>
      <c r="B1" s="355" t="s">
        <v>192</v>
      </c>
    </row>
    <row r="2" spans="1:2" ht="15.5" x14ac:dyDescent="0.3">
      <c r="A2" s="352">
        <v>1</v>
      </c>
      <c r="B2" s="356" t="s">
        <v>186</v>
      </c>
    </row>
    <row r="3" spans="1:2" ht="15.5" x14ac:dyDescent="0.3">
      <c r="A3" s="352">
        <v>2</v>
      </c>
      <c r="B3" s="356" t="s">
        <v>187</v>
      </c>
    </row>
    <row r="4" spans="1:2" ht="15.5" x14ac:dyDescent="0.3">
      <c r="A4" s="352">
        <v>3</v>
      </c>
      <c r="B4" s="356" t="s">
        <v>475</v>
      </c>
    </row>
    <row r="5" spans="1:2" ht="15.5" x14ac:dyDescent="0.3">
      <c r="A5" s="352">
        <v>4</v>
      </c>
      <c r="B5" s="356" t="s">
        <v>476</v>
      </c>
    </row>
    <row r="6" spans="1:2" ht="15.5" x14ac:dyDescent="0.3">
      <c r="A6" s="352">
        <v>5</v>
      </c>
      <c r="B6" s="356" t="s">
        <v>188</v>
      </c>
    </row>
    <row r="7" spans="1:2" ht="15.5" x14ac:dyDescent="0.3">
      <c r="A7" s="352">
        <v>6</v>
      </c>
      <c r="B7" s="356" t="s">
        <v>377</v>
      </c>
    </row>
    <row r="8" spans="1:2" ht="15.5" x14ac:dyDescent="0.3">
      <c r="A8" s="352">
        <v>7</v>
      </c>
      <c r="B8" s="356" t="s">
        <v>190</v>
      </c>
    </row>
    <row r="9" spans="1:2" ht="15.5" x14ac:dyDescent="0.3">
      <c r="A9" s="352">
        <v>8</v>
      </c>
      <c r="B9" s="356" t="s">
        <v>191</v>
      </c>
    </row>
    <row r="10" spans="1:2" ht="15.5" x14ac:dyDescent="0.3">
      <c r="A10" s="352">
        <v>9</v>
      </c>
      <c r="B10" s="356" t="s">
        <v>193</v>
      </c>
    </row>
    <row r="11" spans="1:2" ht="15.5" x14ac:dyDescent="0.3">
      <c r="A11" s="352">
        <v>10</v>
      </c>
      <c r="B11" s="356" t="s">
        <v>189</v>
      </c>
    </row>
    <row r="12" spans="1:2" ht="15.5" x14ac:dyDescent="0.3">
      <c r="A12" s="352">
        <v>11</v>
      </c>
      <c r="B12" s="356" t="s">
        <v>194</v>
      </c>
    </row>
    <row r="13" spans="1:2" ht="15.5" x14ac:dyDescent="0.3">
      <c r="A13" s="352">
        <v>12</v>
      </c>
      <c r="B13" s="356" t="s">
        <v>195</v>
      </c>
    </row>
    <row r="14" spans="1:2" ht="15.5" x14ac:dyDescent="0.3">
      <c r="A14" s="352">
        <v>13</v>
      </c>
      <c r="B14" s="356" t="s">
        <v>196</v>
      </c>
    </row>
    <row r="15" spans="1:2" ht="15.5" x14ac:dyDescent="0.3">
      <c r="A15" s="352">
        <v>14</v>
      </c>
      <c r="B15" s="356" t="s">
        <v>197</v>
      </c>
    </row>
    <row r="16" spans="1:2" ht="15.5" x14ac:dyDescent="0.3">
      <c r="A16" s="352">
        <v>15</v>
      </c>
      <c r="B16" s="356" t="s">
        <v>198</v>
      </c>
    </row>
    <row r="17" spans="1:2" ht="15.5" x14ac:dyDescent="0.3">
      <c r="A17" s="352">
        <v>16</v>
      </c>
      <c r="B17" s="356" t="s">
        <v>199</v>
      </c>
    </row>
    <row r="18" spans="1:2" ht="15.5" x14ac:dyDescent="0.3">
      <c r="A18" s="352">
        <v>17</v>
      </c>
      <c r="B18" s="356" t="s">
        <v>200</v>
      </c>
    </row>
    <row r="19" spans="1:2" ht="15.5" x14ac:dyDescent="0.3">
      <c r="A19" s="352">
        <v>18</v>
      </c>
      <c r="B19" s="356" t="s">
        <v>201</v>
      </c>
    </row>
    <row r="20" spans="1:2" ht="15.5" x14ac:dyDescent="0.3">
      <c r="A20" s="352">
        <v>19</v>
      </c>
      <c r="B20" s="356" t="s">
        <v>202</v>
      </c>
    </row>
    <row r="21" spans="1:2" ht="15.5" x14ac:dyDescent="0.3">
      <c r="A21" s="352">
        <v>20</v>
      </c>
      <c r="B21" s="356" t="s">
        <v>203</v>
      </c>
    </row>
    <row r="22" spans="1:2" ht="15.5" x14ac:dyDescent="0.3">
      <c r="A22" s="352">
        <v>21</v>
      </c>
      <c r="B22" s="356" t="s">
        <v>204</v>
      </c>
    </row>
    <row r="23" spans="1:2" ht="15.5" x14ac:dyDescent="0.3">
      <c r="A23" s="352">
        <v>22</v>
      </c>
      <c r="B23" s="356" t="s">
        <v>205</v>
      </c>
    </row>
    <row r="24" spans="1:2" ht="15.5" x14ac:dyDescent="0.3">
      <c r="A24" s="352">
        <v>23</v>
      </c>
      <c r="B24" s="356" t="s">
        <v>206</v>
      </c>
    </row>
    <row r="25" spans="1:2" ht="15.5" x14ac:dyDescent="0.3">
      <c r="A25" s="352">
        <v>24</v>
      </c>
      <c r="B25" s="356" t="s">
        <v>207</v>
      </c>
    </row>
    <row r="26" spans="1:2" ht="15.5" x14ac:dyDescent="0.3">
      <c r="A26" s="352">
        <v>25</v>
      </c>
      <c r="B26" s="356" t="s">
        <v>208</v>
      </c>
    </row>
    <row r="27" spans="1:2" ht="16" thickBot="1" x14ac:dyDescent="0.35">
      <c r="A27" s="353">
        <v>26</v>
      </c>
      <c r="B27" s="357" t="s">
        <v>209</v>
      </c>
    </row>
  </sheetData>
  <phoneticPr fontId="4" type="noConversion"/>
  <hyperlinks>
    <hyperlink ref="B2" location="'目录'!A1" display="'目录'!A1" xr:uid="{00000000-0004-0000-0000-000000000000}"/>
    <hyperlink ref="B3" location="'基本信息表'!A1" display="'基本信息表'!A1" xr:uid="{00000000-0004-0000-0000-000001000000}"/>
    <hyperlink ref="B4" location="'报告用表(普通)'!A1" display="'报告用表(普通)'!A1" xr:uid="{00000000-0004-0000-0000-000002000000}"/>
    <hyperlink ref="B5" location="'报告用表(高新)'!A1" display="'报告用表(高新)'!A1" xr:uid="{00000000-0004-0000-0000-000003000000}"/>
    <hyperlink ref="B6" location="'辅助用表'!A1" display="'辅助用表'!A1" xr:uid="{00000000-0004-0000-0000-000004000000}"/>
    <hyperlink ref="B7" location="'平衡表'!A1" display="'平衡表'!A1" xr:uid="{00000000-0004-0000-0000-000005000000}"/>
    <hyperlink ref="B8" location="'已审资产负债表'!A1" display="'已审资产负债表'!A1" xr:uid="{00000000-0004-0000-0000-000006000000}"/>
    <hyperlink ref="B9" location="'已审利润表'!A1" display="'已审利润表'!A1" xr:uid="{00000000-0004-0000-0000-000007000000}"/>
    <hyperlink ref="B10" location="'已审现金流量表'!A1" display="'已审现金流量表'!A1" xr:uid="{00000000-0004-0000-0000-000008000000}"/>
    <hyperlink ref="B11" location="'数据有效性表格'!A1" display="'数据有效性表格'!A1" xr:uid="{00000000-0004-0000-0000-000009000000}"/>
    <hyperlink ref="B12" location="'已审所有者权益变动表'!A1" display="'已审所有者权益变动表'!A1" xr:uid="{00000000-0004-0000-0000-00000A000000}"/>
    <hyperlink ref="B13" location="'未审资产负债表'!A1" display="'未审资产负债表'!A1" xr:uid="{00000000-0004-0000-0000-00000B000000}"/>
    <hyperlink ref="B14" location="'未审利润表'!A1" display="'未审利润表'!A1" xr:uid="{00000000-0004-0000-0000-00000C000000}"/>
    <hyperlink ref="B15" location="'未审现金流量表'!A1" display="'未审现金流量表'!A1" xr:uid="{00000000-0004-0000-0000-00000D000000}"/>
    <hyperlink ref="B16" location="'未审所有者权益变动表'!A1" display="'未审所有者权益变动表'!A1" xr:uid="{00000000-0004-0000-0000-00000E000000}"/>
    <hyperlink ref="B17" location="'试算平衡表(期末)'!A1" display="'试算平衡表(期末)'!A1" xr:uid="{00000000-0004-0000-0000-00000F000000}"/>
    <hyperlink ref="B18" location="'期末资产负债表调整数汇总'!A1" display="'期末资产负债表调整数汇总'!A1" xr:uid="{00000000-0004-0000-0000-000010000000}"/>
    <hyperlink ref="B19" location="'试算平衡表(期初)'!A1" display="'试算平衡表(期初)'!A1" xr:uid="{00000000-0004-0000-0000-000011000000}"/>
    <hyperlink ref="B20" location="'期初资产负债表调整数汇总'!A1" display="'期初资产负债表调整数汇总'!A1" xr:uid="{00000000-0004-0000-0000-000012000000}"/>
    <hyperlink ref="B21" location="'利润表调整数汇总'!A1" display="'利润表调整数汇总'!A1" xr:uid="{00000000-0004-0000-0000-000013000000}"/>
    <hyperlink ref="B22" location="'现金流量表调整(本期)'!A1" display="'现金流量表调整(本期)'!A1" xr:uid="{00000000-0004-0000-0000-000014000000}"/>
    <hyperlink ref="B23" location="'现金流量表调整(上期)'!A1" display="'现金流量表调整(上期)'!A1" xr:uid="{00000000-0004-0000-0000-000015000000}"/>
    <hyperlink ref="B24" location="'现金流量表调整数汇总'!A1" display="'现金流量表调整数汇总'!A1" xr:uid="{00000000-0004-0000-0000-000016000000}"/>
    <hyperlink ref="B25" location="'上传信息表'!A1" display="'上传信息表'!A1" xr:uid="{00000000-0004-0000-0000-000017000000}"/>
    <hyperlink ref="B26" location="'财务状况说明书数据'!A1" display="'财务状况说明书数据'!A1" xr:uid="{00000000-0004-0000-0000-000018000000}"/>
    <hyperlink ref="B27" location="'财务状况说明书用表'!A1" display="'财务状况说明书用表'!A1" xr:uid="{00000000-0004-0000-0000-000019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>
    <pageSetUpPr fitToPage="1"/>
  </sheetPr>
  <dimension ref="A1:G27"/>
  <sheetViews>
    <sheetView tabSelected="1" workbookViewId="0">
      <selection activeCell="D4" sqref="D4"/>
    </sheetView>
  </sheetViews>
  <sheetFormatPr defaultColWidth="17.08203125" defaultRowHeight="12.5" x14ac:dyDescent="0.25"/>
  <cols>
    <col min="1" max="1" width="9" style="73" customWidth="1"/>
    <col min="2" max="2" width="5" style="73" customWidth="1"/>
    <col min="3" max="3" width="19.83203125" style="73" customWidth="1"/>
    <col min="4" max="4" width="64.33203125" style="73" customWidth="1"/>
    <col min="5" max="16384" width="17.08203125" style="73"/>
  </cols>
  <sheetData>
    <row r="1" spans="1:7" ht="18.5" thickBot="1" x14ac:dyDescent="0.4">
      <c r="A1" s="210" t="s">
        <v>125</v>
      </c>
      <c r="B1" s="76" t="s">
        <v>187</v>
      </c>
      <c r="C1" s="72"/>
      <c r="D1" s="72"/>
    </row>
    <row r="2" spans="1:7" s="75" customFormat="1" ht="14.25" customHeight="1" thickBot="1" x14ac:dyDescent="0.35">
      <c r="B2" s="211" t="s">
        <v>292</v>
      </c>
      <c r="C2" s="74" t="s">
        <v>486</v>
      </c>
      <c r="D2" s="123" t="s">
        <v>498</v>
      </c>
      <c r="F2" s="182" t="s">
        <v>437</v>
      </c>
      <c r="G2" s="181"/>
    </row>
    <row r="3" spans="1:7" s="75" customFormat="1" ht="14.25" customHeight="1" thickBot="1" x14ac:dyDescent="0.35">
      <c r="B3" s="373"/>
      <c r="C3" s="88" t="s">
        <v>489</v>
      </c>
      <c r="D3" s="123" t="s">
        <v>498</v>
      </c>
      <c r="F3" s="182"/>
      <c r="G3" s="181"/>
    </row>
    <row r="4" spans="1:7" s="75" customFormat="1" ht="14.25" customHeight="1" x14ac:dyDescent="0.3">
      <c r="B4" s="212">
        <v>1</v>
      </c>
      <c r="C4" s="88" t="s">
        <v>497</v>
      </c>
      <c r="D4" s="124" t="s">
        <v>499</v>
      </c>
      <c r="F4" s="183" t="s">
        <v>288</v>
      </c>
      <c r="G4" s="291"/>
    </row>
    <row r="5" spans="1:7" s="75" customFormat="1" ht="14.25" customHeight="1" x14ac:dyDescent="0.3">
      <c r="B5" s="212">
        <v>2</v>
      </c>
      <c r="C5" s="88" t="s">
        <v>514</v>
      </c>
      <c r="D5" s="374">
        <v>45291</v>
      </c>
      <c r="F5" s="184" t="s">
        <v>289</v>
      </c>
      <c r="G5" s="185"/>
    </row>
    <row r="6" spans="1:7" s="75" customFormat="1" ht="14.25" customHeight="1" x14ac:dyDescent="0.3">
      <c r="B6" s="212">
        <v>3</v>
      </c>
      <c r="C6" s="88" t="s">
        <v>149</v>
      </c>
      <c r="D6" s="374">
        <v>45292</v>
      </c>
      <c r="F6" s="184" t="s">
        <v>290</v>
      </c>
      <c r="G6" s="185"/>
    </row>
    <row r="7" spans="1:7" s="75" customFormat="1" ht="14.25" customHeight="1" x14ac:dyDescent="0.3">
      <c r="B7" s="212">
        <v>4</v>
      </c>
      <c r="C7" s="88" t="s">
        <v>500</v>
      </c>
      <c r="D7" s="374">
        <v>45291</v>
      </c>
      <c r="F7" s="184" t="s">
        <v>291</v>
      </c>
      <c r="G7" s="292"/>
    </row>
    <row r="8" spans="1:7" s="75" customFormat="1" ht="14.25" customHeight="1" x14ac:dyDescent="0.3">
      <c r="B8" s="212">
        <v>5</v>
      </c>
      <c r="C8" s="88" t="s">
        <v>501</v>
      </c>
      <c r="D8" s="124" t="s">
        <v>490</v>
      </c>
      <c r="F8" s="186"/>
      <c r="G8" s="185"/>
    </row>
    <row r="9" spans="1:7" s="75" customFormat="1" ht="14.25" customHeight="1" thickBot="1" x14ac:dyDescent="0.35">
      <c r="B9" s="212">
        <v>6</v>
      </c>
      <c r="C9" s="88" t="s">
        <v>495</v>
      </c>
      <c r="D9" s="124" t="s">
        <v>496</v>
      </c>
      <c r="F9" s="187"/>
      <c r="G9" s="188"/>
    </row>
    <row r="10" spans="1:7" s="75" customFormat="1" ht="14.25" customHeight="1" x14ac:dyDescent="0.3">
      <c r="B10" s="212">
        <v>7</v>
      </c>
      <c r="C10" s="88" t="s">
        <v>494</v>
      </c>
      <c r="D10" s="377">
        <v>43481</v>
      </c>
    </row>
    <row r="11" spans="1:7" s="75" customFormat="1" ht="14.25" customHeight="1" x14ac:dyDescent="0.3">
      <c r="B11" s="212">
        <v>8</v>
      </c>
      <c r="C11" s="88" t="s">
        <v>493</v>
      </c>
      <c r="D11" s="124" t="s">
        <v>509</v>
      </c>
    </row>
    <row r="12" spans="1:7" s="75" customFormat="1" ht="14.25" customHeight="1" x14ac:dyDescent="0.3">
      <c r="B12" s="212">
        <v>9</v>
      </c>
      <c r="C12" s="88" t="s">
        <v>491</v>
      </c>
      <c r="D12" s="124" t="s">
        <v>510</v>
      </c>
    </row>
    <row r="13" spans="1:7" s="75" customFormat="1" ht="14.25" customHeight="1" x14ac:dyDescent="0.3">
      <c r="B13" s="212">
        <v>10</v>
      </c>
      <c r="C13" s="88" t="s">
        <v>233</v>
      </c>
      <c r="D13" s="124" t="s">
        <v>492</v>
      </c>
    </row>
    <row r="14" spans="1:7" s="75" customFormat="1" ht="14.25" customHeight="1" x14ac:dyDescent="0.3">
      <c r="B14" s="212">
        <v>11</v>
      </c>
      <c r="C14" s="88" t="s">
        <v>502</v>
      </c>
      <c r="D14" s="124" t="s">
        <v>511</v>
      </c>
      <c r="E14" s="151" t="s">
        <v>235</v>
      </c>
    </row>
    <row r="15" spans="1:7" s="75" customFormat="1" ht="14.25" customHeight="1" x14ac:dyDescent="0.3">
      <c r="B15" s="212">
        <v>12</v>
      </c>
      <c r="C15" s="88" t="s">
        <v>503</v>
      </c>
      <c r="D15" s="124" t="s">
        <v>512</v>
      </c>
    </row>
    <row r="16" spans="1:7" s="75" customFormat="1" ht="14.25" customHeight="1" x14ac:dyDescent="0.25">
      <c r="B16" s="212">
        <v>13</v>
      </c>
      <c r="C16" s="88" t="s">
        <v>504</v>
      </c>
      <c r="D16" s="124" t="s">
        <v>513</v>
      </c>
      <c r="F16" s="73"/>
      <c r="G16" s="73"/>
    </row>
    <row r="17" spans="2:4" ht="13.5" x14ac:dyDescent="0.3">
      <c r="B17" s="268">
        <v>1</v>
      </c>
      <c r="C17" s="88" t="s">
        <v>485</v>
      </c>
      <c r="D17" s="269" t="s">
        <v>488</v>
      </c>
    </row>
    <row r="18" spans="2:4" ht="13.5" x14ac:dyDescent="0.3">
      <c r="B18" s="268">
        <v>2</v>
      </c>
      <c r="C18" s="88" t="s">
        <v>505</v>
      </c>
      <c r="D18" s="269" t="s">
        <v>131</v>
      </c>
    </row>
    <row r="19" spans="2:4" ht="13" x14ac:dyDescent="0.3">
      <c r="B19" s="268">
        <v>3</v>
      </c>
      <c r="C19" s="88" t="s">
        <v>506</v>
      </c>
      <c r="D19" s="358" t="s">
        <v>477</v>
      </c>
    </row>
    <row r="20" spans="2:4" ht="13.5" thickBot="1" x14ac:dyDescent="0.35">
      <c r="B20" s="270">
        <v>4</v>
      </c>
      <c r="C20" s="88" t="s">
        <v>507</v>
      </c>
      <c r="D20" s="271" t="s">
        <v>278</v>
      </c>
    </row>
    <row r="21" spans="2:4" ht="14" thickBot="1" x14ac:dyDescent="0.35">
      <c r="B21" s="270">
        <v>4</v>
      </c>
      <c r="C21" s="88" t="s">
        <v>487</v>
      </c>
      <c r="D21" s="372" t="s">
        <v>488</v>
      </c>
    </row>
    <row r="22" spans="2:4" ht="13.5" x14ac:dyDescent="0.3">
      <c r="B22" s="78"/>
      <c r="C22" s="375" t="s">
        <v>493</v>
      </c>
      <c r="D22" s="376" t="s">
        <v>508</v>
      </c>
    </row>
    <row r="23" spans="2:4" ht="13" thickBot="1" x14ac:dyDescent="0.3"/>
    <row r="24" spans="2:4" ht="14.25" customHeight="1" x14ac:dyDescent="0.25">
      <c r="B24" s="378" t="s">
        <v>379</v>
      </c>
      <c r="C24" s="379"/>
      <c r="D24" s="334">
        <f>COUNTIF(平衡表!B3:C5,"不平衡")</f>
        <v>0</v>
      </c>
    </row>
    <row r="25" spans="2:4" ht="13" x14ac:dyDescent="0.25">
      <c r="B25" s="380" t="s">
        <v>380</v>
      </c>
      <c r="C25" s="381"/>
      <c r="D25" s="335">
        <f>COUNTIF(平衡表!B8:C12,"不平衡")</f>
        <v>0</v>
      </c>
    </row>
    <row r="26" spans="2:4" ht="13" x14ac:dyDescent="0.25">
      <c r="B26" s="300" t="s">
        <v>381</v>
      </c>
      <c r="C26" s="301"/>
      <c r="D26" s="335">
        <f>COUNTIF(平衡表!F3:G5,"不平衡")</f>
        <v>0</v>
      </c>
    </row>
    <row r="27" spans="2:4" ht="13.5" thickBot="1" x14ac:dyDescent="0.3">
      <c r="B27" s="302" t="s">
        <v>382</v>
      </c>
      <c r="C27" s="303"/>
      <c r="D27" s="336">
        <f>COUNTIF(平衡表!F8:G12,"不平衡")</f>
        <v>0</v>
      </c>
    </row>
  </sheetData>
  <mergeCells count="2">
    <mergeCell ref="B24:C24"/>
    <mergeCell ref="B25:C25"/>
  </mergeCells>
  <phoneticPr fontId="4" type="noConversion"/>
  <conditionalFormatting sqref="D24:D27">
    <cfRule type="cellIs" dxfId="5" priority="1" operator="equal">
      <formula>0</formula>
    </cfRule>
    <cfRule type="cellIs" dxfId="4" priority="2" operator="equal">
      <formula>0</formula>
    </cfRule>
    <cfRule type="cellIs" dxfId="3" priority="3" operator="equal">
      <formula>0</formula>
    </cfRule>
    <cfRule type="cellIs" dxfId="2" priority="4" operator="notEqual">
      <formula>0</formula>
    </cfRule>
  </conditionalFormatting>
  <dataValidations count="1">
    <dataValidation type="list" allowBlank="1" showInputMessage="1" showErrorMessage="1" sqref="D18" xr:uid="{00000000-0002-0000-0100-000000000000}">
      <formula1>"有限公司,普通合伙"</formula1>
    </dataValidation>
  </dataValidations>
  <hyperlinks>
    <hyperlink ref="A1" location="目录!A1" display="返回目录" xr:uid="{00000000-0004-0000-0100-000000000000}"/>
  </hyperlinks>
  <printOptions horizontalCentered="1"/>
  <pageMargins left="0.69930555555555596" right="0.69930555555555596" top="0.75" bottom="0.75" header="0.3" footer="0.3"/>
  <pageSetup paperSize="9" scale="57" orientation="portrait" blackAndWhite="1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>
    <pageSetUpPr fitToPage="1"/>
  </sheetPr>
  <dimension ref="A1:CI17"/>
  <sheetViews>
    <sheetView workbookViewId="0">
      <selection activeCell="L30" sqref="L30"/>
    </sheetView>
  </sheetViews>
  <sheetFormatPr defaultColWidth="9" defaultRowHeight="13" x14ac:dyDescent="0.3"/>
  <cols>
    <col min="1" max="1" width="14.25" style="78" customWidth="1"/>
    <col min="2" max="5" width="9" style="78"/>
    <col min="6" max="7" width="9.33203125" style="78" customWidth="1"/>
    <col min="8" max="8" width="7.08203125" style="78" customWidth="1"/>
    <col min="9" max="11" width="9" style="78"/>
    <col min="12" max="12" width="12.75" style="78" customWidth="1"/>
    <col min="13" max="13" width="9" style="78"/>
    <col min="14" max="15" width="3.25" style="79" customWidth="1"/>
    <col min="16" max="60" width="9" style="78"/>
    <col min="61" max="61" width="8.08203125" style="78" customWidth="1"/>
    <col min="62" max="16384" width="9" style="78"/>
  </cols>
  <sheetData>
    <row r="1" spans="1:87" ht="13.5" x14ac:dyDescent="0.3">
      <c r="A1" s="77" t="s">
        <v>133</v>
      </c>
      <c r="B1" s="77" t="s">
        <v>132</v>
      </c>
      <c r="C1" s="77" t="s">
        <v>129</v>
      </c>
      <c r="D1" s="77" t="s">
        <v>130</v>
      </c>
      <c r="E1" s="77" t="s">
        <v>134</v>
      </c>
      <c r="F1" s="77" t="s">
        <v>135</v>
      </c>
      <c r="G1" s="77" t="s">
        <v>127</v>
      </c>
      <c r="H1" s="78" t="s">
        <v>136</v>
      </c>
      <c r="I1" s="78" t="s">
        <v>137</v>
      </c>
      <c r="J1" s="78" t="s">
        <v>138</v>
      </c>
      <c r="K1" s="78" t="s">
        <v>139</v>
      </c>
      <c r="L1" s="78" t="s">
        <v>140</v>
      </c>
      <c r="M1" s="78" t="s">
        <v>141</v>
      </c>
      <c r="N1" s="132" t="str">
        <f t="array" ref="N1:CE1">TRANSPOSE(辅助用表!C2:C71)</f>
        <v>货币资金</v>
      </c>
      <c r="O1" s="132" t="str">
        <v>交易性金融资产</v>
      </c>
      <c r="P1" s="132" t="str">
        <v>衍生金融资产</v>
      </c>
      <c r="Q1" s="132" t="str">
        <v>应收票据</v>
      </c>
      <c r="R1" s="132" t="str">
        <v>应收账款</v>
      </c>
      <c r="S1" s="132" t="str">
        <v>预付款项</v>
      </c>
      <c r="T1" s="132" t="str">
        <v>其他应收款</v>
      </c>
      <c r="U1" s="132" t="str">
        <v>存货</v>
      </c>
      <c r="V1" s="132" t="str">
        <v>持有待售资产</v>
      </c>
      <c r="W1" s="132" t="str">
        <v>一年内到期的非流动资产</v>
      </c>
      <c r="X1" s="180" t="str">
        <v>其他流动资产</v>
      </c>
      <c r="Y1" s="132" t="str">
        <v>债权投资</v>
      </c>
      <c r="Z1" s="132" t="str">
        <v>其他债权投资</v>
      </c>
      <c r="AA1" s="132" t="str">
        <v>长期应收款</v>
      </c>
      <c r="AB1" s="132" t="str">
        <v>长期股权投资</v>
      </c>
      <c r="AC1" s="132" t="str">
        <v>其他权益工具投资</v>
      </c>
      <c r="AD1" s="132" t="str">
        <v>其他非流动金融资产</v>
      </c>
      <c r="AE1" s="132" t="str">
        <v>投资性房地产</v>
      </c>
      <c r="AF1" s="132" t="str">
        <v>固定资产</v>
      </c>
      <c r="AG1" s="132" t="str">
        <v>在建工程</v>
      </c>
      <c r="AH1" s="132" t="str">
        <v>生产性生物资产</v>
      </c>
      <c r="AI1" s="132" t="str">
        <v>油气资产</v>
      </c>
      <c r="AJ1" s="132" t="str">
        <v>无形资产</v>
      </c>
      <c r="AK1" s="132" t="str">
        <v>开发支出</v>
      </c>
      <c r="AL1" s="132" t="str">
        <v>商誉</v>
      </c>
      <c r="AM1" s="132" t="str">
        <v>长期待摊费用</v>
      </c>
      <c r="AN1" s="132" t="str">
        <v>递延所得税资产</v>
      </c>
      <c r="AO1" s="132" t="str">
        <v>其他非流动资产</v>
      </c>
      <c r="AP1" s="132" t="str">
        <v>短期借款</v>
      </c>
      <c r="AQ1" s="132" t="str">
        <v>交易性金融负债</v>
      </c>
      <c r="AR1" s="132" t="str">
        <v>衍生金融负债</v>
      </c>
      <c r="AS1" s="132" t="str">
        <v>应付票据</v>
      </c>
      <c r="AT1" s="132" t="str">
        <v>应付账款</v>
      </c>
      <c r="AU1" s="132" t="str">
        <v>预收款项</v>
      </c>
      <c r="AV1" s="132" t="str">
        <v>应付职工薪酬</v>
      </c>
      <c r="AW1" s="132" t="str">
        <v>应交税费</v>
      </c>
      <c r="AX1" s="132" t="str">
        <v>其他应付款</v>
      </c>
      <c r="AY1" s="132" t="str">
        <v>持有待售负债</v>
      </c>
      <c r="AZ1" s="132" t="str">
        <v>一年内到期的非流动负债</v>
      </c>
      <c r="BA1" s="132" t="str">
        <v>其他流动负债</v>
      </c>
      <c r="BB1" s="132" t="str">
        <v>长期借款</v>
      </c>
      <c r="BC1" s="180" t="str">
        <v>应付债券</v>
      </c>
      <c r="BD1" s="132" t="str">
        <v>长期应付款</v>
      </c>
      <c r="BE1" s="132" t="str">
        <v>预计负债</v>
      </c>
      <c r="BF1" s="132" t="str">
        <v>递延收益</v>
      </c>
      <c r="BG1" s="132" t="str">
        <v>递延所得税负债</v>
      </c>
      <c r="BH1" s="132" t="str">
        <v>其他非流动负债</v>
      </c>
      <c r="BI1" s="132" t="str">
        <v>实收资本(或股本)</v>
      </c>
      <c r="BJ1" s="132" t="str">
        <v>其他权益工具</v>
      </c>
      <c r="BK1" s="132" t="str">
        <v>资本公积</v>
      </c>
      <c r="BL1" s="132" t="str">
        <v>其他综合收益</v>
      </c>
      <c r="BM1" s="132" t="str">
        <v>专项储备</v>
      </c>
      <c r="BN1" s="132" t="str">
        <v>盈余公积</v>
      </c>
      <c r="BO1" s="132" t="str">
        <v>未分配利润</v>
      </c>
      <c r="BP1" s="132" t="str">
        <v>营业收入</v>
      </c>
      <c r="BQ1" s="132" t="str">
        <v>营业成本</v>
      </c>
      <c r="BR1" s="132" t="str">
        <v>税金及附加</v>
      </c>
      <c r="BS1" s="132" t="str">
        <v>销售费用</v>
      </c>
      <c r="BT1" s="132" t="str">
        <v>管理费用</v>
      </c>
      <c r="BU1" s="132" t="str">
        <v>研发费用</v>
      </c>
      <c r="BV1" s="132" t="str">
        <v>财务费用</v>
      </c>
      <c r="BW1" s="132" t="str">
        <v>其他收益</v>
      </c>
      <c r="BX1" s="132" t="str">
        <v>投资收益</v>
      </c>
      <c r="BY1" s="132" t="str">
        <v>公允价值变动收益</v>
      </c>
      <c r="BZ1" s="132" t="str">
        <v>信用减值损失</v>
      </c>
      <c r="CA1" s="132" t="str">
        <v>资产减值损失</v>
      </c>
      <c r="CB1" s="132" t="str">
        <v>资产处置收益</v>
      </c>
      <c r="CC1" s="132" t="str">
        <v>营业外收入</v>
      </c>
      <c r="CD1" s="132" t="str">
        <v>营业外支出</v>
      </c>
      <c r="CE1" s="132" t="str">
        <v>所得税费用</v>
      </c>
      <c r="CH1" s="77"/>
      <c r="CI1" s="77"/>
    </row>
    <row r="2" spans="1:87" x14ac:dyDescent="0.3">
      <c r="A2" s="132" t="str">
        <f>IF(基本信息表!D18="普通合伙",基本信息表!D17&amp;"（"&amp;基本信息表!D18&amp;"）",基本信息表!D17&amp;基本信息表!D18)</f>
        <v>河南永建联合会计师事务所（普通合伙）</v>
      </c>
      <c r="B2" s="132" t="str">
        <f>基本信息表!D20</f>
        <v>YONGJIANUNITEDCERTIFIEDPUBLICACCOUNTANTS</v>
      </c>
      <c r="C2" s="132" t="str">
        <f>基本信息表!D17</f>
        <v>河南永建联合会计师事务所</v>
      </c>
      <c r="D2" s="132" t="str">
        <f>基本信息表!D18</f>
        <v>普通合伙</v>
      </c>
      <c r="E2" s="132" t="str">
        <f>基本信息表!D19</f>
        <v>(0371)63687518</v>
      </c>
      <c r="F2" s="132" t="str">
        <f>基本信息表!D2</f>
        <v>洛阳优选文化传播有限公司</v>
      </c>
      <c r="G2" s="132" t="str">
        <f>基本信息表!D4</f>
        <v>优选文化</v>
      </c>
      <c r="H2" s="133" t="str">
        <f>TEXT(基本信息表!D5,"yyyy年mm月dd日")</f>
        <v>2023年12月31日</v>
      </c>
      <c r="I2" s="132" t="str">
        <f>YEAR(基本信息表!D5)&amp;"年"</f>
        <v>2023年</v>
      </c>
      <c r="J2" s="132" t="str">
        <f>IF(基本信息表!D9=0,"",基本信息表!D9)</f>
        <v>防伪验证码xxx</v>
      </c>
      <c r="K2" s="132" t="str">
        <f>基本信息表!D8</f>
        <v>xxx</v>
      </c>
      <c r="L2" s="133">
        <f>基本信息表!D7</f>
        <v>45291</v>
      </c>
      <c r="M2" s="132" t="str">
        <f>"企业名称："&amp;基本信息表!D2&amp;"（以下简称“本公司”）"&amp;CHAR(10)&amp;"成立日期："&amp;TEXT(基本信息表!D10,"yyyy年mm月dd日")&amp;CHAR(10)&amp;"统一社会信用代码："&amp;基本信息表!D12&amp;CHAR(10)&amp;"登记机关："&amp;基本信息表!D11&amp;CHAR(10)&amp;"法定代表人："&amp;基本信息表!D13&amp;CHAR(10)&amp;"注册资本：人民币"&amp;TEXT(基本信息表!D14,"[DBNum2][$-zh-CN]G/通用格式")&amp;"圆整"&amp;CHAR(10)&amp;"住所："&amp;基本信息表!D15&amp;CHAR(10)&amp;"经营范围："&amp;基本信息表!D16</f>
        <v>企业名称：洛阳优选文化传播有限公司（以下简称“本公司”）
成立日期：2019年01月16日
统一社会信用代码：91410300MA469CEP5G
登记机关：洛阳市市场监督管理局自贸区服务中心
法定代表人：法定代表人xxx
注册资本：人民币人民币伍佰万元圆整
住所：中国（河南）自由贸易试验区洛阳片区（涧西）蓬莱路洛阳国家大学科技园
经营范围：计算机系统集成的技术开发及技术转让；计算机软件开发；计算机系统集成</v>
      </c>
      <c r="N2" s="134" t="str">
        <f t="array" ref="N2:CE2">TRANSPOSE(辅助用表!E2:E71)</f>
        <v/>
      </c>
      <c r="O2" s="134" t="str">
        <v/>
      </c>
      <c r="P2" s="132" t="str">
        <v/>
      </c>
      <c r="Q2" s="132" t="str">
        <v/>
      </c>
      <c r="R2" s="132" t="str">
        <v/>
      </c>
      <c r="S2" s="132" t="str">
        <v/>
      </c>
      <c r="T2" s="132" t="str">
        <v/>
      </c>
      <c r="U2" s="132" t="str">
        <v/>
      </c>
      <c r="V2" s="132" t="str">
        <v/>
      </c>
      <c r="W2" s="132" t="str">
        <v/>
      </c>
      <c r="X2" s="132" t="str">
        <v/>
      </c>
      <c r="Y2" s="132" t="str">
        <v/>
      </c>
      <c r="Z2" s="132" t="str">
        <v/>
      </c>
      <c r="AA2" s="132" t="str">
        <v/>
      </c>
      <c r="AB2" s="132" t="str">
        <v/>
      </c>
      <c r="AC2" s="132" t="str">
        <v/>
      </c>
      <c r="AD2" s="132" t="str">
        <v/>
      </c>
      <c r="AE2" s="132" t="str">
        <v/>
      </c>
      <c r="AF2" s="132" t="str">
        <v/>
      </c>
      <c r="AG2" s="132" t="str">
        <v/>
      </c>
      <c r="AH2" s="132" t="str">
        <v/>
      </c>
      <c r="AI2" s="132" t="str">
        <v/>
      </c>
      <c r="AJ2" s="132" t="str">
        <v/>
      </c>
      <c r="AK2" s="132" t="str">
        <v/>
      </c>
      <c r="AL2" s="132" t="str">
        <v/>
      </c>
      <c r="AM2" s="132" t="str">
        <v/>
      </c>
      <c r="AN2" s="132" t="str">
        <v/>
      </c>
      <c r="AO2" s="132" t="str">
        <v/>
      </c>
      <c r="AP2" s="132" t="str">
        <v/>
      </c>
      <c r="AQ2" s="132" t="str">
        <v/>
      </c>
      <c r="AR2" s="132" t="str">
        <v/>
      </c>
      <c r="AS2" s="132" t="str">
        <v/>
      </c>
      <c r="AT2" s="132" t="str">
        <v/>
      </c>
      <c r="AU2" s="132" t="str">
        <v/>
      </c>
      <c r="AV2" s="132" t="str">
        <v/>
      </c>
      <c r="AW2" s="132" t="str">
        <v/>
      </c>
      <c r="AX2" s="132" t="str">
        <v/>
      </c>
      <c r="AY2" s="132" t="str">
        <v/>
      </c>
      <c r="AZ2" s="132" t="str">
        <v/>
      </c>
      <c r="BA2" s="132" t="str">
        <v/>
      </c>
      <c r="BB2" s="132" t="str">
        <v/>
      </c>
      <c r="BC2" s="132" t="str">
        <v/>
      </c>
      <c r="BD2" s="132" t="str">
        <v/>
      </c>
      <c r="BE2" s="132" t="str">
        <v/>
      </c>
      <c r="BF2" s="132" t="str">
        <v/>
      </c>
      <c r="BG2" s="132" t="str">
        <v/>
      </c>
      <c r="BH2" s="132" t="str">
        <v/>
      </c>
      <c r="BI2" s="132" t="str">
        <v/>
      </c>
      <c r="BJ2" s="132" t="str">
        <v/>
      </c>
      <c r="BK2" s="132" t="str">
        <v/>
      </c>
      <c r="BL2" s="132" t="str">
        <v/>
      </c>
      <c r="BM2" s="132" t="str">
        <v/>
      </c>
      <c r="BN2" s="132" t="str">
        <v/>
      </c>
      <c r="BO2" s="132" t="str">
        <v/>
      </c>
      <c r="BP2" s="132" t="str">
        <v/>
      </c>
      <c r="BQ2" s="132" t="str">
        <v/>
      </c>
      <c r="BR2" s="132" t="str">
        <v/>
      </c>
      <c r="BS2" s="132" t="str">
        <v/>
      </c>
      <c r="BT2" s="132" t="str">
        <v/>
      </c>
      <c r="BU2" s="132" t="str">
        <v/>
      </c>
      <c r="BV2" s="132" t="str">
        <v/>
      </c>
      <c r="BW2" s="132" t="str">
        <v/>
      </c>
      <c r="BX2" s="132" t="str">
        <v/>
      </c>
      <c r="BY2" s="132" t="str">
        <v/>
      </c>
      <c r="BZ2" s="132" t="str">
        <v/>
      </c>
      <c r="CA2" s="132" t="str">
        <v/>
      </c>
      <c r="CB2" s="132" t="str">
        <v/>
      </c>
      <c r="CC2" s="132" t="str">
        <v/>
      </c>
      <c r="CD2" s="132" t="str">
        <v/>
      </c>
      <c r="CE2" s="132" t="str">
        <v/>
      </c>
    </row>
    <row r="3" spans="1:87" x14ac:dyDescent="0.3"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</row>
    <row r="17" spans="12:12" x14ac:dyDescent="0.3">
      <c r="L17" s="150"/>
    </row>
  </sheetData>
  <phoneticPr fontId="4" type="noConversion"/>
  <pageMargins left="0.69930555555555596" right="0.69930555555555596" top="0.75" bottom="0.75" header="0.3" footer="0.3"/>
  <pageSetup paperSize="9" scale="12" orientation="portrait" blackAndWhite="1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>
    <pageSetUpPr fitToPage="1"/>
  </sheetPr>
  <dimension ref="A1:CP17"/>
  <sheetViews>
    <sheetView topLeftCell="BE1" workbookViewId="0">
      <selection activeCell="BQ20" sqref="BQ20"/>
    </sheetView>
  </sheetViews>
  <sheetFormatPr defaultColWidth="9" defaultRowHeight="13" x14ac:dyDescent="0.3"/>
  <cols>
    <col min="1" max="1" width="14.25" style="78" customWidth="1"/>
    <col min="2" max="5" width="9" style="78"/>
    <col min="6" max="7" width="9.33203125" style="78" customWidth="1"/>
    <col min="8" max="8" width="7.08203125" style="78" customWidth="1"/>
    <col min="9" max="11" width="9" style="78"/>
    <col min="12" max="12" width="12.75" style="78" customWidth="1"/>
    <col min="13" max="13" width="9" style="78"/>
    <col min="14" max="15" width="3.25" style="79" customWidth="1"/>
    <col min="16" max="60" width="9" style="78"/>
    <col min="61" max="61" width="12.83203125" style="78" customWidth="1"/>
    <col min="62" max="16384" width="9" style="78"/>
  </cols>
  <sheetData>
    <row r="1" spans="1:94" ht="13.5" x14ac:dyDescent="0.3">
      <c r="A1" s="77" t="s">
        <v>133</v>
      </c>
      <c r="B1" s="77" t="s">
        <v>132</v>
      </c>
      <c r="C1" s="77" t="s">
        <v>129</v>
      </c>
      <c r="D1" s="77" t="s">
        <v>130</v>
      </c>
      <c r="E1" s="77" t="s">
        <v>134</v>
      </c>
      <c r="F1" s="77" t="s">
        <v>135</v>
      </c>
      <c r="G1" s="77" t="s">
        <v>127</v>
      </c>
      <c r="H1" s="78" t="s">
        <v>136</v>
      </c>
      <c r="I1" s="78" t="s">
        <v>137</v>
      </c>
      <c r="J1" s="78" t="s">
        <v>138</v>
      </c>
      <c r="K1" s="78" t="s">
        <v>139</v>
      </c>
      <c r="L1" s="78" t="s">
        <v>140</v>
      </c>
      <c r="M1" s="78" t="s">
        <v>141</v>
      </c>
      <c r="N1" s="132" t="str">
        <f t="array" ref="N1:CE1">TRANSPOSE(辅助用表!C2:C71)</f>
        <v>货币资金</v>
      </c>
      <c r="O1" s="132" t="str">
        <v>交易性金融资产</v>
      </c>
      <c r="P1" s="132" t="str">
        <v>衍生金融资产</v>
      </c>
      <c r="Q1" s="132" t="str">
        <v>应收票据</v>
      </c>
      <c r="R1" s="132" t="str">
        <v>应收账款</v>
      </c>
      <c r="S1" s="132" t="str">
        <v>预付款项</v>
      </c>
      <c r="T1" s="132" t="str">
        <v>其他应收款</v>
      </c>
      <c r="U1" s="132" t="str">
        <v>存货</v>
      </c>
      <c r="V1" s="132" t="str">
        <v>持有待售资产</v>
      </c>
      <c r="W1" s="132" t="str">
        <v>一年内到期的非流动资产</v>
      </c>
      <c r="X1" s="180" t="str">
        <v>其他流动资产</v>
      </c>
      <c r="Y1" s="132" t="str">
        <v>债权投资</v>
      </c>
      <c r="Z1" s="132" t="str">
        <v>其他债权投资</v>
      </c>
      <c r="AA1" s="132" t="str">
        <v>长期应收款</v>
      </c>
      <c r="AB1" s="132" t="str">
        <v>长期股权投资</v>
      </c>
      <c r="AC1" s="132" t="str">
        <v>其他权益工具投资</v>
      </c>
      <c r="AD1" s="132" t="str">
        <v>其他非流动金融资产</v>
      </c>
      <c r="AE1" s="132" t="str">
        <v>投资性房地产</v>
      </c>
      <c r="AF1" s="132" t="str">
        <v>固定资产</v>
      </c>
      <c r="AG1" s="132" t="str">
        <v>在建工程</v>
      </c>
      <c r="AH1" s="132" t="str">
        <v>生产性生物资产</v>
      </c>
      <c r="AI1" s="132" t="str">
        <v>油气资产</v>
      </c>
      <c r="AJ1" s="132" t="str">
        <v>无形资产</v>
      </c>
      <c r="AK1" s="132" t="str">
        <v>开发支出</v>
      </c>
      <c r="AL1" s="132" t="str">
        <v>商誉</v>
      </c>
      <c r="AM1" s="132" t="str">
        <v>长期待摊费用</v>
      </c>
      <c r="AN1" s="132" t="str">
        <v>递延所得税资产</v>
      </c>
      <c r="AO1" s="132" t="str">
        <v>其他非流动资产</v>
      </c>
      <c r="AP1" s="132" t="str">
        <v>短期借款</v>
      </c>
      <c r="AQ1" s="132" t="str">
        <v>交易性金融负债</v>
      </c>
      <c r="AR1" s="132" t="str">
        <v>衍生金融负债</v>
      </c>
      <c r="AS1" s="132" t="str">
        <v>应付票据</v>
      </c>
      <c r="AT1" s="132" t="str">
        <v>应付账款</v>
      </c>
      <c r="AU1" s="132" t="str">
        <v>预收款项</v>
      </c>
      <c r="AV1" s="132" t="str">
        <v>应付职工薪酬</v>
      </c>
      <c r="AW1" s="132" t="str">
        <v>应交税费</v>
      </c>
      <c r="AX1" s="132" t="str">
        <v>其他应付款</v>
      </c>
      <c r="AY1" s="132" t="str">
        <v>持有待售负债</v>
      </c>
      <c r="AZ1" s="132" t="str">
        <v>一年内到期的非流动负债</v>
      </c>
      <c r="BA1" s="132" t="str">
        <v>其他流动负债</v>
      </c>
      <c r="BB1" s="132" t="str">
        <v>长期借款</v>
      </c>
      <c r="BC1" s="180" t="str">
        <v>应付债券</v>
      </c>
      <c r="BD1" s="132" t="str">
        <v>长期应付款</v>
      </c>
      <c r="BE1" s="132" t="str">
        <v>预计负债</v>
      </c>
      <c r="BF1" s="132" t="str">
        <v>递延收益</v>
      </c>
      <c r="BG1" s="132" t="str">
        <v>递延所得税负债</v>
      </c>
      <c r="BH1" s="132" t="str">
        <v>其他非流动负债</v>
      </c>
      <c r="BI1" s="132" t="str">
        <v>实收资本(或股本)</v>
      </c>
      <c r="BJ1" s="132" t="str">
        <v>其他权益工具</v>
      </c>
      <c r="BK1" s="132" t="str">
        <v>资本公积</v>
      </c>
      <c r="BL1" s="132" t="str">
        <v>其他综合收益</v>
      </c>
      <c r="BM1" s="132" t="str">
        <v>专项储备</v>
      </c>
      <c r="BN1" s="132" t="str">
        <v>盈余公积</v>
      </c>
      <c r="BO1" s="132" t="str">
        <v>未分配利润</v>
      </c>
      <c r="BP1" s="132" t="str">
        <v>营业收入</v>
      </c>
      <c r="BQ1" s="132" t="str">
        <v>营业成本</v>
      </c>
      <c r="BR1" s="132" t="str">
        <v>税金及附加</v>
      </c>
      <c r="BS1" s="132" t="str">
        <v>销售费用</v>
      </c>
      <c r="BT1" s="132" t="str">
        <v>管理费用</v>
      </c>
      <c r="BU1" s="132" t="str">
        <v>研发费用</v>
      </c>
      <c r="BV1" s="132" t="str">
        <v>财务费用</v>
      </c>
      <c r="BW1" s="132" t="str">
        <v>其他收益</v>
      </c>
      <c r="BX1" s="132" t="str">
        <v>投资收益</v>
      </c>
      <c r="BY1" s="132" t="str">
        <v>公允价值变动收益</v>
      </c>
      <c r="BZ1" s="132" t="str">
        <v>信用减值损失</v>
      </c>
      <c r="CA1" s="132" t="str">
        <v>资产减值损失</v>
      </c>
      <c r="CB1" s="132" t="str">
        <v>资产处置收益</v>
      </c>
      <c r="CC1" s="132" t="str">
        <v>营业外收入</v>
      </c>
      <c r="CD1" s="132" t="str">
        <v>营业外支出</v>
      </c>
      <c r="CE1" s="132" t="str">
        <v>所得税费用</v>
      </c>
      <c r="CG1" s="132" t="str">
        <f t="array" ref="CG1:CP2">财务状况说明书用表!B1:K2</f>
        <v>企业名称</v>
      </c>
      <c r="CH1" s="132" t="str">
        <v>会计年度</v>
      </c>
      <c r="CI1" s="132">
        <v>1</v>
      </c>
      <c r="CJ1" s="132">
        <v>2</v>
      </c>
      <c r="CK1" s="180">
        <v>3</v>
      </c>
      <c r="CL1" s="180">
        <v>4</v>
      </c>
      <c r="CM1" s="132">
        <v>5</v>
      </c>
      <c r="CN1" s="132">
        <v>6</v>
      </c>
      <c r="CO1" s="132">
        <v>7</v>
      </c>
      <c r="CP1" s="132">
        <v>8</v>
      </c>
    </row>
    <row r="2" spans="1:94" x14ac:dyDescent="0.3">
      <c r="A2" s="132" t="str">
        <f>IF(基本信息表!D18="普通合伙",基本信息表!D17&amp;"（"&amp;基本信息表!D18&amp;"）",基本信息表!D17&amp;基本信息表!D18)</f>
        <v>河南永建联合会计师事务所（普通合伙）</v>
      </c>
      <c r="B2" s="132" t="str">
        <f>基本信息表!D20</f>
        <v>YONGJIANUNITEDCERTIFIEDPUBLICACCOUNTANTS</v>
      </c>
      <c r="C2" s="132" t="str">
        <f>基本信息表!D17</f>
        <v>河南永建联合会计师事务所</v>
      </c>
      <c r="D2" s="132" t="str">
        <f>基本信息表!D18</f>
        <v>普通合伙</v>
      </c>
      <c r="E2" s="132" t="str">
        <f>基本信息表!D19</f>
        <v>(0371)63687518</v>
      </c>
      <c r="F2" s="132" t="str">
        <f>基本信息表!D2</f>
        <v>洛阳优选文化传播有限公司</v>
      </c>
      <c r="G2" s="132" t="str">
        <f>基本信息表!D4</f>
        <v>优选文化</v>
      </c>
      <c r="H2" s="133" t="str">
        <f>TEXT(基本信息表!D5,"yyyy年mm月dd日")</f>
        <v>2023年12月31日</v>
      </c>
      <c r="I2" s="132" t="str">
        <f>YEAR(基本信息表!D5)&amp;"年"</f>
        <v>2023年</v>
      </c>
      <c r="J2" s="132" t="str">
        <f>IF(基本信息表!D9=0,"",基本信息表!D9)</f>
        <v>防伪验证码xxx</v>
      </c>
      <c r="K2" s="132" t="str">
        <f>基本信息表!D8</f>
        <v>xxx</v>
      </c>
      <c r="L2" s="133">
        <f>基本信息表!D7</f>
        <v>45291</v>
      </c>
      <c r="M2" s="132" t="str">
        <f>"企业名称："&amp;基本信息表!D2&amp;"（以下简称“本公司”）"&amp;CHAR(10)&amp;"成立日期："&amp;TEXT(基本信息表!D10,"yyyy年mm月dd日")&amp;CHAR(10)&amp;"统一社会信用代码："&amp;基本信息表!D12&amp;CHAR(10)&amp;"登记机关："&amp;基本信息表!D11&amp;CHAR(10)&amp;"法定代表人："&amp;基本信息表!D13&amp;CHAR(10)&amp;"注册资本：人民币"&amp;TEXT(基本信息表!D14,"[DBNum2][$-zh-CN]G/通用格式")&amp;"圆整"&amp;CHAR(10)&amp;"住所："&amp;基本信息表!D15&amp;CHAR(10)&amp;"经营范围："&amp;基本信息表!D16</f>
        <v>企业名称：洛阳优选文化传播有限公司（以下简称“本公司”）
成立日期：2019年01月16日
统一社会信用代码：91410300MA469CEP5G
登记机关：洛阳市市场监督管理局自贸区服务中心
法定代表人：法定代表人xxx
注册资本：人民币人民币伍佰万元圆整
住所：中国（河南）自由贸易试验区洛阳片区（涧西）蓬莱路洛阳国家大学科技园
经营范围：计算机系统集成的技术开发及技术转让；计算机软件开发；计算机系统集成</v>
      </c>
      <c r="N2" s="134" t="str">
        <f t="array" ref="N2:CE2">TRANSPOSE(辅助用表!E2:E71)</f>
        <v/>
      </c>
      <c r="O2" s="134" t="str">
        <v/>
      </c>
      <c r="P2" s="132" t="str">
        <v/>
      </c>
      <c r="Q2" s="132" t="str">
        <v/>
      </c>
      <c r="R2" s="132" t="str">
        <v/>
      </c>
      <c r="S2" s="132" t="str">
        <v/>
      </c>
      <c r="T2" s="132" t="str">
        <v/>
      </c>
      <c r="U2" s="132" t="str">
        <v/>
      </c>
      <c r="V2" s="132" t="str">
        <v/>
      </c>
      <c r="W2" s="132" t="str">
        <v/>
      </c>
      <c r="X2" s="132" t="str">
        <v/>
      </c>
      <c r="Y2" s="132" t="str">
        <v/>
      </c>
      <c r="Z2" s="132" t="str">
        <v/>
      </c>
      <c r="AA2" s="132" t="str">
        <v/>
      </c>
      <c r="AB2" s="132" t="str">
        <v/>
      </c>
      <c r="AC2" s="132" t="str">
        <v/>
      </c>
      <c r="AD2" s="132" t="str">
        <v/>
      </c>
      <c r="AE2" s="132" t="str">
        <v/>
      </c>
      <c r="AF2" s="132" t="str">
        <v/>
      </c>
      <c r="AG2" s="132" t="str">
        <v/>
      </c>
      <c r="AH2" s="132" t="str">
        <v/>
      </c>
      <c r="AI2" s="132" t="str">
        <v/>
      </c>
      <c r="AJ2" s="132" t="str">
        <v/>
      </c>
      <c r="AK2" s="132" t="str">
        <v/>
      </c>
      <c r="AL2" s="132" t="str">
        <v/>
      </c>
      <c r="AM2" s="132" t="str">
        <v/>
      </c>
      <c r="AN2" s="132" t="str">
        <v/>
      </c>
      <c r="AO2" s="132" t="str">
        <v/>
      </c>
      <c r="AP2" s="132" t="str">
        <v/>
      </c>
      <c r="AQ2" s="132" t="str">
        <v/>
      </c>
      <c r="AR2" s="132" t="str">
        <v/>
      </c>
      <c r="AS2" s="132" t="str">
        <v/>
      </c>
      <c r="AT2" s="132" t="str">
        <v/>
      </c>
      <c r="AU2" s="132" t="str">
        <v/>
      </c>
      <c r="AV2" s="132" t="str">
        <v/>
      </c>
      <c r="AW2" s="132" t="str">
        <v/>
      </c>
      <c r="AX2" s="132" t="str">
        <v/>
      </c>
      <c r="AY2" s="132" t="str">
        <v/>
      </c>
      <c r="AZ2" s="132" t="str">
        <v/>
      </c>
      <c r="BA2" s="132" t="str">
        <v/>
      </c>
      <c r="BB2" s="132" t="str">
        <v/>
      </c>
      <c r="BC2" s="132" t="str">
        <v/>
      </c>
      <c r="BD2" s="132" t="str">
        <v/>
      </c>
      <c r="BE2" s="132" t="str">
        <v/>
      </c>
      <c r="BF2" s="132" t="str">
        <v/>
      </c>
      <c r="BG2" s="132" t="str">
        <v/>
      </c>
      <c r="BH2" s="132" t="str">
        <v/>
      </c>
      <c r="BI2" s="132" t="str">
        <v/>
      </c>
      <c r="BJ2" s="132" t="str">
        <v/>
      </c>
      <c r="BK2" s="132" t="str">
        <v/>
      </c>
      <c r="BL2" s="132" t="str">
        <v/>
      </c>
      <c r="BM2" s="132" t="str">
        <v/>
      </c>
      <c r="BN2" s="132" t="str">
        <v/>
      </c>
      <c r="BO2" s="132" t="str">
        <v/>
      </c>
      <c r="BP2" s="132" t="str">
        <v/>
      </c>
      <c r="BQ2" s="132" t="str">
        <v/>
      </c>
      <c r="BR2" s="132" t="str">
        <v/>
      </c>
      <c r="BS2" s="132" t="str">
        <v/>
      </c>
      <c r="BT2" s="132" t="str">
        <v/>
      </c>
      <c r="BU2" s="132" t="str">
        <v/>
      </c>
      <c r="BV2" s="132" t="str">
        <v/>
      </c>
      <c r="BW2" s="132" t="str">
        <v/>
      </c>
      <c r="BX2" s="132" t="str">
        <v/>
      </c>
      <c r="BY2" s="132" t="str">
        <v/>
      </c>
      <c r="BZ2" s="132" t="str">
        <v/>
      </c>
      <c r="CA2" s="132" t="str">
        <v/>
      </c>
      <c r="CB2" s="132" t="str">
        <v/>
      </c>
      <c r="CC2" s="132" t="str">
        <v/>
      </c>
      <c r="CD2" s="132" t="str">
        <v/>
      </c>
      <c r="CE2" s="132" t="str">
        <v/>
      </c>
      <c r="CG2" s="132" t="str">
        <v>洛阳优选文化传播有限公司</v>
      </c>
      <c r="CH2" s="132" t="str">
        <v>2023年</v>
      </c>
      <c r="CI2" s="132" t="str">
        <v>一、企业基本情况
洛阳优选文化传播有限公司(以下简称“本公司”)，2019年01月16日经洛阳市市场监督管理局自贸区服务中心批准成立。法定代表人：法定代表人xxx，注册资本：人民币伍佰万元圆整，统一社会信用代码：91410300MA469CEP5G,住所：中国（河南）自由贸易试验区洛阳片区（涧西）蓬莱路洛阳国家大学科技园,经营范围：计算机系统集成的技术开发及技术转让；计算机软件开发；计算机系统集成</v>
      </c>
      <c r="CJ2" s="132" t="str">
        <v>二、资产状况
2023年12月31日公司资产总额为0.00元，其中：流动资产0.00元，非流动资产为0.00元。</v>
      </c>
      <c r="CK2" s="132" t="str">
        <v>三、负债状况
2023年12月31日公司负债总额为0.00元，其中：流动负债为0.00元，非流动负债为0.00元。</v>
      </c>
      <c r="CL2" s="132" t="str">
        <v>四、所有者权益
2023年12月31日公司所有者权益为0.00元，其中：实收资本为0.00元，盈余公积为0.00元，未分配利润为0.00元。</v>
      </c>
      <c r="CM2" s="132" t="str">
        <v>五、本年度经营情况
(一)、收入与成本
本年度实现主营业务收入0.00元；营业成本0.00元。
(二)、费用及税金
本年度税金及附加0.00元，销售费用0.00元，管理费用0.00元，研发费用0.00元，财务费用0.00元。</v>
      </c>
      <c r="CN2" s="132" t="str">
        <v>六、所有者权益变动
公司实收资本为0.00元，其中：本年度股东新增投入资本金0.00元。</v>
      </c>
      <c r="CO2" s="132" t="e">
        <v>#DIV/0!</v>
      </c>
      <c r="CP2" s="132" t="str">
        <v>八、
公司损益表与公司2023年所得税申报数不存在差异。</v>
      </c>
    </row>
    <row r="3" spans="1:94" x14ac:dyDescent="0.3">
      <c r="P3" s="79"/>
      <c r="Q3" s="79"/>
      <c r="R3" s="79"/>
      <c r="S3" s="79"/>
      <c r="T3" s="79"/>
      <c r="U3" s="79"/>
      <c r="V3" s="79"/>
      <c r="W3" s="79"/>
      <c r="X3" s="79"/>
      <c r="Y3" s="79"/>
      <c r="Z3" s="79"/>
      <c r="AA3" s="79"/>
      <c r="AB3" s="79"/>
      <c r="AC3" s="79"/>
      <c r="AD3" s="79"/>
      <c r="AE3" s="79"/>
      <c r="AF3" s="79"/>
      <c r="AG3" s="79"/>
      <c r="AH3" s="79"/>
      <c r="AI3" s="79"/>
      <c r="AJ3" s="79"/>
      <c r="AK3" s="79"/>
      <c r="AL3" s="79"/>
      <c r="AM3" s="79"/>
      <c r="AN3" s="79"/>
      <c r="AO3" s="79"/>
      <c r="AP3" s="79"/>
      <c r="AQ3" s="79"/>
      <c r="AR3" s="79"/>
      <c r="AS3" s="79"/>
      <c r="AT3" s="79"/>
      <c r="AU3" s="79"/>
      <c r="AV3" s="79"/>
      <c r="AW3" s="79"/>
      <c r="AX3" s="79"/>
      <c r="AY3" s="79"/>
      <c r="AZ3" s="79"/>
      <c r="BA3" s="79"/>
      <c r="BB3" s="79"/>
      <c r="BC3" s="79"/>
      <c r="BD3" s="79"/>
      <c r="BE3" s="79"/>
      <c r="BF3" s="79"/>
      <c r="BG3" s="79"/>
      <c r="BH3" s="79"/>
      <c r="BI3" s="79"/>
      <c r="BJ3" s="79"/>
      <c r="BK3" s="79"/>
      <c r="BL3" s="79"/>
      <c r="BM3" s="79"/>
      <c r="BN3" s="79"/>
      <c r="BO3" s="79"/>
      <c r="BP3" s="79"/>
      <c r="BQ3" s="79"/>
      <c r="BR3" s="79"/>
      <c r="BS3" s="79"/>
      <c r="BT3" s="79"/>
      <c r="BU3" s="79"/>
      <c r="BV3" s="79"/>
      <c r="BW3" s="79"/>
      <c r="BX3" s="79"/>
      <c r="BY3" s="79"/>
      <c r="BZ3" s="79"/>
      <c r="CA3" s="79"/>
      <c r="CB3" s="79"/>
      <c r="CC3" s="79"/>
      <c r="CD3" s="79"/>
      <c r="CE3" s="79"/>
      <c r="CF3" s="79"/>
      <c r="CG3" s="79"/>
    </row>
    <row r="17" spans="12:12" x14ac:dyDescent="0.3">
      <c r="L17" s="150"/>
    </row>
  </sheetData>
  <phoneticPr fontId="4" type="noConversion"/>
  <pageMargins left="0.69930555555555596" right="0.69930555555555596" top="0.75" bottom="0.75" header="0.3" footer="0.3"/>
  <pageSetup paperSize="9" scale="12" orientation="portrait" blackAndWhite="1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3">
    <pageSetUpPr fitToPage="1"/>
  </sheetPr>
  <dimension ref="A1:G71"/>
  <sheetViews>
    <sheetView showZeros="0" topLeftCell="A16" workbookViewId="0">
      <selection activeCell="E26" sqref="E26"/>
    </sheetView>
  </sheetViews>
  <sheetFormatPr defaultColWidth="9" defaultRowHeight="13" x14ac:dyDescent="0.3"/>
  <cols>
    <col min="1" max="2" width="9" style="83"/>
    <col min="3" max="3" width="24.33203125" style="83" customWidth="1"/>
    <col min="4" max="4" width="22.08203125" style="79" customWidth="1"/>
    <col min="5" max="5" width="69.58203125" style="87" customWidth="1"/>
    <col min="6" max="16384" width="9" style="83"/>
  </cols>
  <sheetData>
    <row r="1" spans="1:6" ht="14" x14ac:dyDescent="0.3">
      <c r="A1" s="131" t="s">
        <v>185</v>
      </c>
      <c r="B1" s="80" t="s">
        <v>126</v>
      </c>
      <c r="C1" s="81" t="s">
        <v>143</v>
      </c>
      <c r="D1" s="89" t="s">
        <v>144</v>
      </c>
      <c r="E1" s="82" t="s">
        <v>145</v>
      </c>
    </row>
    <row r="2" spans="1:6" ht="28.5" customHeight="1" x14ac:dyDescent="0.3">
      <c r="B2" s="135">
        <f>SUBTOTAL(103,$C$1:C2)-1</f>
        <v>1</v>
      </c>
      <c r="C2" s="84" t="s">
        <v>25</v>
      </c>
      <c r="D2" s="136">
        <f>IF(已审资产负债表!C6&lt;&gt;0,TEXT(已审资产负债表!C6,"#,##0.00"),0)</f>
        <v>0</v>
      </c>
      <c r="E2" s="137" t="str">
        <f>IF(AND(D2&lt;&gt;0,D2&lt;&gt;""),(COUNTA($D$1:D2)-COUNT($D$1:D2)-1)&amp;"、"&amp;C2&amp;CHAR(10)&amp;"截至"&amp;TEXT('报告用表(普通)'!$H$2,"yyyy年mm月dd日")&amp;"，"&amp;C2&amp;"科目账面余额为"&amp;D2&amp;"元。","")</f>
        <v/>
      </c>
      <c r="F2" s="138">
        <f>COUNTA($D$1:D2)-COUNT($D$1:D2)-1</f>
        <v>0</v>
      </c>
    </row>
    <row r="3" spans="1:6" ht="28.5" customHeight="1" x14ac:dyDescent="0.3">
      <c r="B3" s="135">
        <f>SUBTOTAL(103,$C$1:C3)-1</f>
        <v>2</v>
      </c>
      <c r="C3" s="84" t="s">
        <v>451</v>
      </c>
      <c r="D3" s="136">
        <f>IF(已审资产负债表!C7&lt;&gt;0,TEXT(已审资产负债表!C7,"#,##0.00"),0)</f>
        <v>0</v>
      </c>
      <c r="E3" s="137" t="str">
        <f>IF(AND(D3&lt;&gt;0,D3&lt;&gt;""),(COUNTA($D$1:D3)-COUNT($D$1:D3)-1)&amp;"、"&amp;C3&amp;CHAR(10)&amp;"截至"&amp;TEXT('报告用表(普通)'!$H$2,"yyyy年mm月dd日")&amp;"，"&amp;C3&amp;"科目账面余额为"&amp;D3&amp;"元。","")</f>
        <v/>
      </c>
      <c r="F3" s="138">
        <f>COUNTA($D$1:D3)-COUNT($D$1:D3)-1</f>
        <v>0</v>
      </c>
    </row>
    <row r="4" spans="1:6" ht="28.5" customHeight="1" x14ac:dyDescent="0.3">
      <c r="B4" s="135">
        <f>SUBTOTAL(103,$C$1:C4)-1</f>
        <v>3</v>
      </c>
      <c r="C4" s="84" t="s">
        <v>70</v>
      </c>
      <c r="D4" s="136">
        <f>IF(已审资产负债表!C8&lt;&gt;0,TEXT(已审资产负债表!C8,"#,##0.00"),0)</f>
        <v>0</v>
      </c>
      <c r="E4" s="137" t="str">
        <f>IF(AND(D4&lt;&gt;0,D4&lt;&gt;""),(COUNTA($D$1:D4)-COUNT($D$1:D4)-1)&amp;"、"&amp;C4&amp;CHAR(10)&amp;"截至"&amp;TEXT('报告用表(普通)'!$H$2,"yyyy年mm月dd日")&amp;"，"&amp;C4&amp;"科目账面余额为"&amp;D4&amp;"元。","")</f>
        <v/>
      </c>
      <c r="F4" s="138">
        <f>COUNTA($D$1:D4)-COUNT($D$1:D4)-1</f>
        <v>0</v>
      </c>
    </row>
    <row r="5" spans="1:6" ht="28.5" customHeight="1" x14ac:dyDescent="0.3">
      <c r="B5" s="135">
        <f>SUBTOTAL(103,$C$1:C5)-1</f>
        <v>4</v>
      </c>
      <c r="C5" s="84" t="s">
        <v>465</v>
      </c>
      <c r="D5" s="136">
        <f>IF(已审资产负债表!C9&lt;&gt;0,TEXT(已审资产负债表!C9,"#,##0.00"),0)</f>
        <v>0</v>
      </c>
      <c r="E5" s="137" t="str">
        <f>IF(AND(D5&lt;&gt;0,D5&lt;&gt;""),(COUNTA($D$1:D5)-COUNT($D$1:D5)-1)&amp;"、"&amp;C5&amp;CHAR(10)&amp;"截至"&amp;TEXT('报告用表(普通)'!$H$2,"yyyy年mm月dd日")&amp;"，"&amp;C5&amp;"科目账面余额为"&amp;D5&amp;"元。","")</f>
        <v/>
      </c>
      <c r="F5" s="138">
        <f>COUNTA($D$1:D5)-COUNT($D$1:D5)-1</f>
        <v>0</v>
      </c>
    </row>
    <row r="6" spans="1:6" ht="28.5" customHeight="1" x14ac:dyDescent="0.3">
      <c r="B6" s="135">
        <f>SUBTOTAL(103,$C$1:C6)-1</f>
        <v>5</v>
      </c>
      <c r="C6" s="84" t="s">
        <v>385</v>
      </c>
      <c r="D6" s="136">
        <f>IF(已审资产负债表!C10&lt;&gt;0,TEXT(已审资产负债表!C10,"#,##0.00"),0)</f>
        <v>0</v>
      </c>
      <c r="E6" s="137" t="str">
        <f>IF(AND(D6&lt;&gt;0,D6&lt;&gt;""),(COUNTA($D$1:D6)-COUNT($D$1:D6)-1)&amp;"、"&amp;C6&amp;CHAR(10)&amp;"截至"&amp;TEXT('报告用表(普通)'!$H$2,"yyyy年mm月dd日")&amp;"，"&amp;C6&amp;"科目账面余额为"&amp;D6&amp;"元。","")</f>
        <v/>
      </c>
      <c r="F6" s="138">
        <f>COUNTA($D$1:D6)-COUNT($D$1:D6)-1</f>
        <v>0</v>
      </c>
    </row>
    <row r="7" spans="1:6" ht="28.5" customHeight="1" x14ac:dyDescent="0.3">
      <c r="B7" s="135">
        <f>SUBTOTAL(103,$C$1:C7)-1</f>
        <v>6</v>
      </c>
      <c r="C7" s="84" t="s">
        <v>26</v>
      </c>
      <c r="D7" s="136">
        <f>IF(已审资产负债表!C11&lt;&gt;0,TEXT(已审资产负债表!C11,"#,##0.00"),0)</f>
        <v>0</v>
      </c>
      <c r="E7" s="137" t="str">
        <f>IF(AND(D7&lt;&gt;0,D7&lt;&gt;""),(COUNTA($D$1:D7)-COUNT($D$1:D7)-1)&amp;"、"&amp;C7&amp;CHAR(10)&amp;"截至"&amp;TEXT('报告用表(普通)'!$H$2,"yyyy年mm月dd日")&amp;"，"&amp;C7&amp;"科目账面余额为"&amp;D7&amp;"元。","")</f>
        <v/>
      </c>
      <c r="F7" s="138">
        <f>COUNTA($D$1:D7)-COUNT($D$1:D7)-1</f>
        <v>0</v>
      </c>
    </row>
    <row r="8" spans="1:6" ht="28.5" customHeight="1" x14ac:dyDescent="0.3">
      <c r="B8" s="135">
        <f>SUBTOTAL(103,$C$1:C8)-1</f>
        <v>7</v>
      </c>
      <c r="C8" s="84" t="s">
        <v>27</v>
      </c>
      <c r="D8" s="136">
        <f>IF(已审资产负债表!C12&lt;&gt;0,TEXT(已审资产负债表!C12,"#,##0.00"),0)</f>
        <v>0</v>
      </c>
      <c r="E8" s="137" t="str">
        <f>IF(AND(D8&lt;&gt;0,D8&lt;&gt;""),(COUNTA($D$1:D8)-COUNT($D$1:D8)-1)&amp;"、"&amp;C8&amp;CHAR(10)&amp;"截至"&amp;TEXT('报告用表(普通)'!$H$2,"yyyy年mm月dd日")&amp;"，"&amp;C8&amp;"科目账面余额为"&amp;D8&amp;"元。","")</f>
        <v/>
      </c>
      <c r="F8" s="138">
        <f>COUNTA($D$1:D8)-COUNT($D$1:D8)-1</f>
        <v>0</v>
      </c>
    </row>
    <row r="9" spans="1:6" ht="28.5" customHeight="1" x14ac:dyDescent="0.3">
      <c r="B9" s="135">
        <f>SUBTOTAL(103,$C$1:C9)-1</f>
        <v>8</v>
      </c>
      <c r="C9" s="84" t="s">
        <v>28</v>
      </c>
      <c r="D9" s="136">
        <f>IF(已审资产负债表!C13&lt;&gt;0,TEXT(已审资产负债表!C13,"#,##0.00"),0)</f>
        <v>0</v>
      </c>
      <c r="E9" s="137" t="str">
        <f>IF(AND(D9&lt;&gt;0,D9&lt;&gt;""),(COUNTA($D$1:D9)-COUNT($D$1:D9)-1)&amp;"、"&amp;C9&amp;CHAR(10)&amp;"截至"&amp;TEXT('报告用表(普通)'!$H$2,"yyyy年mm月dd日")&amp;"，"&amp;C9&amp;"科目账面余额为"&amp;D9&amp;"元。","")</f>
        <v/>
      </c>
      <c r="F9" s="138">
        <f>COUNTA($D$1:D9)-COUNT($D$1:D9)-1</f>
        <v>0</v>
      </c>
    </row>
    <row r="10" spans="1:6" ht="28.5" customHeight="1" x14ac:dyDescent="0.3">
      <c r="B10" s="135">
        <f>SUBTOTAL(103,$C$1:C10)-1</f>
        <v>9</v>
      </c>
      <c r="C10" s="84" t="s">
        <v>71</v>
      </c>
      <c r="D10" s="136">
        <f>IF(已审资产负债表!C14&lt;&gt;0,TEXT(已审资产负债表!C14,"#,##0.00"),0)</f>
        <v>0</v>
      </c>
      <c r="E10" s="137" t="str">
        <f>IF(AND(D10&lt;&gt;0,D10&lt;&gt;""),(COUNTA($D$1:D10)-COUNT($D$1:D10)-1)&amp;"、"&amp;C10&amp;CHAR(10)&amp;"截至"&amp;TEXT('报告用表(普通)'!$H$2,"yyyy年mm月dd日")&amp;"，"&amp;C10&amp;"科目账面余额为"&amp;D10&amp;"元。","")</f>
        <v/>
      </c>
      <c r="F10" s="138">
        <f>COUNTA($D$1:D10)-COUNT($D$1:D10)-1</f>
        <v>0</v>
      </c>
    </row>
    <row r="11" spans="1:6" ht="28.5" customHeight="1" x14ac:dyDescent="0.3">
      <c r="B11" s="135">
        <f>SUBTOTAL(103,$C$1:C11)-1</f>
        <v>10</v>
      </c>
      <c r="C11" s="84" t="s">
        <v>29</v>
      </c>
      <c r="D11" s="136">
        <f>IF(已审资产负债表!C15&lt;&gt;0,TEXT(已审资产负债表!C15,"#,##0.00"),0)</f>
        <v>0</v>
      </c>
      <c r="E11" s="137" t="str">
        <f>IF(AND(D11&lt;&gt;0,D11&lt;&gt;""),(COUNTA($D$1:D11)-COUNT($D$1:D11)-1)&amp;"、"&amp;C11&amp;CHAR(10)&amp;"截至"&amp;TEXT('报告用表(普通)'!$H$2,"yyyy年mm月dd日")&amp;"，"&amp;C11&amp;"科目账面余额为"&amp;D11&amp;"元。","")</f>
        <v/>
      </c>
      <c r="F11" s="138">
        <f>COUNTA($D$1:D11)-COUNT($D$1:D11)-1</f>
        <v>0</v>
      </c>
    </row>
    <row r="12" spans="1:6" ht="28.5" customHeight="1" x14ac:dyDescent="0.3">
      <c r="B12" s="135">
        <f>SUBTOTAL(103,$C$1:C12)-1</f>
        <v>11</v>
      </c>
      <c r="C12" s="84" t="s">
        <v>30</v>
      </c>
      <c r="D12" s="136">
        <f>IF(已审资产负债表!C16&lt;&gt;0,TEXT(已审资产负债表!C16,"#,##0.00"),0)</f>
        <v>0</v>
      </c>
      <c r="E12" s="137" t="str">
        <f>IF(AND(D12&lt;&gt;0,D12&lt;&gt;""),(COUNTA($D$1:D12)-COUNT($D$1:D12)-1)&amp;"、"&amp;C12&amp;CHAR(10)&amp;"截至"&amp;TEXT('报告用表(普通)'!$H$2,"yyyy年mm月dd日")&amp;"，"&amp;C12&amp;"科目账面余额为"&amp;D12&amp;"元。","")</f>
        <v/>
      </c>
      <c r="F12" s="138">
        <f>COUNTA($D$1:D12)-COUNT($D$1:D12)-1</f>
        <v>0</v>
      </c>
    </row>
    <row r="13" spans="1:6" ht="28.5" customHeight="1" x14ac:dyDescent="0.3">
      <c r="B13" s="135">
        <f>SUBTOTAL(103,$C$1:C13)-1</f>
        <v>12</v>
      </c>
      <c r="C13" s="85" t="s">
        <v>453</v>
      </c>
      <c r="D13" s="136">
        <f>IF(已审资产负债表!C19&lt;&gt;0,TEXT(已审资产负债表!C19,"#,##0.00"),0)</f>
        <v>0</v>
      </c>
      <c r="E13" s="137" t="str">
        <f>IF(AND(D13&lt;&gt;0,D13&lt;&gt;""),(COUNTA($D$1:D13)-COUNT($D$1:D13)-1)&amp;"、"&amp;C13&amp;CHAR(10)&amp;"截至"&amp;TEXT('报告用表(普通)'!$H$2,"yyyy年mm月dd日")&amp;"，"&amp;C13&amp;"科目账面余额为"&amp;D13&amp;"元。","")</f>
        <v/>
      </c>
      <c r="F13" s="138">
        <f>COUNTA($D$1:D13)-COUNT($D$1:D13)-1</f>
        <v>0</v>
      </c>
    </row>
    <row r="14" spans="1:6" ht="28.5" customHeight="1" x14ac:dyDescent="0.3">
      <c r="B14" s="135">
        <f>SUBTOTAL(103,$C$1:C14)-1</f>
        <v>13</v>
      </c>
      <c r="C14" s="85" t="s">
        <v>455</v>
      </c>
      <c r="D14" s="136">
        <f>IF(已审资产负债表!C20&lt;&gt;0,TEXT(已审资产负债表!C20,"#,##0.00"),0)</f>
        <v>0</v>
      </c>
      <c r="E14" s="137" t="str">
        <f>IF(AND(D14&lt;&gt;0,D14&lt;&gt;""),(COUNTA($D$1:D14)-COUNT($D$1:D14)-1)&amp;"、"&amp;C14&amp;CHAR(10)&amp;"截至"&amp;TEXT('报告用表(普通)'!$H$2,"yyyy年mm月dd日")&amp;"，"&amp;C14&amp;"科目账面余额为"&amp;D14&amp;"元。","")</f>
        <v/>
      </c>
      <c r="F14" s="138">
        <f>COUNTA($D$1:D14)-COUNT($D$1:D14)-1</f>
        <v>0</v>
      </c>
    </row>
    <row r="15" spans="1:6" ht="28.5" customHeight="1" x14ac:dyDescent="0.3">
      <c r="B15" s="135">
        <f>SUBTOTAL(103,$C$1:C15)-1</f>
        <v>14</v>
      </c>
      <c r="C15" s="85" t="s">
        <v>31</v>
      </c>
      <c r="D15" s="136">
        <f>IF(已审资产负债表!C21&lt;&gt;0,TEXT(已审资产负债表!C21,"#,##0.00"),0)</f>
        <v>0</v>
      </c>
      <c r="E15" s="137" t="str">
        <f>IF(AND(D15&lt;&gt;0,D15&lt;&gt;""),(COUNTA($D$1:D15)-COUNT($D$1:D15)-1)&amp;"、"&amp;C15&amp;CHAR(10)&amp;"截至"&amp;TEXT('报告用表(普通)'!$H$2,"yyyy年mm月dd日")&amp;"，"&amp;C15&amp;"科目账面余额为"&amp;D15&amp;"元。","")</f>
        <v/>
      </c>
      <c r="F15" s="138">
        <f>COUNTA($D$1:D15)-COUNT($D$1:D15)-1</f>
        <v>0</v>
      </c>
    </row>
    <row r="16" spans="1:6" ht="28.5" customHeight="1" x14ac:dyDescent="0.3">
      <c r="B16" s="135">
        <f>SUBTOTAL(103,$C$1:C16)-1</f>
        <v>15</v>
      </c>
      <c r="C16" s="85" t="s">
        <v>32</v>
      </c>
      <c r="D16" s="136">
        <f>IF(已审资产负债表!C22&lt;&gt;0,TEXT(已审资产负债表!C22,"#,##0.00"),0)</f>
        <v>0</v>
      </c>
      <c r="E16" s="137" t="str">
        <f>IF(AND(D16&lt;&gt;0,D16&lt;&gt;""),(COUNTA($D$1:D16)-COUNT($D$1:D16)-1)&amp;"、"&amp;C16&amp;CHAR(10)&amp;"截至"&amp;TEXT('报告用表(普通)'!$H$2,"yyyy年mm月dd日")&amp;"，"&amp;C16&amp;"科目账面余额为"&amp;D16&amp;"元。","")</f>
        <v/>
      </c>
    </row>
    <row r="17" spans="2:5" ht="28.5" customHeight="1" x14ac:dyDescent="0.3">
      <c r="B17" s="135">
        <f>SUBTOTAL(103,$C$1:C17)-1</f>
        <v>16</v>
      </c>
      <c r="C17" s="85" t="s">
        <v>459</v>
      </c>
      <c r="D17" s="136">
        <f>IF(已审资产负债表!C23&lt;&gt;0,TEXT(已审资产负债表!C23,"#,##0.00"),0)</f>
        <v>0</v>
      </c>
      <c r="E17" s="137" t="str">
        <f>IF(AND(D17&lt;&gt;0,D17&lt;&gt;""),(COUNTA($D$1:D17)-COUNT($D$1:D17)-1)&amp;"、"&amp;C17&amp;CHAR(10)&amp;"截至"&amp;TEXT('报告用表(普通)'!$H$2,"yyyy年mm月dd日")&amp;"，"&amp;C17&amp;"科目账面余额为"&amp;D17&amp;"元。","")</f>
        <v/>
      </c>
    </row>
    <row r="18" spans="2:5" ht="28.5" customHeight="1" x14ac:dyDescent="0.3">
      <c r="B18" s="135">
        <f>SUBTOTAL(103,$C$1:C18)-1</f>
        <v>17</v>
      </c>
      <c r="C18" s="85" t="s">
        <v>461</v>
      </c>
      <c r="D18" s="136">
        <f>IF(已审资产负债表!C24&lt;&gt;0,TEXT(已审资产负债表!C24,"#,##0.00"),0)</f>
        <v>0</v>
      </c>
      <c r="E18" s="137" t="str">
        <f>IF(AND(D18&lt;&gt;0,D18&lt;&gt;""),(COUNTA($D$1:D18)-COUNT($D$1:D18)-1)&amp;"、"&amp;C18&amp;CHAR(10)&amp;"截至"&amp;TEXT('报告用表(普通)'!$H$2,"yyyy年mm月dd日")&amp;"，"&amp;C18&amp;"科目账面余额为"&amp;D18&amp;"元。","")</f>
        <v/>
      </c>
    </row>
    <row r="19" spans="2:5" ht="28.5" customHeight="1" x14ac:dyDescent="0.3">
      <c r="B19" s="135">
        <f>SUBTOTAL(103,$C$1:C19)-1</f>
        <v>18</v>
      </c>
      <c r="C19" s="85" t="s">
        <v>33</v>
      </c>
      <c r="D19" s="136">
        <f>IF(已审资产负债表!C25&lt;&gt;0,TEXT(已审资产负债表!C25,"#,##0.00"),0)</f>
        <v>0</v>
      </c>
      <c r="E19" s="137" t="str">
        <f>IF(AND(D19&lt;&gt;0,D19&lt;&gt;""),(COUNTA($D$1:D19)-COUNT($D$1:D19)-1)&amp;"、"&amp;C19&amp;CHAR(10)&amp;"截至"&amp;TEXT('报告用表(普通)'!$H$2,"yyyy年mm月dd日")&amp;"，"&amp;C19&amp;"科目账面余额为"&amp;D19&amp;"元。","")</f>
        <v/>
      </c>
    </row>
    <row r="20" spans="2:5" ht="28.5" customHeight="1" x14ac:dyDescent="0.3">
      <c r="B20" s="135">
        <f>SUBTOTAL(103,$C$1:C20)-1</f>
        <v>19</v>
      </c>
      <c r="C20" s="85" t="s">
        <v>34</v>
      </c>
      <c r="D20" s="136">
        <f>IF(已审资产负债表!C26&lt;&gt;0,TEXT(已审资产负债表!C26,"#,##0.00"),0)</f>
        <v>0</v>
      </c>
      <c r="E20" s="137" t="str">
        <f>IF(AND(D20&lt;&gt;0,D20&lt;&gt;""),(COUNTA($D$1:D20)-COUNT($D$1:D20)-1)&amp;"、"&amp;C20&amp;CHAR(10)&amp;"截至"&amp;TEXT('报告用表(普通)'!$H$2,"yyyy年mm月dd日")&amp;"，"&amp;C20&amp;"科目账面余额为"&amp;D20&amp;"元。","")</f>
        <v/>
      </c>
    </row>
    <row r="21" spans="2:5" ht="28.5" customHeight="1" x14ac:dyDescent="0.3">
      <c r="B21" s="135">
        <f>SUBTOTAL(103,$C$1:C21)-1</f>
        <v>20</v>
      </c>
      <c r="C21" s="85" t="s">
        <v>35</v>
      </c>
      <c r="D21" s="136">
        <f>IF(已审资产负债表!C27&lt;&gt;0,TEXT(已审资产负债表!C27,"#,##0.00"),0)</f>
        <v>0</v>
      </c>
      <c r="E21" s="137" t="str">
        <f>IF(AND(D21&lt;&gt;0,D21&lt;&gt;""),(COUNTA($D$1:D21)-COUNT($D$1:D21)-1)&amp;"、"&amp;C21&amp;CHAR(10)&amp;"截至"&amp;TEXT('报告用表(普通)'!$H$2,"yyyy年mm月dd日")&amp;"，"&amp;C21&amp;"科目账面余额为"&amp;D21&amp;"元。","")</f>
        <v/>
      </c>
    </row>
    <row r="22" spans="2:5" ht="28.5" customHeight="1" x14ac:dyDescent="0.3">
      <c r="B22" s="135">
        <f>SUBTOTAL(103,$C$1:C22)-1</f>
        <v>21</v>
      </c>
      <c r="C22" s="85" t="s">
        <v>72</v>
      </c>
      <c r="D22" s="136">
        <f>IF(已审资产负债表!C28&lt;&gt;0,TEXT(已审资产负债表!C28,"#,##0.00"),0)</f>
        <v>0</v>
      </c>
      <c r="E22" s="137" t="str">
        <f>IF(AND(D22&lt;&gt;0,D22&lt;&gt;""),(COUNTA($D$1:D22)-COUNT($D$1:D22)-1)&amp;"、"&amp;C22&amp;CHAR(10)&amp;"截至"&amp;TEXT('报告用表(普通)'!$H$2,"yyyy年mm月dd日")&amp;"，"&amp;C22&amp;"科目账面余额为"&amp;D22&amp;"元。","")</f>
        <v/>
      </c>
    </row>
    <row r="23" spans="2:5" ht="28.5" customHeight="1" x14ac:dyDescent="0.3">
      <c r="B23" s="135">
        <f>SUBTOTAL(103,$C$1:C23)-1</f>
        <v>22</v>
      </c>
      <c r="C23" s="85" t="s">
        <v>73</v>
      </c>
      <c r="D23" s="136">
        <f>IF(已审资产负债表!C29&lt;&gt;0,TEXT(已审资产负债表!C29,"#,##0.00"),0)</f>
        <v>0</v>
      </c>
      <c r="E23" s="137" t="str">
        <f>IF(AND(D23&lt;&gt;0,D23&lt;&gt;""),(COUNTA($D$1:D23)-COUNT($D$1:D23)-1)&amp;"、"&amp;C23&amp;CHAR(10)&amp;"截至"&amp;TEXT('报告用表(普通)'!$H$2,"yyyy年mm月dd日")&amp;"，"&amp;C23&amp;"科目账面余额为"&amp;D23&amp;"元。","")</f>
        <v/>
      </c>
    </row>
    <row r="24" spans="2:5" ht="28.5" customHeight="1" x14ac:dyDescent="0.3">
      <c r="B24" s="135">
        <f>SUBTOTAL(103,$C$1:C24)-1</f>
        <v>23</v>
      </c>
      <c r="C24" s="85" t="s">
        <v>36</v>
      </c>
      <c r="D24" s="136">
        <f>IF(已审资产负债表!C30&lt;&gt;0,TEXT(已审资产负债表!C30,"#,##0.00"),0)</f>
        <v>0</v>
      </c>
      <c r="E24" s="137" t="str">
        <f>IF(AND(D24&lt;&gt;0,D24&lt;&gt;""),(COUNTA($D$1:D24)-COUNT($D$1:D24)-1)&amp;"、"&amp;C24&amp;CHAR(10)&amp;"截至"&amp;TEXT('报告用表(普通)'!$H$2,"yyyy年mm月dd日")&amp;"，"&amp;C24&amp;"科目账面余额为"&amp;D24&amp;"元。","")</f>
        <v/>
      </c>
    </row>
    <row r="25" spans="2:5" ht="28.5" customHeight="1" x14ac:dyDescent="0.3">
      <c r="B25" s="135">
        <f>SUBTOTAL(103,$C$1:C25)-1</f>
        <v>24</v>
      </c>
      <c r="C25" s="85" t="s">
        <v>37</v>
      </c>
      <c r="D25" s="136">
        <f>IF(已审资产负债表!C31&lt;&gt;0,TEXT(已审资产负债表!C31,"#,##0.00"),0)</f>
        <v>0</v>
      </c>
      <c r="E25" s="137" t="str">
        <f>IF(AND(D25&lt;&gt;0,D25&lt;&gt;""),(COUNTA($D$1:D25)-COUNT($D$1:D25)-1)&amp;"、"&amp;C25&amp;CHAR(10)&amp;"截至"&amp;TEXT('报告用表(普通)'!$H$2,"yyyy年mm月dd日")&amp;"，"&amp;C25&amp;"科目账面余额为"&amp;D25&amp;"元。","")</f>
        <v/>
      </c>
    </row>
    <row r="26" spans="2:5" ht="28.5" customHeight="1" x14ac:dyDescent="0.3">
      <c r="B26" s="135">
        <f>SUBTOTAL(103,$C$1:C26)-1</f>
        <v>25</v>
      </c>
      <c r="C26" s="85" t="s">
        <v>38</v>
      </c>
      <c r="D26" s="136">
        <f>IF(已审资产负债表!C32&lt;&gt;0,TEXT(已审资产负债表!C32,"#,##0.00"),0)</f>
        <v>0</v>
      </c>
      <c r="E26" s="137" t="str">
        <f>IF(AND(D26&lt;&gt;0,D26&lt;&gt;""),(COUNTA($D$1:D26)-COUNT($D$1:D26)-1)&amp;"、"&amp;C26&amp;CHAR(10)&amp;"截至"&amp;TEXT('报告用表(普通)'!$H$2,"yyyy年mm月dd日")&amp;"，"&amp;C26&amp;"科目账面余额为"&amp;D26&amp;"元。","")</f>
        <v/>
      </c>
    </row>
    <row r="27" spans="2:5" ht="28.5" customHeight="1" x14ac:dyDescent="0.3">
      <c r="B27" s="135">
        <f>SUBTOTAL(103,$C$1:C27)-1</f>
        <v>26</v>
      </c>
      <c r="C27" s="85" t="s">
        <v>39</v>
      </c>
      <c r="D27" s="136">
        <f>IF(已审资产负债表!C31&lt;&gt;0,TEXT(已审资产负债表!C31,"#,##0.00"),0)</f>
        <v>0</v>
      </c>
      <c r="E27" s="137" t="str">
        <f>IF(AND(D27&lt;&gt;0,D27&lt;&gt;""),(COUNTA($D$1:D27)-COUNT($D$1:D27)-1)&amp;"、"&amp;C27&amp;CHAR(10)&amp;"截至"&amp;TEXT('报告用表(普通)'!$H$2,"yyyy年mm月dd日")&amp;"，"&amp;C27&amp;"科目账面余额为"&amp;D27&amp;"元。","")</f>
        <v/>
      </c>
    </row>
    <row r="28" spans="2:5" ht="28.5" customHeight="1" x14ac:dyDescent="0.3">
      <c r="B28" s="135">
        <f>SUBTOTAL(103,$C$1:C28)-1</f>
        <v>27</v>
      </c>
      <c r="C28" s="85" t="s">
        <v>40</v>
      </c>
      <c r="D28" s="136">
        <f>IF(已审资产负债表!C32&lt;&gt;0,TEXT(已审资产负债表!C32,"#,##0.00"),0)</f>
        <v>0</v>
      </c>
      <c r="E28" s="137" t="str">
        <f>IF(AND(D28&lt;&gt;0,D28&lt;&gt;""),(COUNTA($D$1:D28)-COUNT($D$1:D28)-1)&amp;"、"&amp;C28&amp;CHAR(10)&amp;"截至"&amp;TEXT('报告用表(普通)'!$H$2,"yyyy年mm月dd日")&amp;"，"&amp;C28&amp;"科目账面余额为"&amp;D28&amp;"元。","")</f>
        <v/>
      </c>
    </row>
    <row r="29" spans="2:5" ht="28.5" customHeight="1" x14ac:dyDescent="0.3">
      <c r="B29" s="135">
        <f>SUBTOTAL(103,$C$1:C29)-1</f>
        <v>28</v>
      </c>
      <c r="C29" s="85" t="s">
        <v>41</v>
      </c>
      <c r="D29" s="136">
        <f>IF(已审资产负债表!C33&lt;&gt;0,TEXT(已审资产负债表!C33,"#,##0.00"),0)</f>
        <v>0</v>
      </c>
      <c r="E29" s="137" t="str">
        <f>IF(AND(D29&lt;&gt;0,D29&lt;&gt;""),(COUNTA($D$1:D29)-COUNT($D$1:D29)-1)&amp;"、"&amp;C29&amp;CHAR(10)&amp;"截至"&amp;TEXT('报告用表(普通)'!$H$2,"yyyy年mm月dd日")&amp;"，"&amp;C29&amp;"科目账面余额为"&amp;D29&amp;"元。","")</f>
        <v/>
      </c>
    </row>
    <row r="30" spans="2:5" ht="28.5" customHeight="1" x14ac:dyDescent="0.3">
      <c r="B30" s="135">
        <f>SUBTOTAL(103,$C$1:C30)-1</f>
        <v>29</v>
      </c>
      <c r="C30" s="176" t="s">
        <v>42</v>
      </c>
      <c r="D30" s="136">
        <f>IF(已审资产负债表!F6&lt;&gt;0,TEXT(已审资产负债表!F6,"#,##0.00"),0)</f>
        <v>0</v>
      </c>
      <c r="E30" s="137" t="str">
        <f>IF(AND(D30&lt;&gt;0,D30&lt;&gt;""),(COUNTA($D$1:D30)-COUNT($D$1:D30)-1)&amp;"、"&amp;C30&amp;CHAR(10)&amp;"截至"&amp;TEXT('报告用表(普通)'!$H$2,"yyyy年mm月dd日")&amp;"，"&amp;C30&amp;"科目账面余额为"&amp;D30&amp;"元。","")</f>
        <v/>
      </c>
    </row>
    <row r="31" spans="2:5" ht="28.5" customHeight="1" x14ac:dyDescent="0.3">
      <c r="B31" s="135">
        <f>SUBTOTAL(103,$C$1:C31)-1</f>
        <v>30</v>
      </c>
      <c r="C31" s="176" t="s">
        <v>467</v>
      </c>
      <c r="D31" s="136">
        <f>IF(已审资产负债表!F7&lt;&gt;0,TEXT(已审资产负债表!F7,"#,##0.00"),0)</f>
        <v>0</v>
      </c>
      <c r="E31" s="137" t="str">
        <f>IF(AND(D31&lt;&gt;0,D31&lt;&gt;""),(COUNTA($D$1:D31)-COUNT($D$1:D31)-1)&amp;"、"&amp;C31&amp;CHAR(10)&amp;"截至"&amp;TEXT('报告用表(普通)'!$H$2,"yyyy年mm月dd日")&amp;"，"&amp;C31&amp;"科目账面余额为"&amp;D31&amp;"元。","")</f>
        <v/>
      </c>
    </row>
    <row r="32" spans="2:5" ht="28.5" customHeight="1" x14ac:dyDescent="0.3">
      <c r="B32" s="135">
        <f>SUBTOTAL(103,$C$1:C32)-1</f>
        <v>31</v>
      </c>
      <c r="C32" s="176" t="s">
        <v>74</v>
      </c>
      <c r="D32" s="136">
        <f>IF(已审资产负债表!F8&lt;&gt;0,TEXT(已审资产负债表!F8,"#,##0.00"),0)</f>
        <v>0</v>
      </c>
      <c r="E32" s="137" t="str">
        <f>IF(AND(D32&lt;&gt;0,D32&lt;&gt;""),(COUNTA($D$1:D32)-COUNT($D$1:D32)-1)&amp;"、"&amp;C32&amp;CHAR(10)&amp;"截至"&amp;TEXT('报告用表(普通)'!$H$2,"yyyy年mm月dd日")&amp;"，"&amp;C32&amp;"科目账面余额为"&amp;D32&amp;"元。","")</f>
        <v/>
      </c>
    </row>
    <row r="33" spans="2:5" ht="28.5" customHeight="1" x14ac:dyDescent="0.3">
      <c r="B33" s="135">
        <f>SUBTOTAL(103,$C$1:C33)-1</f>
        <v>32</v>
      </c>
      <c r="C33" s="176" t="s">
        <v>411</v>
      </c>
      <c r="D33" s="136">
        <f>IF(已审资产负债表!F9&lt;&gt;0,TEXT(已审资产负债表!F9,"#,##0.00"),0)</f>
        <v>0</v>
      </c>
      <c r="E33" s="137" t="str">
        <f>IF(AND(D33&lt;&gt;0,D33&lt;&gt;""),(COUNTA($D$1:D33)-COUNT($D$1:D33)-1)&amp;"、"&amp;C33&amp;CHAR(10)&amp;"截至"&amp;TEXT('报告用表(普通)'!$H$2,"yyyy年mm月dd日")&amp;"，"&amp;C33&amp;"科目账面余额为"&amp;D33&amp;"元。","")</f>
        <v/>
      </c>
    </row>
    <row r="34" spans="2:5" ht="28.5" customHeight="1" x14ac:dyDescent="0.3">
      <c r="B34" s="135">
        <f>SUBTOTAL(103,$C$1:C34)-1</f>
        <v>33</v>
      </c>
      <c r="C34" s="176" t="s">
        <v>412</v>
      </c>
      <c r="D34" s="136">
        <f>IF(已审资产负债表!F10&lt;&gt;0,TEXT(已审资产负债表!F10,"#,##0.00"),0)</f>
        <v>0</v>
      </c>
      <c r="E34" s="137" t="str">
        <f>IF(AND(D34&lt;&gt;0,D34&lt;&gt;""),(COUNTA($D$1:D34)-COUNT($D$1:D34)-1)&amp;"、"&amp;C34&amp;CHAR(10)&amp;"截至"&amp;TEXT('报告用表(普通)'!$H$2,"yyyy年mm月dd日")&amp;"，"&amp;C34&amp;"科目账面余额为"&amp;D34&amp;"元。","")</f>
        <v/>
      </c>
    </row>
    <row r="35" spans="2:5" ht="28.5" customHeight="1" x14ac:dyDescent="0.3">
      <c r="B35" s="135">
        <f>SUBTOTAL(103,$C$1:C35)-1</f>
        <v>34</v>
      </c>
      <c r="C35" s="176" t="s">
        <v>43</v>
      </c>
      <c r="D35" s="136">
        <f>IF(已审资产负债表!F11&lt;&gt;0,TEXT(已审资产负债表!F11,"#,##0.00"),0)</f>
        <v>0</v>
      </c>
      <c r="E35" s="137" t="str">
        <f>IF(AND(D35&lt;&gt;0,D35&lt;&gt;""),(COUNTA($D$1:D35)-COUNT($D$1:D35)-1)&amp;"、"&amp;C35&amp;CHAR(10)&amp;"截至"&amp;TEXT('报告用表(普通)'!$H$2,"yyyy年mm月dd日")&amp;"，"&amp;C35&amp;"科目账面余额为"&amp;D35&amp;"元。","")</f>
        <v/>
      </c>
    </row>
    <row r="36" spans="2:5" ht="28.5" customHeight="1" x14ac:dyDescent="0.3">
      <c r="B36" s="135">
        <f>SUBTOTAL(103,$C$1:C36)-1</f>
        <v>35</v>
      </c>
      <c r="C36" s="176" t="s">
        <v>44</v>
      </c>
      <c r="D36" s="136">
        <f>IF(已审资产负债表!F12&lt;&gt;0,TEXT(已审资产负债表!F12,"#,##0.00"),0)</f>
        <v>0</v>
      </c>
      <c r="E36" s="137" t="str">
        <f>IF(AND(D36&lt;&gt;0,D36&lt;&gt;""),(COUNTA($D$1:D36)-COUNT($D$1:D36)-1)&amp;"、"&amp;C36&amp;CHAR(10)&amp;"截至"&amp;TEXT('报告用表(普通)'!$H$2,"yyyy年mm月dd日")&amp;"，"&amp;C36&amp;"科目账面余额为"&amp;D36&amp;"元。","")</f>
        <v/>
      </c>
    </row>
    <row r="37" spans="2:5" ht="28.5" customHeight="1" x14ac:dyDescent="0.3">
      <c r="B37" s="135">
        <f>SUBTOTAL(103,$C$1:C37)-1</f>
        <v>36</v>
      </c>
      <c r="C37" s="176" t="s">
        <v>45</v>
      </c>
      <c r="D37" s="136">
        <f>IF(已审资产负债表!F13&lt;&gt;0,TEXT(已审资产负债表!F13,"#,##0.00"),0)</f>
        <v>0</v>
      </c>
      <c r="E37" s="137" t="str">
        <f>IF(AND(D37&lt;&gt;0,D37&lt;&gt;""),(COUNTA($D$1:D37)-COUNT($D$1:D37)-1)&amp;"、"&amp;C37&amp;CHAR(10)&amp;"截至"&amp;TEXT('报告用表(普通)'!$H$2,"yyyy年mm月dd日")&amp;"，"&amp;C37&amp;"科目账面余额为"&amp;D37&amp;"元。","")</f>
        <v/>
      </c>
    </row>
    <row r="38" spans="2:5" ht="28.5" customHeight="1" x14ac:dyDescent="0.3">
      <c r="B38" s="135">
        <f>SUBTOTAL(103,$C$1:C38)-1</f>
        <v>37</v>
      </c>
      <c r="C38" s="176" t="s">
        <v>46</v>
      </c>
      <c r="D38" s="136">
        <f>IF(已审资产负债表!F14&lt;&gt;0,TEXT(已审资产负债表!F14,"#,##0.00"),0)</f>
        <v>0</v>
      </c>
      <c r="E38" s="137" t="str">
        <f>IF(AND(D38&lt;&gt;0,D38&lt;&gt;""),(COUNTA($D$1:D38)-COUNT($D$1:D38)-1)&amp;"、"&amp;C38&amp;CHAR(10)&amp;"截至"&amp;TEXT('报告用表(普通)'!$H$2,"yyyy年mm月dd日")&amp;"，"&amp;C38&amp;"科目账面余额为"&amp;D38&amp;"元。","")</f>
        <v/>
      </c>
    </row>
    <row r="39" spans="2:5" ht="28.5" customHeight="1" x14ac:dyDescent="0.3">
      <c r="B39" s="135">
        <f>SUBTOTAL(103,$C$1:C39)-1</f>
        <v>38</v>
      </c>
      <c r="C39" s="176" t="s">
        <v>75</v>
      </c>
      <c r="D39" s="136">
        <f>IF(已审资产负债表!F15&lt;&gt;0,TEXT(已审资产负债表!F15,"#,##0.00"),0)</f>
        <v>0</v>
      </c>
      <c r="E39" s="137" t="str">
        <f>IF(AND(D39&lt;&gt;0,D39&lt;&gt;""),(COUNTA($D$1:D39)-COUNT($D$1:D39)-1)&amp;"、"&amp;C39&amp;CHAR(10)&amp;"截至"&amp;TEXT('报告用表(普通)'!$H$2,"yyyy年mm月dd日")&amp;"，"&amp;C39&amp;"科目账面余额为"&amp;D39&amp;"元。","")</f>
        <v/>
      </c>
    </row>
    <row r="40" spans="2:5" ht="28.5" customHeight="1" x14ac:dyDescent="0.3">
      <c r="B40" s="135">
        <f>SUBTOTAL(103,$C$1:C40)-1</f>
        <v>39</v>
      </c>
      <c r="C40" s="176" t="s">
        <v>47</v>
      </c>
      <c r="D40" s="136">
        <f>IF(已审资产负债表!F16&lt;&gt;0,TEXT(已审资产负债表!F16,"#,##0.00"),0)</f>
        <v>0</v>
      </c>
      <c r="E40" s="137" t="str">
        <f>IF(AND(D40&lt;&gt;0,D40&lt;&gt;""),(COUNTA($D$1:D40)-COUNT($D$1:D40)-1)&amp;"、"&amp;C40&amp;CHAR(10)&amp;"截至"&amp;TEXT('报告用表(普通)'!$H$2,"yyyy年mm月dd日")&amp;"，"&amp;C40&amp;"科目账面余额为"&amp;D40&amp;"元。","")</f>
        <v/>
      </c>
    </row>
    <row r="41" spans="2:5" ht="28.5" customHeight="1" x14ac:dyDescent="0.3">
      <c r="B41" s="135">
        <f>SUBTOTAL(103,$C$1:C41)-1</f>
        <v>40</v>
      </c>
      <c r="C41" s="176" t="s">
        <v>48</v>
      </c>
      <c r="D41" s="136">
        <f>IF(已审资产负债表!F17&lt;&gt;0,TEXT(已审资产负债表!F17,"#,##0.00"),0)</f>
        <v>0</v>
      </c>
      <c r="E41" s="137" t="str">
        <f>IF(AND(D41&lt;&gt;0,D41&lt;&gt;""),(COUNTA($D$1:D41)-COUNT($D$1:D41)-1)&amp;"、"&amp;C41&amp;CHAR(10)&amp;"截至"&amp;TEXT('报告用表(普通)'!$H$2,"yyyy年mm月dd日")&amp;"，"&amp;C41&amp;"科目账面余额为"&amp;D41&amp;"元。","")</f>
        <v/>
      </c>
    </row>
    <row r="42" spans="2:5" ht="28.5" customHeight="1" x14ac:dyDescent="0.3">
      <c r="B42" s="135">
        <f>SUBTOTAL(103,$C$1:C42)-1</f>
        <v>41</v>
      </c>
      <c r="C42" s="177" t="s">
        <v>49</v>
      </c>
      <c r="D42" s="136">
        <f>IF(已审资产负债表!F20&lt;&gt;0,TEXT(已审资产负债表!F20,"#,000.00"),0)</f>
        <v>0</v>
      </c>
      <c r="E42" s="137" t="str">
        <f>IF(AND(D42&lt;&gt;0,D42&lt;&gt;""),(COUNTA($D$1:D42)-COUNT($D$1:D42)-1)&amp;"、"&amp;C42&amp;CHAR(10)&amp;"截至"&amp;TEXT('报告用表(普通)'!$H$2,"yyyy年mm月dd日")&amp;"，"&amp;C42&amp;"科目账面余额为"&amp;D42&amp;"元。","")</f>
        <v/>
      </c>
    </row>
    <row r="43" spans="2:5" ht="28.5" customHeight="1" x14ac:dyDescent="0.3">
      <c r="B43" s="135">
        <f>SUBTOTAL(103,$C$1:C43)-1</f>
        <v>42</v>
      </c>
      <c r="C43" s="177" t="s">
        <v>50</v>
      </c>
      <c r="D43" s="136">
        <f>IF(已审资产负债表!F21&lt;&gt;0,TEXT(已审资产负债表!F21,"#,000.00"),0)</f>
        <v>0</v>
      </c>
      <c r="E43" s="137" t="str">
        <f>IF(AND(D43&lt;&gt;0,D43&lt;&gt;""),(COUNTA($D$1:D43)-COUNT($D$1:D43)-1)&amp;"、"&amp;C43&amp;CHAR(10)&amp;"截至"&amp;TEXT('报告用表(普通)'!$H$2,"yyyy年mm月dd日")&amp;"，"&amp;C43&amp;"科目账面余额为"&amp;D43&amp;"元。","")</f>
        <v/>
      </c>
    </row>
    <row r="44" spans="2:5" ht="28.5" customHeight="1" x14ac:dyDescent="0.3">
      <c r="B44" s="135">
        <f>SUBTOTAL(103,$C$1:C44)-1</f>
        <v>43</v>
      </c>
      <c r="C44" s="177" t="s">
        <v>51</v>
      </c>
      <c r="D44" s="136">
        <f>IF(已审资产负债表!F24&lt;&gt;0,TEXT(已审资产负债表!F24,"#,000.00"),0)</f>
        <v>0</v>
      </c>
      <c r="E44" s="137" t="str">
        <f>IF(AND(D44&lt;&gt;0,D44&lt;&gt;""),(COUNTA($D$1:D44)-COUNT($D$1:D44)-1)&amp;"、"&amp;C44&amp;CHAR(10)&amp;"截至"&amp;TEXT('报告用表(普通)'!$H$2,"yyyy年mm月dd日")&amp;"，"&amp;C44&amp;"科目账面余额为"&amp;D44&amp;"元。","")</f>
        <v/>
      </c>
    </row>
    <row r="45" spans="2:5" ht="28.5" customHeight="1" x14ac:dyDescent="0.3">
      <c r="B45" s="135">
        <f>SUBTOTAL(103,$C$1:C45)-1</f>
        <v>44</v>
      </c>
      <c r="C45" s="177" t="s">
        <v>52</v>
      </c>
      <c r="D45" s="136">
        <f>IF(已审资产负债表!F25&lt;&gt;0,TEXT(已审资产负债表!F25,"#,000.00"),0)</f>
        <v>0</v>
      </c>
      <c r="E45" s="137" t="str">
        <f>IF(AND(D45&lt;&gt;0,D45&lt;&gt;""),(COUNTA($D$1:D45)-COUNT($D$1:D45)-1)&amp;"、"&amp;C45&amp;CHAR(10)&amp;"截至"&amp;TEXT('报告用表(普通)'!$H$2,"yyyy年mm月dd日")&amp;"，"&amp;C45&amp;"科目账面余额为"&amp;D45&amp;"元。","")</f>
        <v/>
      </c>
    </row>
    <row r="46" spans="2:5" ht="28.5" customHeight="1" x14ac:dyDescent="0.3">
      <c r="B46" s="135">
        <f>SUBTOTAL(103,$C$1:C46)-1</f>
        <v>45</v>
      </c>
      <c r="C46" s="177" t="s">
        <v>53</v>
      </c>
      <c r="D46" s="136">
        <f>IF(已审资产负债表!F26&lt;&gt;0,TEXT(已审资产负债表!F26,"#,000.00"),0)</f>
        <v>0</v>
      </c>
      <c r="E46" s="137" t="str">
        <f>IF(AND(D46&lt;&gt;0,D46&lt;&gt;""),(COUNTA($D$1:D46)-COUNT($D$1:D46)-1)&amp;"、"&amp;C46&amp;CHAR(10)&amp;"截至"&amp;TEXT('报告用表(普通)'!$H$2,"yyyy年mm月dd日")&amp;"，"&amp;C46&amp;"科目账面余额为"&amp;D46&amp;"元。","")</f>
        <v/>
      </c>
    </row>
    <row r="47" spans="2:5" ht="28.5" customHeight="1" x14ac:dyDescent="0.3">
      <c r="B47" s="135">
        <f>SUBTOTAL(103,$C$1:C47)-1</f>
        <v>46</v>
      </c>
      <c r="C47" s="177" t="s">
        <v>54</v>
      </c>
      <c r="D47" s="136">
        <f>IF(已审资产负债表!F27&lt;&gt;0,TEXT(已审资产负债表!F27,"#,000.00"),0)</f>
        <v>0</v>
      </c>
      <c r="E47" s="137" t="str">
        <f>IF(AND(D47&lt;&gt;0,D47&lt;&gt;""),(COUNTA($D$1:D47)-COUNT($D$1:D47)-1)&amp;"、"&amp;C47&amp;CHAR(10)&amp;"截至"&amp;TEXT('报告用表(普通)'!$H$2,"yyyy年mm月dd日")&amp;"，"&amp;C47&amp;"科目账面余额为"&amp;D47&amp;"元。","")</f>
        <v/>
      </c>
    </row>
    <row r="48" spans="2:5" ht="28.5" customHeight="1" x14ac:dyDescent="0.3">
      <c r="B48" s="135">
        <f>SUBTOTAL(103,$C$1:C48)-1</f>
        <v>47</v>
      </c>
      <c r="C48" s="177" t="s">
        <v>55</v>
      </c>
      <c r="D48" s="136">
        <f>IF(已审资产负债表!F28&lt;&gt;0,TEXT(已审资产负债表!F28,"#,000.00"),0)</f>
        <v>0</v>
      </c>
      <c r="E48" s="137" t="str">
        <f>IF(AND(D48&lt;&gt;0,D48&lt;&gt;""),(COUNTA($D$1:D48)-COUNT($D$1:D48)-1)&amp;"、"&amp;C48&amp;CHAR(10)&amp;"截至"&amp;TEXT('报告用表(普通)'!$H$2,"yyyy年mm月dd日")&amp;"，"&amp;C48&amp;"科目账面余额为"&amp;D48&amp;"元。","")</f>
        <v/>
      </c>
    </row>
    <row r="49" spans="2:5" ht="28.5" customHeight="1" x14ac:dyDescent="0.3">
      <c r="B49" s="135">
        <f>SUBTOTAL(103,$C$1:C49)-1</f>
        <v>48</v>
      </c>
      <c r="C49" s="178" t="s">
        <v>439</v>
      </c>
      <c r="D49" s="136">
        <f>IF(已审资产负债表!F32&lt;&gt;0,TEXT(已审资产负债表!F32,"#,##0.00"),0)</f>
        <v>0</v>
      </c>
      <c r="E49" s="137" t="str">
        <f>IF(AND(D49&lt;&gt;0,D49&lt;&gt;""),(COUNTA($D$1:D49)-COUNT($D$1:D49)-1)&amp;"、"&amp;C49&amp;CHAR(10)&amp;"截至"&amp;TEXT('报告用表(普通)'!$H$2,"yyyy年mm月dd日")&amp;"，"&amp;C49&amp;"科目账面余额为"&amp;D49&amp;"元。","")</f>
        <v/>
      </c>
    </row>
    <row r="50" spans="2:5" ht="28.5" customHeight="1" x14ac:dyDescent="0.3">
      <c r="B50" s="135">
        <f>SUBTOTAL(103,$C$1:C50)-1</f>
        <v>49</v>
      </c>
      <c r="C50" s="178" t="s">
        <v>78</v>
      </c>
      <c r="D50" s="136">
        <f>IF(已审资产负债表!F33&lt;&gt;0,TEXT(已审资产负债表!F33,"#,##0.00"),0)</f>
        <v>0</v>
      </c>
      <c r="E50" s="137" t="str">
        <f>IF(AND(D50&lt;&gt;0,D50&lt;&gt;""),(COUNTA($D$1:D50)-COUNT($D$1:D50)-1)&amp;"、"&amp;C50&amp;CHAR(10)&amp;"截至"&amp;TEXT('报告用表(普通)'!$H$2,"yyyy年mm月dd日")&amp;"，"&amp;C50&amp;"科目账面余额为"&amp;D50&amp;"元。","")</f>
        <v/>
      </c>
    </row>
    <row r="51" spans="2:5" ht="28.5" customHeight="1" x14ac:dyDescent="0.3">
      <c r="B51" s="135">
        <f>SUBTOTAL(103,$C$1:C51)-1</f>
        <v>50</v>
      </c>
      <c r="C51" s="178" t="s">
        <v>0</v>
      </c>
      <c r="D51" s="136">
        <f>IF(已审资产负债表!F36&lt;&gt;0,TEXT(已审资产负债表!F36,"#,##0.00"),0)</f>
        <v>0</v>
      </c>
      <c r="E51" s="137" t="str">
        <f>IF(AND(D51&lt;&gt;0,D51&lt;&gt;""),(COUNTA($D$1:D51)-COUNT($D$1:D51)-1)&amp;"、"&amp;C51&amp;CHAR(10)&amp;"截至"&amp;TEXT('报告用表(普通)'!$H$2,"yyyy年mm月dd日")&amp;"，"&amp;C51&amp;"科目账面余额为"&amp;D51&amp;"元。","")</f>
        <v/>
      </c>
    </row>
    <row r="52" spans="2:5" ht="28.5" customHeight="1" x14ac:dyDescent="0.3">
      <c r="B52" s="135">
        <f>SUBTOTAL(103,$C$1:C52)-1</f>
        <v>51</v>
      </c>
      <c r="C52" s="178" t="s">
        <v>56</v>
      </c>
      <c r="D52" s="136">
        <f>IF(已审资产负债表!F38&lt;&gt;0,TEXT(已审资产负债表!F38,"#,##0.00"),0)</f>
        <v>0</v>
      </c>
      <c r="E52" s="137" t="str">
        <f>IF(AND(D52&lt;&gt;0,D52&lt;&gt;""),(COUNTA($D$1:D52)-COUNT($D$1:D52)-1)&amp;"、"&amp;C52&amp;CHAR(10)&amp;"截至"&amp;TEXT('报告用表(普通)'!$H$2,"yyyy年mm月dd日")&amp;"，"&amp;C52&amp;"科目账面余额为"&amp;D52&amp;"元。","")</f>
        <v/>
      </c>
    </row>
    <row r="53" spans="2:5" ht="28.5" customHeight="1" x14ac:dyDescent="0.3">
      <c r="B53" s="135">
        <f>SUBTOTAL(103,$C$1:C53)-1</f>
        <v>52</v>
      </c>
      <c r="C53" s="178" t="s">
        <v>413</v>
      </c>
      <c r="D53" s="136">
        <f>IF(已审资产负债表!F39&lt;&gt;0,TEXT(已审资产负债表!F39,"#,##0.00"),0)</f>
        <v>0</v>
      </c>
      <c r="E53" s="137" t="str">
        <f>IF(AND(D53&lt;&gt;0,D53&lt;&gt;""),(COUNTA($D$1:D53)-COUNT($D$1:D53)-1)&amp;"、"&amp;C53&amp;CHAR(10)&amp;"截至"&amp;TEXT('报告用表(普通)'!$H$2,"yyyy年mm月dd日")&amp;"，"&amp;C53&amp;"科目账面余额为"&amp;D53&amp;"元。","")</f>
        <v/>
      </c>
    </row>
    <row r="54" spans="2:5" ht="28.5" customHeight="1" x14ac:dyDescent="0.3">
      <c r="B54" s="135">
        <f>SUBTOTAL(103,$C$1:C54)-1</f>
        <v>53</v>
      </c>
      <c r="C54" s="178" t="s">
        <v>2</v>
      </c>
      <c r="D54" s="136">
        <f>IF(已审资产负债表!F40&lt;&gt;0,TEXT(已审资产负债表!F40,"#,##0.00"),0)</f>
        <v>0</v>
      </c>
      <c r="E54" s="137" t="str">
        <f>IF(AND(D54&lt;&gt;0,D54&lt;&gt;""),(COUNTA($D$1:D54)-COUNT($D$1:D54)-1)&amp;"、"&amp;C54&amp;CHAR(10)&amp;"截至"&amp;TEXT('报告用表(普通)'!$H$2,"yyyy年mm月dd日")&amp;"，"&amp;C54&amp;"科目账面余额为"&amp;D54&amp;"元。","")</f>
        <v/>
      </c>
    </row>
    <row r="55" spans="2:5" ht="28.5" customHeight="1" x14ac:dyDescent="0.3">
      <c r="B55" s="135">
        <f>SUBTOTAL(103,$C$1:C55)-1</f>
        <v>54</v>
      </c>
      <c r="C55" s="178" t="s">
        <v>3</v>
      </c>
      <c r="D55" s="136">
        <f>IF(已审资产负债表!F41&lt;&gt;0,TEXT(已审资产负债表!F41,"#,##0.00"),0)</f>
        <v>0</v>
      </c>
      <c r="E55" s="137" t="str">
        <f>IF(AND(D55&lt;&gt;0,D55&lt;&gt;""),(COUNTA($D$1:D55)-COUNT($D$1:D55)-1)&amp;"、"&amp;C55&amp;CHAR(10)&amp;"截至"&amp;TEXT('报告用表(普通)'!$H$2,"yyyy年mm月dd日")&amp;"，"&amp;C55&amp;"科目账面余额为"&amp;D55&amp;"元。","")</f>
        <v/>
      </c>
    </row>
    <row r="56" spans="2:5" ht="28.5" customHeight="1" x14ac:dyDescent="0.3">
      <c r="B56" s="135">
        <f>SUBTOTAL(103,$C$1:C56)-1</f>
        <v>55</v>
      </c>
      <c r="C56" s="86" t="s">
        <v>146</v>
      </c>
      <c r="D56" s="136">
        <f>IF(已审利润表!C5&lt;&gt;0,TEXT(已审利润表!C5,"#,##0.00"),0)</f>
        <v>0</v>
      </c>
      <c r="E56" s="137" t="str">
        <f>IF(AND(D56&lt;&gt;0,D56&lt;&gt;""),(COUNTA($D$1:D56)-COUNT($D$1:D56)-1)&amp;"、"&amp;C56&amp;CHAR(10)&amp;基本信息表!$D$6&amp;C56&amp;"科目当期发生额为"&amp;D56&amp;"元。","")</f>
        <v/>
      </c>
    </row>
    <row r="57" spans="2:5" ht="28.5" customHeight="1" x14ac:dyDescent="0.3">
      <c r="B57" s="135">
        <f>SUBTOTAL(103,$C$1:C57)-1</f>
        <v>56</v>
      </c>
      <c r="C57" s="86" t="s">
        <v>147</v>
      </c>
      <c r="D57" s="136">
        <f>IF(已审利润表!C6&lt;&gt;0,TEXT(已审利润表!C6,"#,##0.00"),0)</f>
        <v>0</v>
      </c>
      <c r="E57" s="137" t="str">
        <f>IF(AND(D57&lt;&gt;0,D57&lt;&gt;""),(COUNTA($D$1:D57)-COUNT($D$1:D57)-1)&amp;"、"&amp;C57&amp;CHAR(10)&amp;基本信息表!$D$6&amp;C57&amp;"科目当期发生额为"&amp;D57&amp;"元。","")</f>
        <v/>
      </c>
    </row>
    <row r="58" spans="2:5" ht="28.5" customHeight="1" x14ac:dyDescent="0.3">
      <c r="B58" s="135">
        <f>SUBTOTAL(103,$C$1:C58)-1</f>
        <v>57</v>
      </c>
      <c r="C58" s="86" t="s">
        <v>62</v>
      </c>
      <c r="D58" s="136">
        <f>IF(已审利润表!C7&lt;&gt;0,TEXT(已审利润表!C7,"#,##0.00"),0)</f>
        <v>0</v>
      </c>
      <c r="E58" s="137" t="str">
        <f>IF(AND(D58&lt;&gt;0,D58&lt;&gt;""),(COUNTA($D$1:D58)-COUNT($D$1:D58)-1)&amp;"、"&amp;C58&amp;CHAR(10)&amp;基本信息表!$D$6&amp;C58&amp;"科目当期发生额为"&amp;D58&amp;"元。","")</f>
        <v/>
      </c>
    </row>
    <row r="59" spans="2:5" ht="28.5" customHeight="1" x14ac:dyDescent="0.3">
      <c r="B59" s="135">
        <f>SUBTOTAL(103,$C$1:C59)-1</f>
        <v>58</v>
      </c>
      <c r="C59" s="86" t="s">
        <v>57</v>
      </c>
      <c r="D59" s="136">
        <f>IF(已审利润表!C8&lt;&gt;0,TEXT(已审利润表!C8,"#,##0.00"),0)</f>
        <v>0</v>
      </c>
      <c r="E59" s="137" t="str">
        <f>IF(AND(D59&lt;&gt;0,D59&lt;&gt;""),(COUNTA($D$1:D59)-COUNT($D$1:D59)-1)&amp;"、"&amp;C59&amp;CHAR(10)&amp;基本信息表!$D$6&amp;C59&amp;"科目当期发生额为"&amp;D59&amp;"元。","")</f>
        <v/>
      </c>
    </row>
    <row r="60" spans="2:5" ht="28.5" customHeight="1" x14ac:dyDescent="0.3">
      <c r="B60" s="135">
        <f>SUBTOTAL(103,$C$1:C60)-1</f>
        <v>59</v>
      </c>
      <c r="C60" s="86" t="s">
        <v>58</v>
      </c>
      <c r="D60" s="136">
        <f>IF(已审利润表!C9&lt;&gt;0,TEXT(已审利润表!C9,"#,##0.00"),0)</f>
        <v>0</v>
      </c>
      <c r="E60" s="137" t="str">
        <f>IF(AND(D60&lt;&gt;0,D60&lt;&gt;""),(COUNTA($D$1:D60)-COUNT($D$1:D60)-1)&amp;"、"&amp;C60&amp;CHAR(10)&amp;基本信息表!$D$6&amp;C60&amp;"科目当期发生额为"&amp;D60&amp;"元。","")</f>
        <v/>
      </c>
    </row>
    <row r="61" spans="2:5" ht="28.5" customHeight="1" x14ac:dyDescent="0.3">
      <c r="B61" s="135">
        <f>SUBTOTAL(103,$C$1:C61)-1</f>
        <v>60</v>
      </c>
      <c r="C61" s="86" t="s">
        <v>281</v>
      </c>
      <c r="D61" s="136">
        <f>IF(已审利润表!C10&lt;&gt;0,TEXT(已审利润表!C10,"#,##0.00"),0)</f>
        <v>0</v>
      </c>
      <c r="E61" s="137" t="str">
        <f>IF(AND(D61&lt;&gt;0,D61&lt;&gt;""),(COUNTA($D$1:D61)-COUNT($D$1:D61)-1)&amp;"、"&amp;C61&amp;CHAR(10)&amp;基本信息表!$D$6&amp;C61&amp;"科目当期发生额为"&amp;D61&amp;"元。","")</f>
        <v/>
      </c>
    </row>
    <row r="62" spans="2:5" ht="28.5" customHeight="1" x14ac:dyDescent="0.3">
      <c r="B62" s="135">
        <f>SUBTOTAL(103,$C$1:C62)-1</f>
        <v>61</v>
      </c>
      <c r="C62" s="86" t="s">
        <v>59</v>
      </c>
      <c r="D62" s="136">
        <f>IF(已审利润表!C11&lt;&gt;0,TEXT(已审利润表!C11,"#,##0.00"),0)</f>
        <v>0</v>
      </c>
      <c r="E62" s="137" t="str">
        <f>IF(AND(D62&lt;&gt;0,D62&lt;&gt;""),(COUNTA($D$1:D62)-COUNT($D$1:D62)-1)&amp;"、"&amp;C62&amp;CHAR(10)&amp;基本信息表!$D$6&amp;C62&amp;"科目当期发生额为"&amp;D62&amp;"元。","")</f>
        <v/>
      </c>
    </row>
    <row r="63" spans="2:5" ht="28.5" customHeight="1" x14ac:dyDescent="0.3">
      <c r="B63" s="135">
        <f>SUBTOTAL(103,$C$1:C63)-1</f>
        <v>62</v>
      </c>
      <c r="C63" s="86" t="s">
        <v>64</v>
      </c>
      <c r="D63" s="136">
        <f>IF(已审利润表!C14&lt;&gt;0,TEXT(已审利润表!C14,"#,##0.00"),0)</f>
        <v>0</v>
      </c>
      <c r="E63" s="137" t="str">
        <f>IF(AND(D63&lt;&gt;0,D63&lt;&gt;""),(COUNTA($D$1:D63)-COUNT($D$1:D63)-1)&amp;"、"&amp;C63&amp;CHAR(10)&amp;基本信息表!$D$6&amp;C63&amp;"科目当期发生额为"&amp;D63&amp;"元。","")</f>
        <v/>
      </c>
    </row>
    <row r="64" spans="2:5" ht="28.5" customHeight="1" x14ac:dyDescent="0.3">
      <c r="B64" s="135">
        <f>SUBTOTAL(103,$C$1:C64)-1</f>
        <v>63</v>
      </c>
      <c r="C64" s="86" t="s">
        <v>61</v>
      </c>
      <c r="D64" s="136">
        <f>IF(已审利润表!C15&lt;&gt;0,TEXT(已审利润表!C15,"#,##0.00"),0)</f>
        <v>0</v>
      </c>
      <c r="E64" s="137" t="str">
        <f>IF(AND(D64&lt;&gt;0,D64&lt;&gt;""),(COUNTA($D$1:D64)-COUNT($D$1:D64)-1)&amp;"、"&amp;C64&amp;CHAR(10)&amp;基本信息表!$D$6&amp;C64&amp;"科目当期发生额为"&amp;D64&amp;"元。","")</f>
        <v/>
      </c>
    </row>
    <row r="65" spans="2:7" ht="28.5" customHeight="1" x14ac:dyDescent="0.3">
      <c r="B65" s="135">
        <f>SUBTOTAL(103,$C$1:C65)-1</f>
        <v>64</v>
      </c>
      <c r="C65" s="86" t="s">
        <v>148</v>
      </c>
      <c r="D65" s="136">
        <f>IF(已审利润表!C17&lt;&gt;0,TEXT(已审利润表!C17,"#,##0.00"),0)</f>
        <v>0</v>
      </c>
      <c r="E65" s="137" t="str">
        <f>IF(AND(D65&lt;&gt;0,D65&lt;&gt;""),(COUNTA($D$1:D65)-COUNT($D$1:D65)-1)&amp;"、"&amp;C65&amp;CHAR(10)&amp;基本信息表!$D$6&amp;C65&amp;"科目当期发生额为"&amp;D65&amp;"元。","")</f>
        <v/>
      </c>
      <c r="G65" s="326"/>
    </row>
    <row r="66" spans="2:7" ht="28.5" customHeight="1" x14ac:dyDescent="0.3">
      <c r="B66" s="135">
        <f>SUBTOTAL(103,$C$1:C66)-1</f>
        <v>65</v>
      </c>
      <c r="C66" s="86" t="s">
        <v>466</v>
      </c>
      <c r="D66" s="136">
        <f>IF(已审利润表!C18&lt;&gt;0,TEXT(已审利润表!C18,"#,##0.00"),0)</f>
        <v>0</v>
      </c>
      <c r="E66" s="137" t="str">
        <f>IF(AND(D66&lt;&gt;0,D66&lt;&gt;""),(COUNTA($D$1:D66)-COUNT($D$1:D66)-1)&amp;"、"&amp;C66&amp;CHAR(10)&amp;基本信息表!$D$6&amp;C66&amp;"科目当期发生额为"&amp;D66&amp;"元。","")</f>
        <v/>
      </c>
      <c r="G66" s="326"/>
    </row>
    <row r="67" spans="2:7" ht="28.5" customHeight="1" x14ac:dyDescent="0.3">
      <c r="B67" s="135">
        <f>SUBTOTAL(103,$C$1:C67)-1</f>
        <v>66</v>
      </c>
      <c r="C67" s="86" t="s">
        <v>60</v>
      </c>
      <c r="D67" s="136">
        <f>IF(已审利润表!C19&lt;&gt;0,TEXT(已审利润表!C19,"#,##0.00"),0)</f>
        <v>0</v>
      </c>
      <c r="E67" s="137" t="str">
        <f>IF(AND(D67&lt;&gt;0,D67&lt;&gt;""),(COUNTA($D$1:D67)-COUNT($D$1:D67)-1)&amp;"、"&amp;C67&amp;CHAR(10)&amp;基本信息表!$D$6&amp;C67&amp;"科目当期发生额为"&amp;D67&amp;"元。","")</f>
        <v/>
      </c>
    </row>
    <row r="68" spans="2:7" ht="28.5" customHeight="1" x14ac:dyDescent="0.3">
      <c r="B68" s="135">
        <f>SUBTOTAL(103,$C$1:C68)-1</f>
        <v>67</v>
      </c>
      <c r="C68" s="86" t="s">
        <v>142</v>
      </c>
      <c r="D68" s="136">
        <f>IF(已审利润表!C20&lt;&gt;0,TEXT(已审利润表!C20,"#,##0.00"),0)</f>
        <v>0</v>
      </c>
      <c r="E68" s="137" t="str">
        <f>IF(AND(D68&lt;&gt;0,D68&lt;&gt;""),(COUNTA($D$1:D68)-COUNT($D$1:D68)-1)&amp;"、"&amp;C68&amp;CHAR(10)&amp;基本信息表!$D$6&amp;C68&amp;"科目当期发生额为"&amp;D68&amp;"元。","")</f>
        <v/>
      </c>
    </row>
    <row r="69" spans="2:7" ht="28.5" customHeight="1" x14ac:dyDescent="0.3">
      <c r="B69" s="135">
        <f>SUBTOTAL(103,$C$1:C69)-1</f>
        <v>68</v>
      </c>
      <c r="C69" s="86" t="s">
        <v>283</v>
      </c>
      <c r="D69" s="136">
        <f>IF(已审利润表!C22&lt;&gt;0,TEXT(已审利润表!C22,"#,##0.00"),0)</f>
        <v>0</v>
      </c>
      <c r="E69" s="137" t="str">
        <f>IF(AND(D69&lt;&gt;0,D69&lt;&gt;""),(COUNTA($D$1:D69)-COUNT($D$1:D69)-1)&amp;"、"&amp;C69&amp;CHAR(10)&amp;基本信息表!$D$6&amp;C69&amp;"科目当期发生额为"&amp;D69&amp;"元。","")</f>
        <v/>
      </c>
    </row>
    <row r="70" spans="2:7" ht="28.5" customHeight="1" x14ac:dyDescent="0.3">
      <c r="B70" s="135">
        <f>SUBTOTAL(103,$C$1:C70)-1</f>
        <v>69</v>
      </c>
      <c r="C70" s="86" t="s">
        <v>284</v>
      </c>
      <c r="D70" s="136">
        <f>IF(已审利润表!C23&lt;&gt;0,TEXT(已审利润表!C23,"#,##0.00"),0)</f>
        <v>0</v>
      </c>
      <c r="E70" s="137" t="str">
        <f>IF(AND(D70&lt;&gt;0,D70&lt;&gt;""),(COUNTA($D$1:D70)-COUNT($D$1:D70)-1)&amp;"、"&amp;C70&amp;CHAR(10)&amp;基本信息表!$D$6&amp;C70&amp;"科目当期发生额为"&amp;D70&amp;"元。","")</f>
        <v/>
      </c>
    </row>
    <row r="71" spans="2:7" ht="28.5" customHeight="1" thickBot="1" x14ac:dyDescent="0.35">
      <c r="B71" s="139">
        <f>SUBTOTAL(103,$C$1:C71)-1</f>
        <v>70</v>
      </c>
      <c r="C71" s="179" t="s">
        <v>285</v>
      </c>
      <c r="D71" s="140">
        <f>IF(已审利润表!C25&lt;&gt;0,TEXT(已审利润表!C25,"#,##0.00"),0)</f>
        <v>0</v>
      </c>
      <c r="E71" s="141" t="str">
        <f>IF(AND(D71&lt;&gt;0,D71&lt;&gt;""),(COUNTA($D$1:D71)-COUNT($D$1:D71)-1)&amp;"、"&amp;C71&amp;CHAR(10)&amp;基本信息表!$D$6&amp;C71&amp;"科目当期发生额为"&amp;D71&amp;"元。","")</f>
        <v/>
      </c>
    </row>
  </sheetData>
  <phoneticPr fontId="4" type="noConversion"/>
  <hyperlinks>
    <hyperlink ref="A1" location="目录!A1" display="返回目录" xr:uid="{00000000-0004-0000-0400-000000000000}"/>
  </hyperlinks>
  <pageMargins left="0.69930555555555596" right="0.69930555555555596" top="0.75" bottom="0.75" header="0.3" footer="0.3"/>
  <pageSetup paperSize="9" scale="45" orientation="portrait" blackAndWhite="1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H12"/>
  <sheetViews>
    <sheetView workbookViewId="0">
      <selection activeCell="E23" sqref="E23"/>
    </sheetView>
  </sheetViews>
  <sheetFormatPr defaultColWidth="9" defaultRowHeight="13" x14ac:dyDescent="0.3"/>
  <cols>
    <col min="1" max="1" width="23" style="272" customWidth="1"/>
    <col min="2" max="3" width="12.08203125" style="272" customWidth="1"/>
    <col min="4" max="4" width="1.33203125" style="272" customWidth="1"/>
    <col min="5" max="5" width="25" style="272" customWidth="1"/>
    <col min="6" max="7" width="16.33203125" style="272" customWidth="1"/>
    <col min="8" max="16384" width="9" style="272"/>
  </cols>
  <sheetData>
    <row r="1" spans="1:8" ht="24" customHeight="1" thickBot="1" x14ac:dyDescent="0.35">
      <c r="A1" s="382" t="s">
        <v>375</v>
      </c>
      <c r="B1" s="382"/>
      <c r="C1" s="382"/>
      <c r="D1" s="273"/>
      <c r="E1" s="382" t="s">
        <v>383</v>
      </c>
      <c r="F1" s="382"/>
      <c r="G1" s="382"/>
      <c r="H1" s="287" t="s">
        <v>378</v>
      </c>
    </row>
    <row r="2" spans="1:8" ht="21" customHeight="1" x14ac:dyDescent="0.3">
      <c r="A2" s="288" t="s">
        <v>376</v>
      </c>
      <c r="B2" s="288" t="s">
        <v>365</v>
      </c>
      <c r="C2" s="288" t="s">
        <v>366</v>
      </c>
      <c r="D2" s="274"/>
      <c r="E2" s="288" t="s">
        <v>372</v>
      </c>
      <c r="F2" s="289" t="s">
        <v>365</v>
      </c>
      <c r="G2" s="290" t="s">
        <v>366</v>
      </c>
    </row>
    <row r="3" spans="1:8" ht="21" customHeight="1" x14ac:dyDescent="0.3">
      <c r="A3" s="275" t="s">
        <v>368</v>
      </c>
      <c r="B3" s="337" t="str">
        <f>IF(已审资产负债表!C43=已审资产负债表!F43,"平衡","不平衡")</f>
        <v>平衡</v>
      </c>
      <c r="C3" s="338" t="str">
        <f>IF(已审资产负债表!D43=已审资产负债表!G43,"平衡","不平衡")</f>
        <v>平衡</v>
      </c>
      <c r="D3" s="274"/>
      <c r="E3" s="275" t="s">
        <v>367</v>
      </c>
      <c r="F3" s="337" t="str">
        <f>IF(未审资产负债表!C43=未审资产负债表!F43,"平衡","不平衡")</f>
        <v>平衡</v>
      </c>
      <c r="G3" s="338" t="str">
        <f>IF(未审资产负债表!D43=未审资产负债表!G43,"平衡","不平衡")</f>
        <v>平衡</v>
      </c>
    </row>
    <row r="4" spans="1:8" ht="21" customHeight="1" x14ac:dyDescent="0.3">
      <c r="A4" s="275" t="s">
        <v>370</v>
      </c>
      <c r="B4" s="337" t="str">
        <f>IF(ABS(已审资产负债表!F40+已审资产负债表!F41-已审资产负债表!G40-已审资产负债表!G41-已审利润表!C26)&lt;0.001,"平衡","不平衡")</f>
        <v>平衡</v>
      </c>
      <c r="C4" s="338" t="str">
        <f>IF(ABS(已审资产负债表!G40+已审资产负债表!G41-基本信息表!G6-基本信息表!G7-已审利润表!D26)&lt;0.001,"平衡","不平衡")</f>
        <v>平衡</v>
      </c>
      <c r="D4" s="274"/>
      <c r="E4" s="275" t="s">
        <v>369</v>
      </c>
      <c r="F4" s="337" t="str">
        <f>IF(ABS(未审资产负债表!F40+未审资产负债表!F41-未审资产负债表!G40-未审资产负债表!G41-未审利润表!C26)&lt;0.001,"平衡","不平衡")</f>
        <v>平衡</v>
      </c>
      <c r="G4" s="338" t="str">
        <f>IF(ABS(未审资产负债表!G40+未审资产负债表!G41-基本信息表!G6-基本信息表!G7-未审利润表!D26)&lt;0.001,"平衡","不平衡")</f>
        <v>平衡</v>
      </c>
    </row>
    <row r="5" spans="1:8" ht="21" customHeight="1" thickBot="1" x14ac:dyDescent="0.35">
      <c r="A5" s="276" t="s">
        <v>371</v>
      </c>
      <c r="B5" s="339" t="str">
        <f>IF(ABS(已审资产负债表!C6-已审现金流量表!C42)&lt;0.001,"平衡","不平衡")</f>
        <v>平衡</v>
      </c>
      <c r="C5" s="340" t="str">
        <f>IF(ABS(已审资产负债表!D6-已审现金流量表!D42)&lt;0.001,"平衡","不平衡")</f>
        <v>平衡</v>
      </c>
      <c r="D5" s="274"/>
      <c r="E5" s="276" t="s">
        <v>128</v>
      </c>
      <c r="F5" s="339" t="str">
        <f>IF(未审资产负债表!C6=未审现金流量表!C42,"平衡","不平衡")</f>
        <v>平衡</v>
      </c>
      <c r="G5" s="340" t="str">
        <f>IF(未审资产负债表!D6=未审现金流量表!D42,"平衡","不平衡")</f>
        <v>平衡</v>
      </c>
    </row>
    <row r="6" spans="1:8" ht="3.75" customHeight="1" thickBot="1" x14ac:dyDescent="0.35">
      <c r="A6" s="274"/>
      <c r="B6" s="274"/>
      <c r="C6" s="274"/>
      <c r="D6" s="274"/>
      <c r="E6" s="274"/>
      <c r="F6" s="274"/>
      <c r="G6" s="274"/>
    </row>
    <row r="7" spans="1:8" ht="21" customHeight="1" x14ac:dyDescent="0.3">
      <c r="A7" s="277" t="s">
        <v>374</v>
      </c>
      <c r="B7" s="280" t="s">
        <v>365</v>
      </c>
      <c r="C7" s="281" t="s">
        <v>366</v>
      </c>
      <c r="D7" s="274"/>
      <c r="E7" s="282" t="s">
        <v>373</v>
      </c>
      <c r="F7" s="283" t="s">
        <v>365</v>
      </c>
      <c r="G7" s="284" t="s">
        <v>366</v>
      </c>
    </row>
    <row r="8" spans="1:8" ht="21" customHeight="1" x14ac:dyDescent="0.3">
      <c r="A8" s="278" t="s">
        <v>438</v>
      </c>
      <c r="B8" s="341" t="str">
        <f>IF(已审资产负债表!F32=已审所有者权益变动表!C29,"平衡","不平衡")</f>
        <v>平衡</v>
      </c>
      <c r="C8" s="342" t="str">
        <f>IF(已审资产负债表!G32=已审所有者权益变动表!N29,"平衡","不平衡")</f>
        <v>平衡</v>
      </c>
      <c r="D8" s="274"/>
      <c r="E8" s="285" t="s">
        <v>438</v>
      </c>
      <c r="F8" s="343" t="str">
        <f>IF(未审资产负债表!F32=未审所有者权益变动表!C29,"平衡","不平衡")</f>
        <v>平衡</v>
      </c>
      <c r="G8" s="344" t="str">
        <f>IF(未审资产负债表!G32=未审所有者权益变动表!N29,"平衡","不平衡")</f>
        <v>平衡</v>
      </c>
    </row>
    <row r="9" spans="1:8" ht="21" customHeight="1" x14ac:dyDescent="0.3">
      <c r="A9" s="278" t="s">
        <v>289</v>
      </c>
      <c r="B9" s="341" t="str">
        <f>IF(已审资产负债表!F36=已审所有者权益变动表!G29,"平衡","不平衡")</f>
        <v>平衡</v>
      </c>
      <c r="C9" s="342" t="str">
        <f>IF(已审资产负债表!G36=已审所有者权益变动表!R29,"平衡","不平衡")</f>
        <v>平衡</v>
      </c>
      <c r="D9" s="274"/>
      <c r="E9" s="285" t="s">
        <v>0</v>
      </c>
      <c r="F9" s="343" t="str">
        <f>IF(未审资产负债表!F36=未审所有者权益变动表!G29,"平衡","不平衡")</f>
        <v>平衡</v>
      </c>
      <c r="G9" s="344" t="str">
        <f>IF(未审资产负债表!G36=未审所有者权益变动表!R29,"平衡","不平衡")</f>
        <v>平衡</v>
      </c>
    </row>
    <row r="10" spans="1:8" ht="21" customHeight="1" x14ac:dyDescent="0.3">
      <c r="A10" s="278" t="s">
        <v>290</v>
      </c>
      <c r="B10" s="341" t="str">
        <f>IF(已审资产负债表!F40=已审所有者权益变动表!K29,"平衡","不平衡")</f>
        <v>平衡</v>
      </c>
      <c r="C10" s="342" t="str">
        <f>IF(已审资产负债表!G40=已审所有者权益变动表!V29,"平衡","不平衡")</f>
        <v>平衡</v>
      </c>
      <c r="D10" s="274"/>
      <c r="E10" s="285" t="s">
        <v>2</v>
      </c>
      <c r="F10" s="343" t="str">
        <f>IF(未审资产负债表!F40=未审所有者权益变动表!K29,"平衡","不平衡")</f>
        <v>平衡</v>
      </c>
      <c r="G10" s="344" t="str">
        <f>IF(未审资产负债表!G40=未审所有者权益变动表!V29,"平衡","不平衡")</f>
        <v>平衡</v>
      </c>
    </row>
    <row r="11" spans="1:8" ht="21" customHeight="1" x14ac:dyDescent="0.3">
      <c r="A11" s="278" t="s">
        <v>291</v>
      </c>
      <c r="B11" s="341" t="str">
        <f>IF(已审资产负债表!F41=已审所有者权益变动表!L29,"平衡","不平衡")</f>
        <v>平衡</v>
      </c>
      <c r="C11" s="342" t="str">
        <f>IF(已审资产负债表!G41=已审所有者权益变动表!W29,"平衡","不平衡")</f>
        <v>平衡</v>
      </c>
      <c r="D11" s="274"/>
      <c r="E11" s="285" t="s">
        <v>3</v>
      </c>
      <c r="F11" s="343" t="str">
        <f>IF(未审资产负债表!F41=未审所有者权益变动表!L29,"平衡","不平衡")</f>
        <v>平衡</v>
      </c>
      <c r="G11" s="344" t="str">
        <f>IF(未审资产负债表!G41=未审所有者权益变动表!W29,"平衡","不平衡")</f>
        <v>平衡</v>
      </c>
    </row>
    <row r="12" spans="1:8" ht="21" customHeight="1" thickBot="1" x14ac:dyDescent="0.35">
      <c r="A12" s="279" t="s">
        <v>69</v>
      </c>
      <c r="B12" s="345" t="str">
        <f>IF(已审资产负债表!F42=已审所有者权益变动表!M29,"平衡","不平衡")</f>
        <v>平衡</v>
      </c>
      <c r="C12" s="346" t="str">
        <f>IF(已审资产负债表!G42=已审所有者权益变动表!X29,"平衡","不平衡")</f>
        <v>平衡</v>
      </c>
      <c r="D12" s="274"/>
      <c r="E12" s="286" t="s">
        <v>167</v>
      </c>
      <c r="F12" s="347" t="str">
        <f>IF(未审资产负债表!F42=未审所有者权益变动表!M29,"平衡","不平衡")</f>
        <v>平衡</v>
      </c>
      <c r="G12" s="348" t="str">
        <f>IF(未审资产负债表!G42=未审所有者权益变动表!X29,"平衡","不平衡")</f>
        <v>平衡</v>
      </c>
    </row>
  </sheetData>
  <mergeCells count="2">
    <mergeCell ref="A1:C1"/>
    <mergeCell ref="E1:G1"/>
  </mergeCells>
  <phoneticPr fontId="4" type="noConversion"/>
  <conditionalFormatting sqref="B3:C5 F3:G5 B8:C12 F8:G12">
    <cfRule type="expression" dxfId="1" priority="1">
      <formula>B3="不平衡"</formula>
    </cfRule>
    <cfRule type="expression" dxfId="0" priority="2">
      <formula>B3="平衡"</formula>
    </cfRule>
  </conditionalFormatting>
  <hyperlinks>
    <hyperlink ref="H1" location="目录!A1" display="返回目录" xr:uid="{00000000-0004-0000-0500-00000000000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Sheet25">
    <tabColor rgb="FF00B050"/>
    <pageSetUpPr fitToPage="1"/>
  </sheetPr>
  <dimension ref="A1:J50"/>
  <sheetViews>
    <sheetView showZeros="0" topLeftCell="A4" zoomScaleNormal="100" zoomScaleSheetLayoutView="100" workbookViewId="0">
      <selection activeCell="I20" sqref="I20"/>
    </sheetView>
  </sheetViews>
  <sheetFormatPr defaultColWidth="9" defaultRowHeight="11.5" x14ac:dyDescent="0.3"/>
  <cols>
    <col min="1" max="1" width="7.75" style="1" customWidth="1"/>
    <col min="2" max="2" width="35.33203125" style="1" customWidth="1"/>
    <col min="3" max="4" width="11.25" style="9" customWidth="1"/>
    <col min="5" max="5" width="35.58203125" style="1" customWidth="1"/>
    <col min="6" max="7" width="12.25" style="9" customWidth="1"/>
    <col min="8" max="8" width="10.58203125" style="1" bestFit="1" customWidth="1"/>
    <col min="9" max="9" width="16.83203125" style="1" customWidth="1"/>
    <col min="10" max="16384" width="9" style="1"/>
  </cols>
  <sheetData>
    <row r="1" spans="1:10" ht="22.5" customHeight="1" x14ac:dyDescent="0.3">
      <c r="A1" s="213" t="s">
        <v>125</v>
      </c>
      <c r="B1" s="383" t="s">
        <v>293</v>
      </c>
      <c r="C1" s="384"/>
      <c r="D1" s="384"/>
      <c r="E1" s="384"/>
      <c r="F1" s="384"/>
      <c r="G1" s="384"/>
    </row>
    <row r="2" spans="1:10" ht="16.5" customHeight="1" x14ac:dyDescent="0.3">
      <c r="B2" s="385">
        <f>基本信息表!D5</f>
        <v>45291</v>
      </c>
      <c r="C2" s="386"/>
      <c r="D2" s="386"/>
      <c r="E2" s="386"/>
      <c r="F2" s="386"/>
      <c r="G2" s="386"/>
    </row>
    <row r="3" spans="1:10" ht="12.75" customHeight="1" thickBot="1" x14ac:dyDescent="0.35">
      <c r="B3" s="387" t="str">
        <f>"单位："&amp;基本信息表!D2</f>
        <v>单位：洛阳优选文化传播有限公司</v>
      </c>
      <c r="C3" s="388"/>
      <c r="D3" s="388"/>
      <c r="E3" s="388"/>
      <c r="F3" s="389" t="s">
        <v>8</v>
      </c>
      <c r="G3" s="389"/>
    </row>
    <row r="4" spans="1:10" s="58" customFormat="1" ht="12.75" customHeight="1" x14ac:dyDescent="0.3">
      <c r="B4" s="156" t="s">
        <v>252</v>
      </c>
      <c r="C4" s="157" t="s">
        <v>294</v>
      </c>
      <c r="D4" s="157" t="s">
        <v>253</v>
      </c>
      <c r="E4" s="60" t="s">
        <v>432</v>
      </c>
      <c r="F4" s="157" t="s">
        <v>294</v>
      </c>
      <c r="G4" s="158" t="s">
        <v>253</v>
      </c>
    </row>
    <row r="5" spans="1:10" s="58" customFormat="1" ht="12.75" customHeight="1" x14ac:dyDescent="0.3">
      <c r="B5" s="214" t="s">
        <v>295</v>
      </c>
      <c r="C5" s="200"/>
      <c r="D5" s="200"/>
      <c r="E5" s="215" t="s">
        <v>296</v>
      </c>
      <c r="F5" s="200"/>
      <c r="G5" s="205"/>
    </row>
    <row r="6" spans="1:10" ht="12.75" customHeight="1" x14ac:dyDescent="0.3">
      <c r="B6" s="155" t="s">
        <v>277</v>
      </c>
      <c r="C6" s="201">
        <f t="array" ref="C6:C16">未审资产负债表!C6:C16+期末资产负债表调整数汇总!E6:E16</f>
        <v>0</v>
      </c>
      <c r="D6" s="196">
        <f t="array" ref="D6:D16">未审资产负债表!D6:D16+期初资产负债表调整数汇总!E6:E16</f>
        <v>0</v>
      </c>
      <c r="E6" s="171" t="s">
        <v>279</v>
      </c>
      <c r="F6" s="206">
        <f t="array" ref="F6:F17">未审资产负债表!F6:F17+期末资产负债表调整数汇总!I6:I17</f>
        <v>0</v>
      </c>
      <c r="G6" s="207">
        <f t="array" ref="G6:G17">未审资产负债表!G6:G17+期初资产负债表调整数汇总!I6:I17</f>
        <v>0</v>
      </c>
      <c r="I6" s="363" t="s">
        <v>480</v>
      </c>
      <c r="J6" s="9">
        <f>D13-C13</f>
        <v>0</v>
      </c>
    </row>
    <row r="7" spans="1:10" ht="12.75" customHeight="1" x14ac:dyDescent="0.3">
      <c r="B7" s="216" t="s">
        <v>451</v>
      </c>
      <c r="C7" s="201">
        <v>0</v>
      </c>
      <c r="D7" s="196">
        <v>0</v>
      </c>
      <c r="E7" s="217" t="s">
        <v>452</v>
      </c>
      <c r="F7" s="208">
        <v>0</v>
      </c>
      <c r="G7" s="209">
        <v>0</v>
      </c>
      <c r="I7" s="363" t="s">
        <v>481</v>
      </c>
      <c r="J7" s="9">
        <f>SUM(D9:D12)-SUM(C9:C12)</f>
        <v>0</v>
      </c>
    </row>
    <row r="8" spans="1:10" ht="12.75" customHeight="1" x14ac:dyDescent="0.3">
      <c r="B8" s="155" t="s">
        <v>70</v>
      </c>
      <c r="C8" s="201">
        <v>0</v>
      </c>
      <c r="D8" s="196">
        <v>0</v>
      </c>
      <c r="E8" s="171" t="s">
        <v>74</v>
      </c>
      <c r="F8" s="208">
        <v>0</v>
      </c>
      <c r="G8" s="209">
        <v>0</v>
      </c>
      <c r="I8" s="364" t="s">
        <v>482</v>
      </c>
      <c r="J8" s="9">
        <f>SUM(F9:F14)-SUM(G9:G14)</f>
        <v>0</v>
      </c>
    </row>
    <row r="9" spans="1:10" ht="12.75" customHeight="1" x14ac:dyDescent="0.3">
      <c r="B9" s="155" t="s">
        <v>406</v>
      </c>
      <c r="C9" s="201">
        <v>0</v>
      </c>
      <c r="D9" s="196">
        <v>0</v>
      </c>
      <c r="E9" s="171" t="s">
        <v>408</v>
      </c>
      <c r="F9" s="208">
        <v>0</v>
      </c>
      <c r="G9" s="209">
        <v>0</v>
      </c>
    </row>
    <row r="10" spans="1:10" ht="12.75" customHeight="1" x14ac:dyDescent="0.3">
      <c r="B10" s="155" t="s">
        <v>407</v>
      </c>
      <c r="C10" s="201">
        <v>0</v>
      </c>
      <c r="D10" s="196">
        <v>0</v>
      </c>
      <c r="E10" s="171" t="s">
        <v>409</v>
      </c>
      <c r="F10" s="208">
        <v>0</v>
      </c>
      <c r="G10" s="209">
        <v>0</v>
      </c>
    </row>
    <row r="11" spans="1:10" ht="12.75" customHeight="1" x14ac:dyDescent="0.3">
      <c r="B11" s="155" t="s">
        <v>26</v>
      </c>
      <c r="C11" s="201">
        <v>0</v>
      </c>
      <c r="D11" s="196">
        <v>0</v>
      </c>
      <c r="E11" s="171" t="s">
        <v>43</v>
      </c>
      <c r="F11" s="206">
        <v>0</v>
      </c>
      <c r="G11" s="207">
        <v>0</v>
      </c>
      <c r="H11" s="363" t="s">
        <v>483</v>
      </c>
      <c r="I11" s="371">
        <f>C43</f>
        <v>0</v>
      </c>
    </row>
    <row r="12" spans="1:10" ht="12.75" customHeight="1" x14ac:dyDescent="0.3">
      <c r="B12" s="155" t="s">
        <v>27</v>
      </c>
      <c r="C12" s="201">
        <v>0</v>
      </c>
      <c r="D12" s="196">
        <v>0</v>
      </c>
      <c r="E12" s="171" t="s">
        <v>44</v>
      </c>
      <c r="F12" s="208">
        <v>0</v>
      </c>
      <c r="G12" s="209">
        <v>0</v>
      </c>
      <c r="H12" s="363" t="s">
        <v>484</v>
      </c>
      <c r="I12" s="371">
        <f>F30</f>
        <v>0</v>
      </c>
    </row>
    <row r="13" spans="1:10" ht="12.75" customHeight="1" x14ac:dyDescent="0.3">
      <c r="B13" s="155" t="s">
        <v>28</v>
      </c>
      <c r="C13" s="201">
        <v>0</v>
      </c>
      <c r="D13" s="196">
        <v>0</v>
      </c>
      <c r="E13" s="171" t="s">
        <v>45</v>
      </c>
      <c r="F13" s="206">
        <v>0</v>
      </c>
      <c r="G13" s="207">
        <v>0</v>
      </c>
      <c r="H13" s="363" t="s">
        <v>69</v>
      </c>
      <c r="I13" s="371">
        <f>I11-I12</f>
        <v>0</v>
      </c>
    </row>
    <row r="14" spans="1:10" ht="12.75" customHeight="1" x14ac:dyDescent="0.3">
      <c r="B14" s="155" t="s">
        <v>71</v>
      </c>
      <c r="C14" s="201">
        <v>0</v>
      </c>
      <c r="D14" s="196">
        <v>0</v>
      </c>
      <c r="E14" s="171" t="s">
        <v>46</v>
      </c>
      <c r="F14" s="206">
        <v>0</v>
      </c>
      <c r="G14" s="207">
        <v>0</v>
      </c>
      <c r="I14" s="371" t="b">
        <f>I13=F42</f>
        <v>1</v>
      </c>
    </row>
    <row r="15" spans="1:10" ht="12.75" customHeight="1" x14ac:dyDescent="0.3">
      <c r="B15" s="155" t="s">
        <v>29</v>
      </c>
      <c r="C15" s="201">
        <v>0</v>
      </c>
      <c r="D15" s="196">
        <v>0</v>
      </c>
      <c r="E15" s="171" t="s">
        <v>75</v>
      </c>
      <c r="F15" s="208">
        <v>0</v>
      </c>
      <c r="G15" s="209">
        <v>0</v>
      </c>
    </row>
    <row r="16" spans="1:10" ht="12.75" customHeight="1" x14ac:dyDescent="0.3">
      <c r="B16" s="155" t="s">
        <v>30</v>
      </c>
      <c r="C16" s="201">
        <v>0</v>
      </c>
      <c r="D16" s="196">
        <v>0</v>
      </c>
      <c r="E16" s="171" t="s">
        <v>47</v>
      </c>
      <c r="F16" s="208">
        <v>0</v>
      </c>
      <c r="G16" s="209">
        <v>0</v>
      </c>
    </row>
    <row r="17" spans="2:7" ht="12.75" customHeight="1" x14ac:dyDescent="0.3">
      <c r="B17" s="218" t="s">
        <v>254</v>
      </c>
      <c r="C17" s="201">
        <f>SUM(C6:C16)</f>
        <v>0</v>
      </c>
      <c r="D17" s="201">
        <f>SUM(D6:D16)</f>
        <v>0</v>
      </c>
      <c r="E17" s="171" t="s">
        <v>48</v>
      </c>
      <c r="F17" s="206">
        <v>0</v>
      </c>
      <c r="G17" s="207">
        <v>0</v>
      </c>
    </row>
    <row r="18" spans="2:7" ht="12.75" customHeight="1" x14ac:dyDescent="0.3">
      <c r="B18" s="219" t="s">
        <v>297</v>
      </c>
      <c r="C18" s="202"/>
      <c r="D18" s="198"/>
      <c r="E18" s="8" t="s">
        <v>273</v>
      </c>
      <c r="F18" s="208">
        <f>SUM(F6:F17)</f>
        <v>0</v>
      </c>
      <c r="G18" s="209">
        <f>SUM(G6:G17)</f>
        <v>0</v>
      </c>
    </row>
    <row r="19" spans="2:7" ht="12.75" customHeight="1" x14ac:dyDescent="0.3">
      <c r="B19" s="155" t="s">
        <v>453</v>
      </c>
      <c r="C19" s="196">
        <f t="array" ref="C19:C35">未审资产负债表!C19:C35+期末资产负债表调整数汇总!E19:E35</f>
        <v>0</v>
      </c>
      <c r="D19" s="196">
        <f t="array" ref="D19:D35">未审资产负债表!D19:D35+期初资产负债表调整数汇总!E19:E35</f>
        <v>0</v>
      </c>
      <c r="E19" s="159" t="s">
        <v>298</v>
      </c>
      <c r="F19" s="191"/>
      <c r="G19" s="192"/>
    </row>
    <row r="20" spans="2:7" ht="12.75" customHeight="1" x14ac:dyDescent="0.3">
      <c r="B20" s="155" t="s">
        <v>455</v>
      </c>
      <c r="C20" s="196">
        <v>0</v>
      </c>
      <c r="D20" s="196">
        <v>0</v>
      </c>
      <c r="E20" s="171" t="s">
        <v>49</v>
      </c>
      <c r="F20" s="189">
        <f t="array" ref="F20:F28">未审资产负债表!F20:F28+期末资产负债表调整数汇总!I20:I28</f>
        <v>0</v>
      </c>
      <c r="G20" s="190">
        <f t="array" ref="G20:G28">未审资产负债表!G20:G28+期初资产负债表调整数汇总!I20:I28</f>
        <v>0</v>
      </c>
    </row>
    <row r="21" spans="2:7" ht="12.75" customHeight="1" x14ac:dyDescent="0.3">
      <c r="B21" s="155" t="s">
        <v>31</v>
      </c>
      <c r="C21" s="196">
        <v>0</v>
      </c>
      <c r="D21" s="196">
        <v>0</v>
      </c>
      <c r="E21" s="171" t="s">
        <v>50</v>
      </c>
      <c r="F21" s="189">
        <v>0</v>
      </c>
      <c r="G21" s="190">
        <v>0</v>
      </c>
    </row>
    <row r="22" spans="2:7" ht="12.75" customHeight="1" x14ac:dyDescent="0.3">
      <c r="B22" s="155" t="s">
        <v>32</v>
      </c>
      <c r="C22" s="196">
        <v>0</v>
      </c>
      <c r="D22" s="196">
        <v>0</v>
      </c>
      <c r="E22" s="171" t="s">
        <v>299</v>
      </c>
      <c r="F22" s="189">
        <v>0</v>
      </c>
      <c r="G22" s="190">
        <v>0</v>
      </c>
    </row>
    <row r="23" spans="2:7" ht="12.75" customHeight="1" x14ac:dyDescent="0.3">
      <c r="B23" s="155" t="s">
        <v>460</v>
      </c>
      <c r="C23" s="196">
        <v>0</v>
      </c>
      <c r="D23" s="196">
        <v>0</v>
      </c>
      <c r="E23" s="220" t="s">
        <v>77</v>
      </c>
      <c r="F23" s="189">
        <v>0</v>
      </c>
      <c r="G23" s="190">
        <v>0</v>
      </c>
    </row>
    <row r="24" spans="2:7" ht="12.75" customHeight="1" x14ac:dyDescent="0.3">
      <c r="B24" s="155" t="s">
        <v>462</v>
      </c>
      <c r="C24" s="196">
        <v>0</v>
      </c>
      <c r="D24" s="196">
        <v>0</v>
      </c>
      <c r="E24" s="171" t="s">
        <v>280</v>
      </c>
      <c r="F24" s="189">
        <v>0</v>
      </c>
      <c r="G24" s="190">
        <v>0</v>
      </c>
    </row>
    <row r="25" spans="2:7" ht="12.75" customHeight="1" x14ac:dyDescent="0.3">
      <c r="B25" s="155" t="s">
        <v>33</v>
      </c>
      <c r="C25" s="196">
        <v>0</v>
      </c>
      <c r="D25" s="196">
        <v>0</v>
      </c>
      <c r="E25" s="171" t="s">
        <v>52</v>
      </c>
      <c r="F25" s="189">
        <v>0</v>
      </c>
      <c r="G25" s="190">
        <v>0</v>
      </c>
    </row>
    <row r="26" spans="2:7" ht="12.75" customHeight="1" x14ac:dyDescent="0.3">
      <c r="B26" s="155" t="s">
        <v>34</v>
      </c>
      <c r="C26" s="196">
        <v>0</v>
      </c>
      <c r="D26" s="196">
        <v>0</v>
      </c>
      <c r="E26" s="171" t="s">
        <v>53</v>
      </c>
      <c r="F26" s="189">
        <v>0</v>
      </c>
      <c r="G26" s="190">
        <v>0</v>
      </c>
    </row>
    <row r="27" spans="2:7" ht="12.75" customHeight="1" x14ac:dyDescent="0.3">
      <c r="B27" s="155" t="s">
        <v>35</v>
      </c>
      <c r="C27" s="196">
        <v>0</v>
      </c>
      <c r="D27" s="196">
        <v>0</v>
      </c>
      <c r="E27" s="171" t="s">
        <v>54</v>
      </c>
      <c r="F27" s="189">
        <v>0</v>
      </c>
      <c r="G27" s="190">
        <v>0</v>
      </c>
    </row>
    <row r="28" spans="2:7" ht="12.75" customHeight="1" x14ac:dyDescent="0.3">
      <c r="B28" s="155" t="s">
        <v>72</v>
      </c>
      <c r="C28" s="196">
        <v>0</v>
      </c>
      <c r="D28" s="196">
        <v>0</v>
      </c>
      <c r="E28" s="171" t="s">
        <v>55</v>
      </c>
      <c r="F28" s="189">
        <v>0</v>
      </c>
      <c r="G28" s="190">
        <v>0</v>
      </c>
    </row>
    <row r="29" spans="2:7" ht="12.75" customHeight="1" x14ac:dyDescent="0.3">
      <c r="B29" s="155" t="s">
        <v>73</v>
      </c>
      <c r="C29" s="196">
        <v>0</v>
      </c>
      <c r="D29" s="196">
        <v>0</v>
      </c>
      <c r="E29" s="8" t="s">
        <v>300</v>
      </c>
      <c r="F29" s="189">
        <f>SUM(F20:F21,F24:F28)</f>
        <v>0</v>
      </c>
      <c r="G29" s="190">
        <f>SUM(G20:G21,G24:G28)</f>
        <v>0</v>
      </c>
    </row>
    <row r="30" spans="2:7" ht="12.75" customHeight="1" x14ac:dyDescent="0.3">
      <c r="B30" s="155" t="s">
        <v>36</v>
      </c>
      <c r="C30" s="196">
        <v>0</v>
      </c>
      <c r="D30" s="196">
        <v>0</v>
      </c>
      <c r="E30" s="8" t="s">
        <v>82</v>
      </c>
      <c r="F30" s="189">
        <f>F29+F18</f>
        <v>0</v>
      </c>
      <c r="G30" s="190">
        <f>G29+G18</f>
        <v>0</v>
      </c>
    </row>
    <row r="31" spans="2:7" ht="12.75" customHeight="1" x14ac:dyDescent="0.3">
      <c r="B31" s="155" t="s">
        <v>37</v>
      </c>
      <c r="C31" s="196">
        <v>0</v>
      </c>
      <c r="D31" s="196">
        <v>0</v>
      </c>
      <c r="E31" s="159" t="s">
        <v>433</v>
      </c>
      <c r="F31" s="191"/>
      <c r="G31" s="192"/>
    </row>
    <row r="32" spans="2:7" ht="12.75" customHeight="1" x14ac:dyDescent="0.3">
      <c r="B32" s="155" t="s">
        <v>38</v>
      </c>
      <c r="C32" s="196">
        <v>0</v>
      </c>
      <c r="D32" s="196">
        <v>0</v>
      </c>
      <c r="E32" s="171" t="s">
        <v>473</v>
      </c>
      <c r="F32" s="206">
        <f t="array" ref="F32:F41">未审资产负债表!F32:F41+期末资产负债表调整数汇总!I32:I41</f>
        <v>0</v>
      </c>
      <c r="G32" s="207">
        <f t="array" ref="G32:G41">未审资产负债表!G32:G41+期初资产负债表调整数汇总!I32:I41</f>
        <v>0</v>
      </c>
    </row>
    <row r="33" spans="2:9" ht="12.75" customHeight="1" x14ac:dyDescent="0.3">
      <c r="B33" s="155" t="s">
        <v>39</v>
      </c>
      <c r="C33" s="196">
        <v>0</v>
      </c>
      <c r="D33" s="196">
        <v>0</v>
      </c>
      <c r="E33" s="171" t="s">
        <v>78</v>
      </c>
      <c r="F33" s="208">
        <v>0</v>
      </c>
      <c r="G33" s="209">
        <v>0</v>
      </c>
    </row>
    <row r="34" spans="2:9" ht="12.75" customHeight="1" x14ac:dyDescent="0.3">
      <c r="B34" s="329" t="s">
        <v>457</v>
      </c>
      <c r="C34" s="349">
        <v>0</v>
      </c>
      <c r="D34" s="349">
        <v>0</v>
      </c>
      <c r="E34" s="220" t="s">
        <v>302</v>
      </c>
      <c r="F34" s="208">
        <v>0</v>
      </c>
      <c r="G34" s="209">
        <v>0</v>
      </c>
    </row>
    <row r="35" spans="2:9" ht="12.75" customHeight="1" x14ac:dyDescent="0.3">
      <c r="B35" s="330" t="s">
        <v>458</v>
      </c>
      <c r="C35" s="196">
        <v>0</v>
      </c>
      <c r="D35" s="196">
        <v>0</v>
      </c>
      <c r="E35" s="220" t="s">
        <v>77</v>
      </c>
      <c r="F35" s="208">
        <v>0</v>
      </c>
      <c r="G35" s="209">
        <v>0</v>
      </c>
    </row>
    <row r="36" spans="2:9" ht="12.75" customHeight="1" x14ac:dyDescent="0.3">
      <c r="B36" s="221" t="s">
        <v>301</v>
      </c>
      <c r="C36" s="196">
        <f>SUM(C19:C33)</f>
        <v>0</v>
      </c>
      <c r="D36" s="196">
        <f>SUM(D19:D33)</f>
        <v>0</v>
      </c>
      <c r="E36" s="171" t="s">
        <v>0</v>
      </c>
      <c r="F36" s="208">
        <v>0</v>
      </c>
      <c r="G36" s="209">
        <v>0</v>
      </c>
    </row>
    <row r="37" spans="2:9" ht="12.75" customHeight="1" x14ac:dyDescent="0.3">
      <c r="B37" s="63"/>
      <c r="C37" s="198"/>
      <c r="D37" s="198"/>
      <c r="E37" s="220" t="s">
        <v>303</v>
      </c>
      <c r="F37" s="208">
        <v>0</v>
      </c>
      <c r="G37" s="209">
        <v>0</v>
      </c>
    </row>
    <row r="38" spans="2:9" ht="12.75" customHeight="1" x14ac:dyDescent="0.3">
      <c r="B38" s="63"/>
      <c r="C38" s="198"/>
      <c r="D38" s="198"/>
      <c r="E38" s="171" t="s">
        <v>56</v>
      </c>
      <c r="F38" s="208">
        <v>0</v>
      </c>
      <c r="G38" s="209">
        <v>0</v>
      </c>
    </row>
    <row r="39" spans="2:9" ht="12.75" customHeight="1" x14ac:dyDescent="0.3">
      <c r="B39" s="63"/>
      <c r="C39" s="198"/>
      <c r="D39" s="198"/>
      <c r="E39" s="171" t="s">
        <v>410</v>
      </c>
      <c r="F39" s="208">
        <v>0</v>
      </c>
      <c r="G39" s="209">
        <v>0</v>
      </c>
    </row>
    <row r="40" spans="2:9" ht="12.75" customHeight="1" x14ac:dyDescent="0.3">
      <c r="B40" s="63"/>
      <c r="C40" s="198"/>
      <c r="D40" s="198"/>
      <c r="E40" s="171" t="s">
        <v>2</v>
      </c>
      <c r="F40" s="208">
        <v>0</v>
      </c>
      <c r="G40" s="209">
        <v>0</v>
      </c>
      <c r="H40" s="9"/>
    </row>
    <row r="41" spans="2:9" ht="12.75" customHeight="1" x14ac:dyDescent="0.3">
      <c r="B41" s="62"/>
      <c r="C41" s="203"/>
      <c r="D41" s="203"/>
      <c r="E41" s="171" t="s">
        <v>3</v>
      </c>
      <c r="F41" s="208">
        <v>0</v>
      </c>
      <c r="G41" s="207">
        <v>0</v>
      </c>
    </row>
    <row r="42" spans="2:9" ht="12.75" customHeight="1" x14ac:dyDescent="0.3">
      <c r="B42" s="63"/>
      <c r="C42" s="203"/>
      <c r="D42" s="203"/>
      <c r="E42" s="8" t="s">
        <v>440</v>
      </c>
      <c r="F42" s="189">
        <f>SUM(F32:F33,F36,F38:F41)-F37</f>
        <v>0</v>
      </c>
      <c r="G42" s="190">
        <f>SUM(G32:G33,G36,G38:G41)-G37</f>
        <v>0</v>
      </c>
    </row>
    <row r="43" spans="2:9" ht="12.75" customHeight="1" thickBot="1" x14ac:dyDescent="0.35">
      <c r="B43" s="222" t="s">
        <v>81</v>
      </c>
      <c r="C43" s="204">
        <f>C36+C17</f>
        <v>0</v>
      </c>
      <c r="D43" s="204">
        <f>D36+D17</f>
        <v>0</v>
      </c>
      <c r="E43" s="64" t="s">
        <v>434</v>
      </c>
      <c r="F43" s="194">
        <f>F30+F42</f>
        <v>0</v>
      </c>
      <c r="G43" s="195">
        <f>G30+G42</f>
        <v>0</v>
      </c>
    </row>
    <row r="44" spans="2:9" ht="3.75" customHeight="1" x14ac:dyDescent="0.3">
      <c r="C44" s="1"/>
      <c r="D44" s="1"/>
      <c r="F44" s="22"/>
      <c r="G44" s="22"/>
      <c r="H44" s="27"/>
      <c r="I44" s="27"/>
    </row>
    <row r="45" spans="2:9" ht="16" customHeight="1" x14ac:dyDescent="0.3">
      <c r="B45" s="390" t="s">
        <v>353</v>
      </c>
      <c r="C45" s="390"/>
      <c r="D45" s="390"/>
      <c r="E45" s="390"/>
      <c r="F45" s="390"/>
      <c r="G45" s="390"/>
    </row>
    <row r="50" ht="16.5" customHeight="1" x14ac:dyDescent="0.3"/>
  </sheetData>
  <mergeCells count="5">
    <mergeCell ref="B1:G1"/>
    <mergeCell ref="B2:G2"/>
    <mergeCell ref="B3:E3"/>
    <mergeCell ref="F3:G3"/>
    <mergeCell ref="B45:G45"/>
  </mergeCells>
  <phoneticPr fontId="4" type="noConversion"/>
  <hyperlinks>
    <hyperlink ref="A1" location="目录!A1" display="返回目录" xr:uid="{00000000-0004-0000-0600-000000000000}"/>
  </hyperlinks>
  <printOptions horizontalCentered="1"/>
  <pageMargins left="0.59055118110236227" right="0.39370078740157483" top="0.78740157480314965" bottom="0.59055118110236227" header="0.51181102362204722" footer="0.51181102362204722"/>
  <pageSetup paperSize="9" scale="95" firstPageNumber="9" orientation="landscape" blackAndWhite="1" useFirstPageNumber="1" r:id="rId1"/>
  <headerFooter alignWithMargins="0">
    <oddFooter>&amp;C4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26">
    <tabColor rgb="FF00B050"/>
    <pageSetUpPr fitToPage="1"/>
  </sheetPr>
  <dimension ref="A1:I45"/>
  <sheetViews>
    <sheetView showZeros="0" zoomScaleNormal="100" zoomScaleSheetLayoutView="100" workbookViewId="0">
      <selection activeCell="D3" sqref="D1:D1048576"/>
    </sheetView>
  </sheetViews>
  <sheetFormatPr defaultColWidth="9" defaultRowHeight="11.5" x14ac:dyDescent="0.3"/>
  <cols>
    <col min="1" max="1" width="7.75" style="10" customWidth="1"/>
    <col min="2" max="2" width="37.25" style="17" customWidth="1"/>
    <col min="3" max="4" width="17.33203125" style="16" customWidth="1"/>
    <col min="5" max="16384" width="9" style="10"/>
  </cols>
  <sheetData>
    <row r="1" spans="1:9" ht="24.75" customHeight="1" x14ac:dyDescent="0.3">
      <c r="A1" s="213" t="s">
        <v>125</v>
      </c>
      <c r="B1" s="391" t="s">
        <v>10</v>
      </c>
      <c r="C1" s="392"/>
      <c r="D1" s="392"/>
    </row>
    <row r="2" spans="1:9" x14ac:dyDescent="0.3">
      <c r="B2" s="393">
        <f>基本信息表!D6</f>
        <v>45292</v>
      </c>
      <c r="C2" s="394"/>
      <c r="D2" s="394"/>
    </row>
    <row r="3" spans="1:9" ht="17.149999999999999" customHeight="1" thickBot="1" x14ac:dyDescent="0.35">
      <c r="B3" s="395" t="str">
        <f>已审资产负债表!B3</f>
        <v>单位：洛阳优选文化传播有限公司</v>
      </c>
      <c r="C3" s="396"/>
      <c r="D3" s="365" t="s">
        <v>8</v>
      </c>
    </row>
    <row r="4" spans="1:9" s="13" customFormat="1" ht="21" customHeight="1" x14ac:dyDescent="0.3">
      <c r="B4" s="224" t="s">
        <v>80</v>
      </c>
      <c r="C4" s="161" t="s">
        <v>14</v>
      </c>
      <c r="D4" s="162" t="s">
        <v>23</v>
      </c>
      <c r="I4" s="359" t="s">
        <v>479</v>
      </c>
    </row>
    <row r="5" spans="1:9" ht="18" customHeight="1" x14ac:dyDescent="0.3">
      <c r="B5" s="68" t="s">
        <v>255</v>
      </c>
      <c r="C5" s="196">
        <f t="array" ref="C5:C20">未审利润表!C5:C20+利润表调整数汇总!C5:C20</f>
        <v>0</v>
      </c>
      <c r="D5" s="366">
        <f t="array" ref="D5:D20">未审利润表!D5:D20+利润表调整数汇总!D5:D20</f>
        <v>0</v>
      </c>
      <c r="I5" s="360">
        <f>C5+C13+C22</f>
        <v>0</v>
      </c>
    </row>
    <row r="6" spans="1:9" ht="18" customHeight="1" x14ac:dyDescent="0.3">
      <c r="B6" s="66" t="s">
        <v>304</v>
      </c>
      <c r="C6" s="196">
        <v>0</v>
      </c>
      <c r="D6" s="366">
        <v>0</v>
      </c>
      <c r="I6" s="360">
        <f>C6+C7+C8+C9+C10+C11++C13+C23</f>
        <v>0</v>
      </c>
    </row>
    <row r="7" spans="1:9" ht="18" customHeight="1" x14ac:dyDescent="0.3">
      <c r="B7" s="163" t="s">
        <v>113</v>
      </c>
      <c r="C7" s="196">
        <v>0</v>
      </c>
      <c r="D7" s="366">
        <v>0</v>
      </c>
      <c r="I7" s="360">
        <f>I5-I6</f>
        <v>0</v>
      </c>
    </row>
    <row r="8" spans="1:9" ht="18" customHeight="1" x14ac:dyDescent="0.3">
      <c r="B8" s="163" t="s">
        <v>114</v>
      </c>
      <c r="C8" s="196">
        <v>0</v>
      </c>
      <c r="D8" s="366">
        <v>0</v>
      </c>
      <c r="I8" s="361" t="b">
        <f>I7=C24</f>
        <v>1</v>
      </c>
    </row>
    <row r="9" spans="1:9" ht="18" customHeight="1" x14ac:dyDescent="0.3">
      <c r="B9" s="163" t="s">
        <v>122</v>
      </c>
      <c r="C9" s="196">
        <v>0</v>
      </c>
      <c r="D9" s="366">
        <v>0</v>
      </c>
    </row>
    <row r="10" spans="1:9" ht="18" customHeight="1" x14ac:dyDescent="0.3">
      <c r="B10" s="163" t="s">
        <v>256</v>
      </c>
      <c r="C10" s="196">
        <v>0</v>
      </c>
      <c r="D10" s="366">
        <v>0</v>
      </c>
    </row>
    <row r="11" spans="1:9" ht="18" customHeight="1" x14ac:dyDescent="0.3">
      <c r="B11" s="163" t="s">
        <v>123</v>
      </c>
      <c r="C11" s="196">
        <v>0</v>
      </c>
      <c r="D11" s="366">
        <v>0</v>
      </c>
    </row>
    <row r="12" spans="1:9" ht="18" customHeight="1" x14ac:dyDescent="0.3">
      <c r="B12" s="164" t="s">
        <v>257</v>
      </c>
      <c r="C12" s="196">
        <v>0</v>
      </c>
      <c r="D12" s="366">
        <v>0</v>
      </c>
    </row>
    <row r="13" spans="1:9" ht="18" customHeight="1" x14ac:dyDescent="0.3">
      <c r="B13" s="165" t="s">
        <v>258</v>
      </c>
      <c r="C13" s="196">
        <v>0</v>
      </c>
      <c r="D13" s="366">
        <v>0</v>
      </c>
    </row>
    <row r="14" spans="1:9" ht="18" customHeight="1" x14ac:dyDescent="0.3">
      <c r="B14" s="66" t="s">
        <v>305</v>
      </c>
      <c r="C14" s="196">
        <v>0</v>
      </c>
      <c r="D14" s="366">
        <v>0</v>
      </c>
    </row>
    <row r="15" spans="1:9" ht="18" customHeight="1" x14ac:dyDescent="0.3">
      <c r="B15" s="163" t="s">
        <v>419</v>
      </c>
      <c r="C15" s="196">
        <v>0</v>
      </c>
      <c r="D15" s="366">
        <v>0</v>
      </c>
    </row>
    <row r="16" spans="1:9" ht="18" customHeight="1" x14ac:dyDescent="0.3">
      <c r="B16" s="164" t="s">
        <v>306</v>
      </c>
      <c r="C16" s="196">
        <v>0</v>
      </c>
      <c r="D16" s="366">
        <v>0</v>
      </c>
    </row>
    <row r="17" spans="2:6" ht="18" customHeight="1" x14ac:dyDescent="0.3">
      <c r="B17" s="163" t="s">
        <v>424</v>
      </c>
      <c r="C17" s="196">
        <v>0</v>
      </c>
      <c r="D17" s="366">
        <v>0</v>
      </c>
    </row>
    <row r="18" spans="2:6" ht="18" customHeight="1" x14ac:dyDescent="0.3">
      <c r="B18" s="163" t="s">
        <v>463</v>
      </c>
      <c r="C18" s="196">
        <v>0</v>
      </c>
      <c r="D18" s="366">
        <v>0</v>
      </c>
    </row>
    <row r="19" spans="2:6" ht="18" customHeight="1" x14ac:dyDescent="0.3">
      <c r="B19" s="163" t="s">
        <v>425</v>
      </c>
      <c r="C19" s="196">
        <v>0</v>
      </c>
      <c r="D19" s="366">
        <v>0</v>
      </c>
    </row>
    <row r="20" spans="2:6" ht="18" customHeight="1" x14ac:dyDescent="0.3">
      <c r="B20" s="163" t="s">
        <v>426</v>
      </c>
      <c r="C20" s="196">
        <v>0</v>
      </c>
      <c r="D20" s="366">
        <v>0</v>
      </c>
    </row>
    <row r="21" spans="2:6" ht="18" customHeight="1" x14ac:dyDescent="0.3">
      <c r="B21" s="68" t="s">
        <v>427</v>
      </c>
      <c r="C21" s="197">
        <f>SUM(C5,C14:C15,C17:C20)-SUM(C6:C11)</f>
        <v>0</v>
      </c>
      <c r="D21" s="367">
        <f>SUM(D5,D14:D15,D17:D20)-SUM(D6:D11)</f>
        <v>0</v>
      </c>
      <c r="F21" s="16"/>
    </row>
    <row r="22" spans="2:6" ht="18" customHeight="1" x14ac:dyDescent="0.3">
      <c r="B22" s="66" t="s">
        <v>307</v>
      </c>
      <c r="C22" s="196">
        <f t="array" ref="C22:D23">未审利润表!C22:D23+利润表调整数汇总!C22:D23</f>
        <v>0</v>
      </c>
      <c r="D22" s="366">
        <v>0</v>
      </c>
    </row>
    <row r="23" spans="2:6" ht="18" customHeight="1" x14ac:dyDescent="0.3">
      <c r="B23" s="66" t="s">
        <v>308</v>
      </c>
      <c r="C23" s="196">
        <v>0</v>
      </c>
      <c r="D23" s="366">
        <v>0</v>
      </c>
    </row>
    <row r="24" spans="2:6" ht="18" customHeight="1" x14ac:dyDescent="0.3">
      <c r="B24" s="68" t="s">
        <v>428</v>
      </c>
      <c r="C24" s="196">
        <f>C21+C22-C23</f>
        <v>0</v>
      </c>
      <c r="D24" s="366">
        <f>D21+D22-D23</f>
        <v>0</v>
      </c>
    </row>
    <row r="25" spans="2:6" ht="18" customHeight="1" x14ac:dyDescent="0.3">
      <c r="B25" s="66" t="s">
        <v>309</v>
      </c>
      <c r="C25" s="196">
        <f t="array" ref="C25:D25">未审利润表!C25:D25+利润表调整数汇总!C25:D25</f>
        <v>0</v>
      </c>
      <c r="D25" s="366">
        <v>0</v>
      </c>
    </row>
    <row r="26" spans="2:6" ht="18" customHeight="1" x14ac:dyDescent="0.3">
      <c r="B26" s="68" t="s">
        <v>429</v>
      </c>
      <c r="C26" s="196">
        <f>C24-C25</f>
        <v>0</v>
      </c>
      <c r="D26" s="366">
        <f>D24-D25</f>
        <v>0</v>
      </c>
    </row>
    <row r="27" spans="2:6" ht="18" customHeight="1" x14ac:dyDescent="0.3">
      <c r="B27" s="225" t="s">
        <v>430</v>
      </c>
      <c r="C27" s="196">
        <f>C26</f>
        <v>0</v>
      </c>
      <c r="D27" s="366">
        <f>D26</f>
        <v>0</v>
      </c>
    </row>
    <row r="28" spans="2:6" ht="18" customHeight="1" x14ac:dyDescent="0.3">
      <c r="B28" s="225" t="s">
        <v>431</v>
      </c>
      <c r="C28" s="198"/>
      <c r="D28" s="368"/>
    </row>
    <row r="29" spans="2:6" ht="18" customHeight="1" x14ac:dyDescent="0.3">
      <c r="B29" s="68" t="s">
        <v>11</v>
      </c>
      <c r="C29" s="196">
        <f>C30+C34</f>
        <v>0</v>
      </c>
      <c r="D29" s="366">
        <f>D30+D34</f>
        <v>0</v>
      </c>
    </row>
    <row r="30" spans="2:6" ht="18" customHeight="1" x14ac:dyDescent="0.3">
      <c r="B30" s="67" t="s">
        <v>420</v>
      </c>
      <c r="C30" s="196">
        <f>C31+C32</f>
        <v>0</v>
      </c>
      <c r="D30" s="366">
        <f>D31+D32</f>
        <v>0</v>
      </c>
    </row>
    <row r="31" spans="2:6" ht="18" customHeight="1" x14ac:dyDescent="0.3">
      <c r="B31" s="65" t="s">
        <v>259</v>
      </c>
      <c r="C31" s="198"/>
      <c r="D31" s="368"/>
    </row>
    <row r="32" spans="2:6" ht="16.5" customHeight="1" x14ac:dyDescent="0.3">
      <c r="B32" s="69" t="s">
        <v>260</v>
      </c>
      <c r="C32" s="198"/>
      <c r="D32" s="368"/>
    </row>
    <row r="33" spans="2:4" ht="16.5" customHeight="1" x14ac:dyDescent="0.3">
      <c r="B33" s="226" t="s">
        <v>261</v>
      </c>
      <c r="C33" s="198"/>
      <c r="D33" s="368"/>
    </row>
    <row r="34" spans="2:4" ht="18" customHeight="1" x14ac:dyDescent="0.3">
      <c r="B34" s="67" t="s">
        <v>421</v>
      </c>
      <c r="C34" s="196">
        <f>SUM(C35:C40)</f>
        <v>0</v>
      </c>
      <c r="D34" s="366">
        <f>SUM(D35:D40)</f>
        <v>0</v>
      </c>
    </row>
    <row r="35" spans="2:4" ht="18" customHeight="1" x14ac:dyDescent="0.3">
      <c r="B35" s="65" t="s">
        <v>262</v>
      </c>
      <c r="C35" s="198"/>
      <c r="D35" s="368"/>
    </row>
    <row r="36" spans="2:4" ht="18" customHeight="1" x14ac:dyDescent="0.3">
      <c r="B36" s="65" t="s">
        <v>454</v>
      </c>
      <c r="C36" s="198"/>
      <c r="D36" s="368"/>
    </row>
    <row r="37" spans="2:4" ht="18" customHeight="1" x14ac:dyDescent="0.3">
      <c r="B37" s="65" t="s">
        <v>456</v>
      </c>
      <c r="C37" s="198"/>
      <c r="D37" s="368"/>
    </row>
    <row r="38" spans="2:4" ht="18" customHeight="1" x14ac:dyDescent="0.3">
      <c r="B38" s="65" t="s">
        <v>263</v>
      </c>
      <c r="C38" s="198"/>
      <c r="D38" s="368"/>
    </row>
    <row r="39" spans="2:4" ht="18" customHeight="1" x14ac:dyDescent="0.3">
      <c r="B39" s="65" t="s">
        <v>264</v>
      </c>
      <c r="C39" s="198"/>
      <c r="D39" s="368"/>
    </row>
    <row r="40" spans="2:4" ht="18" customHeight="1" x14ac:dyDescent="0.3">
      <c r="B40" s="66" t="s">
        <v>261</v>
      </c>
      <c r="C40" s="198"/>
      <c r="D40" s="368"/>
    </row>
    <row r="41" spans="2:4" ht="18" customHeight="1" x14ac:dyDescent="0.3">
      <c r="B41" s="68" t="s">
        <v>12</v>
      </c>
      <c r="C41" s="196">
        <f>C26+C29</f>
        <v>0</v>
      </c>
      <c r="D41" s="366">
        <f>D26+D29</f>
        <v>0</v>
      </c>
    </row>
    <row r="42" spans="2:4" ht="18" customHeight="1" x14ac:dyDescent="0.3">
      <c r="B42" s="68" t="s">
        <v>13</v>
      </c>
      <c r="C42" s="198"/>
      <c r="D42" s="368"/>
    </row>
    <row r="43" spans="2:4" ht="18" customHeight="1" x14ac:dyDescent="0.3">
      <c r="B43" s="67" t="s">
        <v>422</v>
      </c>
      <c r="C43" s="198"/>
      <c r="D43" s="368"/>
    </row>
    <row r="44" spans="2:4" ht="18" customHeight="1" thickBot="1" x14ac:dyDescent="0.35">
      <c r="B44" s="166" t="s">
        <v>423</v>
      </c>
      <c r="C44" s="199"/>
      <c r="D44" s="369"/>
    </row>
    <row r="45" spans="2:4" ht="18.75" customHeight="1" x14ac:dyDescent="0.3">
      <c r="B45" s="397" t="s">
        <v>354</v>
      </c>
      <c r="C45" s="398"/>
      <c r="D45" s="398"/>
    </row>
  </sheetData>
  <mergeCells count="4">
    <mergeCell ref="B1:D1"/>
    <mergeCell ref="B2:D2"/>
    <mergeCell ref="B3:C3"/>
    <mergeCell ref="B45:D45"/>
  </mergeCells>
  <phoneticPr fontId="4" type="noConversion"/>
  <hyperlinks>
    <hyperlink ref="A1" location="目录!A1" display="返回目录" xr:uid="{00000000-0004-0000-0700-000000000000}"/>
  </hyperlinks>
  <printOptions horizontalCentered="1"/>
  <pageMargins left="0.59055118110236227" right="0.39370078740157483" top="0.78740157480314965" bottom="0.59055118110236227" header="0.51181102362204722" footer="0.51181102362204722"/>
  <pageSetup paperSize="9" firstPageNumber="11" orientation="portrait" blackAndWhite="1" useFirstPageNumber="1" r:id="rId1"/>
  <headerFooter alignWithMargins="0">
    <oddFooter>&amp;C5</oddFooter>
  </headerFooter>
  <legacy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27">
    <tabColor rgb="FF00B050"/>
    <pageSetUpPr fitToPage="1"/>
  </sheetPr>
  <dimension ref="A1:D43"/>
  <sheetViews>
    <sheetView showZeros="0" zoomScaleNormal="100" zoomScaleSheetLayoutView="100" workbookViewId="0">
      <selection activeCell="G21" sqref="G21"/>
    </sheetView>
  </sheetViews>
  <sheetFormatPr defaultColWidth="9" defaultRowHeight="11.5" x14ac:dyDescent="0.3"/>
  <cols>
    <col min="1" max="1" width="7.75" style="10" customWidth="1"/>
    <col min="2" max="2" width="47.33203125" style="17" customWidth="1"/>
    <col min="3" max="3" width="13.33203125" style="110" customWidth="1"/>
    <col min="4" max="4" width="14.25" style="110" customWidth="1"/>
    <col min="5" max="16384" width="9" style="10"/>
  </cols>
  <sheetData>
    <row r="1" spans="1:4" ht="24" customHeight="1" x14ac:dyDescent="0.3">
      <c r="A1" s="213" t="s">
        <v>125</v>
      </c>
      <c r="B1" s="399" t="s">
        <v>310</v>
      </c>
      <c r="C1" s="400"/>
      <c r="D1" s="400"/>
    </row>
    <row r="2" spans="1:4" ht="14.25" customHeight="1" x14ac:dyDescent="0.3">
      <c r="B2" s="393">
        <f>已审利润表!B2</f>
        <v>45292</v>
      </c>
      <c r="C2" s="394"/>
      <c r="D2" s="394"/>
    </row>
    <row r="3" spans="1:4" ht="15.65" customHeight="1" thickBot="1" x14ac:dyDescent="0.35">
      <c r="B3" s="227" t="str">
        <f>已审资产负债表!B3</f>
        <v>单位：洛阳优选文化传播有限公司</v>
      </c>
      <c r="C3" s="401" t="s">
        <v>8</v>
      </c>
      <c r="D3" s="401"/>
    </row>
    <row r="4" spans="1:4" s="13" customFormat="1" ht="18" customHeight="1" x14ac:dyDescent="0.3">
      <c r="B4" s="224" t="s">
        <v>80</v>
      </c>
      <c r="C4" s="161" t="s">
        <v>14</v>
      </c>
      <c r="D4" s="162" t="s">
        <v>23</v>
      </c>
    </row>
    <row r="5" spans="1:4" ht="18" customHeight="1" x14ac:dyDescent="0.3">
      <c r="B5" s="68" t="s">
        <v>311</v>
      </c>
      <c r="C5" s="108"/>
      <c r="D5" s="109"/>
    </row>
    <row r="6" spans="1:4" ht="18" customHeight="1" x14ac:dyDescent="0.3">
      <c r="B6" s="66" t="s">
        <v>84</v>
      </c>
      <c r="C6" s="189">
        <f t="array" ref="C6:D8">未审现金流量表!C6:D8+现金流量表调整数汇总!D6:E8</f>
        <v>0</v>
      </c>
      <c r="D6" s="190">
        <v>0</v>
      </c>
    </row>
    <row r="7" spans="1:4" ht="18" customHeight="1" x14ac:dyDescent="0.3">
      <c r="B7" s="66" t="s">
        <v>85</v>
      </c>
      <c r="C7" s="189">
        <v>0</v>
      </c>
      <c r="D7" s="190">
        <v>0</v>
      </c>
    </row>
    <row r="8" spans="1:4" ht="18" customHeight="1" x14ac:dyDescent="0.3">
      <c r="B8" s="66" t="s">
        <v>86</v>
      </c>
      <c r="C8" s="189">
        <v>0</v>
      </c>
      <c r="D8" s="190">
        <v>0</v>
      </c>
    </row>
    <row r="9" spans="1:4" ht="18" customHeight="1" x14ac:dyDescent="0.3">
      <c r="B9" s="228" t="s">
        <v>312</v>
      </c>
      <c r="C9" s="189">
        <f>SUM(C6:C8)</f>
        <v>0</v>
      </c>
      <c r="D9" s="190">
        <f>SUM(D6:D8)</f>
        <v>0</v>
      </c>
    </row>
    <row r="10" spans="1:4" ht="18" customHeight="1" x14ac:dyDescent="0.3">
      <c r="B10" s="66" t="s">
        <v>87</v>
      </c>
      <c r="C10" s="189">
        <f t="array" ref="C10:D13">未审现金流量表!C10:D13+现金流量表调整数汇总!D10:E13</f>
        <v>0</v>
      </c>
      <c r="D10" s="190">
        <v>0</v>
      </c>
    </row>
    <row r="11" spans="1:4" ht="18" customHeight="1" x14ac:dyDescent="0.3">
      <c r="B11" s="66" t="s">
        <v>88</v>
      </c>
      <c r="C11" s="189">
        <v>0</v>
      </c>
      <c r="D11" s="190">
        <v>0</v>
      </c>
    </row>
    <row r="12" spans="1:4" ht="18" customHeight="1" x14ac:dyDescent="0.3">
      <c r="B12" s="66" t="s">
        <v>89</v>
      </c>
      <c r="C12" s="189">
        <v>0</v>
      </c>
      <c r="D12" s="190">
        <v>0</v>
      </c>
    </row>
    <row r="13" spans="1:4" ht="18" customHeight="1" x14ac:dyDescent="0.3">
      <c r="B13" s="66" t="s">
        <v>90</v>
      </c>
      <c r="C13" s="189">
        <v>0</v>
      </c>
      <c r="D13" s="190">
        <v>0</v>
      </c>
    </row>
    <row r="14" spans="1:4" ht="18" customHeight="1" x14ac:dyDescent="0.3">
      <c r="B14" s="228" t="s">
        <v>313</v>
      </c>
      <c r="C14" s="189">
        <f>SUM(C10:C13)</f>
        <v>0</v>
      </c>
      <c r="D14" s="190">
        <f>SUM(D10:D13)</f>
        <v>0</v>
      </c>
    </row>
    <row r="15" spans="1:4" ht="18" customHeight="1" x14ac:dyDescent="0.3">
      <c r="B15" s="68" t="s">
        <v>91</v>
      </c>
      <c r="C15" s="189">
        <f>C9-C14</f>
        <v>0</v>
      </c>
      <c r="D15" s="190">
        <f>D9-D14</f>
        <v>0</v>
      </c>
    </row>
    <row r="16" spans="1:4" ht="18" customHeight="1" x14ac:dyDescent="0.3">
      <c r="B16" s="68" t="s">
        <v>314</v>
      </c>
      <c r="C16" s="191"/>
      <c r="D16" s="192"/>
    </row>
    <row r="17" spans="2:4" ht="18" customHeight="1" x14ac:dyDescent="0.3">
      <c r="B17" s="66" t="s">
        <v>92</v>
      </c>
      <c r="C17" s="189">
        <f t="array" ref="C17:D21">未审现金流量表!C17:D21+现金流量表调整数汇总!D17:E21</f>
        <v>0</v>
      </c>
      <c r="D17" s="190">
        <v>0</v>
      </c>
    </row>
    <row r="18" spans="2:4" ht="18" customHeight="1" x14ac:dyDescent="0.3">
      <c r="B18" s="66" t="s">
        <v>93</v>
      </c>
      <c r="C18" s="189">
        <v>0</v>
      </c>
      <c r="D18" s="190">
        <v>0</v>
      </c>
    </row>
    <row r="19" spans="2:4" ht="18" customHeight="1" x14ac:dyDescent="0.3">
      <c r="B19" s="66" t="s">
        <v>94</v>
      </c>
      <c r="C19" s="189">
        <v>0</v>
      </c>
      <c r="D19" s="190">
        <v>0</v>
      </c>
    </row>
    <row r="20" spans="2:4" ht="18" customHeight="1" x14ac:dyDescent="0.3">
      <c r="B20" s="66" t="s">
        <v>95</v>
      </c>
      <c r="C20" s="193">
        <v>0</v>
      </c>
      <c r="D20" s="370">
        <v>0</v>
      </c>
    </row>
    <row r="21" spans="2:4" ht="18" customHeight="1" x14ac:dyDescent="0.3">
      <c r="B21" s="66" t="s">
        <v>96</v>
      </c>
      <c r="C21" s="189">
        <v>0</v>
      </c>
      <c r="D21" s="190">
        <v>0</v>
      </c>
    </row>
    <row r="22" spans="2:4" ht="18" customHeight="1" x14ac:dyDescent="0.3">
      <c r="B22" s="228" t="s">
        <v>315</v>
      </c>
      <c r="C22" s="189">
        <f>SUM(C17:C21)</f>
        <v>0</v>
      </c>
      <c r="D22" s="190">
        <f>SUM(D17:D21)</f>
        <v>0</v>
      </c>
    </row>
    <row r="23" spans="2:4" ht="18" customHeight="1" x14ac:dyDescent="0.3">
      <c r="B23" s="66" t="s">
        <v>97</v>
      </c>
      <c r="C23" s="189">
        <f t="array" ref="C23:D26">未审现金流量表!C23:D26+现金流量表调整数汇总!D23:E26</f>
        <v>0</v>
      </c>
      <c r="D23" s="190">
        <v>0</v>
      </c>
    </row>
    <row r="24" spans="2:4" ht="18" customHeight="1" x14ac:dyDescent="0.3">
      <c r="B24" s="66" t="s">
        <v>98</v>
      </c>
      <c r="C24" s="189">
        <v>0</v>
      </c>
      <c r="D24" s="190">
        <v>0</v>
      </c>
    </row>
    <row r="25" spans="2:4" ht="18" customHeight="1" x14ac:dyDescent="0.3">
      <c r="B25" s="66" t="s">
        <v>99</v>
      </c>
      <c r="C25" s="189">
        <v>0</v>
      </c>
      <c r="D25" s="190">
        <v>0</v>
      </c>
    </row>
    <row r="26" spans="2:4" ht="18" customHeight="1" x14ac:dyDescent="0.3">
      <c r="B26" s="66" t="s">
        <v>100</v>
      </c>
      <c r="C26" s="189">
        <v>0</v>
      </c>
      <c r="D26" s="190">
        <v>0</v>
      </c>
    </row>
    <row r="27" spans="2:4" ht="18" customHeight="1" x14ac:dyDescent="0.3">
      <c r="B27" s="228" t="s">
        <v>316</v>
      </c>
      <c r="C27" s="189">
        <f>SUM(C23:C26)</f>
        <v>0</v>
      </c>
      <c r="D27" s="190">
        <f>SUM(D23:D26)</f>
        <v>0</v>
      </c>
    </row>
    <row r="28" spans="2:4" ht="18" customHeight="1" x14ac:dyDescent="0.3">
      <c r="B28" s="68" t="s">
        <v>101</v>
      </c>
      <c r="C28" s="189">
        <f>C22-C27</f>
        <v>0</v>
      </c>
      <c r="D28" s="190">
        <f>D22-D27</f>
        <v>0</v>
      </c>
    </row>
    <row r="29" spans="2:4" ht="18" customHeight="1" x14ac:dyDescent="0.3">
      <c r="B29" s="68" t="s">
        <v>317</v>
      </c>
      <c r="C29" s="191"/>
      <c r="D29" s="192"/>
    </row>
    <row r="30" spans="2:4" ht="18" customHeight="1" x14ac:dyDescent="0.3">
      <c r="B30" s="66" t="s">
        <v>102</v>
      </c>
      <c r="C30" s="189">
        <f t="array" ref="C30:D32">未审现金流量表!C30:D32+现金流量表调整数汇总!D30:E32</f>
        <v>0</v>
      </c>
      <c r="D30" s="190">
        <v>0</v>
      </c>
    </row>
    <row r="31" spans="2:4" ht="18" customHeight="1" x14ac:dyDescent="0.3">
      <c r="B31" s="66" t="s">
        <v>103</v>
      </c>
      <c r="C31" s="193">
        <v>0</v>
      </c>
      <c r="D31" s="370">
        <v>0</v>
      </c>
    </row>
    <row r="32" spans="2:4" ht="18" customHeight="1" x14ac:dyDescent="0.3">
      <c r="B32" s="66" t="s">
        <v>104</v>
      </c>
      <c r="C32" s="189">
        <v>0</v>
      </c>
      <c r="D32" s="190">
        <v>0</v>
      </c>
    </row>
    <row r="33" spans="2:4" ht="18" customHeight="1" x14ac:dyDescent="0.3">
      <c r="B33" s="228" t="s">
        <v>318</v>
      </c>
      <c r="C33" s="189">
        <f>SUM(C30:C32)</f>
        <v>0</v>
      </c>
      <c r="D33" s="190">
        <f>SUM(D30:D32)</f>
        <v>0</v>
      </c>
    </row>
    <row r="34" spans="2:4" ht="18" customHeight="1" x14ac:dyDescent="0.3">
      <c r="B34" s="66" t="s">
        <v>105</v>
      </c>
      <c r="C34" s="189">
        <f t="array" ref="C34:D36">未审现金流量表!C34:D36+现金流量表调整数汇总!D34:E36</f>
        <v>0</v>
      </c>
      <c r="D34" s="190">
        <v>0</v>
      </c>
    </row>
    <row r="35" spans="2:4" ht="18" customHeight="1" x14ac:dyDescent="0.3">
      <c r="B35" s="66" t="s">
        <v>106</v>
      </c>
      <c r="C35" s="189">
        <v>0</v>
      </c>
      <c r="D35" s="190">
        <v>0</v>
      </c>
    </row>
    <row r="36" spans="2:4" ht="18" customHeight="1" x14ac:dyDescent="0.3">
      <c r="B36" s="66" t="s">
        <v>107</v>
      </c>
      <c r="C36" s="189">
        <v>0</v>
      </c>
      <c r="D36" s="190">
        <v>0</v>
      </c>
    </row>
    <row r="37" spans="2:4" ht="18" customHeight="1" x14ac:dyDescent="0.3">
      <c r="B37" s="228" t="s">
        <v>319</v>
      </c>
      <c r="C37" s="189">
        <f>C34+C35+C36</f>
        <v>0</v>
      </c>
      <c r="D37" s="190">
        <f>D34+D35+D36</f>
        <v>0</v>
      </c>
    </row>
    <row r="38" spans="2:4" ht="18" customHeight="1" x14ac:dyDescent="0.3">
      <c r="B38" s="68" t="s">
        <v>108</v>
      </c>
      <c r="C38" s="189">
        <f>C33-C37</f>
        <v>0</v>
      </c>
      <c r="D38" s="190">
        <f>D33-D37</f>
        <v>0</v>
      </c>
    </row>
    <row r="39" spans="2:4" ht="18" customHeight="1" x14ac:dyDescent="0.3">
      <c r="B39" s="68" t="s">
        <v>320</v>
      </c>
      <c r="C39" s="191"/>
      <c r="D39" s="192"/>
    </row>
    <row r="40" spans="2:4" ht="18" customHeight="1" x14ac:dyDescent="0.3">
      <c r="B40" s="68" t="s">
        <v>321</v>
      </c>
      <c r="C40" s="189">
        <f>C15+C28+C38+C39</f>
        <v>0</v>
      </c>
      <c r="D40" s="190">
        <f>D15+D28+D38+D39</f>
        <v>0</v>
      </c>
    </row>
    <row r="41" spans="2:4" ht="18" customHeight="1" x14ac:dyDescent="0.3">
      <c r="B41" s="66" t="s">
        <v>109</v>
      </c>
      <c r="C41" s="189">
        <f>已审资产负债表!D6</f>
        <v>0</v>
      </c>
      <c r="D41" s="190">
        <f>未审现金流量表!D41</f>
        <v>0</v>
      </c>
    </row>
    <row r="42" spans="2:4" ht="18" customHeight="1" thickBot="1" x14ac:dyDescent="0.35">
      <c r="B42" s="229" t="s">
        <v>322</v>
      </c>
      <c r="C42" s="194">
        <f>C40+C41</f>
        <v>0</v>
      </c>
      <c r="D42" s="195">
        <f>D40+D41</f>
        <v>0</v>
      </c>
    </row>
    <row r="43" spans="2:4" ht="18" customHeight="1" x14ac:dyDescent="0.3">
      <c r="B43" s="397" t="s">
        <v>354</v>
      </c>
      <c r="C43" s="398"/>
      <c r="D43" s="398"/>
    </row>
  </sheetData>
  <mergeCells count="4">
    <mergeCell ref="B1:D1"/>
    <mergeCell ref="B2:D2"/>
    <mergeCell ref="C3:D3"/>
    <mergeCell ref="B43:D43"/>
  </mergeCells>
  <phoneticPr fontId="4" type="noConversion"/>
  <hyperlinks>
    <hyperlink ref="A1" location="目录!A1" display="返回目录" xr:uid="{00000000-0004-0000-0800-000000000000}"/>
  </hyperlinks>
  <printOptions horizontalCentered="1"/>
  <pageMargins left="0.59055118110236227" right="0.39370078740157483" top="0.78740157480314965" bottom="0.59055118110236227" header="0.51181102362204722" footer="0.51181102362204722"/>
  <pageSetup paperSize="9" firstPageNumber="12" orientation="portrait" blackAndWhite="1" useFirstPageNumber="1" r:id="rId1"/>
  <headerFooter alignWithMargins="0">
    <oddFooter>&amp;C6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4">
    <pageSetUpPr fitToPage="1"/>
  </sheetPr>
  <dimension ref="A1:F80"/>
  <sheetViews>
    <sheetView workbookViewId="0">
      <selection activeCell="F36" sqref="F36"/>
    </sheetView>
  </sheetViews>
  <sheetFormatPr defaultColWidth="9" defaultRowHeight="13" x14ac:dyDescent="0.25"/>
  <cols>
    <col min="1" max="1" width="9" style="173"/>
    <col min="2" max="2" width="16.08203125" style="173" customWidth="1"/>
    <col min="3" max="3" width="16.75" style="173" customWidth="1"/>
    <col min="4" max="4" width="9" style="173"/>
    <col min="5" max="5" width="13.33203125" style="173" customWidth="1"/>
    <col min="6" max="6" width="44.25" style="173" customWidth="1"/>
    <col min="7" max="7" width="8.25" style="173" customWidth="1"/>
    <col min="8" max="16384" width="9" style="173"/>
  </cols>
  <sheetData>
    <row r="1" spans="1:6" x14ac:dyDescent="0.25">
      <c r="A1" s="52" t="s">
        <v>152</v>
      </c>
      <c r="B1" s="52" t="s">
        <v>150</v>
      </c>
      <c r="C1" s="52" t="s">
        <v>151</v>
      </c>
      <c r="E1" s="52" t="s">
        <v>174</v>
      </c>
      <c r="F1" s="52"/>
    </row>
    <row r="2" spans="1:6" x14ac:dyDescent="0.25">
      <c r="A2" s="52" t="s">
        <v>155</v>
      </c>
      <c r="B2" s="93" t="s">
        <v>153</v>
      </c>
      <c r="C2" s="94" t="s">
        <v>25</v>
      </c>
      <c r="E2" s="52" t="s">
        <v>175</v>
      </c>
      <c r="F2" s="52" t="s">
        <v>84</v>
      </c>
    </row>
    <row r="3" spans="1:6" x14ac:dyDescent="0.25">
      <c r="A3" s="52" t="s">
        <v>159</v>
      </c>
      <c r="B3" s="93" t="s">
        <v>65</v>
      </c>
      <c r="C3" s="94" t="s">
        <v>468</v>
      </c>
      <c r="E3" s="52" t="s">
        <v>175</v>
      </c>
      <c r="F3" s="52" t="s">
        <v>85</v>
      </c>
    </row>
    <row r="4" spans="1:6" x14ac:dyDescent="0.25">
      <c r="A4" s="52" t="s">
        <v>163</v>
      </c>
      <c r="B4" s="93" t="s">
        <v>153</v>
      </c>
      <c r="C4" s="94" t="s">
        <v>70</v>
      </c>
      <c r="E4" s="52" t="s">
        <v>175</v>
      </c>
      <c r="F4" s="52" t="s">
        <v>86</v>
      </c>
    </row>
    <row r="5" spans="1:6" x14ac:dyDescent="0.25">
      <c r="A5" s="52" t="s">
        <v>167</v>
      </c>
      <c r="B5" s="93" t="s">
        <v>153</v>
      </c>
      <c r="C5" s="94" t="s">
        <v>392</v>
      </c>
      <c r="E5" s="52" t="s">
        <v>175</v>
      </c>
      <c r="F5" s="52" t="s">
        <v>87</v>
      </c>
    </row>
    <row r="6" spans="1:6" x14ac:dyDescent="0.25">
      <c r="A6" s="52" t="s">
        <v>170</v>
      </c>
      <c r="B6" s="93" t="s">
        <v>65</v>
      </c>
      <c r="C6" s="94" t="s">
        <v>394</v>
      </c>
      <c r="E6" s="52" t="s">
        <v>175</v>
      </c>
      <c r="F6" s="52" t="s">
        <v>88</v>
      </c>
    </row>
    <row r="7" spans="1:6" x14ac:dyDescent="0.25">
      <c r="B7" s="93" t="s">
        <v>153</v>
      </c>
      <c r="C7" s="94" t="s">
        <v>26</v>
      </c>
      <c r="E7" s="52" t="s">
        <v>175</v>
      </c>
      <c r="F7" s="52" t="s">
        <v>89</v>
      </c>
    </row>
    <row r="8" spans="1:6" ht="14" x14ac:dyDescent="0.3">
      <c r="A8" s="174"/>
      <c r="B8" s="93" t="s">
        <v>154</v>
      </c>
      <c r="C8" s="94" t="s">
        <v>27</v>
      </c>
      <c r="E8" s="52" t="s">
        <v>175</v>
      </c>
      <c r="F8" s="52" t="s">
        <v>90</v>
      </c>
    </row>
    <row r="9" spans="1:6" ht="14" x14ac:dyDescent="0.3">
      <c r="A9" s="174"/>
      <c r="B9" s="93" t="s">
        <v>154</v>
      </c>
      <c r="C9" s="94" t="s">
        <v>28</v>
      </c>
      <c r="E9" s="52" t="s">
        <v>176</v>
      </c>
      <c r="F9" s="52" t="s">
        <v>92</v>
      </c>
    </row>
    <row r="10" spans="1:6" ht="14" x14ac:dyDescent="0.3">
      <c r="A10" s="174"/>
      <c r="B10" s="93" t="s">
        <v>65</v>
      </c>
      <c r="C10" s="94" t="s">
        <v>71</v>
      </c>
      <c r="E10" s="52" t="s">
        <v>176</v>
      </c>
      <c r="F10" s="52" t="s">
        <v>93</v>
      </c>
    </row>
    <row r="11" spans="1:6" ht="14" x14ac:dyDescent="0.3">
      <c r="A11" s="174"/>
      <c r="B11" s="93" t="s">
        <v>153</v>
      </c>
      <c r="C11" s="94" t="s">
        <v>29</v>
      </c>
      <c r="E11" s="52" t="s">
        <v>176</v>
      </c>
      <c r="F11" s="52" t="s">
        <v>94</v>
      </c>
    </row>
    <row r="12" spans="1:6" ht="14" x14ac:dyDescent="0.3">
      <c r="A12" s="174"/>
      <c r="B12" s="93" t="s">
        <v>154</v>
      </c>
      <c r="C12" s="94" t="s">
        <v>30</v>
      </c>
      <c r="E12" s="52" t="s">
        <v>176</v>
      </c>
      <c r="F12" s="52" t="s">
        <v>95</v>
      </c>
    </row>
    <row r="13" spans="1:6" ht="14" x14ac:dyDescent="0.3">
      <c r="A13" s="174"/>
      <c r="B13" s="93" t="s">
        <v>156</v>
      </c>
      <c r="C13" s="95" t="s">
        <v>453</v>
      </c>
      <c r="E13" s="52" t="s">
        <v>176</v>
      </c>
      <c r="F13" s="52" t="s">
        <v>96</v>
      </c>
    </row>
    <row r="14" spans="1:6" ht="14" x14ac:dyDescent="0.3">
      <c r="A14" s="174"/>
      <c r="B14" s="93" t="s">
        <v>157</v>
      </c>
      <c r="C14" s="95" t="s">
        <v>455</v>
      </c>
      <c r="E14" s="52" t="s">
        <v>176</v>
      </c>
      <c r="F14" s="52" t="s">
        <v>97</v>
      </c>
    </row>
    <row r="15" spans="1:6" ht="14" x14ac:dyDescent="0.3">
      <c r="A15" s="174"/>
      <c r="B15" s="93" t="s">
        <v>156</v>
      </c>
      <c r="C15" s="95" t="s">
        <v>31</v>
      </c>
      <c r="E15" s="52" t="s">
        <v>176</v>
      </c>
      <c r="F15" s="52" t="s">
        <v>98</v>
      </c>
    </row>
    <row r="16" spans="1:6" ht="14" x14ac:dyDescent="0.3">
      <c r="A16" s="174"/>
      <c r="B16" s="93" t="s">
        <v>156</v>
      </c>
      <c r="C16" s="95" t="s">
        <v>32</v>
      </c>
      <c r="E16" s="52" t="s">
        <v>176</v>
      </c>
      <c r="F16" s="52" t="s">
        <v>99</v>
      </c>
    </row>
    <row r="17" spans="1:6" ht="14" x14ac:dyDescent="0.3">
      <c r="A17" s="174"/>
      <c r="B17" s="93" t="s">
        <v>156</v>
      </c>
      <c r="C17" s="95" t="s">
        <v>459</v>
      </c>
      <c r="E17" s="52" t="s">
        <v>176</v>
      </c>
      <c r="F17" s="52" t="s">
        <v>100</v>
      </c>
    </row>
    <row r="18" spans="1:6" ht="14" x14ac:dyDescent="0.3">
      <c r="A18" s="174"/>
      <c r="B18" s="93" t="s">
        <v>66</v>
      </c>
      <c r="C18" s="95" t="s">
        <v>461</v>
      </c>
      <c r="E18" s="52" t="s">
        <v>177</v>
      </c>
      <c r="F18" s="52" t="s">
        <v>102</v>
      </c>
    </row>
    <row r="19" spans="1:6" ht="14" x14ac:dyDescent="0.3">
      <c r="A19" s="174"/>
      <c r="B19" s="93" t="s">
        <v>156</v>
      </c>
      <c r="C19" s="95" t="s">
        <v>33</v>
      </c>
      <c r="E19" s="52" t="s">
        <v>177</v>
      </c>
      <c r="F19" s="52" t="s">
        <v>103</v>
      </c>
    </row>
    <row r="20" spans="1:6" ht="14" x14ac:dyDescent="0.3">
      <c r="A20" s="174"/>
      <c r="B20" s="93" t="s">
        <v>156</v>
      </c>
      <c r="C20" s="95" t="s">
        <v>34</v>
      </c>
      <c r="E20" s="52" t="s">
        <v>177</v>
      </c>
      <c r="F20" s="52" t="s">
        <v>104</v>
      </c>
    </row>
    <row r="21" spans="1:6" ht="14" x14ac:dyDescent="0.3">
      <c r="A21" s="174"/>
      <c r="B21" s="93" t="s">
        <v>158</v>
      </c>
      <c r="C21" s="95" t="s">
        <v>35</v>
      </c>
      <c r="E21" s="52" t="s">
        <v>177</v>
      </c>
      <c r="F21" s="52" t="s">
        <v>105</v>
      </c>
    </row>
    <row r="22" spans="1:6" ht="14" x14ac:dyDescent="0.3">
      <c r="A22" s="174"/>
      <c r="B22" s="93" t="s">
        <v>156</v>
      </c>
      <c r="C22" s="95" t="s">
        <v>72</v>
      </c>
      <c r="E22" s="52" t="s">
        <v>177</v>
      </c>
      <c r="F22" s="52" t="s">
        <v>106</v>
      </c>
    </row>
    <row r="23" spans="1:6" ht="14" x14ac:dyDescent="0.3">
      <c r="A23" s="174"/>
      <c r="B23" s="93" t="s">
        <v>66</v>
      </c>
      <c r="C23" s="95" t="s">
        <v>73</v>
      </c>
      <c r="E23" s="52" t="s">
        <v>177</v>
      </c>
      <c r="F23" s="52" t="s">
        <v>107</v>
      </c>
    </row>
    <row r="24" spans="1:6" ht="14" x14ac:dyDescent="0.3">
      <c r="A24" s="174"/>
      <c r="B24" s="93" t="s">
        <v>66</v>
      </c>
      <c r="C24" s="95" t="s">
        <v>36</v>
      </c>
    </row>
    <row r="25" spans="1:6" ht="14" x14ac:dyDescent="0.3">
      <c r="A25" s="174"/>
      <c r="B25" s="93" t="s">
        <v>66</v>
      </c>
      <c r="C25" s="95" t="s">
        <v>37</v>
      </c>
    </row>
    <row r="26" spans="1:6" ht="14" x14ac:dyDescent="0.3">
      <c r="A26" s="174"/>
      <c r="B26" s="93" t="s">
        <v>66</v>
      </c>
      <c r="C26" s="95" t="s">
        <v>38</v>
      </c>
    </row>
    <row r="27" spans="1:6" ht="14" x14ac:dyDescent="0.3">
      <c r="A27" s="174"/>
      <c r="B27" s="93" t="s">
        <v>156</v>
      </c>
      <c r="C27" s="95" t="s">
        <v>39</v>
      </c>
    </row>
    <row r="28" spans="1:6" ht="14" x14ac:dyDescent="0.3">
      <c r="A28" s="174"/>
      <c r="B28" s="93" t="s">
        <v>66</v>
      </c>
      <c r="C28" s="95" t="s">
        <v>40</v>
      </c>
    </row>
    <row r="29" spans="1:6" ht="14" x14ac:dyDescent="0.3">
      <c r="A29" s="174"/>
      <c r="B29" s="93" t="s">
        <v>156</v>
      </c>
      <c r="C29" s="95" t="s">
        <v>41</v>
      </c>
    </row>
    <row r="30" spans="1:6" ht="14" x14ac:dyDescent="0.3">
      <c r="A30" s="174"/>
      <c r="B30" s="93" t="s">
        <v>160</v>
      </c>
      <c r="C30" s="170" t="s">
        <v>42</v>
      </c>
    </row>
    <row r="31" spans="1:6" ht="14" x14ac:dyDescent="0.3">
      <c r="A31" s="174"/>
      <c r="B31" s="93" t="s">
        <v>67</v>
      </c>
      <c r="C31" s="170" t="s">
        <v>467</v>
      </c>
    </row>
    <row r="32" spans="1:6" ht="14" x14ac:dyDescent="0.3">
      <c r="A32" s="174"/>
      <c r="B32" s="93" t="s">
        <v>67</v>
      </c>
      <c r="C32" s="170" t="s">
        <v>74</v>
      </c>
    </row>
    <row r="33" spans="1:3" ht="14" x14ac:dyDescent="0.3">
      <c r="A33" s="174"/>
      <c r="B33" s="93" t="s">
        <v>67</v>
      </c>
      <c r="C33" s="170" t="s">
        <v>395</v>
      </c>
    </row>
    <row r="34" spans="1:3" ht="14" x14ac:dyDescent="0.3">
      <c r="A34" s="174"/>
      <c r="B34" s="93" t="s">
        <v>67</v>
      </c>
      <c r="C34" s="170" t="s">
        <v>393</v>
      </c>
    </row>
    <row r="35" spans="1:3" ht="14" x14ac:dyDescent="0.3">
      <c r="A35" s="174"/>
      <c r="B35" s="93" t="s">
        <v>67</v>
      </c>
      <c r="C35" s="170" t="s">
        <v>43</v>
      </c>
    </row>
    <row r="36" spans="1:3" ht="14" x14ac:dyDescent="0.3">
      <c r="A36" s="174"/>
      <c r="B36" s="93" t="s">
        <v>161</v>
      </c>
      <c r="C36" s="170" t="s">
        <v>44</v>
      </c>
    </row>
    <row r="37" spans="1:3" ht="14" x14ac:dyDescent="0.3">
      <c r="A37" s="174"/>
      <c r="B37" s="93" t="s">
        <v>67</v>
      </c>
      <c r="C37" s="170" t="s">
        <v>45</v>
      </c>
    </row>
    <row r="38" spans="1:3" ht="14" x14ac:dyDescent="0.3">
      <c r="A38" s="174"/>
      <c r="B38" s="93" t="s">
        <v>162</v>
      </c>
      <c r="C38" s="170" t="s">
        <v>46</v>
      </c>
    </row>
    <row r="39" spans="1:3" ht="14" x14ac:dyDescent="0.3">
      <c r="A39" s="174"/>
      <c r="B39" s="93" t="s">
        <v>67</v>
      </c>
      <c r="C39" s="170" t="s">
        <v>75</v>
      </c>
    </row>
    <row r="40" spans="1:3" ht="14" x14ac:dyDescent="0.3">
      <c r="A40" s="174"/>
      <c r="B40" s="93" t="s">
        <v>67</v>
      </c>
      <c r="C40" s="170" t="s">
        <v>47</v>
      </c>
    </row>
    <row r="41" spans="1:3" ht="14" x14ac:dyDescent="0.3">
      <c r="A41" s="174"/>
      <c r="B41" s="93" t="s">
        <v>67</v>
      </c>
      <c r="C41" s="170" t="s">
        <v>48</v>
      </c>
    </row>
    <row r="42" spans="1:3" ht="14" x14ac:dyDescent="0.3">
      <c r="A42" s="174"/>
      <c r="B42" s="93" t="s">
        <v>68</v>
      </c>
      <c r="C42" s="96" t="s">
        <v>49</v>
      </c>
    </row>
    <row r="43" spans="1:3" ht="14" x14ac:dyDescent="0.3">
      <c r="A43" s="174"/>
      <c r="B43" s="93" t="s">
        <v>164</v>
      </c>
      <c r="C43" s="96" t="s">
        <v>50</v>
      </c>
    </row>
    <row r="44" spans="1:3" ht="14" x14ac:dyDescent="0.3">
      <c r="A44" s="174"/>
      <c r="B44" s="93" t="s">
        <v>165</v>
      </c>
      <c r="C44" s="96" t="s">
        <v>76</v>
      </c>
    </row>
    <row r="45" spans="1:3" ht="14" x14ac:dyDescent="0.3">
      <c r="A45" s="174"/>
      <c r="B45" s="93" t="s">
        <v>68</v>
      </c>
      <c r="C45" s="96" t="s">
        <v>77</v>
      </c>
    </row>
    <row r="46" spans="1:3" ht="14" x14ac:dyDescent="0.3">
      <c r="A46" s="174"/>
      <c r="B46" s="93" t="s">
        <v>164</v>
      </c>
      <c r="C46" s="96" t="s">
        <v>51</v>
      </c>
    </row>
    <row r="47" spans="1:3" ht="14" x14ac:dyDescent="0.3">
      <c r="A47" s="174"/>
      <c r="B47" s="93" t="s">
        <v>166</v>
      </c>
      <c r="C47" s="96" t="s">
        <v>52</v>
      </c>
    </row>
    <row r="48" spans="1:3" ht="14" x14ac:dyDescent="0.3">
      <c r="A48" s="174"/>
      <c r="B48" s="93" t="s">
        <v>164</v>
      </c>
      <c r="C48" s="96" t="s">
        <v>53</v>
      </c>
    </row>
    <row r="49" spans="1:3" ht="14" x14ac:dyDescent="0.3">
      <c r="A49" s="174"/>
      <c r="B49" s="93" t="s">
        <v>165</v>
      </c>
      <c r="C49" s="96" t="s">
        <v>54</v>
      </c>
    </row>
    <row r="50" spans="1:3" ht="14" x14ac:dyDescent="0.3">
      <c r="A50" s="174"/>
      <c r="B50" s="93" t="s">
        <v>164</v>
      </c>
      <c r="C50" s="96" t="s">
        <v>55</v>
      </c>
    </row>
    <row r="51" spans="1:3" ht="14" x14ac:dyDescent="0.3">
      <c r="A51" s="174"/>
      <c r="B51" s="93" t="s">
        <v>168</v>
      </c>
      <c r="C51" s="97" t="s">
        <v>474</v>
      </c>
    </row>
    <row r="52" spans="1:3" ht="14" x14ac:dyDescent="0.3">
      <c r="A52" s="174"/>
      <c r="B52" s="93" t="s">
        <v>168</v>
      </c>
      <c r="C52" s="97" t="s">
        <v>78</v>
      </c>
    </row>
    <row r="53" spans="1:3" ht="14" x14ac:dyDescent="0.3">
      <c r="A53" s="174"/>
      <c r="B53" s="93" t="s">
        <v>69</v>
      </c>
      <c r="C53" s="97" t="s">
        <v>76</v>
      </c>
    </row>
    <row r="54" spans="1:3" ht="14" x14ac:dyDescent="0.3">
      <c r="A54" s="174"/>
      <c r="B54" s="93" t="s">
        <v>69</v>
      </c>
      <c r="C54" s="97" t="s">
        <v>77</v>
      </c>
    </row>
    <row r="55" spans="1:3" ht="14" x14ac:dyDescent="0.3">
      <c r="A55" s="174"/>
      <c r="B55" s="93" t="s">
        <v>169</v>
      </c>
      <c r="C55" s="97" t="s">
        <v>0</v>
      </c>
    </row>
    <row r="56" spans="1:3" ht="14" x14ac:dyDescent="0.3">
      <c r="A56" s="174"/>
      <c r="B56" s="93" t="s">
        <v>69</v>
      </c>
      <c r="C56" s="97" t="s">
        <v>79</v>
      </c>
    </row>
    <row r="57" spans="1:3" ht="14" x14ac:dyDescent="0.3">
      <c r="A57" s="174"/>
      <c r="B57" s="93" t="s">
        <v>69</v>
      </c>
      <c r="C57" s="97" t="s">
        <v>56</v>
      </c>
    </row>
    <row r="58" spans="1:3" ht="14" x14ac:dyDescent="0.3">
      <c r="A58" s="174"/>
      <c r="B58" s="93" t="s">
        <v>69</v>
      </c>
      <c r="C58" s="97" t="s">
        <v>396</v>
      </c>
    </row>
    <row r="59" spans="1:3" ht="14" x14ac:dyDescent="0.3">
      <c r="A59" s="174"/>
      <c r="B59" s="93" t="s">
        <v>69</v>
      </c>
      <c r="C59" s="97" t="s">
        <v>2</v>
      </c>
    </row>
    <row r="60" spans="1:3" ht="14" x14ac:dyDescent="0.3">
      <c r="A60" s="174"/>
      <c r="B60" s="93" t="s">
        <v>69</v>
      </c>
      <c r="C60" s="97" t="s">
        <v>3</v>
      </c>
    </row>
    <row r="61" spans="1:3" ht="14" x14ac:dyDescent="0.3">
      <c r="A61" s="174"/>
      <c r="B61" s="93" t="s">
        <v>171</v>
      </c>
      <c r="C61" s="172" t="s">
        <v>414</v>
      </c>
    </row>
    <row r="62" spans="1:3" ht="14" x14ac:dyDescent="0.3">
      <c r="A62" s="174"/>
      <c r="B62" s="93" t="s">
        <v>171</v>
      </c>
      <c r="C62" s="172" t="s">
        <v>415</v>
      </c>
    </row>
    <row r="63" spans="1:3" ht="14" x14ac:dyDescent="0.3">
      <c r="A63" s="174"/>
      <c r="B63" s="93" t="s">
        <v>171</v>
      </c>
      <c r="C63" s="172" t="s">
        <v>62</v>
      </c>
    </row>
    <row r="64" spans="1:3" ht="14" x14ac:dyDescent="0.3">
      <c r="A64" s="174"/>
      <c r="B64" s="93" t="s">
        <v>171</v>
      </c>
      <c r="C64" s="172" t="s">
        <v>57</v>
      </c>
    </row>
    <row r="65" spans="1:3" ht="14" x14ac:dyDescent="0.3">
      <c r="A65" s="174"/>
      <c r="B65" s="93" t="s">
        <v>171</v>
      </c>
      <c r="C65" s="172" t="s">
        <v>58</v>
      </c>
    </row>
    <row r="66" spans="1:3" ht="14" x14ac:dyDescent="0.3">
      <c r="A66" s="174"/>
      <c r="B66" s="93" t="s">
        <v>172</v>
      </c>
      <c r="C66" s="172" t="s">
        <v>281</v>
      </c>
    </row>
    <row r="67" spans="1:3" ht="14" x14ac:dyDescent="0.3">
      <c r="A67" s="174"/>
      <c r="B67" s="93" t="s">
        <v>171</v>
      </c>
      <c r="C67" s="172" t="s">
        <v>59</v>
      </c>
    </row>
    <row r="68" spans="1:3" ht="14" x14ac:dyDescent="0.3">
      <c r="A68" s="174"/>
      <c r="B68" s="93" t="s">
        <v>170</v>
      </c>
      <c r="C68" s="172" t="s">
        <v>416</v>
      </c>
    </row>
    <row r="69" spans="1:3" ht="14" x14ac:dyDescent="0.3">
      <c r="A69" s="174"/>
      <c r="B69" s="93" t="s">
        <v>170</v>
      </c>
      <c r="C69" s="172" t="s">
        <v>417</v>
      </c>
    </row>
    <row r="70" spans="1:3" ht="14" x14ac:dyDescent="0.3">
      <c r="A70" s="174"/>
      <c r="B70" s="93" t="s">
        <v>170</v>
      </c>
      <c r="C70" s="172" t="s">
        <v>418</v>
      </c>
    </row>
    <row r="71" spans="1:3" ht="14" x14ac:dyDescent="0.3">
      <c r="A71" s="174"/>
      <c r="B71" s="93" t="s">
        <v>171</v>
      </c>
      <c r="C71" s="172" t="s">
        <v>472</v>
      </c>
    </row>
    <row r="72" spans="1:3" ht="14" x14ac:dyDescent="0.3">
      <c r="A72" s="174"/>
      <c r="B72" s="93" t="s">
        <v>173</v>
      </c>
      <c r="C72" s="172" t="s">
        <v>60</v>
      </c>
    </row>
    <row r="73" spans="1:3" ht="14" x14ac:dyDescent="0.3">
      <c r="A73" s="174"/>
      <c r="B73" s="93" t="s">
        <v>173</v>
      </c>
      <c r="C73" s="172" t="s">
        <v>142</v>
      </c>
    </row>
    <row r="74" spans="1:3" ht="14" x14ac:dyDescent="0.3">
      <c r="A74" s="174"/>
      <c r="B74" s="93" t="s">
        <v>173</v>
      </c>
      <c r="C74" s="172" t="s">
        <v>471</v>
      </c>
    </row>
    <row r="75" spans="1:3" ht="14" x14ac:dyDescent="0.3">
      <c r="A75" s="174"/>
      <c r="B75" s="93" t="s">
        <v>173</v>
      </c>
      <c r="C75" s="172" t="s">
        <v>470</v>
      </c>
    </row>
    <row r="76" spans="1:3" ht="14" x14ac:dyDescent="0.3">
      <c r="A76" s="174"/>
      <c r="B76" s="93" t="s">
        <v>171</v>
      </c>
      <c r="C76" s="172" t="s">
        <v>469</v>
      </c>
    </row>
    <row r="77" spans="1:3" ht="14" x14ac:dyDescent="0.3">
      <c r="A77" s="174"/>
    </row>
    <row r="78" spans="1:3" ht="14" x14ac:dyDescent="0.3">
      <c r="A78" s="174"/>
    </row>
    <row r="79" spans="1:3" ht="14" x14ac:dyDescent="0.3">
      <c r="A79" s="174"/>
    </row>
    <row r="80" spans="1:3" ht="14" x14ac:dyDescent="0.3">
      <c r="A80" s="174"/>
    </row>
  </sheetData>
  <phoneticPr fontId="4" type="noConversion"/>
  <dataValidations count="1">
    <dataValidation type="list" allowBlank="1" showInputMessage="1" showErrorMessage="1" sqref="I1" xr:uid="{00000000-0002-0000-0900-000000000000}">
      <formula1>OFFSET(B2,MATCH(G1,B2:B76,0)-1,1,COUNTIF(B2:B76,G1),1)</formula1>
    </dataValidation>
  </dataValidations>
  <pageMargins left="0.7" right="0.7" top="0.75" bottom="0.75" header="0.3" footer="0.3"/>
  <pageSetup paperSize="9" scale="78" orientation="portrait" blackAndWhite="1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Sheet28">
    <tabColor rgb="FF00B050"/>
    <pageSetUpPr fitToPage="1"/>
  </sheetPr>
  <dimension ref="A1:X30"/>
  <sheetViews>
    <sheetView showZeros="0" zoomScaleNormal="100" zoomScaleSheetLayoutView="100" workbookViewId="0">
      <pane xSplit="2" ySplit="6" topLeftCell="C7" activePane="bottomRight" state="frozen"/>
      <selection pane="topRight"/>
      <selection pane="bottomLeft"/>
      <selection pane="bottomRight" activeCell="N17" sqref="N17"/>
    </sheetView>
  </sheetViews>
  <sheetFormatPr defaultColWidth="9" defaultRowHeight="11.5" x14ac:dyDescent="0.3"/>
  <cols>
    <col min="1" max="1" width="7.75" style="23" customWidth="1"/>
    <col min="2" max="2" width="35.83203125" style="24" customWidth="1"/>
    <col min="3" max="3" width="11.75" style="323" customWidth="1"/>
    <col min="4" max="6" width="5.58203125" style="323" customWidth="1"/>
    <col min="7" max="7" width="8.25" style="323" customWidth="1"/>
    <col min="8" max="10" width="4.33203125" style="323" customWidth="1"/>
    <col min="11" max="11" width="9.08203125" style="323" customWidth="1"/>
    <col min="12" max="12" width="9.58203125" style="323" customWidth="1"/>
    <col min="13" max="13" width="10.25" style="324" customWidth="1"/>
    <col min="14" max="14" width="9.58203125" style="23" customWidth="1"/>
    <col min="15" max="17" width="6" style="23" customWidth="1"/>
    <col min="18" max="18" width="9" style="23"/>
    <col min="19" max="19" width="5.08203125" style="23" customWidth="1"/>
    <col min="20" max="21" width="4.83203125" style="23" customWidth="1"/>
    <col min="22" max="23" width="9" style="23"/>
    <col min="24" max="24" width="9.83203125" style="23" customWidth="1"/>
    <col min="25" max="16384" width="9" style="23"/>
  </cols>
  <sheetData>
    <row r="1" spans="1:24" ht="24.75" customHeight="1" x14ac:dyDescent="0.3">
      <c r="A1" s="308" t="s">
        <v>125</v>
      </c>
      <c r="B1" s="406" t="s">
        <v>441</v>
      </c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  <c r="R1" s="406"/>
      <c r="S1" s="406"/>
      <c r="T1" s="406"/>
      <c r="U1" s="406"/>
      <c r="V1" s="406"/>
      <c r="W1" s="406"/>
      <c r="X1" s="406"/>
    </row>
    <row r="2" spans="1:24" s="309" customFormat="1" ht="10.5" customHeight="1" x14ac:dyDescent="0.3">
      <c r="B2" s="407">
        <f>已审利润表!B2</f>
        <v>45292</v>
      </c>
      <c r="C2" s="408"/>
      <c r="D2" s="408"/>
      <c r="E2" s="408"/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8"/>
      <c r="W2" s="408"/>
      <c r="X2" s="408"/>
    </row>
    <row r="3" spans="1:24" s="309" customFormat="1" ht="10.5" customHeight="1" thickBot="1" x14ac:dyDescent="0.35">
      <c r="B3" s="263" t="str">
        <f>已审资产负债表!B3</f>
        <v>单位：洛阳优选文化传播有限公司</v>
      </c>
      <c r="C3" s="310"/>
      <c r="D3" s="409"/>
      <c r="E3" s="409"/>
      <c r="F3" s="409"/>
      <c r="G3" s="409"/>
      <c r="H3" s="409"/>
      <c r="I3" s="409"/>
      <c r="J3" s="311"/>
      <c r="K3" s="310"/>
      <c r="L3" s="310"/>
      <c r="M3" s="312"/>
      <c r="W3" s="410" t="s">
        <v>269</v>
      </c>
      <c r="X3" s="411"/>
    </row>
    <row r="4" spans="1:24" s="309" customFormat="1" ht="16.5" customHeight="1" x14ac:dyDescent="0.3">
      <c r="B4" s="412" t="s">
        <v>80</v>
      </c>
      <c r="C4" s="415" t="s">
        <v>271</v>
      </c>
      <c r="D4" s="416"/>
      <c r="E4" s="416"/>
      <c r="F4" s="416"/>
      <c r="G4" s="416"/>
      <c r="H4" s="416"/>
      <c r="I4" s="416"/>
      <c r="J4" s="416"/>
      <c r="K4" s="416"/>
      <c r="L4" s="416"/>
      <c r="M4" s="416"/>
      <c r="N4" s="415" t="s">
        <v>270</v>
      </c>
      <c r="O4" s="416"/>
      <c r="P4" s="416"/>
      <c r="Q4" s="416"/>
      <c r="R4" s="416"/>
      <c r="S4" s="416"/>
      <c r="T4" s="416"/>
      <c r="U4" s="416"/>
      <c r="V4" s="416"/>
      <c r="W4" s="416"/>
      <c r="X4" s="417"/>
    </row>
    <row r="5" spans="1:24" s="309" customFormat="1" ht="21.75" customHeight="1" x14ac:dyDescent="0.3">
      <c r="B5" s="413"/>
      <c r="C5" s="404" t="s">
        <v>439</v>
      </c>
      <c r="D5" s="404" t="s">
        <v>15</v>
      </c>
      <c r="E5" s="418"/>
      <c r="F5" s="418"/>
      <c r="G5" s="404" t="s">
        <v>0</v>
      </c>
      <c r="H5" s="404" t="s">
        <v>1</v>
      </c>
      <c r="I5" s="404" t="s">
        <v>16</v>
      </c>
      <c r="J5" s="419" t="s">
        <v>391</v>
      </c>
      <c r="K5" s="404" t="s">
        <v>2</v>
      </c>
      <c r="L5" s="404" t="s">
        <v>3</v>
      </c>
      <c r="M5" s="421" t="s">
        <v>4</v>
      </c>
      <c r="N5" s="404" t="s">
        <v>439</v>
      </c>
      <c r="O5" s="404" t="s">
        <v>15</v>
      </c>
      <c r="P5" s="418"/>
      <c r="Q5" s="418"/>
      <c r="R5" s="404" t="s">
        <v>0</v>
      </c>
      <c r="S5" s="404" t="s">
        <v>1</v>
      </c>
      <c r="T5" s="404" t="s">
        <v>16</v>
      </c>
      <c r="U5" s="419" t="s">
        <v>391</v>
      </c>
      <c r="V5" s="404" t="s">
        <v>2</v>
      </c>
      <c r="W5" s="404" t="s">
        <v>3</v>
      </c>
      <c r="X5" s="423" t="s">
        <v>4</v>
      </c>
    </row>
    <row r="6" spans="1:24" s="309" customFormat="1" ht="16.5" customHeight="1" x14ac:dyDescent="0.3">
      <c r="B6" s="414"/>
      <c r="C6" s="405"/>
      <c r="D6" s="313" t="s">
        <v>17</v>
      </c>
      <c r="E6" s="313" t="s">
        <v>18</v>
      </c>
      <c r="F6" s="313" t="s">
        <v>5</v>
      </c>
      <c r="G6" s="405"/>
      <c r="H6" s="405"/>
      <c r="I6" s="405"/>
      <c r="J6" s="420"/>
      <c r="K6" s="405"/>
      <c r="L6" s="405"/>
      <c r="M6" s="422"/>
      <c r="N6" s="405"/>
      <c r="O6" s="313" t="s">
        <v>17</v>
      </c>
      <c r="P6" s="313" t="s">
        <v>18</v>
      </c>
      <c r="Q6" s="313" t="s">
        <v>5</v>
      </c>
      <c r="R6" s="405"/>
      <c r="S6" s="405"/>
      <c r="T6" s="405"/>
      <c r="U6" s="420"/>
      <c r="V6" s="405"/>
      <c r="W6" s="405"/>
      <c r="X6" s="424"/>
    </row>
    <row r="7" spans="1:24" s="309" customFormat="1" ht="28.5" customHeight="1" x14ac:dyDescent="0.3">
      <c r="B7" s="314" t="s">
        <v>323</v>
      </c>
      <c r="C7" s="264">
        <f>已审资产负债表!G32</f>
        <v>0</v>
      </c>
      <c r="D7" s="264">
        <f>已审资产负债表!G34</f>
        <v>0</v>
      </c>
      <c r="E7" s="264">
        <f>已审资产负债表!G35</f>
        <v>0</v>
      </c>
      <c r="F7" s="315"/>
      <c r="G7" s="264">
        <f>已审资产负债表!G36</f>
        <v>0</v>
      </c>
      <c r="H7" s="315"/>
      <c r="I7" s="315"/>
      <c r="J7" s="315"/>
      <c r="K7" s="264">
        <f>已审资产负债表!G40</f>
        <v>0</v>
      </c>
      <c r="L7" s="264">
        <f>已审资产负债表!G41</f>
        <v>0</v>
      </c>
      <c r="M7" s="265">
        <f t="shared" ref="M7:M26" si="0">SUM(C7:G7)-H7+SUM(I7:L7)</f>
        <v>0</v>
      </c>
      <c r="N7" s="325">
        <f>基本信息表!G4</f>
        <v>0</v>
      </c>
      <c r="O7" s="317"/>
      <c r="P7" s="317"/>
      <c r="Q7" s="317"/>
      <c r="R7" s="325">
        <f>基本信息表!G5</f>
        <v>0</v>
      </c>
      <c r="S7" s="317"/>
      <c r="T7" s="317"/>
      <c r="U7" s="317"/>
      <c r="V7" s="325">
        <f>基本信息表!G6</f>
        <v>0</v>
      </c>
      <c r="W7" s="325">
        <f>基本信息表!G7</f>
        <v>0</v>
      </c>
      <c r="X7" s="304">
        <f>N7+O7+P7+Q7+R7-S7+T7+V7+W7</f>
        <v>0</v>
      </c>
    </row>
    <row r="8" spans="1:24" s="309" customFormat="1" ht="28.5" customHeight="1" x14ac:dyDescent="0.3">
      <c r="B8" s="318" t="s">
        <v>324</v>
      </c>
      <c r="C8" s="315"/>
      <c r="D8" s="315"/>
      <c r="E8" s="315"/>
      <c r="F8" s="315"/>
      <c r="G8" s="315"/>
      <c r="H8" s="315"/>
      <c r="I8" s="315"/>
      <c r="J8" s="315"/>
      <c r="K8" s="315"/>
      <c r="L8" s="315"/>
      <c r="M8" s="265">
        <f t="shared" si="0"/>
        <v>0</v>
      </c>
      <c r="N8" s="317"/>
      <c r="O8" s="317"/>
      <c r="P8" s="317"/>
      <c r="Q8" s="317"/>
      <c r="R8" s="317"/>
      <c r="S8" s="317"/>
      <c r="T8" s="317"/>
      <c r="U8" s="317"/>
      <c r="V8" s="317"/>
      <c r="W8" s="317"/>
      <c r="X8" s="304">
        <f t="shared" ref="X8:X28" si="1">N8+O8+P8+Q8+R8-S8+T8+V8+W8</f>
        <v>0</v>
      </c>
    </row>
    <row r="9" spans="1:24" s="309" customFormat="1" ht="28.5" customHeight="1" x14ac:dyDescent="0.3">
      <c r="B9" s="318" t="s">
        <v>265</v>
      </c>
      <c r="C9" s="315"/>
      <c r="D9" s="315"/>
      <c r="E9" s="315"/>
      <c r="F9" s="315"/>
      <c r="G9" s="315"/>
      <c r="H9" s="315"/>
      <c r="I9" s="315"/>
      <c r="J9" s="315"/>
      <c r="K9" s="315"/>
      <c r="L9" s="315"/>
      <c r="M9" s="265">
        <f t="shared" si="0"/>
        <v>0</v>
      </c>
      <c r="N9" s="317"/>
      <c r="O9" s="317"/>
      <c r="P9" s="317"/>
      <c r="Q9" s="317"/>
      <c r="R9" s="317"/>
      <c r="S9" s="317"/>
      <c r="T9" s="317"/>
      <c r="U9" s="317"/>
      <c r="V9" s="317"/>
      <c r="W9" s="317"/>
      <c r="X9" s="304">
        <f t="shared" si="1"/>
        <v>0</v>
      </c>
    </row>
    <row r="10" spans="1:24" s="309" customFormat="1" ht="28.5" customHeight="1" x14ac:dyDescent="0.3">
      <c r="B10" s="318" t="s">
        <v>266</v>
      </c>
      <c r="C10" s="315"/>
      <c r="D10" s="315"/>
      <c r="E10" s="315"/>
      <c r="F10" s="315"/>
      <c r="G10" s="315"/>
      <c r="H10" s="315"/>
      <c r="I10" s="315"/>
      <c r="J10" s="315"/>
      <c r="K10" s="315"/>
      <c r="L10" s="315"/>
      <c r="M10" s="265">
        <f t="shared" si="0"/>
        <v>0</v>
      </c>
      <c r="N10" s="317"/>
      <c r="O10" s="317"/>
      <c r="P10" s="317"/>
      <c r="Q10" s="317"/>
      <c r="R10" s="317"/>
      <c r="S10" s="317"/>
      <c r="T10" s="317"/>
      <c r="U10" s="317"/>
      <c r="V10" s="317"/>
      <c r="W10" s="317"/>
      <c r="X10" s="304">
        <f t="shared" si="1"/>
        <v>0</v>
      </c>
    </row>
    <row r="11" spans="1:24" s="309" customFormat="1" ht="28.5" customHeight="1" x14ac:dyDescent="0.3">
      <c r="B11" s="314" t="s">
        <v>325</v>
      </c>
      <c r="C11" s="264">
        <f t="shared" ref="C11:L11" si="2">C7+C8+C9+C10</f>
        <v>0</v>
      </c>
      <c r="D11" s="264">
        <f t="shared" si="2"/>
        <v>0</v>
      </c>
      <c r="E11" s="264">
        <f t="shared" si="2"/>
        <v>0</v>
      </c>
      <c r="F11" s="264">
        <f t="shared" si="2"/>
        <v>0</v>
      </c>
      <c r="G11" s="264">
        <f t="shared" si="2"/>
        <v>0</v>
      </c>
      <c r="H11" s="264">
        <f t="shared" si="2"/>
        <v>0</v>
      </c>
      <c r="I11" s="264">
        <f t="shared" si="2"/>
        <v>0</v>
      </c>
      <c r="J11" s="315"/>
      <c r="K11" s="264">
        <f t="shared" si="2"/>
        <v>0</v>
      </c>
      <c r="L11" s="264">
        <f t="shared" si="2"/>
        <v>0</v>
      </c>
      <c r="M11" s="265">
        <f t="shared" si="0"/>
        <v>0</v>
      </c>
      <c r="N11" s="325">
        <f>N7+N8+N9+N10</f>
        <v>0</v>
      </c>
      <c r="O11" s="325">
        <f t="shared" ref="O11:W11" si="3">O7+O8+O9+O10</f>
        <v>0</v>
      </c>
      <c r="P11" s="325">
        <f t="shared" si="3"/>
        <v>0</v>
      </c>
      <c r="Q11" s="325">
        <f t="shared" si="3"/>
        <v>0</v>
      </c>
      <c r="R11" s="325">
        <f t="shared" si="3"/>
        <v>0</v>
      </c>
      <c r="S11" s="325">
        <f t="shared" si="3"/>
        <v>0</v>
      </c>
      <c r="T11" s="325">
        <f t="shared" si="3"/>
        <v>0</v>
      </c>
      <c r="U11" s="325">
        <f t="shared" si="3"/>
        <v>0</v>
      </c>
      <c r="V11" s="325">
        <f t="shared" si="3"/>
        <v>0</v>
      </c>
      <c r="W11" s="325">
        <f t="shared" si="3"/>
        <v>0</v>
      </c>
      <c r="X11" s="304">
        <f t="shared" si="1"/>
        <v>0</v>
      </c>
    </row>
    <row r="12" spans="1:24" s="309" customFormat="1" ht="28.5" customHeight="1" x14ac:dyDescent="0.3">
      <c r="B12" s="314" t="s">
        <v>442</v>
      </c>
      <c r="C12" s="264">
        <f>SUM(C13,C14,C19,C23)</f>
        <v>0</v>
      </c>
      <c r="D12" s="264">
        <f>SUM(D13,D14,D19,D23)</f>
        <v>0</v>
      </c>
      <c r="E12" s="315"/>
      <c r="F12" s="315"/>
      <c r="G12" s="264">
        <f>SUM(G13,G14,G19,G23)</f>
        <v>0</v>
      </c>
      <c r="H12" s="264">
        <f>SUM(H13,H14,H19,H23)</f>
        <v>0</v>
      </c>
      <c r="I12" s="264">
        <f>SUM(I13,I14,I19,I23)</f>
        <v>0</v>
      </c>
      <c r="J12" s="315"/>
      <c r="K12" s="264">
        <f>SUM(K13,K14,K19,K23)</f>
        <v>0</v>
      </c>
      <c r="L12" s="264">
        <f>SUM(L13,L14,L19,L23)</f>
        <v>0</v>
      </c>
      <c r="M12" s="265">
        <f t="shared" si="0"/>
        <v>0</v>
      </c>
      <c r="N12" s="325">
        <f>SUM(N13,N14,N19,N23)</f>
        <v>0</v>
      </c>
      <c r="O12" s="325">
        <f>SUM(O13,O14,O19,O23)</f>
        <v>0</v>
      </c>
      <c r="P12" s="317"/>
      <c r="Q12" s="317"/>
      <c r="R12" s="325">
        <f>SUM(R13,R14,R19,R23)</f>
        <v>0</v>
      </c>
      <c r="S12" s="325">
        <f>SUM(S13,S14,S19,S23)</f>
        <v>0</v>
      </c>
      <c r="T12" s="325">
        <f>SUM(T13,T14,T19,T23)</f>
        <v>0</v>
      </c>
      <c r="U12" s="317"/>
      <c r="V12" s="325">
        <f>SUM(V13,V14,V19,V23)</f>
        <v>0</v>
      </c>
      <c r="W12" s="325">
        <f>SUM(W13,W14,W19,W23)</f>
        <v>0</v>
      </c>
      <c r="X12" s="304">
        <f t="shared" si="1"/>
        <v>0</v>
      </c>
    </row>
    <row r="13" spans="1:24" s="309" customFormat="1" ht="28.5" customHeight="1" x14ac:dyDescent="0.3">
      <c r="B13" s="318" t="s">
        <v>443</v>
      </c>
      <c r="C13" s="315"/>
      <c r="D13" s="315"/>
      <c r="E13" s="315"/>
      <c r="F13" s="315"/>
      <c r="G13" s="315"/>
      <c r="H13" s="315"/>
      <c r="I13" s="315"/>
      <c r="J13" s="315"/>
      <c r="K13" s="315"/>
      <c r="L13" s="264">
        <f>已审利润表!C26</f>
        <v>0</v>
      </c>
      <c r="M13" s="265">
        <f t="shared" si="0"/>
        <v>0</v>
      </c>
      <c r="N13" s="317"/>
      <c r="O13" s="317"/>
      <c r="P13" s="317"/>
      <c r="Q13" s="317"/>
      <c r="R13" s="317"/>
      <c r="S13" s="317"/>
      <c r="T13" s="317"/>
      <c r="U13" s="317"/>
      <c r="V13" s="317"/>
      <c r="W13" s="325">
        <f>已审利润表!D26</f>
        <v>0</v>
      </c>
      <c r="X13" s="304">
        <f t="shared" si="1"/>
        <v>0</v>
      </c>
    </row>
    <row r="14" spans="1:24" s="309" customFormat="1" ht="28.5" customHeight="1" x14ac:dyDescent="0.3">
      <c r="B14" s="318" t="s">
        <v>444</v>
      </c>
      <c r="C14" s="264">
        <f>SUM(C15:C18)</f>
        <v>0</v>
      </c>
      <c r="D14" s="264">
        <f>SUM(D15:D18)</f>
        <v>0</v>
      </c>
      <c r="E14" s="315"/>
      <c r="F14" s="315"/>
      <c r="G14" s="264">
        <f>SUM(G15:G18)</f>
        <v>0</v>
      </c>
      <c r="H14" s="264">
        <f>SUM(H15:H18)</f>
        <v>0</v>
      </c>
      <c r="I14" s="264">
        <f>SUM(I15:I18)</f>
        <v>0</v>
      </c>
      <c r="J14" s="315"/>
      <c r="K14" s="264">
        <f>SUM(K15:K18)</f>
        <v>0</v>
      </c>
      <c r="L14" s="264">
        <f>SUM(L15:L18)</f>
        <v>0</v>
      </c>
      <c r="M14" s="265">
        <f t="shared" si="0"/>
        <v>0</v>
      </c>
      <c r="N14" s="325">
        <f>SUM(N15:N18)</f>
        <v>0</v>
      </c>
      <c r="O14" s="325">
        <f>SUM(O15:O18)</f>
        <v>0</v>
      </c>
      <c r="P14" s="317"/>
      <c r="Q14" s="317"/>
      <c r="R14" s="325">
        <f>SUM(R15:R18)</f>
        <v>0</v>
      </c>
      <c r="S14" s="325">
        <f>SUM(S15:S18)</f>
        <v>0</v>
      </c>
      <c r="T14" s="325">
        <f>SUM(T15:T18)</f>
        <v>0</v>
      </c>
      <c r="U14" s="317"/>
      <c r="V14" s="325">
        <f>SUM(V15:V18)</f>
        <v>0</v>
      </c>
      <c r="W14" s="325">
        <f>SUM(W15:W18)</f>
        <v>0</v>
      </c>
      <c r="X14" s="304">
        <f t="shared" si="1"/>
        <v>0</v>
      </c>
    </row>
    <row r="15" spans="1:24" s="309" customFormat="1" ht="28.5" customHeight="1" x14ac:dyDescent="0.3">
      <c r="B15" s="319" t="s">
        <v>356</v>
      </c>
      <c r="C15" s="264">
        <f>已审资产负债表!F32-已审资产负债表!G32</f>
        <v>0</v>
      </c>
      <c r="D15" s="315"/>
      <c r="E15" s="315"/>
      <c r="F15" s="315"/>
      <c r="G15" s="315"/>
      <c r="H15" s="315"/>
      <c r="I15" s="315"/>
      <c r="J15" s="315"/>
      <c r="K15" s="315"/>
      <c r="L15" s="315"/>
      <c r="M15" s="265">
        <f t="shared" si="0"/>
        <v>0</v>
      </c>
      <c r="N15" s="317"/>
      <c r="O15" s="317"/>
      <c r="P15" s="317"/>
      <c r="Q15" s="317"/>
      <c r="R15" s="317"/>
      <c r="S15" s="317"/>
      <c r="T15" s="317"/>
      <c r="U15" s="317"/>
      <c r="V15" s="317"/>
      <c r="W15" s="317"/>
      <c r="X15" s="304">
        <f t="shared" si="1"/>
        <v>0</v>
      </c>
    </row>
    <row r="16" spans="1:24" s="309" customFormat="1" ht="28.5" customHeight="1" x14ac:dyDescent="0.3">
      <c r="B16" s="319" t="s">
        <v>357</v>
      </c>
      <c r="C16" s="315"/>
      <c r="D16" s="315"/>
      <c r="E16" s="315"/>
      <c r="F16" s="315"/>
      <c r="G16" s="315"/>
      <c r="H16" s="315"/>
      <c r="I16" s="315"/>
      <c r="J16" s="315"/>
      <c r="K16" s="315"/>
      <c r="L16" s="315"/>
      <c r="M16" s="265">
        <f t="shared" si="0"/>
        <v>0</v>
      </c>
      <c r="N16" s="317"/>
      <c r="O16" s="317"/>
      <c r="P16" s="317"/>
      <c r="Q16" s="317"/>
      <c r="R16" s="317"/>
      <c r="S16" s="317"/>
      <c r="T16" s="317"/>
      <c r="U16" s="317"/>
      <c r="V16" s="317"/>
      <c r="W16" s="317"/>
      <c r="X16" s="304">
        <f t="shared" si="1"/>
        <v>0</v>
      </c>
    </row>
    <row r="17" spans="2:24" s="309" customFormat="1" ht="28.5" customHeight="1" x14ac:dyDescent="0.3">
      <c r="B17" s="319" t="s">
        <v>358</v>
      </c>
      <c r="C17" s="315"/>
      <c r="D17" s="315"/>
      <c r="E17" s="315"/>
      <c r="F17" s="315"/>
      <c r="G17" s="315"/>
      <c r="H17" s="315"/>
      <c r="I17" s="315"/>
      <c r="J17" s="315"/>
      <c r="K17" s="315"/>
      <c r="L17" s="315"/>
      <c r="M17" s="265">
        <f t="shared" si="0"/>
        <v>0</v>
      </c>
      <c r="N17" s="317"/>
      <c r="O17" s="317"/>
      <c r="P17" s="317"/>
      <c r="Q17" s="317"/>
      <c r="R17" s="317"/>
      <c r="S17" s="317"/>
      <c r="T17" s="317"/>
      <c r="U17" s="317"/>
      <c r="V17" s="317"/>
      <c r="W17" s="317"/>
      <c r="X17" s="304">
        <f t="shared" si="1"/>
        <v>0</v>
      </c>
    </row>
    <row r="18" spans="2:24" s="309" customFormat="1" ht="28.5" customHeight="1" x14ac:dyDescent="0.3">
      <c r="B18" s="319" t="s">
        <v>359</v>
      </c>
      <c r="C18" s="315"/>
      <c r="D18" s="315"/>
      <c r="E18" s="315"/>
      <c r="F18" s="315"/>
      <c r="G18" s="315"/>
      <c r="H18" s="315"/>
      <c r="I18" s="315"/>
      <c r="J18" s="315"/>
      <c r="K18" s="315"/>
      <c r="L18" s="315"/>
      <c r="M18" s="265">
        <f t="shared" si="0"/>
        <v>0</v>
      </c>
      <c r="N18" s="317"/>
      <c r="O18" s="317"/>
      <c r="P18" s="317"/>
      <c r="Q18" s="317"/>
      <c r="R18" s="317"/>
      <c r="S18" s="317"/>
      <c r="T18" s="317"/>
      <c r="U18" s="317"/>
      <c r="V18" s="317"/>
      <c r="W18" s="317"/>
      <c r="X18" s="304">
        <f t="shared" si="1"/>
        <v>0</v>
      </c>
    </row>
    <row r="19" spans="2:24" s="309" customFormat="1" ht="28.5" customHeight="1" x14ac:dyDescent="0.3">
      <c r="B19" s="314" t="s">
        <v>445</v>
      </c>
      <c r="C19" s="264">
        <f>SUM(C20:C22)</f>
        <v>0</v>
      </c>
      <c r="D19" s="264">
        <f>SUM(D20:D22)</f>
        <v>0</v>
      </c>
      <c r="E19" s="315"/>
      <c r="F19" s="315"/>
      <c r="G19" s="264">
        <f>SUM(G20:G22)</f>
        <v>0</v>
      </c>
      <c r="H19" s="264">
        <f>SUM(H20:H22)</f>
        <v>0</v>
      </c>
      <c r="I19" s="264">
        <f>SUM(I20:I22)</f>
        <v>0</v>
      </c>
      <c r="J19" s="315"/>
      <c r="K19" s="264">
        <f>SUM(K20:K22)</f>
        <v>0</v>
      </c>
      <c r="L19" s="264">
        <f>SUM(L20:L22)</f>
        <v>0</v>
      </c>
      <c r="M19" s="265">
        <f t="shared" si="0"/>
        <v>0</v>
      </c>
      <c r="N19" s="325">
        <f>SUM(N20:N22)</f>
        <v>0</v>
      </c>
      <c r="O19" s="325">
        <f>SUM(O20:O22)</f>
        <v>0</v>
      </c>
      <c r="P19" s="317"/>
      <c r="Q19" s="317"/>
      <c r="R19" s="325">
        <f>SUM(R20:R22)</f>
        <v>0</v>
      </c>
      <c r="S19" s="325">
        <f>SUM(S20:S22)</f>
        <v>0</v>
      </c>
      <c r="T19" s="325">
        <f>SUM(T20:T22)</f>
        <v>0</v>
      </c>
      <c r="U19" s="317"/>
      <c r="V19" s="325">
        <f>SUM(V20:V22)</f>
        <v>0</v>
      </c>
      <c r="W19" s="325">
        <f>SUM(W20:W22)</f>
        <v>0</v>
      </c>
      <c r="X19" s="304">
        <f t="shared" si="1"/>
        <v>0</v>
      </c>
    </row>
    <row r="20" spans="2:24" s="309" customFormat="1" ht="28.5" customHeight="1" x14ac:dyDescent="0.3">
      <c r="B20" s="320" t="s">
        <v>360</v>
      </c>
      <c r="C20" s="315"/>
      <c r="D20" s="315"/>
      <c r="E20" s="315"/>
      <c r="F20" s="315"/>
      <c r="G20" s="315"/>
      <c r="H20" s="315"/>
      <c r="I20" s="315"/>
      <c r="J20" s="315"/>
      <c r="K20" s="264">
        <f>已审资产负债表!F40-已审资产负债表!G40</f>
        <v>0</v>
      </c>
      <c r="L20" s="264">
        <f>-K20</f>
        <v>0</v>
      </c>
      <c r="M20" s="265">
        <f t="shared" si="0"/>
        <v>0</v>
      </c>
      <c r="N20" s="317"/>
      <c r="O20" s="317"/>
      <c r="P20" s="317"/>
      <c r="Q20" s="317"/>
      <c r="R20" s="317"/>
      <c r="S20" s="317"/>
      <c r="T20" s="317"/>
      <c r="U20" s="317"/>
      <c r="V20" s="317"/>
      <c r="W20" s="317"/>
      <c r="X20" s="304">
        <f t="shared" si="1"/>
        <v>0</v>
      </c>
    </row>
    <row r="21" spans="2:24" s="309" customFormat="1" ht="28.5" customHeight="1" x14ac:dyDescent="0.3">
      <c r="B21" s="320" t="s">
        <v>446</v>
      </c>
      <c r="C21" s="315"/>
      <c r="D21" s="315"/>
      <c r="E21" s="315"/>
      <c r="F21" s="315"/>
      <c r="G21" s="315"/>
      <c r="H21" s="315"/>
      <c r="I21" s="315"/>
      <c r="J21" s="315"/>
      <c r="K21" s="315"/>
      <c r="L21" s="315"/>
      <c r="M21" s="265">
        <f t="shared" si="0"/>
        <v>0</v>
      </c>
      <c r="N21" s="317"/>
      <c r="O21" s="317"/>
      <c r="P21" s="317"/>
      <c r="Q21" s="317"/>
      <c r="R21" s="317"/>
      <c r="S21" s="317"/>
      <c r="T21" s="317"/>
      <c r="U21" s="317"/>
      <c r="V21" s="317"/>
      <c r="W21" s="317"/>
      <c r="X21" s="304">
        <f t="shared" si="1"/>
        <v>0</v>
      </c>
    </row>
    <row r="22" spans="2:24" s="309" customFormat="1" ht="28.5" customHeight="1" x14ac:dyDescent="0.3">
      <c r="B22" s="320" t="s">
        <v>361</v>
      </c>
      <c r="C22" s="315"/>
      <c r="D22" s="315"/>
      <c r="E22" s="315"/>
      <c r="F22" s="315"/>
      <c r="G22" s="315"/>
      <c r="H22" s="315"/>
      <c r="I22" s="315"/>
      <c r="J22" s="315"/>
      <c r="K22" s="315"/>
      <c r="L22" s="315"/>
      <c r="M22" s="265">
        <f t="shared" si="0"/>
        <v>0</v>
      </c>
      <c r="N22" s="317"/>
      <c r="O22" s="317"/>
      <c r="P22" s="317"/>
      <c r="Q22" s="317"/>
      <c r="R22" s="317"/>
      <c r="S22" s="317"/>
      <c r="T22" s="317"/>
      <c r="U22" s="317"/>
      <c r="V22" s="317"/>
      <c r="W22" s="317"/>
      <c r="X22" s="304">
        <f t="shared" si="1"/>
        <v>0</v>
      </c>
    </row>
    <row r="23" spans="2:24" s="309" customFormat="1" ht="28.5" customHeight="1" x14ac:dyDescent="0.3">
      <c r="B23" s="314" t="s">
        <v>447</v>
      </c>
      <c r="C23" s="264">
        <f>SUM(C24:C28)</f>
        <v>0</v>
      </c>
      <c r="D23" s="264">
        <f>SUM(D24:D28)</f>
        <v>0</v>
      </c>
      <c r="E23" s="315"/>
      <c r="F23" s="315"/>
      <c r="G23" s="264">
        <f>SUM(G24:G28)</f>
        <v>0</v>
      </c>
      <c r="H23" s="264">
        <f>SUM(H24:H28)</f>
        <v>0</v>
      </c>
      <c r="I23" s="264">
        <f>SUM(I24:I28)</f>
        <v>0</v>
      </c>
      <c r="J23" s="315"/>
      <c r="K23" s="264">
        <f>SUM(K24:K28)</f>
        <v>0</v>
      </c>
      <c r="L23" s="264">
        <f>SUM(L24:L28)</f>
        <v>0</v>
      </c>
      <c r="M23" s="265">
        <f t="shared" si="0"/>
        <v>0</v>
      </c>
      <c r="N23" s="325">
        <f>SUM(N24:N28)</f>
        <v>0</v>
      </c>
      <c r="O23" s="325">
        <f>SUM(O24:O28)</f>
        <v>0</v>
      </c>
      <c r="P23" s="317"/>
      <c r="Q23" s="317"/>
      <c r="R23" s="325">
        <f>SUM(R24:R28)</f>
        <v>0</v>
      </c>
      <c r="S23" s="325">
        <f>SUM(S24:S28)</f>
        <v>0</v>
      </c>
      <c r="T23" s="325">
        <f>SUM(T24:T28)</f>
        <v>0</v>
      </c>
      <c r="U23" s="317"/>
      <c r="V23" s="325">
        <f>SUM(V24:V28)</f>
        <v>0</v>
      </c>
      <c r="W23" s="325">
        <f>SUM(W24:W28)</f>
        <v>0</v>
      </c>
      <c r="X23" s="304">
        <f t="shared" si="1"/>
        <v>0</v>
      </c>
    </row>
    <row r="24" spans="2:24" s="309" customFormat="1" ht="28.5" customHeight="1" x14ac:dyDescent="0.3">
      <c r="B24" s="320" t="s">
        <v>448</v>
      </c>
      <c r="C24" s="315"/>
      <c r="D24" s="315"/>
      <c r="E24" s="315"/>
      <c r="F24" s="315"/>
      <c r="G24" s="315"/>
      <c r="H24" s="315"/>
      <c r="I24" s="315"/>
      <c r="J24" s="315"/>
      <c r="K24" s="315"/>
      <c r="L24" s="315"/>
      <c r="M24" s="265">
        <f t="shared" si="0"/>
        <v>0</v>
      </c>
      <c r="N24" s="317"/>
      <c r="O24" s="317"/>
      <c r="P24" s="317"/>
      <c r="Q24" s="317"/>
      <c r="R24" s="317"/>
      <c r="S24" s="317"/>
      <c r="T24" s="317"/>
      <c r="U24" s="317"/>
      <c r="V24" s="317"/>
      <c r="W24" s="317"/>
      <c r="X24" s="304">
        <f t="shared" si="1"/>
        <v>0</v>
      </c>
    </row>
    <row r="25" spans="2:24" s="309" customFormat="1" ht="28.5" customHeight="1" x14ac:dyDescent="0.3">
      <c r="B25" s="320" t="s">
        <v>449</v>
      </c>
      <c r="C25" s="315"/>
      <c r="D25" s="315"/>
      <c r="E25" s="315"/>
      <c r="F25" s="315"/>
      <c r="G25" s="315"/>
      <c r="H25" s="315"/>
      <c r="I25" s="315"/>
      <c r="J25" s="315"/>
      <c r="K25" s="315"/>
      <c r="L25" s="315"/>
      <c r="M25" s="265">
        <f t="shared" si="0"/>
        <v>0</v>
      </c>
      <c r="N25" s="317"/>
      <c r="O25" s="317"/>
      <c r="P25" s="317"/>
      <c r="Q25" s="317"/>
      <c r="R25" s="317"/>
      <c r="S25" s="317"/>
      <c r="T25" s="317"/>
      <c r="U25" s="317"/>
      <c r="V25" s="317"/>
      <c r="W25" s="317"/>
      <c r="X25" s="304">
        <f t="shared" si="1"/>
        <v>0</v>
      </c>
    </row>
    <row r="26" spans="2:24" s="309" customFormat="1" ht="28.5" customHeight="1" x14ac:dyDescent="0.3">
      <c r="B26" s="320" t="s">
        <v>362</v>
      </c>
      <c r="C26" s="315"/>
      <c r="D26" s="315"/>
      <c r="E26" s="315"/>
      <c r="F26" s="315"/>
      <c r="G26" s="315"/>
      <c r="H26" s="315"/>
      <c r="I26" s="315"/>
      <c r="J26" s="315"/>
      <c r="K26" s="315"/>
      <c r="L26" s="315"/>
      <c r="M26" s="265">
        <f t="shared" si="0"/>
        <v>0</v>
      </c>
      <c r="N26" s="317"/>
      <c r="O26" s="317"/>
      <c r="P26" s="317"/>
      <c r="Q26" s="317"/>
      <c r="R26" s="317"/>
      <c r="S26" s="317"/>
      <c r="T26" s="317"/>
      <c r="U26" s="317"/>
      <c r="V26" s="317"/>
      <c r="W26" s="317"/>
      <c r="X26" s="304">
        <f t="shared" si="1"/>
        <v>0</v>
      </c>
    </row>
    <row r="27" spans="2:24" s="309" customFormat="1" ht="28.5" customHeight="1" x14ac:dyDescent="0.3">
      <c r="B27" s="320" t="s">
        <v>363</v>
      </c>
      <c r="C27" s="315"/>
      <c r="D27" s="315"/>
      <c r="E27" s="315"/>
      <c r="F27" s="315"/>
      <c r="G27" s="315"/>
      <c r="H27" s="315"/>
      <c r="I27" s="315"/>
      <c r="J27" s="315"/>
      <c r="K27" s="315"/>
      <c r="L27" s="315"/>
      <c r="M27" s="316"/>
      <c r="N27" s="317"/>
      <c r="O27" s="317"/>
      <c r="P27" s="317"/>
      <c r="Q27" s="317"/>
      <c r="R27" s="317"/>
      <c r="S27" s="317"/>
      <c r="T27" s="317"/>
      <c r="U27" s="317"/>
      <c r="V27" s="317"/>
      <c r="W27" s="317"/>
      <c r="X27" s="304">
        <f t="shared" si="1"/>
        <v>0</v>
      </c>
    </row>
    <row r="28" spans="2:24" s="309" customFormat="1" ht="28.5" customHeight="1" x14ac:dyDescent="0.3">
      <c r="B28" s="320" t="s">
        <v>364</v>
      </c>
      <c r="C28" s="315"/>
      <c r="D28" s="315"/>
      <c r="E28" s="315"/>
      <c r="F28" s="315"/>
      <c r="G28" s="315"/>
      <c r="H28" s="315"/>
      <c r="I28" s="315"/>
      <c r="J28" s="315"/>
      <c r="K28" s="315"/>
      <c r="L28" s="315"/>
      <c r="M28" s="265">
        <f>SUM(C28:G28)-H28+SUM(I28:L28)</f>
        <v>0</v>
      </c>
      <c r="N28" s="317"/>
      <c r="O28" s="317"/>
      <c r="P28" s="317"/>
      <c r="Q28" s="317"/>
      <c r="R28" s="317"/>
      <c r="S28" s="317"/>
      <c r="T28" s="317"/>
      <c r="U28" s="317"/>
      <c r="V28" s="317"/>
      <c r="W28" s="317"/>
      <c r="X28" s="304">
        <f t="shared" si="1"/>
        <v>0</v>
      </c>
    </row>
    <row r="29" spans="2:24" s="309" customFormat="1" ht="28.5" customHeight="1" thickBot="1" x14ac:dyDescent="0.35">
      <c r="B29" s="321" t="s">
        <v>326</v>
      </c>
      <c r="C29" s="266">
        <f>C11+C12</f>
        <v>0</v>
      </c>
      <c r="D29" s="266">
        <f t="shared" ref="D29:L29" si="4">D11+D12</f>
        <v>0</v>
      </c>
      <c r="E29" s="266">
        <f t="shared" si="4"/>
        <v>0</v>
      </c>
      <c r="F29" s="266">
        <f t="shared" si="4"/>
        <v>0</v>
      </c>
      <c r="G29" s="266">
        <f t="shared" si="4"/>
        <v>0</v>
      </c>
      <c r="H29" s="266">
        <f t="shared" si="4"/>
        <v>0</v>
      </c>
      <c r="I29" s="266">
        <f t="shared" si="4"/>
        <v>0</v>
      </c>
      <c r="J29" s="322"/>
      <c r="K29" s="266">
        <f t="shared" si="4"/>
        <v>0</v>
      </c>
      <c r="L29" s="266">
        <f t="shared" si="4"/>
        <v>0</v>
      </c>
      <c r="M29" s="267">
        <f>SUM(C29:G29)-H29+SUM(I29:L29)</f>
        <v>0</v>
      </c>
      <c r="N29" s="305">
        <f>N11+N12</f>
        <v>0</v>
      </c>
      <c r="O29" s="305">
        <f t="shared" ref="O29:X29" si="5">O11+O12</f>
        <v>0</v>
      </c>
      <c r="P29" s="305">
        <f t="shared" si="5"/>
        <v>0</v>
      </c>
      <c r="Q29" s="305">
        <f t="shared" si="5"/>
        <v>0</v>
      </c>
      <c r="R29" s="305">
        <f t="shared" si="5"/>
        <v>0</v>
      </c>
      <c r="S29" s="305">
        <f t="shared" si="5"/>
        <v>0</v>
      </c>
      <c r="T29" s="305">
        <f t="shared" si="5"/>
        <v>0</v>
      </c>
      <c r="U29" s="305">
        <f t="shared" si="5"/>
        <v>0</v>
      </c>
      <c r="V29" s="305">
        <f t="shared" si="5"/>
        <v>0</v>
      </c>
      <c r="W29" s="305">
        <f t="shared" si="5"/>
        <v>0</v>
      </c>
      <c r="X29" s="306">
        <f t="shared" si="5"/>
        <v>0</v>
      </c>
    </row>
    <row r="30" spans="2:24" s="309" customFormat="1" ht="20.25" customHeight="1" x14ac:dyDescent="0.3">
      <c r="B30" s="402" t="s">
        <v>355</v>
      </c>
      <c r="C30" s="403"/>
      <c r="D30" s="403"/>
      <c r="E30" s="403"/>
      <c r="F30" s="403"/>
      <c r="G30" s="403"/>
      <c r="H30" s="403"/>
      <c r="I30" s="403"/>
      <c r="J30" s="403"/>
      <c r="K30" s="403"/>
      <c r="L30" s="403"/>
      <c r="M30" s="403"/>
      <c r="N30" s="403"/>
      <c r="O30" s="403"/>
      <c r="P30" s="403"/>
      <c r="Q30" s="403"/>
      <c r="R30" s="403"/>
      <c r="S30" s="403"/>
      <c r="T30" s="403"/>
      <c r="U30" s="403"/>
      <c r="V30" s="403"/>
      <c r="W30" s="403"/>
      <c r="X30" s="403"/>
    </row>
  </sheetData>
  <mergeCells count="26">
    <mergeCell ref="J5:J6"/>
    <mergeCell ref="U5:U6"/>
    <mergeCell ref="M5:M6"/>
    <mergeCell ref="X5:X6"/>
    <mergeCell ref="O5:Q5"/>
    <mergeCell ref="R5:R6"/>
    <mergeCell ref="S5:S6"/>
    <mergeCell ref="T5:T6"/>
    <mergeCell ref="V5:V6"/>
    <mergeCell ref="W5:W6"/>
    <mergeCell ref="B30:X30"/>
    <mergeCell ref="N5:N6"/>
    <mergeCell ref="B1:X1"/>
    <mergeCell ref="B2:X2"/>
    <mergeCell ref="D3:I3"/>
    <mergeCell ref="W3:X3"/>
    <mergeCell ref="B4:B6"/>
    <mergeCell ref="C4:M4"/>
    <mergeCell ref="N4:X4"/>
    <mergeCell ref="C5:C6"/>
    <mergeCell ref="D5:F5"/>
    <mergeCell ref="G5:G6"/>
    <mergeCell ref="H5:H6"/>
    <mergeCell ref="I5:I6"/>
    <mergeCell ref="K5:K6"/>
    <mergeCell ref="L5:L6"/>
  </mergeCells>
  <phoneticPr fontId="4" type="noConversion"/>
  <hyperlinks>
    <hyperlink ref="A1" location="目录!A1" display="返回目录" xr:uid="{00000000-0004-0000-0A00-000000000000}"/>
  </hyperlinks>
  <printOptions horizontalCentered="1"/>
  <pageMargins left="0.39370078740157483" right="0.39370078740157483" top="0.78740157480314965" bottom="0.39370078740157483" header="0.51181102362204722" footer="0.31496062992125984"/>
  <pageSetup paperSize="9" scale="69" firstPageNumber="13" fitToHeight="0" orientation="landscape" blackAndWhite="1" useFirstPageNumber="1" r:id="rId1"/>
  <headerFooter alignWithMargins="0">
    <oddFooter>&amp;C7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Sheet9">
    <tabColor rgb="FFFFFF00"/>
    <pageSetUpPr fitToPage="1"/>
  </sheetPr>
  <dimension ref="A1:J56"/>
  <sheetViews>
    <sheetView showZeros="0" topLeftCell="A17" zoomScaleNormal="100" zoomScaleSheetLayoutView="100" workbookViewId="0">
      <selection activeCell="J40" sqref="J40"/>
    </sheetView>
  </sheetViews>
  <sheetFormatPr defaultColWidth="9" defaultRowHeight="11.5" x14ac:dyDescent="0.3"/>
  <cols>
    <col min="1" max="1" width="7.75" style="1" customWidth="1"/>
    <col min="2" max="2" width="35.33203125" style="1" customWidth="1"/>
    <col min="3" max="4" width="11.25" style="9" customWidth="1"/>
    <col min="5" max="5" width="35.58203125" style="1" customWidth="1"/>
    <col min="6" max="7" width="12.25" style="9" customWidth="1"/>
    <col min="8" max="8" width="10.58203125" style="1" bestFit="1" customWidth="1"/>
    <col min="9" max="10" width="10" style="1" bestFit="1" customWidth="1"/>
    <col min="11" max="16384" width="9" style="1"/>
  </cols>
  <sheetData>
    <row r="1" spans="1:7" ht="30" customHeight="1" x14ac:dyDescent="0.3">
      <c r="A1" s="213" t="s">
        <v>125</v>
      </c>
      <c r="B1" s="383" t="s">
        <v>293</v>
      </c>
      <c r="C1" s="384"/>
      <c r="D1" s="384"/>
      <c r="E1" s="384"/>
      <c r="F1" s="384"/>
      <c r="G1" s="384"/>
    </row>
    <row r="2" spans="1:7" ht="16.5" customHeight="1" x14ac:dyDescent="0.3">
      <c r="B2" s="385">
        <f>基本信息表!D5</f>
        <v>45291</v>
      </c>
      <c r="C2" s="386"/>
      <c r="D2" s="386"/>
      <c r="E2" s="386"/>
      <c r="F2" s="386"/>
      <c r="G2" s="386"/>
    </row>
    <row r="3" spans="1:7" ht="12.75" customHeight="1" thickBot="1" x14ac:dyDescent="0.35">
      <c r="B3" s="387" t="str">
        <f>"单位："&amp;基本信息表!D2</f>
        <v>单位：洛阳优选文化传播有限公司</v>
      </c>
      <c r="C3" s="388"/>
      <c r="D3" s="388"/>
      <c r="E3" s="388"/>
      <c r="F3" s="59"/>
      <c r="G3" s="2" t="s">
        <v>8</v>
      </c>
    </row>
    <row r="4" spans="1:7" s="58" customFormat="1" ht="12.75" customHeight="1" x14ac:dyDescent="0.3">
      <c r="B4" s="156" t="s">
        <v>252</v>
      </c>
      <c r="C4" s="157" t="s">
        <v>294</v>
      </c>
      <c r="D4" s="157" t="s">
        <v>253</v>
      </c>
      <c r="E4" s="60" t="s">
        <v>432</v>
      </c>
      <c r="F4" s="157" t="s">
        <v>294</v>
      </c>
      <c r="G4" s="158" t="s">
        <v>253</v>
      </c>
    </row>
    <row r="5" spans="1:7" s="58" customFormat="1" ht="12.75" customHeight="1" x14ac:dyDescent="0.3">
      <c r="B5" s="214" t="s">
        <v>295</v>
      </c>
      <c r="C5" s="3"/>
      <c r="D5" s="3"/>
      <c r="E5" s="215" t="s">
        <v>296</v>
      </c>
      <c r="F5" s="3"/>
      <c r="G5" s="61"/>
    </row>
    <row r="6" spans="1:7" ht="12.75" customHeight="1" x14ac:dyDescent="0.3">
      <c r="B6" s="155" t="s">
        <v>25</v>
      </c>
      <c r="C6" s="128"/>
      <c r="D6" s="90"/>
      <c r="E6" s="171" t="s">
        <v>42</v>
      </c>
      <c r="F6" s="119"/>
      <c r="G6" s="127"/>
    </row>
    <row r="7" spans="1:7" ht="28.5" customHeight="1" x14ac:dyDescent="0.3">
      <c r="B7" s="216" t="s">
        <v>451</v>
      </c>
      <c r="C7" s="128"/>
      <c r="D7" s="90"/>
      <c r="E7" s="217" t="s">
        <v>452</v>
      </c>
      <c r="F7" s="120"/>
      <c r="G7" s="121"/>
    </row>
    <row r="8" spans="1:7" ht="12.75" customHeight="1" x14ac:dyDescent="0.3">
      <c r="B8" s="155" t="s">
        <v>70</v>
      </c>
      <c r="C8" s="128"/>
      <c r="D8" s="90"/>
      <c r="E8" s="171" t="s">
        <v>74</v>
      </c>
      <c r="F8" s="119"/>
      <c r="G8" s="127"/>
    </row>
    <row r="9" spans="1:7" ht="12.75" customHeight="1" x14ac:dyDescent="0.3">
      <c r="B9" s="155" t="s">
        <v>384</v>
      </c>
      <c r="C9" s="128"/>
      <c r="D9" s="90"/>
      <c r="E9" s="171" t="s">
        <v>387</v>
      </c>
      <c r="F9" s="120"/>
      <c r="G9" s="121"/>
    </row>
    <row r="10" spans="1:7" ht="12.75" customHeight="1" x14ac:dyDescent="0.3">
      <c r="B10" s="155" t="s">
        <v>386</v>
      </c>
      <c r="C10" s="128"/>
      <c r="D10" s="90"/>
      <c r="E10" s="171" t="s">
        <v>388</v>
      </c>
      <c r="F10" s="119"/>
      <c r="G10" s="127"/>
    </row>
    <row r="11" spans="1:7" ht="12.75" customHeight="1" x14ac:dyDescent="0.3">
      <c r="B11" s="155" t="s">
        <v>26</v>
      </c>
      <c r="C11" s="128"/>
      <c r="D11" s="90"/>
      <c r="E11" s="171" t="s">
        <v>43</v>
      </c>
      <c r="F11" s="120"/>
      <c r="G11" s="121"/>
    </row>
    <row r="12" spans="1:7" ht="12.75" customHeight="1" x14ac:dyDescent="0.3">
      <c r="B12" s="155" t="s">
        <v>27</v>
      </c>
      <c r="C12" s="128"/>
      <c r="D12" s="90"/>
      <c r="E12" s="171" t="s">
        <v>44</v>
      </c>
      <c r="F12" s="119"/>
      <c r="G12" s="127"/>
    </row>
    <row r="13" spans="1:7" ht="12.75" customHeight="1" x14ac:dyDescent="0.3">
      <c r="B13" s="155" t="s">
        <v>28</v>
      </c>
      <c r="C13" s="128"/>
      <c r="D13" s="90"/>
      <c r="E13" s="171" t="s">
        <v>45</v>
      </c>
      <c r="F13" s="120"/>
      <c r="G13" s="121"/>
    </row>
    <row r="14" spans="1:7" ht="12.75" customHeight="1" x14ac:dyDescent="0.3">
      <c r="B14" s="155" t="s">
        <v>71</v>
      </c>
      <c r="C14" s="128"/>
      <c r="D14" s="90"/>
      <c r="E14" s="171" t="s">
        <v>46</v>
      </c>
      <c r="F14" s="119"/>
      <c r="G14" s="127"/>
    </row>
    <row r="15" spans="1:7" ht="12.75" customHeight="1" x14ac:dyDescent="0.3">
      <c r="B15" s="155" t="s">
        <v>29</v>
      </c>
      <c r="C15" s="128"/>
      <c r="D15" s="90"/>
      <c r="E15" s="171" t="s">
        <v>75</v>
      </c>
      <c r="F15" s="120"/>
      <c r="G15" s="121"/>
    </row>
    <row r="16" spans="1:7" ht="12.75" customHeight="1" x14ac:dyDescent="0.3">
      <c r="B16" s="155" t="s">
        <v>30</v>
      </c>
      <c r="C16" s="128"/>
      <c r="D16" s="90"/>
      <c r="E16" s="171" t="s">
        <v>47</v>
      </c>
      <c r="F16" s="119"/>
      <c r="G16" s="127"/>
    </row>
    <row r="17" spans="2:7" ht="12.75" customHeight="1" x14ac:dyDescent="0.3">
      <c r="B17" s="218" t="s">
        <v>254</v>
      </c>
      <c r="C17" s="160">
        <f>SUM(C6:C16)</f>
        <v>0</v>
      </c>
      <c r="D17" s="160">
        <f>SUM(D6:D16)</f>
        <v>0</v>
      </c>
      <c r="E17" s="171" t="s">
        <v>48</v>
      </c>
      <c r="F17" s="120"/>
      <c r="G17" s="121"/>
    </row>
    <row r="18" spans="2:7" ht="12.75" customHeight="1" x14ac:dyDescent="0.3">
      <c r="B18" s="219" t="s">
        <v>297</v>
      </c>
      <c r="C18" s="128"/>
      <c r="D18" s="90"/>
      <c r="E18" s="8" t="s">
        <v>273</v>
      </c>
      <c r="F18" s="350">
        <f>SUM(F6:F17)</f>
        <v>0</v>
      </c>
      <c r="G18" s="351">
        <f>SUM(G6:G17)</f>
        <v>0</v>
      </c>
    </row>
    <row r="19" spans="2:7" ht="12.75" customHeight="1" x14ac:dyDescent="0.3">
      <c r="B19" s="155" t="s">
        <v>453</v>
      </c>
      <c r="C19" s="90"/>
      <c r="D19" s="90"/>
      <c r="E19" s="159" t="s">
        <v>298</v>
      </c>
      <c r="F19" s="101"/>
      <c r="G19" s="102"/>
    </row>
    <row r="20" spans="2:7" ht="12.75" customHeight="1" x14ac:dyDescent="0.3">
      <c r="B20" s="155" t="s">
        <v>455</v>
      </c>
      <c r="C20" s="90"/>
      <c r="D20" s="90"/>
      <c r="E20" s="171" t="s">
        <v>49</v>
      </c>
      <c r="F20" s="101"/>
      <c r="G20" s="102"/>
    </row>
    <row r="21" spans="2:7" ht="12.75" customHeight="1" x14ac:dyDescent="0.3">
      <c r="B21" s="155" t="s">
        <v>31</v>
      </c>
      <c r="C21" s="90"/>
      <c r="D21" s="90"/>
      <c r="E21" s="171" t="s">
        <v>50</v>
      </c>
      <c r="F21" s="101"/>
      <c r="G21" s="102"/>
    </row>
    <row r="22" spans="2:7" ht="12.75" customHeight="1" x14ac:dyDescent="0.3">
      <c r="B22" s="155" t="s">
        <v>32</v>
      </c>
      <c r="C22" s="90"/>
      <c r="D22" s="90"/>
      <c r="E22" s="171" t="s">
        <v>302</v>
      </c>
      <c r="F22" s="101"/>
      <c r="G22" s="102"/>
    </row>
    <row r="23" spans="2:7" ht="12.75" customHeight="1" x14ac:dyDescent="0.3">
      <c r="B23" s="155" t="s">
        <v>459</v>
      </c>
      <c r="C23" s="90"/>
      <c r="D23" s="90"/>
      <c r="E23" s="220" t="s">
        <v>77</v>
      </c>
      <c r="F23" s="101"/>
      <c r="G23" s="102"/>
    </row>
    <row r="24" spans="2:7" ht="12.75" customHeight="1" x14ac:dyDescent="0.3">
      <c r="B24" s="155" t="s">
        <v>461</v>
      </c>
      <c r="C24" s="90"/>
      <c r="D24" s="90"/>
      <c r="E24" s="171" t="s">
        <v>51</v>
      </c>
      <c r="F24" s="101"/>
      <c r="G24" s="102"/>
    </row>
    <row r="25" spans="2:7" ht="12.75" customHeight="1" x14ac:dyDescent="0.3">
      <c r="B25" s="155" t="s">
        <v>33</v>
      </c>
      <c r="C25" s="90"/>
      <c r="D25" s="90"/>
      <c r="E25" s="171" t="s">
        <v>52</v>
      </c>
      <c r="F25" s="101"/>
      <c r="G25" s="102"/>
    </row>
    <row r="26" spans="2:7" ht="12.75" customHeight="1" x14ac:dyDescent="0.3">
      <c r="B26" s="155" t="s">
        <v>34</v>
      </c>
      <c r="C26" s="90"/>
      <c r="D26" s="90"/>
      <c r="E26" s="171" t="s">
        <v>53</v>
      </c>
      <c r="F26" s="101"/>
      <c r="G26" s="102"/>
    </row>
    <row r="27" spans="2:7" ht="12.75" customHeight="1" x14ac:dyDescent="0.3">
      <c r="B27" s="155" t="s">
        <v>35</v>
      </c>
      <c r="C27" s="90"/>
      <c r="D27" s="90"/>
      <c r="E27" s="171" t="s">
        <v>54</v>
      </c>
      <c r="F27" s="101"/>
      <c r="G27" s="102"/>
    </row>
    <row r="28" spans="2:7" ht="12.75" customHeight="1" x14ac:dyDescent="0.3">
      <c r="B28" s="155" t="s">
        <v>72</v>
      </c>
      <c r="C28" s="90"/>
      <c r="D28" s="90"/>
      <c r="E28" s="171" t="s">
        <v>55</v>
      </c>
      <c r="F28" s="101"/>
      <c r="G28" s="102"/>
    </row>
    <row r="29" spans="2:7" ht="12.75" customHeight="1" x14ac:dyDescent="0.3">
      <c r="B29" s="155" t="s">
        <v>73</v>
      </c>
      <c r="C29" s="90"/>
      <c r="D29" s="90"/>
      <c r="E29" s="8" t="s">
        <v>300</v>
      </c>
      <c r="F29" s="103">
        <f>SUM(F20:F21,F24:F28)</f>
        <v>0</v>
      </c>
      <c r="G29" s="104">
        <f>SUM(G20:G21,G24:G28)</f>
        <v>0</v>
      </c>
    </row>
    <row r="30" spans="2:7" ht="12.75" customHeight="1" x14ac:dyDescent="0.3">
      <c r="B30" s="155" t="s">
        <v>36</v>
      </c>
      <c r="C30" s="90"/>
      <c r="D30" s="90"/>
      <c r="E30" s="8" t="s">
        <v>82</v>
      </c>
      <c r="F30" s="103">
        <f>F29+F18</f>
        <v>0</v>
      </c>
      <c r="G30" s="104">
        <f>G29+G18</f>
        <v>0</v>
      </c>
    </row>
    <row r="31" spans="2:7" ht="12.75" customHeight="1" x14ac:dyDescent="0.3">
      <c r="B31" s="155" t="s">
        <v>37</v>
      </c>
      <c r="C31" s="90"/>
      <c r="D31" s="90"/>
      <c r="E31" s="159" t="s">
        <v>433</v>
      </c>
      <c r="F31" s="101"/>
      <c r="G31" s="102"/>
    </row>
    <row r="32" spans="2:7" ht="12.75" customHeight="1" x14ac:dyDescent="0.3">
      <c r="B32" s="155" t="s">
        <v>38</v>
      </c>
      <c r="C32" s="90"/>
      <c r="D32" s="90"/>
      <c r="E32" s="171" t="s">
        <v>473</v>
      </c>
      <c r="F32" s="119"/>
      <c r="G32" s="127"/>
    </row>
    <row r="33" spans="2:10" ht="12.75" customHeight="1" x14ac:dyDescent="0.3">
      <c r="B33" s="330" t="s">
        <v>39</v>
      </c>
      <c r="C33" s="90"/>
      <c r="D33" s="90"/>
      <c r="E33" s="171" t="s">
        <v>78</v>
      </c>
      <c r="F33" s="120"/>
      <c r="G33" s="121"/>
    </row>
    <row r="34" spans="2:10" ht="12.75" customHeight="1" x14ac:dyDescent="0.3">
      <c r="B34" s="329" t="s">
        <v>457</v>
      </c>
      <c r="C34" s="90"/>
      <c r="D34" s="99"/>
      <c r="E34" s="220" t="s">
        <v>302</v>
      </c>
      <c r="F34" s="119"/>
      <c r="G34" s="121"/>
    </row>
    <row r="35" spans="2:10" ht="12.75" customHeight="1" x14ac:dyDescent="0.3">
      <c r="B35" s="155" t="s">
        <v>458</v>
      </c>
      <c r="C35" s="90"/>
      <c r="D35" s="90"/>
      <c r="E35" s="220" t="s">
        <v>77</v>
      </c>
      <c r="F35" s="120"/>
      <c r="G35" s="121"/>
    </row>
    <row r="36" spans="2:10" ht="12.75" customHeight="1" x14ac:dyDescent="0.3">
      <c r="B36" s="221" t="s">
        <v>301</v>
      </c>
      <c r="C36" s="98">
        <f>SUM(C19:C33)</f>
        <v>0</v>
      </c>
      <c r="D36" s="98">
        <f>SUM(D19:D33)</f>
        <v>0</v>
      </c>
      <c r="E36" s="171" t="s">
        <v>0</v>
      </c>
      <c r="F36" s="119"/>
      <c r="G36" s="121"/>
    </row>
    <row r="37" spans="2:10" ht="12.75" customHeight="1" x14ac:dyDescent="0.3">
      <c r="B37" s="63"/>
      <c r="C37" s="90"/>
      <c r="D37" s="90"/>
      <c r="E37" s="220" t="s">
        <v>303</v>
      </c>
      <c r="F37" s="120"/>
      <c r="G37" s="121"/>
    </row>
    <row r="38" spans="2:10" ht="12.75" customHeight="1" x14ac:dyDescent="0.3">
      <c r="B38" s="63"/>
      <c r="C38" s="90"/>
      <c r="D38" s="90"/>
      <c r="E38" s="171" t="s">
        <v>56</v>
      </c>
      <c r="F38" s="119"/>
      <c r="G38" s="121"/>
      <c r="J38" s="327"/>
    </row>
    <row r="39" spans="2:10" ht="12.75" customHeight="1" x14ac:dyDescent="0.3">
      <c r="B39" s="63"/>
      <c r="C39" s="90"/>
      <c r="D39" s="90"/>
      <c r="E39" s="171" t="s">
        <v>389</v>
      </c>
      <c r="F39" s="120"/>
      <c r="G39" s="121"/>
      <c r="J39" s="327"/>
    </row>
    <row r="40" spans="2:10" ht="12.75" customHeight="1" x14ac:dyDescent="0.3">
      <c r="B40" s="63"/>
      <c r="C40" s="90"/>
      <c r="D40" s="90"/>
      <c r="E40" s="171" t="s">
        <v>2</v>
      </c>
      <c r="F40" s="119"/>
      <c r="G40" s="121"/>
    </row>
    <row r="41" spans="2:10" ht="12.75" customHeight="1" x14ac:dyDescent="0.3">
      <c r="B41" s="62"/>
      <c r="C41" s="99"/>
      <c r="D41" s="99"/>
      <c r="E41" s="171" t="s">
        <v>3</v>
      </c>
      <c r="F41" s="120"/>
      <c r="G41" s="127"/>
      <c r="I41" s="327"/>
    </row>
    <row r="42" spans="2:10" ht="12.75" customHeight="1" x14ac:dyDescent="0.3">
      <c r="B42" s="63"/>
      <c r="C42" s="99"/>
      <c r="D42" s="99"/>
      <c r="E42" s="8" t="s">
        <v>440</v>
      </c>
      <c r="F42" s="103">
        <f>SUM(F32:F33,F36,F38:F41)-F37</f>
        <v>0</v>
      </c>
      <c r="G42" s="104">
        <f>SUM(G32:G33,G36,G38:G41)-G37</f>
        <v>0</v>
      </c>
      <c r="I42" s="327"/>
    </row>
    <row r="43" spans="2:10" ht="12.75" customHeight="1" thickBot="1" x14ac:dyDescent="0.35">
      <c r="B43" s="222" t="s">
        <v>81</v>
      </c>
      <c r="C43" s="100">
        <f>C36+C17</f>
        <v>0</v>
      </c>
      <c r="D43" s="100">
        <f>D36+D17</f>
        <v>0</v>
      </c>
      <c r="E43" s="64" t="s">
        <v>434</v>
      </c>
      <c r="F43" s="116">
        <f>F30+F42</f>
        <v>0</v>
      </c>
      <c r="G43" s="117">
        <f>G30+G42</f>
        <v>0</v>
      </c>
    </row>
    <row r="44" spans="2:10" ht="12.75" customHeight="1" x14ac:dyDescent="0.3">
      <c r="C44" s="1"/>
      <c r="D44" s="1"/>
      <c r="F44" s="22"/>
      <c r="G44" s="22"/>
      <c r="H44" s="27"/>
      <c r="I44" s="27"/>
    </row>
    <row r="45" spans="2:10" ht="16" hidden="1" customHeight="1" x14ac:dyDescent="0.3">
      <c r="B45" s="223" t="s">
        <v>83</v>
      </c>
      <c r="C45" s="58"/>
      <c r="D45" s="58"/>
      <c r="E45" s="58"/>
      <c r="F45" s="58"/>
      <c r="G45" s="58"/>
    </row>
    <row r="46" spans="2:10" ht="16" customHeight="1" x14ac:dyDescent="0.3">
      <c r="F46" s="1"/>
      <c r="G46" s="1"/>
    </row>
    <row r="47" spans="2:10" ht="30" hidden="1" customHeight="1" x14ac:dyDescent="0.3"/>
    <row r="48" spans="2:10" ht="16" hidden="1" customHeight="1" x14ac:dyDescent="0.3"/>
    <row r="49" ht="14.25" hidden="1" customHeight="1" x14ac:dyDescent="0.3"/>
    <row r="56" ht="16.5" customHeight="1" x14ac:dyDescent="0.3"/>
  </sheetData>
  <mergeCells count="3">
    <mergeCell ref="B1:G1"/>
    <mergeCell ref="B2:G2"/>
    <mergeCell ref="B3:E3"/>
  </mergeCells>
  <phoneticPr fontId="4" type="noConversion"/>
  <hyperlinks>
    <hyperlink ref="A1" location="目录!A1" display="返回目录" xr:uid="{00000000-0004-0000-0B00-000000000000}"/>
  </hyperlinks>
  <printOptions horizontalCentered="1"/>
  <pageMargins left="0.59055118110236227" right="0.39370078740157483" top="0.78740157480314965" bottom="0.59055118110236227" header="0.51181102362204722" footer="0.51181102362204722"/>
  <pageSetup paperSize="9" firstPageNumber="9" orientation="landscape" blackAndWhite="1" useFirstPageNumber="1" r:id="rId1"/>
  <headerFooter alignWithMargins="0">
    <oddFooter>&amp;C&amp;P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Sheet29">
    <tabColor rgb="FFFFFF00"/>
    <pageSetUpPr fitToPage="1"/>
  </sheetPr>
  <dimension ref="A1:H44"/>
  <sheetViews>
    <sheetView showZeros="0" zoomScaleNormal="100" zoomScaleSheetLayoutView="100" workbookViewId="0">
      <selection activeCell="J12" sqref="J12"/>
    </sheetView>
  </sheetViews>
  <sheetFormatPr defaultColWidth="9" defaultRowHeight="11.5" x14ac:dyDescent="0.3"/>
  <cols>
    <col min="1" max="1" width="7.75" style="10" customWidth="1"/>
    <col min="2" max="2" width="37.25" style="17" customWidth="1"/>
    <col min="3" max="4" width="17.33203125" style="16" customWidth="1"/>
    <col min="5" max="16384" width="9" style="10"/>
  </cols>
  <sheetData>
    <row r="1" spans="1:8" ht="36.75" customHeight="1" x14ac:dyDescent="0.3">
      <c r="A1" s="213" t="s">
        <v>125</v>
      </c>
      <c r="B1" s="391" t="s">
        <v>10</v>
      </c>
      <c r="C1" s="392"/>
      <c r="D1" s="392"/>
    </row>
    <row r="2" spans="1:8" x14ac:dyDescent="0.3">
      <c r="B2" s="393">
        <f>基本信息表!D6</f>
        <v>45292</v>
      </c>
      <c r="C2" s="394"/>
      <c r="D2" s="394"/>
    </row>
    <row r="3" spans="1:8" ht="17.149999999999999" customHeight="1" thickBot="1" x14ac:dyDescent="0.35">
      <c r="B3" s="395" t="str">
        <f>已审资产负债表!B3</f>
        <v>单位：洛阳优选文化传播有限公司</v>
      </c>
      <c r="C3" s="396"/>
      <c r="D3" s="11" t="s">
        <v>8</v>
      </c>
    </row>
    <row r="4" spans="1:8" s="13" customFormat="1" ht="21" customHeight="1" x14ac:dyDescent="0.3">
      <c r="B4" s="224" t="s">
        <v>80</v>
      </c>
      <c r="C4" s="161" t="s">
        <v>14</v>
      </c>
      <c r="D4" s="162" t="s">
        <v>23</v>
      </c>
      <c r="H4" s="362" t="s">
        <v>478</v>
      </c>
    </row>
    <row r="5" spans="1:8" ht="18" customHeight="1" x14ac:dyDescent="0.3">
      <c r="B5" s="68" t="s">
        <v>255</v>
      </c>
      <c r="C5" s="90"/>
      <c r="D5" s="105"/>
      <c r="H5" s="360">
        <f>C5+C13+C22</f>
        <v>0</v>
      </c>
    </row>
    <row r="6" spans="1:8" ht="18" customHeight="1" x14ac:dyDescent="0.3">
      <c r="B6" s="66" t="s">
        <v>304</v>
      </c>
      <c r="C6" s="90"/>
      <c r="D6" s="105"/>
      <c r="H6" s="360">
        <f>C6+C7+C8+C9+C10+C11++C13+C23</f>
        <v>0</v>
      </c>
    </row>
    <row r="7" spans="1:8" ht="18" customHeight="1" x14ac:dyDescent="0.3">
      <c r="B7" s="163" t="s">
        <v>113</v>
      </c>
      <c r="C7" s="90"/>
      <c r="D7" s="105"/>
      <c r="H7" s="361">
        <f>H5-H6</f>
        <v>0</v>
      </c>
    </row>
    <row r="8" spans="1:8" ht="18" customHeight="1" x14ac:dyDescent="0.3">
      <c r="B8" s="163" t="s">
        <v>114</v>
      </c>
      <c r="C8" s="90"/>
      <c r="D8" s="105"/>
      <c r="H8" s="361" t="b">
        <f>H7=C24</f>
        <v>1</v>
      </c>
    </row>
    <row r="9" spans="1:8" ht="18" customHeight="1" x14ac:dyDescent="0.3">
      <c r="B9" s="163" t="s">
        <v>122</v>
      </c>
      <c r="C9" s="90"/>
      <c r="D9" s="105"/>
    </row>
    <row r="10" spans="1:8" ht="18" customHeight="1" x14ac:dyDescent="0.3">
      <c r="B10" s="163" t="s">
        <v>256</v>
      </c>
      <c r="C10" s="90"/>
      <c r="D10" s="105"/>
    </row>
    <row r="11" spans="1:8" ht="18" customHeight="1" x14ac:dyDescent="0.3">
      <c r="B11" s="163" t="s">
        <v>123</v>
      </c>
      <c r="C11" s="90"/>
      <c r="D11" s="105"/>
    </row>
    <row r="12" spans="1:8" ht="18" customHeight="1" x14ac:dyDescent="0.3">
      <c r="B12" s="164" t="s">
        <v>257</v>
      </c>
      <c r="C12" s="90"/>
      <c r="D12" s="105"/>
    </row>
    <row r="13" spans="1:8" ht="18" customHeight="1" x14ac:dyDescent="0.3">
      <c r="B13" s="165" t="s">
        <v>258</v>
      </c>
      <c r="C13" s="90"/>
      <c r="D13" s="105"/>
    </row>
    <row r="14" spans="1:8" ht="18" customHeight="1" x14ac:dyDescent="0.3">
      <c r="B14" s="66" t="s">
        <v>305</v>
      </c>
      <c r="C14" s="90"/>
      <c r="D14" s="105"/>
    </row>
    <row r="15" spans="1:8" ht="18" customHeight="1" x14ac:dyDescent="0.3">
      <c r="B15" s="163" t="s">
        <v>419</v>
      </c>
      <c r="C15" s="90"/>
      <c r="D15" s="105"/>
    </row>
    <row r="16" spans="1:8" ht="18" customHeight="1" x14ac:dyDescent="0.3">
      <c r="B16" s="164" t="s">
        <v>306</v>
      </c>
      <c r="C16" s="90"/>
      <c r="D16" s="105"/>
    </row>
    <row r="17" spans="2:7" ht="18" customHeight="1" x14ac:dyDescent="0.3">
      <c r="B17" s="163" t="s">
        <v>424</v>
      </c>
      <c r="C17" s="90"/>
      <c r="D17" s="105"/>
    </row>
    <row r="18" spans="2:7" ht="18" customHeight="1" x14ac:dyDescent="0.3">
      <c r="B18" s="163" t="s">
        <v>464</v>
      </c>
      <c r="C18" s="90"/>
      <c r="D18" s="105"/>
    </row>
    <row r="19" spans="2:7" ht="18" customHeight="1" x14ac:dyDescent="0.3">
      <c r="B19" s="163" t="s">
        <v>425</v>
      </c>
      <c r="C19" s="90"/>
      <c r="D19" s="105"/>
      <c r="G19" s="332"/>
    </row>
    <row r="20" spans="2:7" ht="18" customHeight="1" x14ac:dyDescent="0.3">
      <c r="B20" s="163" t="s">
        <v>426</v>
      </c>
      <c r="C20" s="90"/>
      <c r="D20" s="105"/>
    </row>
    <row r="21" spans="2:7" ht="18" customHeight="1" x14ac:dyDescent="0.3">
      <c r="B21" s="68" t="s">
        <v>427</v>
      </c>
      <c r="C21" s="106">
        <f>SUM(C5,C14:C15,C17:C20)-SUM(C6:C11)</f>
        <v>0</v>
      </c>
      <c r="D21" s="333">
        <f>SUM(D5,D14:D15,D17:D20)-SUM(D6:D11)</f>
        <v>0</v>
      </c>
    </row>
    <row r="22" spans="2:7" ht="18" customHeight="1" x14ac:dyDescent="0.3">
      <c r="B22" s="66" t="s">
        <v>307</v>
      </c>
      <c r="C22" s="90"/>
      <c r="D22" s="105"/>
    </row>
    <row r="23" spans="2:7" ht="18" customHeight="1" x14ac:dyDescent="0.3">
      <c r="B23" s="66" t="s">
        <v>308</v>
      </c>
      <c r="C23" s="90"/>
      <c r="D23" s="105"/>
    </row>
    <row r="24" spans="2:7" ht="18" customHeight="1" x14ac:dyDescent="0.3">
      <c r="B24" s="68" t="s">
        <v>428</v>
      </c>
      <c r="C24" s="98">
        <f>C21+C22-C23</f>
        <v>0</v>
      </c>
      <c r="D24" s="107">
        <f>D21+D22-D23</f>
        <v>0</v>
      </c>
    </row>
    <row r="25" spans="2:7" ht="18" customHeight="1" x14ac:dyDescent="0.3">
      <c r="B25" s="66" t="s">
        <v>309</v>
      </c>
      <c r="C25" s="90"/>
      <c r="D25" s="105"/>
    </row>
    <row r="26" spans="2:7" ht="18" customHeight="1" x14ac:dyDescent="0.3">
      <c r="B26" s="68" t="s">
        <v>429</v>
      </c>
      <c r="C26" s="98">
        <f>C24-C25</f>
        <v>0</v>
      </c>
      <c r="D26" s="107">
        <f>D24-D25</f>
        <v>0</v>
      </c>
    </row>
    <row r="27" spans="2:7" ht="18" customHeight="1" x14ac:dyDescent="0.3">
      <c r="B27" s="225" t="s">
        <v>430</v>
      </c>
      <c r="C27" s="98">
        <f>C26</f>
        <v>0</v>
      </c>
      <c r="D27" s="107">
        <f>D26</f>
        <v>0</v>
      </c>
    </row>
    <row r="28" spans="2:7" ht="18" customHeight="1" x14ac:dyDescent="0.3">
      <c r="B28" s="225" t="s">
        <v>431</v>
      </c>
      <c r="C28" s="90"/>
      <c r="D28" s="105"/>
    </row>
    <row r="29" spans="2:7" ht="18" customHeight="1" x14ac:dyDescent="0.3">
      <c r="B29" s="68" t="s">
        <v>11</v>
      </c>
      <c r="C29" s="98">
        <f>C30+C34</f>
        <v>0</v>
      </c>
      <c r="D29" s="107">
        <f>D30+D34</f>
        <v>0</v>
      </c>
    </row>
    <row r="30" spans="2:7" ht="18" customHeight="1" x14ac:dyDescent="0.3">
      <c r="B30" s="67" t="s">
        <v>420</v>
      </c>
      <c r="C30" s="98">
        <f>C31+C32</f>
        <v>0</v>
      </c>
      <c r="D30" s="107">
        <f>D31+D32</f>
        <v>0</v>
      </c>
    </row>
    <row r="31" spans="2:7" ht="18" customHeight="1" x14ac:dyDescent="0.3">
      <c r="B31" s="65" t="s">
        <v>259</v>
      </c>
      <c r="C31" s="90"/>
      <c r="D31" s="105"/>
    </row>
    <row r="32" spans="2:7" ht="16.5" customHeight="1" x14ac:dyDescent="0.3">
      <c r="B32" s="69" t="s">
        <v>260</v>
      </c>
      <c r="C32" s="90"/>
      <c r="D32" s="105"/>
    </row>
    <row r="33" spans="2:4" ht="16.5" customHeight="1" x14ac:dyDescent="0.3">
      <c r="B33" s="226" t="s">
        <v>261</v>
      </c>
      <c r="C33" s="90"/>
      <c r="D33" s="105"/>
    </row>
    <row r="34" spans="2:4" ht="18" customHeight="1" x14ac:dyDescent="0.3">
      <c r="B34" s="67" t="s">
        <v>421</v>
      </c>
      <c r="C34" s="98">
        <f>SUM(C35:C40)</f>
        <v>0</v>
      </c>
      <c r="D34" s="107">
        <f>SUM(D35:D40)</f>
        <v>0</v>
      </c>
    </row>
    <row r="35" spans="2:4" ht="18" customHeight="1" x14ac:dyDescent="0.3">
      <c r="B35" s="65" t="s">
        <v>262</v>
      </c>
      <c r="C35" s="90"/>
      <c r="D35" s="105"/>
    </row>
    <row r="36" spans="2:4" ht="18" customHeight="1" x14ac:dyDescent="0.3">
      <c r="B36" s="65" t="s">
        <v>454</v>
      </c>
      <c r="C36" s="90"/>
      <c r="D36" s="105"/>
    </row>
    <row r="37" spans="2:4" ht="18" customHeight="1" x14ac:dyDescent="0.3">
      <c r="B37" s="65" t="s">
        <v>456</v>
      </c>
      <c r="C37" s="90"/>
      <c r="D37" s="105"/>
    </row>
    <row r="38" spans="2:4" ht="18" customHeight="1" x14ac:dyDescent="0.3">
      <c r="B38" s="65" t="s">
        <v>263</v>
      </c>
      <c r="C38" s="90"/>
      <c r="D38" s="105"/>
    </row>
    <row r="39" spans="2:4" ht="18" customHeight="1" x14ac:dyDescent="0.3">
      <c r="B39" s="65" t="s">
        <v>264</v>
      </c>
      <c r="C39" s="90"/>
      <c r="D39" s="105"/>
    </row>
    <row r="40" spans="2:4" ht="18" customHeight="1" x14ac:dyDescent="0.3">
      <c r="B40" s="66" t="s">
        <v>261</v>
      </c>
      <c r="C40" s="90"/>
      <c r="D40" s="105"/>
    </row>
    <row r="41" spans="2:4" ht="18" customHeight="1" x14ac:dyDescent="0.3">
      <c r="B41" s="68" t="s">
        <v>12</v>
      </c>
      <c r="C41" s="98">
        <f>C26+C29</f>
        <v>0</v>
      </c>
      <c r="D41" s="107">
        <f>D26+D29</f>
        <v>0</v>
      </c>
    </row>
    <row r="42" spans="2:4" ht="18" customHeight="1" x14ac:dyDescent="0.3">
      <c r="B42" s="68" t="s">
        <v>13</v>
      </c>
      <c r="C42" s="90"/>
      <c r="D42" s="105"/>
    </row>
    <row r="43" spans="2:4" ht="18" customHeight="1" x14ac:dyDescent="0.3">
      <c r="B43" s="67" t="s">
        <v>422</v>
      </c>
      <c r="C43" s="90"/>
      <c r="D43" s="105"/>
    </row>
    <row r="44" spans="2:4" ht="18" customHeight="1" thickBot="1" x14ac:dyDescent="0.35">
      <c r="B44" s="166" t="s">
        <v>423</v>
      </c>
      <c r="C44" s="114"/>
      <c r="D44" s="115"/>
    </row>
  </sheetData>
  <mergeCells count="3">
    <mergeCell ref="B1:D1"/>
    <mergeCell ref="B2:D2"/>
    <mergeCell ref="B3:C3"/>
  </mergeCells>
  <phoneticPr fontId="4" type="noConversion"/>
  <hyperlinks>
    <hyperlink ref="A1" location="目录!A1" display="返回目录" xr:uid="{00000000-0004-0000-0C00-000000000000}"/>
  </hyperlinks>
  <printOptions horizontalCentered="1"/>
  <pageMargins left="0.59055118110236227" right="0.39370078740157483" top="0.78740157480314965" bottom="0.59055118110236227" header="0.51181102362204722" footer="0.51181102362204722"/>
  <pageSetup paperSize="9" firstPageNumber="11" orientation="portrait" blackAndWhite="1" useFirstPageNumber="1" r:id="rId1"/>
  <headerFooter alignWithMargins="0">
    <oddFooter>&amp;C&amp;P</oddFooter>
  </headerFooter>
  <legacy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Sheet11">
    <tabColor rgb="FFFFFF00"/>
    <pageSetUpPr fitToPage="1"/>
  </sheetPr>
  <dimension ref="A1:D42"/>
  <sheetViews>
    <sheetView showZeros="0" zoomScaleNormal="100" zoomScaleSheetLayoutView="100" workbookViewId="0">
      <selection activeCell="I12" sqref="I12"/>
    </sheetView>
  </sheetViews>
  <sheetFormatPr defaultColWidth="9" defaultRowHeight="11.5" x14ac:dyDescent="0.3"/>
  <cols>
    <col min="1" max="1" width="7.75" style="10" customWidth="1"/>
    <col min="2" max="2" width="47.33203125" style="17" customWidth="1"/>
    <col min="3" max="3" width="13.33203125" style="110" customWidth="1"/>
    <col min="4" max="4" width="14.25" style="110" customWidth="1"/>
    <col min="5" max="16384" width="9" style="10"/>
  </cols>
  <sheetData>
    <row r="1" spans="1:4" ht="24" customHeight="1" x14ac:dyDescent="0.3">
      <c r="A1" s="213" t="s">
        <v>125</v>
      </c>
      <c r="B1" s="399" t="s">
        <v>310</v>
      </c>
      <c r="C1" s="400"/>
      <c r="D1" s="400"/>
    </row>
    <row r="2" spans="1:4" ht="14.25" customHeight="1" x14ac:dyDescent="0.3">
      <c r="B2" s="393">
        <f>利润表调整数汇总!B2</f>
        <v>45292</v>
      </c>
      <c r="C2" s="394"/>
      <c r="D2" s="394"/>
    </row>
    <row r="3" spans="1:4" ht="15.65" customHeight="1" thickBot="1" x14ac:dyDescent="0.35">
      <c r="B3" s="227" t="str">
        <f>未审资产负债表!B3</f>
        <v>单位：洛阳优选文化传播有限公司</v>
      </c>
      <c r="C3" s="401" t="s">
        <v>8</v>
      </c>
      <c r="D3" s="401"/>
    </row>
    <row r="4" spans="1:4" s="13" customFormat="1" ht="15.65" customHeight="1" x14ac:dyDescent="0.3">
      <c r="B4" s="224" t="s">
        <v>80</v>
      </c>
      <c r="C4" s="161" t="s">
        <v>14</v>
      </c>
      <c r="D4" s="162" t="s">
        <v>23</v>
      </c>
    </row>
    <row r="5" spans="1:4" ht="15.65" customHeight="1" x14ac:dyDescent="0.3">
      <c r="B5" s="68" t="s">
        <v>311</v>
      </c>
      <c r="C5" s="108"/>
      <c r="D5" s="109"/>
    </row>
    <row r="6" spans="1:4" ht="15.65" customHeight="1" x14ac:dyDescent="0.3">
      <c r="B6" s="66" t="s">
        <v>84</v>
      </c>
      <c r="C6" s="101"/>
      <c r="D6" s="102"/>
    </row>
    <row r="7" spans="1:4" ht="15.65" customHeight="1" x14ac:dyDescent="0.3">
      <c r="B7" s="66" t="s">
        <v>85</v>
      </c>
      <c r="C7" s="101"/>
      <c r="D7" s="102"/>
    </row>
    <row r="8" spans="1:4" ht="15.65" customHeight="1" x14ac:dyDescent="0.3">
      <c r="B8" s="66" t="s">
        <v>86</v>
      </c>
      <c r="C8" s="101"/>
      <c r="D8" s="102"/>
    </row>
    <row r="9" spans="1:4" ht="15.65" customHeight="1" x14ac:dyDescent="0.3">
      <c r="B9" s="228" t="s">
        <v>312</v>
      </c>
      <c r="C9" s="103">
        <f>SUM(C6:C8)</f>
        <v>0</v>
      </c>
      <c r="D9" s="104">
        <f>SUM(D6:D8)</f>
        <v>0</v>
      </c>
    </row>
    <row r="10" spans="1:4" ht="15.65" customHeight="1" x14ac:dyDescent="0.3">
      <c r="B10" s="66" t="s">
        <v>87</v>
      </c>
      <c r="C10" s="101"/>
      <c r="D10" s="102"/>
    </row>
    <row r="11" spans="1:4" ht="15.65" customHeight="1" x14ac:dyDescent="0.3">
      <c r="B11" s="66" t="s">
        <v>88</v>
      </c>
      <c r="C11" s="101"/>
      <c r="D11" s="102"/>
    </row>
    <row r="12" spans="1:4" ht="15.65" customHeight="1" x14ac:dyDescent="0.3">
      <c r="B12" s="66" t="s">
        <v>89</v>
      </c>
      <c r="C12" s="101"/>
      <c r="D12" s="102"/>
    </row>
    <row r="13" spans="1:4" ht="15.65" customHeight="1" x14ac:dyDescent="0.3">
      <c r="B13" s="66" t="s">
        <v>90</v>
      </c>
      <c r="C13" s="101"/>
      <c r="D13" s="102"/>
    </row>
    <row r="14" spans="1:4" ht="15.65" customHeight="1" x14ac:dyDescent="0.3">
      <c r="B14" s="228" t="s">
        <v>313</v>
      </c>
      <c r="C14" s="103">
        <f>SUM(C10:C13)</f>
        <v>0</v>
      </c>
      <c r="D14" s="104">
        <f>SUM(D10:D13)</f>
        <v>0</v>
      </c>
    </row>
    <row r="15" spans="1:4" ht="15.65" customHeight="1" x14ac:dyDescent="0.3">
      <c r="B15" s="68" t="s">
        <v>91</v>
      </c>
      <c r="C15" s="103">
        <f>C9-C14</f>
        <v>0</v>
      </c>
      <c r="D15" s="104">
        <f>D9-D14</f>
        <v>0</v>
      </c>
    </row>
    <row r="16" spans="1:4" ht="15.65" customHeight="1" x14ac:dyDescent="0.3">
      <c r="B16" s="68" t="s">
        <v>314</v>
      </c>
      <c r="C16" s="101"/>
      <c r="D16" s="102"/>
    </row>
    <row r="17" spans="2:4" ht="15.65" customHeight="1" x14ac:dyDescent="0.3">
      <c r="B17" s="66" t="s">
        <v>92</v>
      </c>
      <c r="C17" s="101"/>
      <c r="D17" s="102"/>
    </row>
    <row r="18" spans="2:4" ht="15.65" customHeight="1" x14ac:dyDescent="0.3">
      <c r="B18" s="66" t="s">
        <v>93</v>
      </c>
      <c r="C18" s="101"/>
      <c r="D18" s="102"/>
    </row>
    <row r="19" spans="2:4" ht="15.65" customHeight="1" x14ac:dyDescent="0.3">
      <c r="B19" s="66" t="s">
        <v>94</v>
      </c>
      <c r="C19" s="101"/>
      <c r="D19" s="102"/>
    </row>
    <row r="20" spans="2:4" ht="15.65" customHeight="1" x14ac:dyDescent="0.3">
      <c r="B20" s="66" t="s">
        <v>95</v>
      </c>
      <c r="C20" s="108"/>
      <c r="D20" s="109"/>
    </row>
    <row r="21" spans="2:4" ht="15.65" customHeight="1" x14ac:dyDescent="0.3">
      <c r="B21" s="66" t="s">
        <v>96</v>
      </c>
      <c r="C21" s="101"/>
      <c r="D21" s="102"/>
    </row>
    <row r="22" spans="2:4" ht="15.65" customHeight="1" x14ac:dyDescent="0.3">
      <c r="B22" s="228" t="s">
        <v>315</v>
      </c>
      <c r="C22" s="103">
        <f>SUM(C17:C21)</f>
        <v>0</v>
      </c>
      <c r="D22" s="104">
        <f>SUM(D17:D21)</f>
        <v>0</v>
      </c>
    </row>
    <row r="23" spans="2:4" ht="15.65" customHeight="1" x14ac:dyDescent="0.3">
      <c r="B23" s="66" t="s">
        <v>97</v>
      </c>
      <c r="C23" s="101"/>
      <c r="D23" s="102"/>
    </row>
    <row r="24" spans="2:4" ht="15.65" customHeight="1" x14ac:dyDescent="0.3">
      <c r="B24" s="66" t="s">
        <v>98</v>
      </c>
      <c r="C24" s="101"/>
      <c r="D24" s="102"/>
    </row>
    <row r="25" spans="2:4" ht="15.65" customHeight="1" x14ac:dyDescent="0.3">
      <c r="B25" s="66" t="s">
        <v>99</v>
      </c>
      <c r="C25" s="101"/>
      <c r="D25" s="102"/>
    </row>
    <row r="26" spans="2:4" ht="15.65" customHeight="1" x14ac:dyDescent="0.3">
      <c r="B26" s="66" t="s">
        <v>100</v>
      </c>
      <c r="C26" s="101"/>
      <c r="D26" s="102"/>
    </row>
    <row r="27" spans="2:4" ht="15.65" customHeight="1" x14ac:dyDescent="0.3">
      <c r="B27" s="228" t="s">
        <v>316</v>
      </c>
      <c r="C27" s="103">
        <f>SUM(C23:C26)</f>
        <v>0</v>
      </c>
      <c r="D27" s="104">
        <f>SUM(D23:D26)</f>
        <v>0</v>
      </c>
    </row>
    <row r="28" spans="2:4" ht="15.65" customHeight="1" x14ac:dyDescent="0.3">
      <c r="B28" s="68" t="s">
        <v>101</v>
      </c>
      <c r="C28" s="103">
        <f>C22-C27</f>
        <v>0</v>
      </c>
      <c r="D28" s="104">
        <f>D22-D27</f>
        <v>0</v>
      </c>
    </row>
    <row r="29" spans="2:4" ht="15.65" customHeight="1" x14ac:dyDescent="0.3">
      <c r="B29" s="68" t="s">
        <v>317</v>
      </c>
      <c r="C29" s="101"/>
      <c r="D29" s="102"/>
    </row>
    <row r="30" spans="2:4" ht="15.65" customHeight="1" x14ac:dyDescent="0.3">
      <c r="B30" s="66" t="s">
        <v>102</v>
      </c>
      <c r="C30" s="101"/>
      <c r="D30" s="102"/>
    </row>
    <row r="31" spans="2:4" ht="15.65" customHeight="1" x14ac:dyDescent="0.3">
      <c r="B31" s="66" t="s">
        <v>103</v>
      </c>
      <c r="C31" s="108"/>
      <c r="D31" s="109"/>
    </row>
    <row r="32" spans="2:4" ht="15.65" customHeight="1" x14ac:dyDescent="0.3">
      <c r="B32" s="66" t="s">
        <v>104</v>
      </c>
      <c r="C32" s="101"/>
      <c r="D32" s="102"/>
    </row>
    <row r="33" spans="2:4" ht="15.65" customHeight="1" x14ac:dyDescent="0.3">
      <c r="B33" s="228" t="s">
        <v>318</v>
      </c>
      <c r="C33" s="103">
        <f>SUM(C30:C32)</f>
        <v>0</v>
      </c>
      <c r="D33" s="104">
        <f>SUM(D30:D32)</f>
        <v>0</v>
      </c>
    </row>
    <row r="34" spans="2:4" ht="15.65" customHeight="1" x14ac:dyDescent="0.3">
      <c r="B34" s="66" t="s">
        <v>105</v>
      </c>
      <c r="C34" s="101"/>
      <c r="D34" s="102"/>
    </row>
    <row r="35" spans="2:4" ht="15.65" customHeight="1" x14ac:dyDescent="0.3">
      <c r="B35" s="66" t="s">
        <v>106</v>
      </c>
      <c r="C35" s="101"/>
      <c r="D35" s="102"/>
    </row>
    <row r="36" spans="2:4" ht="15.65" customHeight="1" x14ac:dyDescent="0.3">
      <c r="B36" s="66" t="s">
        <v>107</v>
      </c>
      <c r="C36" s="101"/>
      <c r="D36" s="102"/>
    </row>
    <row r="37" spans="2:4" ht="15.65" customHeight="1" x14ac:dyDescent="0.3">
      <c r="B37" s="228" t="s">
        <v>319</v>
      </c>
      <c r="C37" s="103">
        <f>C34+C35+C36</f>
        <v>0</v>
      </c>
      <c r="D37" s="104">
        <f>D34+D35+D36</f>
        <v>0</v>
      </c>
    </row>
    <row r="38" spans="2:4" ht="15.65" customHeight="1" x14ac:dyDescent="0.3">
      <c r="B38" s="68" t="s">
        <v>108</v>
      </c>
      <c r="C38" s="103">
        <f>C33-C37</f>
        <v>0</v>
      </c>
      <c r="D38" s="104">
        <f>D33-D37</f>
        <v>0</v>
      </c>
    </row>
    <row r="39" spans="2:4" ht="15.65" customHeight="1" x14ac:dyDescent="0.3">
      <c r="B39" s="68" t="s">
        <v>320</v>
      </c>
      <c r="C39" s="101"/>
      <c r="D39" s="102"/>
    </row>
    <row r="40" spans="2:4" ht="15.65" customHeight="1" x14ac:dyDescent="0.3">
      <c r="B40" s="68" t="s">
        <v>321</v>
      </c>
      <c r="C40" s="103">
        <f>C15+C28+C38+C39</f>
        <v>0</v>
      </c>
      <c r="D40" s="104">
        <f>D15+D28+D38+D39</f>
        <v>0</v>
      </c>
    </row>
    <row r="41" spans="2:4" ht="15.65" customHeight="1" x14ac:dyDescent="0.3">
      <c r="B41" s="66" t="s">
        <v>109</v>
      </c>
      <c r="C41" s="103">
        <f>未审资产负债表!D6</f>
        <v>0</v>
      </c>
      <c r="D41" s="102"/>
    </row>
    <row r="42" spans="2:4" ht="15" customHeight="1" thickBot="1" x14ac:dyDescent="0.35">
      <c r="B42" s="229" t="s">
        <v>322</v>
      </c>
      <c r="C42" s="116">
        <f>C40+C41</f>
        <v>0</v>
      </c>
      <c r="D42" s="117">
        <f>D40+D41</f>
        <v>0</v>
      </c>
    </row>
  </sheetData>
  <mergeCells count="3">
    <mergeCell ref="B1:D1"/>
    <mergeCell ref="B2:D2"/>
    <mergeCell ref="C3:D3"/>
  </mergeCells>
  <phoneticPr fontId="4" type="noConversion"/>
  <hyperlinks>
    <hyperlink ref="A1" location="目录!A1" display="返回目录" xr:uid="{00000000-0004-0000-0D00-000000000000}"/>
  </hyperlinks>
  <printOptions horizontalCentered="1"/>
  <pageMargins left="0.59055118110236227" right="0.39370078740157483" top="0.78740157480314965" bottom="0.59055118110236227" header="0.51181102362204722" footer="0.51181102362204722"/>
  <pageSetup paperSize="9" firstPageNumber="12" orientation="portrait" blackAndWhite="1" useFirstPageNumber="1" r:id="rId1"/>
  <headerFooter alignWithMargins="0">
    <oddFooter>&amp;C&amp;P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Sheet12">
    <tabColor rgb="FFFFFF00"/>
    <pageSetUpPr fitToPage="1"/>
  </sheetPr>
  <dimension ref="A1:X29"/>
  <sheetViews>
    <sheetView showZeros="0" zoomScaleNormal="100" zoomScaleSheetLayoutView="100" workbookViewId="0">
      <pane xSplit="2" ySplit="7" topLeftCell="C8" activePane="bottomRight" state="frozen"/>
      <selection pane="topRight" activeCell="C1" sqref="C1"/>
      <selection pane="bottomLeft" activeCell="A8" sqref="A8"/>
      <selection pane="bottomRight" activeCell="H15" sqref="H15"/>
    </sheetView>
  </sheetViews>
  <sheetFormatPr defaultColWidth="9" defaultRowHeight="11.5" x14ac:dyDescent="0.3"/>
  <cols>
    <col min="1" max="1" width="7.75" style="23" customWidth="1"/>
    <col min="2" max="2" width="35.83203125" style="24" customWidth="1"/>
    <col min="3" max="12" width="8.25" style="111" customWidth="1"/>
    <col min="13" max="13" width="8.25" style="25" customWidth="1"/>
    <col min="14" max="16384" width="9" style="23"/>
  </cols>
  <sheetData>
    <row r="1" spans="1:24" ht="24.75" customHeight="1" x14ac:dyDescent="0.3">
      <c r="A1" s="213" t="s">
        <v>125</v>
      </c>
      <c r="B1" s="406" t="s">
        <v>441</v>
      </c>
      <c r="C1" s="406"/>
      <c r="D1" s="406"/>
      <c r="E1" s="406"/>
      <c r="F1" s="406"/>
      <c r="G1" s="406"/>
      <c r="H1" s="406"/>
      <c r="I1" s="406"/>
      <c r="J1" s="406"/>
      <c r="K1" s="406"/>
      <c r="L1" s="406"/>
      <c r="M1" s="406"/>
      <c r="N1" s="406"/>
      <c r="O1" s="406"/>
      <c r="P1" s="406"/>
      <c r="Q1" s="406"/>
      <c r="R1" s="406"/>
      <c r="S1" s="406"/>
      <c r="T1" s="406"/>
      <c r="U1" s="406"/>
      <c r="V1" s="406"/>
      <c r="W1" s="406"/>
      <c r="X1" s="406"/>
    </row>
    <row r="2" spans="1:24" ht="10.5" customHeight="1" x14ac:dyDescent="0.3">
      <c r="B2" s="432">
        <f>利润表调整数汇总!B2</f>
        <v>45292</v>
      </c>
      <c r="C2" s="432"/>
      <c r="D2" s="432"/>
      <c r="E2" s="432"/>
      <c r="F2" s="432"/>
      <c r="G2" s="432"/>
      <c r="H2" s="432"/>
      <c r="I2" s="432"/>
      <c r="J2" s="432"/>
      <c r="K2" s="432"/>
      <c r="L2" s="432"/>
      <c r="M2" s="432"/>
      <c r="N2" s="432"/>
      <c r="O2" s="432"/>
      <c r="P2" s="432"/>
      <c r="Q2" s="432"/>
      <c r="R2" s="432"/>
      <c r="S2" s="432"/>
      <c r="T2" s="432"/>
      <c r="U2" s="432"/>
      <c r="V2" s="432"/>
      <c r="W2" s="432"/>
      <c r="X2" s="432"/>
    </row>
    <row r="3" spans="1:24" ht="10.5" customHeight="1" thickBot="1" x14ac:dyDescent="0.35">
      <c r="B3" s="230" t="str">
        <f>未审资产负债表!B3</f>
        <v>单位：洛阳优选文化传播有限公司</v>
      </c>
      <c r="D3" s="440"/>
      <c r="E3" s="440"/>
      <c r="F3" s="440"/>
      <c r="G3" s="440"/>
      <c r="H3" s="440"/>
      <c r="I3" s="440"/>
      <c r="J3" s="307"/>
      <c r="M3" s="26"/>
      <c r="W3" s="433" t="s">
        <v>269</v>
      </c>
      <c r="X3" s="434"/>
    </row>
    <row r="4" spans="1:24" ht="12" customHeight="1" x14ac:dyDescent="0.3">
      <c r="B4" s="441" t="s">
        <v>80</v>
      </c>
      <c r="C4" s="435" t="s">
        <v>271</v>
      </c>
      <c r="D4" s="436"/>
      <c r="E4" s="436"/>
      <c r="F4" s="436"/>
      <c r="G4" s="436"/>
      <c r="H4" s="436"/>
      <c r="I4" s="436"/>
      <c r="J4" s="436"/>
      <c r="K4" s="436"/>
      <c r="L4" s="436"/>
      <c r="M4" s="436"/>
      <c r="N4" s="435" t="s">
        <v>270</v>
      </c>
      <c r="O4" s="436"/>
      <c r="P4" s="436"/>
      <c r="Q4" s="436"/>
      <c r="R4" s="436"/>
      <c r="S4" s="436"/>
      <c r="T4" s="436"/>
      <c r="U4" s="436"/>
      <c r="V4" s="436"/>
      <c r="W4" s="436"/>
      <c r="X4" s="437"/>
    </row>
    <row r="5" spans="1:24" ht="18" customHeight="1" x14ac:dyDescent="0.3">
      <c r="B5" s="442"/>
      <c r="C5" s="425" t="s">
        <v>439</v>
      </c>
      <c r="D5" s="425" t="s">
        <v>15</v>
      </c>
      <c r="E5" s="429"/>
      <c r="F5" s="429"/>
      <c r="G5" s="425" t="s">
        <v>0</v>
      </c>
      <c r="H5" s="425" t="s">
        <v>1</v>
      </c>
      <c r="I5" s="425" t="s">
        <v>16</v>
      </c>
      <c r="J5" s="430" t="s">
        <v>389</v>
      </c>
      <c r="K5" s="425" t="s">
        <v>2</v>
      </c>
      <c r="L5" s="425" t="s">
        <v>3</v>
      </c>
      <c r="M5" s="427" t="s">
        <v>4</v>
      </c>
      <c r="N5" s="425" t="s">
        <v>439</v>
      </c>
      <c r="O5" s="425" t="s">
        <v>15</v>
      </c>
      <c r="P5" s="429"/>
      <c r="Q5" s="429"/>
      <c r="R5" s="425" t="s">
        <v>0</v>
      </c>
      <c r="S5" s="425" t="s">
        <v>1</v>
      </c>
      <c r="T5" s="425" t="s">
        <v>16</v>
      </c>
      <c r="U5" s="430" t="s">
        <v>390</v>
      </c>
      <c r="V5" s="425" t="s">
        <v>2</v>
      </c>
      <c r="W5" s="425" t="s">
        <v>3</v>
      </c>
      <c r="X5" s="438" t="s">
        <v>4</v>
      </c>
    </row>
    <row r="6" spans="1:24" ht="18" customHeight="1" x14ac:dyDescent="0.3">
      <c r="B6" s="443"/>
      <c r="C6" s="426"/>
      <c r="D6" s="231" t="s">
        <v>17</v>
      </c>
      <c r="E6" s="231" t="s">
        <v>18</v>
      </c>
      <c r="F6" s="231" t="s">
        <v>5</v>
      </c>
      <c r="G6" s="426"/>
      <c r="H6" s="426"/>
      <c r="I6" s="426"/>
      <c r="J6" s="431"/>
      <c r="K6" s="426"/>
      <c r="L6" s="426"/>
      <c r="M6" s="428"/>
      <c r="N6" s="426"/>
      <c r="O6" s="231" t="s">
        <v>17</v>
      </c>
      <c r="P6" s="231" t="s">
        <v>18</v>
      </c>
      <c r="Q6" s="231" t="s">
        <v>5</v>
      </c>
      <c r="R6" s="426"/>
      <c r="S6" s="426"/>
      <c r="T6" s="426"/>
      <c r="U6" s="431"/>
      <c r="V6" s="426"/>
      <c r="W6" s="426"/>
      <c r="X6" s="439"/>
    </row>
    <row r="7" spans="1:24" ht="22.5" customHeight="1" x14ac:dyDescent="0.3">
      <c r="B7" s="232" t="s">
        <v>323</v>
      </c>
      <c r="C7" s="113">
        <f>未审资产负债表!G32</f>
        <v>0</v>
      </c>
      <c r="D7" s="113">
        <f>未审资产负债表!G34</f>
        <v>0</v>
      </c>
      <c r="E7" s="113">
        <f>未审资产负债表!G35</f>
        <v>0</v>
      </c>
      <c r="F7" s="112"/>
      <c r="G7" s="113">
        <f>未审资产负债表!G36</f>
        <v>0</v>
      </c>
      <c r="H7" s="112"/>
      <c r="I7" s="112"/>
      <c r="J7" s="112"/>
      <c r="K7" s="113">
        <f>未审资产负债表!G40</f>
        <v>0</v>
      </c>
      <c r="L7" s="113">
        <f>未审资产负债表!G41</f>
        <v>0</v>
      </c>
      <c r="M7" s="168">
        <f t="shared" ref="M7:M26" si="0">SUM(C7:G7)-H7+SUM(I7:L7)</f>
        <v>0</v>
      </c>
      <c r="N7" s="293">
        <f>基本信息表!G4</f>
        <v>0</v>
      </c>
      <c r="O7" s="294"/>
      <c r="P7" s="294"/>
      <c r="Q7" s="294"/>
      <c r="R7" s="293">
        <f>基本信息表!G5</f>
        <v>0</v>
      </c>
      <c r="S7" s="294"/>
      <c r="T7" s="294"/>
      <c r="U7" s="294"/>
      <c r="V7" s="293">
        <f>基本信息表!G6</f>
        <v>0</v>
      </c>
      <c r="W7" s="293">
        <f>基本信息表!G7</f>
        <v>0</v>
      </c>
      <c r="X7" s="295">
        <f>N7+O7+P7+Q7+R7-S7+T7+V7+W7</f>
        <v>0</v>
      </c>
    </row>
    <row r="8" spans="1:24" ht="22.5" customHeight="1" x14ac:dyDescent="0.3">
      <c r="B8" s="167" t="s">
        <v>324</v>
      </c>
      <c r="C8" s="112"/>
      <c r="D8" s="112"/>
      <c r="E8" s="112"/>
      <c r="F8" s="112"/>
      <c r="G8" s="112"/>
      <c r="H8" s="112"/>
      <c r="I8" s="112"/>
      <c r="J8" s="112"/>
      <c r="K8" s="112"/>
      <c r="L8" s="112"/>
      <c r="M8" s="168">
        <f t="shared" si="0"/>
        <v>0</v>
      </c>
      <c r="N8" s="294"/>
      <c r="O8" s="294"/>
      <c r="P8" s="294"/>
      <c r="Q8" s="294"/>
      <c r="R8" s="294"/>
      <c r="S8" s="294"/>
      <c r="T8" s="294"/>
      <c r="U8" s="294"/>
      <c r="V8" s="294"/>
      <c r="W8" s="294"/>
      <c r="X8" s="295">
        <f t="shared" ref="X8:X28" si="1">N8+O8+P8+Q8+R8-S8+T8+V8+W8</f>
        <v>0</v>
      </c>
    </row>
    <row r="9" spans="1:24" ht="22.5" customHeight="1" x14ac:dyDescent="0.3">
      <c r="B9" s="167" t="s">
        <v>265</v>
      </c>
      <c r="C9" s="112"/>
      <c r="D9" s="112"/>
      <c r="E9" s="112"/>
      <c r="F9" s="112"/>
      <c r="G9" s="112"/>
      <c r="H9" s="112"/>
      <c r="I9" s="112"/>
      <c r="J9" s="112"/>
      <c r="K9" s="112"/>
      <c r="L9" s="112"/>
      <c r="M9" s="168">
        <f t="shared" si="0"/>
        <v>0</v>
      </c>
      <c r="N9" s="294"/>
      <c r="O9" s="294"/>
      <c r="P9" s="294"/>
      <c r="Q9" s="294"/>
      <c r="R9" s="294"/>
      <c r="S9" s="294"/>
      <c r="T9" s="294"/>
      <c r="U9" s="294"/>
      <c r="V9" s="294"/>
      <c r="W9" s="294"/>
      <c r="X9" s="295">
        <f t="shared" si="1"/>
        <v>0</v>
      </c>
    </row>
    <row r="10" spans="1:24" ht="22.5" customHeight="1" x14ac:dyDescent="0.3">
      <c r="B10" s="167" t="s">
        <v>266</v>
      </c>
      <c r="C10" s="112"/>
      <c r="D10" s="112"/>
      <c r="E10" s="112"/>
      <c r="F10" s="112"/>
      <c r="G10" s="112"/>
      <c r="H10" s="112"/>
      <c r="I10" s="112"/>
      <c r="J10" s="112"/>
      <c r="K10" s="112"/>
      <c r="L10" s="112"/>
      <c r="M10" s="168">
        <f t="shared" si="0"/>
        <v>0</v>
      </c>
      <c r="N10" s="294"/>
      <c r="O10" s="294"/>
      <c r="P10" s="294"/>
      <c r="Q10" s="294"/>
      <c r="R10" s="294"/>
      <c r="S10" s="294"/>
      <c r="T10" s="294"/>
      <c r="U10" s="294"/>
      <c r="V10" s="294"/>
      <c r="W10" s="294"/>
      <c r="X10" s="295">
        <f t="shared" si="1"/>
        <v>0</v>
      </c>
    </row>
    <row r="11" spans="1:24" ht="22.5" customHeight="1" x14ac:dyDescent="0.3">
      <c r="B11" s="232" t="s">
        <v>325</v>
      </c>
      <c r="C11" s="113">
        <f t="shared" ref="C11:L11" si="2">C7+C8+C9+C10</f>
        <v>0</v>
      </c>
      <c r="D11" s="113">
        <f t="shared" si="2"/>
        <v>0</v>
      </c>
      <c r="E11" s="113">
        <f t="shared" si="2"/>
        <v>0</v>
      </c>
      <c r="F11" s="113">
        <f t="shared" si="2"/>
        <v>0</v>
      </c>
      <c r="G11" s="113">
        <f t="shared" si="2"/>
        <v>0</v>
      </c>
      <c r="H11" s="113">
        <f t="shared" si="2"/>
        <v>0</v>
      </c>
      <c r="I11" s="113">
        <f t="shared" si="2"/>
        <v>0</v>
      </c>
      <c r="J11" s="113">
        <f t="shared" si="2"/>
        <v>0</v>
      </c>
      <c r="K11" s="113">
        <f t="shared" si="2"/>
        <v>0</v>
      </c>
      <c r="L11" s="113">
        <f t="shared" si="2"/>
        <v>0</v>
      </c>
      <c r="M11" s="168">
        <f t="shared" si="0"/>
        <v>0</v>
      </c>
      <c r="N11" s="293">
        <f>N7+N8+N9+N10</f>
        <v>0</v>
      </c>
      <c r="O11" s="293">
        <f t="shared" ref="O11:W11" si="3">O7+O8+O9+O10</f>
        <v>0</v>
      </c>
      <c r="P11" s="293">
        <f t="shared" si="3"/>
        <v>0</v>
      </c>
      <c r="Q11" s="293">
        <f t="shared" si="3"/>
        <v>0</v>
      </c>
      <c r="R11" s="293">
        <f t="shared" si="3"/>
        <v>0</v>
      </c>
      <c r="S11" s="293">
        <f t="shared" si="3"/>
        <v>0</v>
      </c>
      <c r="T11" s="293">
        <f t="shared" si="3"/>
        <v>0</v>
      </c>
      <c r="U11" s="293">
        <f t="shared" si="3"/>
        <v>0</v>
      </c>
      <c r="V11" s="293">
        <f t="shared" si="3"/>
        <v>0</v>
      </c>
      <c r="W11" s="293">
        <f t="shared" si="3"/>
        <v>0</v>
      </c>
      <c r="X11" s="295">
        <f t="shared" si="1"/>
        <v>0</v>
      </c>
    </row>
    <row r="12" spans="1:24" ht="22.5" customHeight="1" x14ac:dyDescent="0.3">
      <c r="B12" s="232" t="s">
        <v>442</v>
      </c>
      <c r="C12" s="113">
        <f>SUM(C13,C14,C19,C23)</f>
        <v>0</v>
      </c>
      <c r="D12" s="113">
        <f>SUM(D13,D14,D19,D23)</f>
        <v>0</v>
      </c>
      <c r="E12" s="112"/>
      <c r="F12" s="112"/>
      <c r="G12" s="113">
        <f t="shared" ref="G12:L12" si="4">SUM(G13,G14,G19,G23)</f>
        <v>0</v>
      </c>
      <c r="H12" s="113">
        <f t="shared" si="4"/>
        <v>0</v>
      </c>
      <c r="I12" s="113">
        <f t="shared" si="4"/>
        <v>0</v>
      </c>
      <c r="J12" s="113">
        <f t="shared" si="4"/>
        <v>0</v>
      </c>
      <c r="K12" s="113">
        <f t="shared" si="4"/>
        <v>0</v>
      </c>
      <c r="L12" s="113">
        <f t="shared" si="4"/>
        <v>0</v>
      </c>
      <c r="M12" s="168">
        <f t="shared" si="0"/>
        <v>0</v>
      </c>
      <c r="N12" s="296">
        <f t="shared" ref="N12:W12" si="5">SUM(N13,N14,N19,N23)</f>
        <v>0</v>
      </c>
      <c r="O12" s="293">
        <f t="shared" si="5"/>
        <v>0</v>
      </c>
      <c r="P12" s="293">
        <f t="shared" si="5"/>
        <v>0</v>
      </c>
      <c r="Q12" s="293">
        <f t="shared" si="5"/>
        <v>0</v>
      </c>
      <c r="R12" s="293">
        <f t="shared" si="5"/>
        <v>0</v>
      </c>
      <c r="S12" s="293">
        <f t="shared" si="5"/>
        <v>0</v>
      </c>
      <c r="T12" s="293">
        <f t="shared" si="5"/>
        <v>0</v>
      </c>
      <c r="U12" s="293">
        <f t="shared" si="5"/>
        <v>0</v>
      </c>
      <c r="V12" s="296">
        <f t="shared" si="5"/>
        <v>0</v>
      </c>
      <c r="W12" s="296">
        <f t="shared" si="5"/>
        <v>0</v>
      </c>
      <c r="X12" s="295">
        <f t="shared" si="1"/>
        <v>0</v>
      </c>
    </row>
    <row r="13" spans="1:24" ht="22.5" customHeight="1" x14ac:dyDescent="0.3">
      <c r="B13" s="167" t="s">
        <v>443</v>
      </c>
      <c r="C13" s="112"/>
      <c r="D13" s="112"/>
      <c r="E13" s="112"/>
      <c r="F13" s="112"/>
      <c r="G13" s="112"/>
      <c r="H13" s="112"/>
      <c r="I13" s="112"/>
      <c r="J13" s="112"/>
      <c r="K13" s="112"/>
      <c r="L13" s="113">
        <f>未审利润表!C26</f>
        <v>0</v>
      </c>
      <c r="M13" s="168">
        <f t="shared" si="0"/>
        <v>0</v>
      </c>
      <c r="N13" s="294"/>
      <c r="O13" s="294"/>
      <c r="P13" s="294"/>
      <c r="Q13" s="294"/>
      <c r="R13" s="294"/>
      <c r="S13" s="294"/>
      <c r="T13" s="294"/>
      <c r="U13" s="294"/>
      <c r="V13" s="294"/>
      <c r="W13" s="293">
        <f>未审利润表!D26</f>
        <v>0</v>
      </c>
      <c r="X13" s="295">
        <f t="shared" si="1"/>
        <v>0</v>
      </c>
    </row>
    <row r="14" spans="1:24" ht="22.5" customHeight="1" x14ac:dyDescent="0.3">
      <c r="B14" s="167" t="s">
        <v>444</v>
      </c>
      <c r="C14" s="113">
        <f>SUM(C15:C18)</f>
        <v>0</v>
      </c>
      <c r="D14" s="113">
        <f>SUM(D15:D18)</f>
        <v>0</v>
      </c>
      <c r="E14" s="112"/>
      <c r="F14" s="112"/>
      <c r="G14" s="113">
        <f>SUM(G15:G18)</f>
        <v>0</v>
      </c>
      <c r="H14" s="113">
        <f>SUM(H15:H18)</f>
        <v>0</v>
      </c>
      <c r="I14" s="113">
        <f>SUM(I15:I18)</f>
        <v>0</v>
      </c>
      <c r="J14" s="113"/>
      <c r="K14" s="113">
        <f>SUM(K15:K18)</f>
        <v>0</v>
      </c>
      <c r="L14" s="113">
        <f>SUM(L15:L18)</f>
        <v>0</v>
      </c>
      <c r="M14" s="168">
        <f t="shared" si="0"/>
        <v>0</v>
      </c>
      <c r="N14" s="296">
        <f t="shared" ref="N14:W14" si="6">SUM(N15:N17)</f>
        <v>0</v>
      </c>
      <c r="O14" s="293">
        <f t="shared" si="6"/>
        <v>0</v>
      </c>
      <c r="P14" s="293">
        <f t="shared" si="6"/>
        <v>0</v>
      </c>
      <c r="Q14" s="293">
        <f t="shared" si="6"/>
        <v>0</v>
      </c>
      <c r="R14" s="293">
        <f t="shared" si="6"/>
        <v>0</v>
      </c>
      <c r="S14" s="293">
        <f t="shared" si="6"/>
        <v>0</v>
      </c>
      <c r="T14" s="293">
        <f t="shared" si="6"/>
        <v>0</v>
      </c>
      <c r="U14" s="293">
        <f t="shared" si="6"/>
        <v>0</v>
      </c>
      <c r="V14" s="293">
        <f t="shared" si="6"/>
        <v>0</v>
      </c>
      <c r="W14" s="293">
        <f t="shared" si="6"/>
        <v>0</v>
      </c>
      <c r="X14" s="295">
        <f t="shared" si="1"/>
        <v>0</v>
      </c>
    </row>
    <row r="15" spans="1:24" ht="22.5" customHeight="1" x14ac:dyDescent="0.3">
      <c r="B15" s="71" t="s">
        <v>19</v>
      </c>
      <c r="C15" s="113">
        <f>未审资产负债表!F32-未审资产负债表!G32</f>
        <v>0</v>
      </c>
      <c r="D15" s="112"/>
      <c r="E15" s="112"/>
      <c r="F15" s="112"/>
      <c r="G15" s="112"/>
      <c r="H15" s="112"/>
      <c r="I15" s="112"/>
      <c r="J15" s="112"/>
      <c r="K15" s="112"/>
      <c r="L15" s="112"/>
      <c r="M15" s="168">
        <f t="shared" si="0"/>
        <v>0</v>
      </c>
      <c r="N15" s="296">
        <f>C7-N7</f>
        <v>0</v>
      </c>
      <c r="O15" s="294"/>
      <c r="P15" s="294"/>
      <c r="Q15" s="294"/>
      <c r="R15" s="294"/>
      <c r="S15" s="294"/>
      <c r="T15" s="294"/>
      <c r="U15" s="294"/>
      <c r="V15" s="294"/>
      <c r="W15" s="294"/>
      <c r="X15" s="295">
        <f t="shared" si="1"/>
        <v>0</v>
      </c>
    </row>
    <row r="16" spans="1:24" ht="22.5" customHeight="1" x14ac:dyDescent="0.3">
      <c r="B16" s="71" t="s">
        <v>20</v>
      </c>
      <c r="C16" s="112"/>
      <c r="D16" s="112"/>
      <c r="E16" s="112"/>
      <c r="F16" s="112"/>
      <c r="G16" s="112"/>
      <c r="H16" s="112"/>
      <c r="I16" s="112"/>
      <c r="J16" s="112"/>
      <c r="K16" s="112"/>
      <c r="L16" s="112"/>
      <c r="M16" s="168">
        <f t="shared" si="0"/>
        <v>0</v>
      </c>
      <c r="N16" s="294"/>
      <c r="O16" s="294"/>
      <c r="P16" s="294"/>
      <c r="Q16" s="294"/>
      <c r="R16" s="294"/>
      <c r="S16" s="294"/>
      <c r="T16" s="294"/>
      <c r="U16" s="294"/>
      <c r="V16" s="294"/>
      <c r="W16" s="294"/>
      <c r="X16" s="295">
        <f t="shared" si="1"/>
        <v>0</v>
      </c>
    </row>
    <row r="17" spans="2:24" ht="22.5" customHeight="1" x14ac:dyDescent="0.3">
      <c r="B17" s="71" t="s">
        <v>267</v>
      </c>
      <c r="C17" s="112"/>
      <c r="D17" s="112"/>
      <c r="E17" s="112"/>
      <c r="F17" s="112"/>
      <c r="G17" s="112"/>
      <c r="H17" s="112"/>
      <c r="I17" s="112"/>
      <c r="J17" s="112"/>
      <c r="K17" s="112"/>
      <c r="L17" s="112"/>
      <c r="M17" s="168">
        <f t="shared" si="0"/>
        <v>0</v>
      </c>
      <c r="N17" s="294"/>
      <c r="O17" s="294"/>
      <c r="P17" s="294"/>
      <c r="Q17" s="294"/>
      <c r="R17" s="294"/>
      <c r="S17" s="294"/>
      <c r="T17" s="294"/>
      <c r="U17" s="294"/>
      <c r="V17" s="294"/>
      <c r="W17" s="294"/>
      <c r="X17" s="295">
        <f t="shared" si="1"/>
        <v>0</v>
      </c>
    </row>
    <row r="18" spans="2:24" ht="22.5" customHeight="1" x14ac:dyDescent="0.3">
      <c r="B18" s="71" t="s">
        <v>21</v>
      </c>
      <c r="C18" s="112"/>
      <c r="D18" s="112"/>
      <c r="E18" s="112"/>
      <c r="F18" s="112"/>
      <c r="G18" s="112"/>
      <c r="H18" s="112"/>
      <c r="I18" s="112"/>
      <c r="J18" s="112"/>
      <c r="K18" s="112"/>
      <c r="L18" s="112"/>
      <c r="M18" s="168">
        <f t="shared" si="0"/>
        <v>0</v>
      </c>
      <c r="N18" s="294"/>
      <c r="O18" s="294"/>
      <c r="P18" s="294"/>
      <c r="Q18" s="294"/>
      <c r="R18" s="294"/>
      <c r="S18" s="294"/>
      <c r="T18" s="294"/>
      <c r="U18" s="294"/>
      <c r="V18" s="294"/>
      <c r="W18" s="294"/>
      <c r="X18" s="295">
        <f t="shared" si="1"/>
        <v>0</v>
      </c>
    </row>
    <row r="19" spans="2:24" ht="22.5" customHeight="1" x14ac:dyDescent="0.3">
      <c r="B19" s="232" t="s">
        <v>445</v>
      </c>
      <c r="C19" s="113">
        <f>SUM(C20:C22)</f>
        <v>0</v>
      </c>
      <c r="D19" s="113">
        <f>SUM(D20:D22)</f>
        <v>0</v>
      </c>
      <c r="E19" s="112"/>
      <c r="F19" s="112"/>
      <c r="G19" s="113">
        <f t="shared" ref="G19:L19" si="7">SUM(G20:G22)</f>
        <v>0</v>
      </c>
      <c r="H19" s="113">
        <f t="shared" si="7"/>
        <v>0</v>
      </c>
      <c r="I19" s="113">
        <f t="shared" si="7"/>
        <v>0</v>
      </c>
      <c r="J19" s="113">
        <f t="shared" si="7"/>
        <v>0</v>
      </c>
      <c r="K19" s="113">
        <f t="shared" si="7"/>
        <v>0</v>
      </c>
      <c r="L19" s="113">
        <f t="shared" si="7"/>
        <v>0</v>
      </c>
      <c r="M19" s="168">
        <f t="shared" si="0"/>
        <v>0</v>
      </c>
      <c r="N19" s="293">
        <f t="shared" ref="N19:W19" si="8">SUM(N20:N22)</f>
        <v>0</v>
      </c>
      <c r="O19" s="293">
        <f t="shared" si="8"/>
        <v>0</v>
      </c>
      <c r="P19" s="293">
        <f t="shared" si="8"/>
        <v>0</v>
      </c>
      <c r="Q19" s="293">
        <f t="shared" si="8"/>
        <v>0</v>
      </c>
      <c r="R19" s="293">
        <f t="shared" si="8"/>
        <v>0</v>
      </c>
      <c r="S19" s="293">
        <f t="shared" si="8"/>
        <v>0</v>
      </c>
      <c r="T19" s="293">
        <f t="shared" si="8"/>
        <v>0</v>
      </c>
      <c r="U19" s="293">
        <f t="shared" si="8"/>
        <v>0</v>
      </c>
      <c r="V19" s="296">
        <f t="shared" si="8"/>
        <v>0</v>
      </c>
      <c r="W19" s="296">
        <f t="shared" si="8"/>
        <v>0</v>
      </c>
      <c r="X19" s="295">
        <f t="shared" si="1"/>
        <v>0</v>
      </c>
    </row>
    <row r="20" spans="2:24" ht="22.5" customHeight="1" x14ac:dyDescent="0.3">
      <c r="B20" s="70" t="s">
        <v>6</v>
      </c>
      <c r="C20" s="112"/>
      <c r="D20" s="112"/>
      <c r="E20" s="112"/>
      <c r="F20" s="112"/>
      <c r="G20" s="112"/>
      <c r="H20" s="112"/>
      <c r="I20" s="112"/>
      <c r="J20" s="112"/>
      <c r="K20" s="113">
        <f>未审资产负债表!F40-未审资产负债表!G40</f>
        <v>0</v>
      </c>
      <c r="L20" s="113">
        <f>-K20</f>
        <v>0</v>
      </c>
      <c r="M20" s="168">
        <f t="shared" si="0"/>
        <v>0</v>
      </c>
      <c r="N20" s="294"/>
      <c r="O20" s="294"/>
      <c r="P20" s="294"/>
      <c r="Q20" s="294"/>
      <c r="R20" s="294"/>
      <c r="S20" s="294"/>
      <c r="T20" s="294"/>
      <c r="U20" s="294"/>
      <c r="V20" s="296">
        <f>K7-基本信息表!G6</f>
        <v>0</v>
      </c>
      <c r="W20" s="296">
        <f>-V20</f>
        <v>0</v>
      </c>
      <c r="X20" s="295">
        <f t="shared" si="1"/>
        <v>0</v>
      </c>
    </row>
    <row r="21" spans="2:24" ht="22.5" customHeight="1" x14ac:dyDescent="0.3">
      <c r="B21" s="70" t="s">
        <v>446</v>
      </c>
      <c r="C21" s="112"/>
      <c r="D21" s="112"/>
      <c r="E21" s="112"/>
      <c r="F21" s="112"/>
      <c r="G21" s="112"/>
      <c r="H21" s="112"/>
      <c r="I21" s="112"/>
      <c r="J21" s="112"/>
      <c r="K21" s="112"/>
      <c r="L21" s="112"/>
      <c r="M21" s="168">
        <f t="shared" si="0"/>
        <v>0</v>
      </c>
      <c r="N21" s="294"/>
      <c r="O21" s="294"/>
      <c r="P21" s="294"/>
      <c r="Q21" s="294"/>
      <c r="R21" s="294"/>
      <c r="S21" s="294"/>
      <c r="T21" s="294"/>
      <c r="U21" s="294"/>
      <c r="V21" s="294"/>
      <c r="W21" s="294"/>
      <c r="X21" s="295">
        <f t="shared" si="1"/>
        <v>0</v>
      </c>
    </row>
    <row r="22" spans="2:24" ht="22.5" customHeight="1" x14ac:dyDescent="0.3">
      <c r="B22" s="70" t="s">
        <v>22</v>
      </c>
      <c r="C22" s="112"/>
      <c r="D22" s="112"/>
      <c r="E22" s="112"/>
      <c r="F22" s="112"/>
      <c r="G22" s="112"/>
      <c r="H22" s="112"/>
      <c r="I22" s="112"/>
      <c r="J22" s="112"/>
      <c r="K22" s="112"/>
      <c r="L22" s="112"/>
      <c r="M22" s="168">
        <f t="shared" si="0"/>
        <v>0</v>
      </c>
      <c r="N22" s="294"/>
      <c r="O22" s="294"/>
      <c r="P22" s="294"/>
      <c r="Q22" s="294"/>
      <c r="R22" s="294"/>
      <c r="S22" s="294"/>
      <c r="T22" s="294"/>
      <c r="U22" s="294"/>
      <c r="V22" s="294"/>
      <c r="W22" s="294"/>
      <c r="X22" s="295">
        <f t="shared" si="1"/>
        <v>0</v>
      </c>
    </row>
    <row r="23" spans="2:24" ht="22.5" customHeight="1" x14ac:dyDescent="0.3">
      <c r="B23" s="232" t="s">
        <v>447</v>
      </c>
      <c r="C23" s="113">
        <f>SUM(C24:C28)</f>
        <v>0</v>
      </c>
      <c r="D23" s="113">
        <f>SUM(D24:D28)</f>
        <v>0</v>
      </c>
      <c r="E23" s="112"/>
      <c r="F23" s="112"/>
      <c r="G23" s="113">
        <f t="shared" ref="G23:L23" si="9">SUM(G24:G28)</f>
        <v>0</v>
      </c>
      <c r="H23" s="113">
        <f t="shared" si="9"/>
        <v>0</v>
      </c>
      <c r="I23" s="113">
        <f t="shared" si="9"/>
        <v>0</v>
      </c>
      <c r="J23" s="113">
        <f t="shared" si="9"/>
        <v>0</v>
      </c>
      <c r="K23" s="113">
        <f t="shared" si="9"/>
        <v>0</v>
      </c>
      <c r="L23" s="113">
        <f t="shared" si="9"/>
        <v>0</v>
      </c>
      <c r="M23" s="168">
        <f t="shared" si="0"/>
        <v>0</v>
      </c>
      <c r="N23" s="293">
        <f t="shared" ref="N23:W23" si="10">SUM(N24:N28)</f>
        <v>0</v>
      </c>
      <c r="O23" s="293">
        <f t="shared" si="10"/>
        <v>0</v>
      </c>
      <c r="P23" s="293">
        <f t="shared" si="10"/>
        <v>0</v>
      </c>
      <c r="Q23" s="293">
        <f t="shared" si="10"/>
        <v>0</v>
      </c>
      <c r="R23" s="293">
        <f t="shared" si="10"/>
        <v>0</v>
      </c>
      <c r="S23" s="293">
        <f t="shared" si="10"/>
        <v>0</v>
      </c>
      <c r="T23" s="293">
        <f t="shared" si="10"/>
        <v>0</v>
      </c>
      <c r="U23" s="293">
        <f t="shared" si="10"/>
        <v>0</v>
      </c>
      <c r="V23" s="293">
        <f t="shared" si="10"/>
        <v>0</v>
      </c>
      <c r="W23" s="293">
        <f t="shared" si="10"/>
        <v>0</v>
      </c>
      <c r="X23" s="295">
        <f t="shared" si="1"/>
        <v>0</v>
      </c>
    </row>
    <row r="24" spans="2:24" ht="22.5" customHeight="1" x14ac:dyDescent="0.3">
      <c r="B24" s="70" t="s">
        <v>448</v>
      </c>
      <c r="C24" s="112"/>
      <c r="D24" s="112"/>
      <c r="E24" s="112"/>
      <c r="F24" s="112"/>
      <c r="G24" s="112"/>
      <c r="H24" s="112"/>
      <c r="I24" s="112"/>
      <c r="J24" s="112"/>
      <c r="K24" s="112"/>
      <c r="L24" s="112"/>
      <c r="M24" s="168">
        <f t="shared" si="0"/>
        <v>0</v>
      </c>
      <c r="N24" s="294"/>
      <c r="O24" s="294"/>
      <c r="P24" s="294"/>
      <c r="Q24" s="294"/>
      <c r="R24" s="294"/>
      <c r="S24" s="294"/>
      <c r="T24" s="294"/>
      <c r="U24" s="294"/>
      <c r="V24" s="294"/>
      <c r="W24" s="294"/>
      <c r="X24" s="295">
        <f t="shared" si="1"/>
        <v>0</v>
      </c>
    </row>
    <row r="25" spans="2:24" ht="22.5" customHeight="1" x14ac:dyDescent="0.3">
      <c r="B25" s="70" t="s">
        <v>449</v>
      </c>
      <c r="C25" s="112"/>
      <c r="D25" s="112"/>
      <c r="E25" s="112"/>
      <c r="F25" s="112"/>
      <c r="G25" s="112"/>
      <c r="H25" s="112"/>
      <c r="I25" s="112"/>
      <c r="J25" s="112"/>
      <c r="K25" s="112"/>
      <c r="L25" s="112"/>
      <c r="M25" s="168">
        <f t="shared" si="0"/>
        <v>0</v>
      </c>
      <c r="N25" s="294"/>
      <c r="O25" s="294"/>
      <c r="P25" s="294"/>
      <c r="Q25" s="294"/>
      <c r="R25" s="294"/>
      <c r="S25" s="294"/>
      <c r="T25" s="294"/>
      <c r="U25" s="294"/>
      <c r="V25" s="294"/>
      <c r="W25" s="294"/>
      <c r="X25" s="295">
        <f t="shared" si="1"/>
        <v>0</v>
      </c>
    </row>
    <row r="26" spans="2:24" ht="22.5" customHeight="1" x14ac:dyDescent="0.3">
      <c r="B26" s="70" t="s">
        <v>7</v>
      </c>
      <c r="C26" s="112"/>
      <c r="D26" s="112"/>
      <c r="E26" s="112"/>
      <c r="F26" s="112"/>
      <c r="G26" s="112"/>
      <c r="H26" s="112"/>
      <c r="I26" s="112"/>
      <c r="J26" s="112"/>
      <c r="K26" s="112"/>
      <c r="L26" s="112"/>
      <c r="M26" s="168">
        <f t="shared" si="0"/>
        <v>0</v>
      </c>
      <c r="N26" s="294"/>
      <c r="O26" s="294"/>
      <c r="P26" s="294"/>
      <c r="Q26" s="294"/>
      <c r="R26" s="294"/>
      <c r="S26" s="294"/>
      <c r="T26" s="294"/>
      <c r="U26" s="294"/>
      <c r="V26" s="294"/>
      <c r="W26" s="294"/>
      <c r="X26" s="295">
        <f t="shared" si="1"/>
        <v>0</v>
      </c>
    </row>
    <row r="27" spans="2:24" ht="22.5" customHeight="1" x14ac:dyDescent="0.3">
      <c r="B27" s="70" t="s">
        <v>268</v>
      </c>
      <c r="C27" s="112"/>
      <c r="D27" s="112"/>
      <c r="E27" s="112"/>
      <c r="F27" s="112"/>
      <c r="G27" s="112"/>
      <c r="H27" s="112"/>
      <c r="I27" s="112"/>
      <c r="J27" s="112"/>
      <c r="K27" s="112"/>
      <c r="L27" s="112"/>
      <c r="M27" s="168"/>
      <c r="N27" s="294"/>
      <c r="O27" s="294"/>
      <c r="P27" s="294"/>
      <c r="Q27" s="294"/>
      <c r="R27" s="294"/>
      <c r="S27" s="294"/>
      <c r="T27" s="294"/>
      <c r="U27" s="294"/>
      <c r="V27" s="294"/>
      <c r="W27" s="294"/>
      <c r="X27" s="295">
        <f t="shared" si="1"/>
        <v>0</v>
      </c>
    </row>
    <row r="28" spans="2:24" ht="22.5" customHeight="1" x14ac:dyDescent="0.3">
      <c r="B28" s="70" t="s">
        <v>24</v>
      </c>
      <c r="C28" s="112"/>
      <c r="D28" s="112"/>
      <c r="E28" s="112"/>
      <c r="F28" s="112"/>
      <c r="G28" s="112"/>
      <c r="H28" s="112"/>
      <c r="I28" s="112"/>
      <c r="J28" s="112"/>
      <c r="K28" s="112"/>
      <c r="L28" s="112"/>
      <c r="M28" s="168">
        <f>SUM(C28:G28)-H28+SUM(I28:L28)</f>
        <v>0</v>
      </c>
      <c r="N28" s="294"/>
      <c r="O28" s="294"/>
      <c r="P28" s="294"/>
      <c r="Q28" s="294"/>
      <c r="R28" s="294"/>
      <c r="S28" s="294"/>
      <c r="T28" s="294"/>
      <c r="U28" s="294"/>
      <c r="V28" s="294"/>
      <c r="W28" s="294"/>
      <c r="X28" s="295">
        <f t="shared" si="1"/>
        <v>0</v>
      </c>
    </row>
    <row r="29" spans="2:24" ht="22.5" customHeight="1" thickBot="1" x14ac:dyDescent="0.35">
      <c r="B29" s="233" t="s">
        <v>326</v>
      </c>
      <c r="C29" s="118">
        <f>C11+C12</f>
        <v>0</v>
      </c>
      <c r="D29" s="118">
        <f>D11+D12</f>
        <v>0</v>
      </c>
      <c r="E29" s="297"/>
      <c r="F29" s="297"/>
      <c r="G29" s="118">
        <f t="shared" ref="G29:L29" si="11">G11+G12</f>
        <v>0</v>
      </c>
      <c r="H29" s="118">
        <f t="shared" si="11"/>
        <v>0</v>
      </c>
      <c r="I29" s="118">
        <f t="shared" si="11"/>
        <v>0</v>
      </c>
      <c r="J29" s="118">
        <f t="shared" si="11"/>
        <v>0</v>
      </c>
      <c r="K29" s="118">
        <f t="shared" si="11"/>
        <v>0</v>
      </c>
      <c r="L29" s="118">
        <f t="shared" si="11"/>
        <v>0</v>
      </c>
      <c r="M29" s="169">
        <f>SUM(C29:G29)-H29+SUM(I29:L29)</f>
        <v>0</v>
      </c>
      <c r="N29" s="298">
        <f>N11+N12</f>
        <v>0</v>
      </c>
      <c r="O29" s="298">
        <f t="shared" ref="O29:X29" si="12">O11+O12</f>
        <v>0</v>
      </c>
      <c r="P29" s="298">
        <f t="shared" si="12"/>
        <v>0</v>
      </c>
      <c r="Q29" s="298">
        <f t="shared" si="12"/>
        <v>0</v>
      </c>
      <c r="R29" s="298">
        <f t="shared" si="12"/>
        <v>0</v>
      </c>
      <c r="S29" s="298">
        <f t="shared" si="12"/>
        <v>0</v>
      </c>
      <c r="T29" s="298">
        <f t="shared" si="12"/>
        <v>0</v>
      </c>
      <c r="U29" s="298">
        <f t="shared" si="12"/>
        <v>0</v>
      </c>
      <c r="V29" s="298">
        <f t="shared" si="12"/>
        <v>0</v>
      </c>
      <c r="W29" s="298">
        <f t="shared" si="12"/>
        <v>0</v>
      </c>
      <c r="X29" s="299">
        <f t="shared" si="12"/>
        <v>0</v>
      </c>
    </row>
  </sheetData>
  <mergeCells count="25">
    <mergeCell ref="U5:U6"/>
    <mergeCell ref="B1:X1"/>
    <mergeCell ref="B2:X2"/>
    <mergeCell ref="W3:X3"/>
    <mergeCell ref="N4:X4"/>
    <mergeCell ref="N5:N6"/>
    <mergeCell ref="O5:Q5"/>
    <mergeCell ref="R5:R6"/>
    <mergeCell ref="S5:S6"/>
    <mergeCell ref="T5:T6"/>
    <mergeCell ref="V5:V6"/>
    <mergeCell ref="W5:W6"/>
    <mergeCell ref="X5:X6"/>
    <mergeCell ref="D3:I3"/>
    <mergeCell ref="B4:B6"/>
    <mergeCell ref="C4:M4"/>
    <mergeCell ref="C5:C6"/>
    <mergeCell ref="L5:L6"/>
    <mergeCell ref="M5:M6"/>
    <mergeCell ref="D5:F5"/>
    <mergeCell ref="G5:G6"/>
    <mergeCell ref="H5:H6"/>
    <mergeCell ref="I5:I6"/>
    <mergeCell ref="K5:K6"/>
    <mergeCell ref="J5:J6"/>
  </mergeCells>
  <phoneticPr fontId="4" type="noConversion"/>
  <hyperlinks>
    <hyperlink ref="A1" location="目录!A1" display="返回目录" xr:uid="{00000000-0004-0000-0E00-000000000000}"/>
  </hyperlinks>
  <printOptions horizontalCentered="1"/>
  <pageMargins left="0.39370078740157483" right="0.39370078740157483" top="0.78740157480314965" bottom="0.59055118110236227" header="0.51181102362204722" footer="0.51181102362204722"/>
  <pageSetup paperSize="9" scale="60" firstPageNumber="13" fitToHeight="0" orientation="landscape" blackAndWhite="1" useFirstPageNumber="1" r:id="rId1"/>
  <headerFooter alignWithMargins="0">
    <oddFooter>&amp;C&amp;P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Sheet13">
    <tabColor rgb="FF00B0F0"/>
    <pageSetUpPr fitToPage="1"/>
  </sheetPr>
  <dimension ref="A1:K160"/>
  <sheetViews>
    <sheetView showZeros="0" workbookViewId="0">
      <selection activeCell="N20" sqref="N20"/>
    </sheetView>
  </sheetViews>
  <sheetFormatPr defaultColWidth="9" defaultRowHeight="13" x14ac:dyDescent="0.3"/>
  <cols>
    <col min="1" max="1" width="7.75" style="28" customWidth="1"/>
    <col min="2" max="2" width="5.33203125" style="28" customWidth="1"/>
    <col min="3" max="3" width="22.33203125" style="29" customWidth="1"/>
    <col min="4" max="4" width="12.75" style="29" customWidth="1"/>
    <col min="5" max="5" width="13" style="28" customWidth="1"/>
    <col min="6" max="6" width="24.25" style="28" customWidth="1"/>
    <col min="7" max="7" width="11.25" style="28" customWidth="1"/>
    <col min="8" max="8" width="11.33203125" style="28" customWidth="1"/>
    <col min="9" max="9" width="17.33203125" style="29" customWidth="1"/>
    <col min="10" max="10" width="15.33203125" style="29" customWidth="1"/>
    <col min="11" max="16384" width="9" style="28"/>
  </cols>
  <sheetData>
    <row r="1" spans="1:11" ht="21" x14ac:dyDescent="0.3">
      <c r="A1" s="213" t="s">
        <v>125</v>
      </c>
      <c r="B1" s="46" t="s">
        <v>63</v>
      </c>
      <c r="C1" s="40"/>
      <c r="D1" s="40"/>
      <c r="E1" s="30"/>
      <c r="F1" s="30"/>
      <c r="G1" s="30"/>
      <c r="H1" s="30"/>
      <c r="I1" s="40"/>
      <c r="J1" s="40"/>
    </row>
    <row r="2" spans="1:11" x14ac:dyDescent="0.3">
      <c r="B2" s="444" t="str">
        <f>未审资产负债表!B3</f>
        <v>单位：洛阳优选文化传播有限公司</v>
      </c>
      <c r="C2" s="445"/>
      <c r="D2" s="445"/>
      <c r="E2" s="445"/>
      <c r="F2" s="446">
        <f>未审资产负债表!B2</f>
        <v>45291</v>
      </c>
      <c r="G2" s="447"/>
      <c r="H2" s="44"/>
      <c r="I2" s="45"/>
      <c r="J2" s="40"/>
    </row>
    <row r="3" spans="1:11" x14ac:dyDescent="0.3">
      <c r="B3" s="234" t="s">
        <v>178</v>
      </c>
      <c r="C3" s="47" t="s">
        <v>327</v>
      </c>
      <c r="D3" s="47" t="s">
        <v>110</v>
      </c>
      <c r="E3" s="235" t="s">
        <v>328</v>
      </c>
      <c r="F3" s="235" t="s">
        <v>329</v>
      </c>
      <c r="G3" s="235" t="s">
        <v>330</v>
      </c>
      <c r="H3" s="235" t="s">
        <v>331</v>
      </c>
      <c r="I3" s="47" t="s">
        <v>181</v>
      </c>
      <c r="J3" s="125" t="s">
        <v>182</v>
      </c>
    </row>
    <row r="4" spans="1:11" x14ac:dyDescent="0.3">
      <c r="B4" s="31"/>
      <c r="C4" s="43"/>
      <c r="D4" s="32"/>
      <c r="E4" s="33"/>
      <c r="F4" s="33"/>
      <c r="G4" s="34"/>
      <c r="H4" s="34"/>
      <c r="I4" s="32"/>
      <c r="J4" s="35"/>
    </row>
    <row r="5" spans="1:11" x14ac:dyDescent="0.3">
      <c r="B5" s="31"/>
      <c r="C5" s="43"/>
      <c r="D5" s="32"/>
      <c r="E5" s="41"/>
      <c r="F5" s="41"/>
      <c r="G5" s="34"/>
      <c r="H5" s="34"/>
      <c r="I5" s="32"/>
      <c r="J5" s="35"/>
      <c r="K5" s="272"/>
    </row>
    <row r="6" spans="1:11" x14ac:dyDescent="0.3">
      <c r="B6" s="31"/>
      <c r="C6" s="43"/>
      <c r="D6" s="43"/>
      <c r="E6" s="41"/>
      <c r="F6" s="41"/>
      <c r="G6" s="34"/>
      <c r="H6" s="34"/>
      <c r="I6" s="32"/>
      <c r="J6" s="35"/>
    </row>
    <row r="7" spans="1:11" x14ac:dyDescent="0.3">
      <c r="B7" s="31"/>
      <c r="C7" s="43"/>
      <c r="D7" s="32"/>
      <c r="E7" s="33"/>
      <c r="F7" s="33"/>
      <c r="G7" s="34"/>
      <c r="H7" s="34"/>
      <c r="I7" s="32"/>
      <c r="J7" s="35"/>
    </row>
    <row r="8" spans="1:11" x14ac:dyDescent="0.3">
      <c r="B8" s="31"/>
      <c r="C8" s="43"/>
      <c r="D8" s="32"/>
      <c r="E8" s="41"/>
      <c r="F8" s="41"/>
      <c r="G8" s="34"/>
      <c r="H8" s="34"/>
      <c r="I8" s="32"/>
      <c r="J8" s="35"/>
    </row>
    <row r="9" spans="1:11" x14ac:dyDescent="0.3">
      <c r="B9" s="31"/>
      <c r="C9" s="43"/>
      <c r="D9" s="32"/>
      <c r="E9" s="41"/>
      <c r="F9" s="41"/>
      <c r="G9" s="34"/>
      <c r="H9" s="34"/>
      <c r="I9" s="32"/>
      <c r="J9" s="35"/>
    </row>
    <row r="10" spans="1:11" x14ac:dyDescent="0.3">
      <c r="B10" s="31"/>
      <c r="C10" s="43"/>
      <c r="D10" s="32"/>
      <c r="E10" s="33"/>
      <c r="F10" s="33"/>
      <c r="G10" s="34"/>
      <c r="H10" s="34"/>
      <c r="I10" s="32"/>
      <c r="J10" s="35"/>
    </row>
    <row r="11" spans="1:11" x14ac:dyDescent="0.3">
      <c r="B11" s="31"/>
      <c r="C11" s="43"/>
      <c r="D11" s="32"/>
      <c r="E11" s="33"/>
      <c r="F11" s="41"/>
      <c r="G11" s="34"/>
      <c r="H11" s="34"/>
      <c r="I11" s="32"/>
      <c r="J11" s="35"/>
    </row>
    <row r="12" spans="1:11" x14ac:dyDescent="0.3">
      <c r="B12" s="31"/>
      <c r="C12" s="32"/>
      <c r="D12" s="32"/>
      <c r="E12" s="41"/>
      <c r="F12" s="41"/>
      <c r="G12" s="34"/>
      <c r="H12" s="34"/>
      <c r="I12" s="32"/>
      <c r="J12" s="35"/>
    </row>
    <row r="13" spans="1:11" x14ac:dyDescent="0.3">
      <c r="B13" s="31"/>
      <c r="C13" s="43"/>
      <c r="D13" s="32"/>
      <c r="E13" s="33"/>
      <c r="F13" s="33"/>
      <c r="G13" s="34"/>
      <c r="H13" s="34"/>
      <c r="I13" s="32"/>
      <c r="J13" s="35"/>
    </row>
    <row r="14" spans="1:11" x14ac:dyDescent="0.3">
      <c r="B14" s="31"/>
      <c r="C14" s="43"/>
      <c r="D14" s="32"/>
      <c r="E14" s="41"/>
      <c r="F14" s="41"/>
      <c r="G14" s="34"/>
      <c r="H14" s="34"/>
      <c r="I14" s="32"/>
      <c r="J14" s="35"/>
    </row>
    <row r="15" spans="1:11" x14ac:dyDescent="0.3">
      <c r="B15" s="31"/>
      <c r="C15" s="32"/>
      <c r="D15" s="32"/>
      <c r="E15" s="41"/>
      <c r="F15" s="41"/>
      <c r="G15" s="34"/>
      <c r="H15" s="34"/>
      <c r="I15" s="32"/>
      <c r="J15" s="35"/>
    </row>
    <row r="16" spans="1:11" x14ac:dyDescent="0.3">
      <c r="B16" s="31"/>
      <c r="C16" s="43"/>
      <c r="D16" s="32"/>
      <c r="E16" s="33"/>
      <c r="F16" s="33"/>
      <c r="G16" s="34"/>
      <c r="H16" s="34"/>
      <c r="I16" s="32"/>
      <c r="J16" s="35"/>
    </row>
    <row r="17" spans="2:10" x14ac:dyDescent="0.3">
      <c r="B17" s="31"/>
      <c r="C17" s="43"/>
      <c r="D17" s="32"/>
      <c r="E17" s="41"/>
      <c r="F17" s="41"/>
      <c r="G17" s="34"/>
      <c r="H17" s="34"/>
      <c r="I17" s="32"/>
      <c r="J17" s="35"/>
    </row>
    <row r="18" spans="2:10" x14ac:dyDescent="0.3">
      <c r="B18" s="31"/>
      <c r="C18" s="32"/>
      <c r="D18" s="32"/>
      <c r="E18" s="41"/>
      <c r="F18" s="41"/>
      <c r="G18" s="34"/>
      <c r="H18" s="34"/>
      <c r="I18" s="32"/>
      <c r="J18" s="35"/>
    </row>
    <row r="19" spans="2:10" x14ac:dyDescent="0.3">
      <c r="B19" s="31"/>
      <c r="C19" s="43"/>
      <c r="D19" s="32"/>
      <c r="E19" s="33"/>
      <c r="F19" s="33"/>
      <c r="G19" s="34"/>
      <c r="H19" s="34"/>
      <c r="I19" s="32"/>
      <c r="J19" s="35"/>
    </row>
    <row r="20" spans="2:10" x14ac:dyDescent="0.3">
      <c r="B20" s="31"/>
      <c r="C20" s="43"/>
      <c r="D20" s="32"/>
      <c r="E20" s="41"/>
      <c r="F20" s="41"/>
      <c r="G20" s="34"/>
      <c r="H20" s="34"/>
      <c r="I20" s="32"/>
      <c r="J20" s="35"/>
    </row>
    <row r="21" spans="2:10" x14ac:dyDescent="0.3">
      <c r="B21" s="31"/>
      <c r="C21" s="32"/>
      <c r="D21" s="32"/>
      <c r="E21" s="41"/>
      <c r="F21" s="41"/>
      <c r="G21" s="34"/>
      <c r="H21" s="34"/>
      <c r="I21" s="32"/>
      <c r="J21" s="35"/>
    </row>
    <row r="22" spans="2:10" x14ac:dyDescent="0.3">
      <c r="B22" s="31"/>
      <c r="C22" s="43"/>
      <c r="D22" s="32"/>
      <c r="E22" s="33"/>
      <c r="F22" s="33"/>
      <c r="G22" s="34"/>
      <c r="H22" s="34"/>
      <c r="I22" s="32"/>
      <c r="J22" s="35"/>
    </row>
    <row r="23" spans="2:10" x14ac:dyDescent="0.3">
      <c r="B23" s="31"/>
      <c r="C23" s="43"/>
      <c r="D23" s="32"/>
      <c r="E23" s="41"/>
      <c r="F23" s="41"/>
      <c r="G23" s="34"/>
      <c r="H23" s="34"/>
      <c r="I23" s="32"/>
      <c r="J23" s="35"/>
    </row>
    <row r="24" spans="2:10" x14ac:dyDescent="0.3">
      <c r="B24" s="31"/>
      <c r="C24" s="32"/>
      <c r="D24" s="32"/>
      <c r="E24" s="41"/>
      <c r="F24" s="41"/>
      <c r="G24" s="34"/>
      <c r="H24" s="34"/>
      <c r="I24" s="32"/>
      <c r="J24" s="35"/>
    </row>
    <row r="25" spans="2:10" x14ac:dyDescent="0.3">
      <c r="B25" s="31"/>
      <c r="C25" s="43"/>
      <c r="D25" s="32"/>
      <c r="E25" s="33"/>
      <c r="F25" s="33"/>
      <c r="G25" s="34"/>
      <c r="H25" s="34"/>
      <c r="I25" s="32"/>
      <c r="J25" s="35"/>
    </row>
    <row r="26" spans="2:10" x14ac:dyDescent="0.3">
      <c r="B26" s="31"/>
      <c r="C26" s="43"/>
      <c r="D26" s="32"/>
      <c r="E26" s="41"/>
      <c r="F26" s="41"/>
      <c r="G26" s="34"/>
      <c r="H26" s="34"/>
      <c r="I26" s="32"/>
      <c r="J26" s="35"/>
    </row>
    <row r="27" spans="2:10" x14ac:dyDescent="0.3">
      <c r="B27" s="31"/>
      <c r="C27" s="32"/>
      <c r="D27" s="32"/>
      <c r="E27" s="41"/>
      <c r="F27" s="41"/>
      <c r="G27" s="34"/>
      <c r="H27" s="34"/>
      <c r="I27" s="32"/>
      <c r="J27" s="35"/>
    </row>
    <row r="28" spans="2:10" x14ac:dyDescent="0.3">
      <c r="B28" s="31"/>
      <c r="C28" s="32"/>
      <c r="D28" s="32"/>
      <c r="E28" s="33"/>
      <c r="F28" s="33"/>
      <c r="G28" s="34"/>
      <c r="H28" s="34"/>
      <c r="I28" s="32"/>
      <c r="J28" s="35"/>
    </row>
    <row r="29" spans="2:10" x14ac:dyDescent="0.3">
      <c r="B29" s="31"/>
      <c r="C29" s="32"/>
      <c r="D29" s="32"/>
      <c r="E29" s="41"/>
      <c r="F29" s="33"/>
      <c r="G29" s="34"/>
      <c r="H29" s="34"/>
      <c r="I29" s="32"/>
      <c r="J29" s="35"/>
    </row>
    <row r="30" spans="2:10" x14ac:dyDescent="0.3">
      <c r="B30" s="31"/>
      <c r="C30" s="32"/>
      <c r="D30" s="32"/>
      <c r="E30" s="33"/>
      <c r="F30" s="33"/>
      <c r="G30" s="34"/>
      <c r="H30" s="34"/>
      <c r="I30" s="32"/>
      <c r="J30" s="35"/>
    </row>
    <row r="31" spans="2:10" x14ac:dyDescent="0.3">
      <c r="B31" s="31"/>
      <c r="C31" s="32"/>
      <c r="D31" s="32"/>
      <c r="E31" s="33"/>
      <c r="F31" s="33"/>
      <c r="G31" s="34"/>
      <c r="H31" s="34"/>
      <c r="I31" s="32"/>
      <c r="J31" s="35"/>
    </row>
    <row r="32" spans="2:10" x14ac:dyDescent="0.3">
      <c r="B32" s="31"/>
      <c r="C32" s="32"/>
      <c r="D32" s="32"/>
      <c r="E32" s="33"/>
      <c r="F32" s="33"/>
      <c r="G32" s="34"/>
      <c r="H32" s="34"/>
      <c r="I32" s="32"/>
      <c r="J32" s="35"/>
    </row>
    <row r="33" spans="2:10" x14ac:dyDescent="0.3">
      <c r="B33" s="31"/>
      <c r="C33" s="32"/>
      <c r="D33" s="32"/>
      <c r="E33" s="33"/>
      <c r="F33" s="33"/>
      <c r="G33" s="34"/>
      <c r="H33" s="34"/>
      <c r="I33" s="32"/>
      <c r="J33" s="126"/>
    </row>
    <row r="34" spans="2:10" x14ac:dyDescent="0.3">
      <c r="B34" s="31"/>
      <c r="C34" s="32"/>
      <c r="D34" s="32"/>
      <c r="E34" s="33"/>
      <c r="F34" s="33"/>
      <c r="G34" s="34"/>
      <c r="H34" s="34"/>
      <c r="I34" s="32"/>
      <c r="J34" s="35"/>
    </row>
    <row r="35" spans="2:10" x14ac:dyDescent="0.3">
      <c r="B35" s="31"/>
      <c r="C35" s="32"/>
      <c r="D35" s="32"/>
      <c r="E35" s="41"/>
      <c r="F35" s="33"/>
      <c r="G35" s="34"/>
      <c r="H35" s="34"/>
      <c r="I35" s="32"/>
      <c r="J35" s="35"/>
    </row>
    <row r="36" spans="2:10" x14ac:dyDescent="0.3">
      <c r="B36" s="31"/>
      <c r="C36" s="32"/>
      <c r="D36" s="32"/>
      <c r="E36" s="41"/>
      <c r="F36" s="33"/>
      <c r="G36" s="34"/>
      <c r="H36" s="34"/>
      <c r="I36" s="32"/>
      <c r="J36" s="35"/>
    </row>
    <row r="37" spans="2:10" x14ac:dyDescent="0.3">
      <c r="B37" s="31"/>
      <c r="C37" s="42"/>
      <c r="D37" s="32"/>
      <c r="E37" s="33"/>
      <c r="F37" s="33"/>
      <c r="G37" s="34"/>
      <c r="H37" s="34"/>
      <c r="I37" s="32"/>
      <c r="J37" s="35"/>
    </row>
    <row r="38" spans="2:10" x14ac:dyDescent="0.3">
      <c r="B38" s="31"/>
      <c r="C38" s="32"/>
      <c r="D38" s="32"/>
      <c r="E38" s="41"/>
      <c r="F38" s="33"/>
      <c r="G38" s="33"/>
      <c r="H38" s="33"/>
      <c r="I38" s="32"/>
      <c r="J38" s="35"/>
    </row>
    <row r="39" spans="2:10" x14ac:dyDescent="0.3">
      <c r="B39" s="31"/>
      <c r="C39" s="32"/>
      <c r="D39" s="32"/>
      <c r="E39" s="41"/>
      <c r="F39" s="33"/>
      <c r="G39" s="33"/>
      <c r="H39" s="33"/>
      <c r="I39" s="32"/>
      <c r="J39" s="35"/>
    </row>
    <row r="40" spans="2:10" x14ac:dyDescent="0.3">
      <c r="B40" s="31"/>
      <c r="C40" s="32"/>
      <c r="D40" s="32"/>
      <c r="E40" s="33"/>
      <c r="F40" s="33"/>
      <c r="G40" s="33"/>
      <c r="H40" s="33"/>
      <c r="I40" s="32"/>
      <c r="J40" s="35"/>
    </row>
    <row r="41" spans="2:10" x14ac:dyDescent="0.3">
      <c r="B41" s="31"/>
      <c r="C41" s="32"/>
      <c r="D41" s="32"/>
      <c r="E41" s="41"/>
      <c r="F41" s="33"/>
      <c r="G41" s="33"/>
      <c r="H41" s="33"/>
      <c r="I41" s="32"/>
      <c r="J41" s="35"/>
    </row>
    <row r="42" spans="2:10" x14ac:dyDescent="0.3">
      <c r="B42" s="31"/>
      <c r="C42" s="32"/>
      <c r="D42" s="32"/>
      <c r="E42" s="41"/>
      <c r="F42" s="33"/>
      <c r="G42" s="33"/>
      <c r="H42" s="33"/>
      <c r="I42" s="32"/>
      <c r="J42" s="35"/>
    </row>
    <row r="43" spans="2:10" x14ac:dyDescent="0.3">
      <c r="B43" s="31"/>
      <c r="C43" s="32"/>
      <c r="D43" s="32"/>
      <c r="E43" s="33"/>
      <c r="F43" s="33"/>
      <c r="G43" s="33"/>
      <c r="H43" s="33"/>
      <c r="I43" s="32"/>
      <c r="J43" s="35"/>
    </row>
    <row r="44" spans="2:10" x14ac:dyDescent="0.3">
      <c r="B44" s="31"/>
      <c r="C44" s="32"/>
      <c r="D44" s="32"/>
      <c r="E44" s="41"/>
      <c r="F44" s="33"/>
      <c r="G44" s="33"/>
      <c r="H44" s="33"/>
      <c r="I44" s="32"/>
      <c r="J44" s="35"/>
    </row>
    <row r="45" spans="2:10" x14ac:dyDescent="0.3">
      <c r="B45" s="31"/>
      <c r="C45" s="32"/>
      <c r="D45" s="32"/>
      <c r="E45" s="41"/>
      <c r="F45" s="33"/>
      <c r="G45" s="33"/>
      <c r="H45" s="33"/>
      <c r="I45" s="32"/>
      <c r="J45" s="35"/>
    </row>
    <row r="46" spans="2:10" x14ac:dyDescent="0.3">
      <c r="B46" s="31"/>
      <c r="C46" s="32"/>
      <c r="D46" s="32"/>
      <c r="E46" s="33"/>
      <c r="F46" s="33"/>
      <c r="G46" s="33"/>
      <c r="H46" s="33"/>
      <c r="I46" s="32"/>
      <c r="J46" s="35"/>
    </row>
    <row r="47" spans="2:10" x14ac:dyDescent="0.3">
      <c r="B47" s="31"/>
      <c r="C47" s="32"/>
      <c r="D47" s="32"/>
      <c r="E47" s="41"/>
      <c r="F47" s="33"/>
      <c r="G47" s="33"/>
      <c r="H47" s="33"/>
      <c r="I47" s="32"/>
      <c r="J47" s="35"/>
    </row>
    <row r="48" spans="2:10" x14ac:dyDescent="0.3">
      <c r="B48" s="31"/>
      <c r="C48" s="32"/>
      <c r="D48" s="32"/>
      <c r="E48" s="41"/>
      <c r="F48" s="33"/>
      <c r="G48" s="33"/>
      <c r="H48" s="33"/>
      <c r="I48" s="32"/>
      <c r="J48" s="35"/>
    </row>
    <row r="49" spans="2:10" x14ac:dyDescent="0.3">
      <c r="B49" s="31"/>
      <c r="C49" s="32"/>
      <c r="D49" s="32"/>
      <c r="E49" s="33"/>
      <c r="F49" s="33"/>
      <c r="G49" s="33"/>
      <c r="H49" s="33"/>
      <c r="I49" s="32"/>
      <c r="J49" s="35"/>
    </row>
    <row r="50" spans="2:10" x14ac:dyDescent="0.3">
      <c r="B50" s="31"/>
      <c r="C50" s="32"/>
      <c r="D50" s="32"/>
      <c r="E50" s="41"/>
      <c r="F50" s="33"/>
      <c r="G50" s="33"/>
      <c r="H50" s="33"/>
      <c r="I50" s="32"/>
      <c r="J50" s="35"/>
    </row>
    <row r="51" spans="2:10" x14ac:dyDescent="0.3">
      <c r="B51" s="31"/>
      <c r="C51" s="32"/>
      <c r="D51" s="32"/>
      <c r="E51" s="41"/>
      <c r="F51" s="33"/>
      <c r="G51" s="33"/>
      <c r="H51" s="33"/>
      <c r="I51" s="32"/>
      <c r="J51" s="35"/>
    </row>
    <row r="52" spans="2:10" x14ac:dyDescent="0.3">
      <c r="B52" s="31"/>
      <c r="C52" s="32"/>
      <c r="D52" s="32"/>
      <c r="E52" s="33"/>
      <c r="F52" s="33"/>
      <c r="G52" s="33"/>
      <c r="H52" s="33"/>
      <c r="I52" s="32"/>
      <c r="J52" s="35"/>
    </row>
    <row r="53" spans="2:10" x14ac:dyDescent="0.3">
      <c r="B53" s="31"/>
      <c r="C53" s="32"/>
      <c r="D53" s="32"/>
      <c r="E53" s="41"/>
      <c r="F53" s="33"/>
      <c r="G53" s="328"/>
      <c r="H53" s="33"/>
      <c r="I53" s="32"/>
      <c r="J53" s="35"/>
    </row>
    <row r="54" spans="2:10" x14ac:dyDescent="0.3">
      <c r="B54" s="31"/>
      <c r="C54" s="32"/>
      <c r="D54" s="32"/>
      <c r="E54" s="33"/>
      <c r="F54" s="33"/>
      <c r="G54" s="33"/>
      <c r="H54" s="328"/>
      <c r="I54" s="32"/>
      <c r="J54" s="35"/>
    </row>
    <row r="55" spans="2:10" x14ac:dyDescent="0.3">
      <c r="B55" s="31"/>
      <c r="C55" s="32"/>
      <c r="D55" s="32"/>
      <c r="E55" s="33"/>
      <c r="F55" s="33"/>
      <c r="G55" s="33"/>
      <c r="H55" s="328"/>
      <c r="I55" s="32"/>
      <c r="J55" s="35"/>
    </row>
    <row r="56" spans="2:10" x14ac:dyDescent="0.3">
      <c r="B56" s="31"/>
      <c r="C56" s="32"/>
      <c r="D56" s="32"/>
      <c r="E56" s="41"/>
      <c r="F56" s="41"/>
      <c r="G56" s="328"/>
      <c r="H56" s="33"/>
      <c r="I56" s="32"/>
      <c r="J56" s="35"/>
    </row>
    <row r="57" spans="2:10" x14ac:dyDescent="0.3">
      <c r="B57" s="31"/>
      <c r="C57" s="32"/>
      <c r="D57" s="43"/>
      <c r="E57" s="41"/>
      <c r="F57" s="41"/>
      <c r="G57" s="328"/>
      <c r="H57" s="328"/>
      <c r="I57" s="32"/>
      <c r="J57" s="35"/>
    </row>
    <row r="58" spans="2:10" x14ac:dyDescent="0.3">
      <c r="B58" s="31"/>
      <c r="C58" s="32"/>
      <c r="D58" s="43"/>
      <c r="E58" s="41"/>
      <c r="F58" s="41"/>
      <c r="G58" s="33"/>
      <c r="H58" s="328"/>
      <c r="I58" s="32"/>
      <c r="J58" s="35"/>
    </row>
    <row r="59" spans="2:10" x14ac:dyDescent="0.3">
      <c r="B59" s="31"/>
      <c r="C59" s="32"/>
      <c r="D59" s="32"/>
      <c r="E59" s="33"/>
      <c r="F59" s="33"/>
      <c r="G59" s="33"/>
      <c r="H59" s="33"/>
      <c r="I59" s="32"/>
      <c r="J59" s="35"/>
    </row>
    <row r="60" spans="2:10" x14ac:dyDescent="0.3">
      <c r="B60" s="31"/>
      <c r="C60" s="32"/>
      <c r="D60" s="32"/>
      <c r="E60" s="33"/>
      <c r="F60" s="33"/>
      <c r="G60" s="328"/>
      <c r="H60" s="33"/>
      <c r="I60" s="32"/>
      <c r="J60" s="35"/>
    </row>
    <row r="61" spans="2:10" x14ac:dyDescent="0.3">
      <c r="B61" s="31"/>
      <c r="C61" s="32"/>
      <c r="D61" s="32"/>
      <c r="E61" s="33"/>
      <c r="F61" s="33"/>
      <c r="G61" s="33"/>
      <c r="H61" s="328"/>
      <c r="I61" s="32"/>
      <c r="J61" s="35"/>
    </row>
    <row r="62" spans="2:10" x14ac:dyDescent="0.3">
      <c r="B62" s="31"/>
      <c r="C62" s="32"/>
      <c r="D62" s="32"/>
      <c r="E62" s="33"/>
      <c r="F62" s="33"/>
      <c r="G62" s="33"/>
      <c r="H62" s="33"/>
      <c r="I62" s="32"/>
      <c r="J62" s="35"/>
    </row>
    <row r="63" spans="2:10" x14ac:dyDescent="0.3">
      <c r="B63" s="31"/>
      <c r="C63" s="32"/>
      <c r="D63" s="32"/>
      <c r="E63" s="33"/>
      <c r="F63" s="33"/>
      <c r="G63" s="328"/>
      <c r="H63" s="33"/>
      <c r="I63" s="32"/>
      <c r="J63" s="35"/>
    </row>
    <row r="64" spans="2:10" x14ac:dyDescent="0.3">
      <c r="B64" s="31"/>
      <c r="C64" s="32"/>
      <c r="D64" s="32"/>
      <c r="E64" s="33"/>
      <c r="F64" s="33"/>
      <c r="G64" s="33"/>
      <c r="H64" s="328"/>
      <c r="I64" s="32"/>
      <c r="J64" s="35"/>
    </row>
    <row r="65" spans="2:10" x14ac:dyDescent="0.3">
      <c r="B65" s="31"/>
      <c r="C65" s="32"/>
      <c r="D65" s="32"/>
      <c r="E65" s="33"/>
      <c r="F65" s="33"/>
      <c r="G65" s="33"/>
      <c r="H65" s="328"/>
      <c r="I65" s="32"/>
      <c r="J65" s="35"/>
    </row>
    <row r="66" spans="2:10" x14ac:dyDescent="0.3">
      <c r="B66" s="31"/>
      <c r="C66" s="32"/>
      <c r="D66" s="32"/>
      <c r="E66" s="33"/>
      <c r="F66" s="33"/>
      <c r="G66" s="33"/>
      <c r="H66" s="33"/>
      <c r="I66" s="32"/>
      <c r="J66" s="35"/>
    </row>
    <row r="67" spans="2:10" x14ac:dyDescent="0.3">
      <c r="B67" s="31"/>
      <c r="C67" s="32"/>
      <c r="D67" s="32"/>
      <c r="E67" s="33"/>
      <c r="F67" s="33"/>
      <c r="G67" s="33"/>
      <c r="H67" s="33"/>
      <c r="I67" s="32"/>
      <c r="J67" s="35"/>
    </row>
    <row r="68" spans="2:10" x14ac:dyDescent="0.3">
      <c r="B68" s="31"/>
      <c r="C68" s="32"/>
      <c r="D68" s="32"/>
      <c r="E68" s="33"/>
      <c r="F68" s="33"/>
      <c r="G68" s="33"/>
      <c r="H68" s="33"/>
      <c r="I68" s="32"/>
      <c r="J68" s="35"/>
    </row>
    <row r="69" spans="2:10" x14ac:dyDescent="0.3">
      <c r="B69" s="31"/>
      <c r="C69" s="32"/>
      <c r="D69" s="32"/>
      <c r="E69" s="33"/>
      <c r="F69" s="33"/>
      <c r="G69" s="33"/>
      <c r="H69" s="33"/>
      <c r="I69" s="32"/>
      <c r="J69" s="35"/>
    </row>
    <row r="70" spans="2:10" x14ac:dyDescent="0.3">
      <c r="B70" s="31"/>
      <c r="C70" s="32"/>
      <c r="D70" s="32"/>
      <c r="E70" s="33"/>
      <c r="F70" s="33"/>
      <c r="G70" s="33"/>
      <c r="H70" s="33"/>
      <c r="I70" s="32"/>
      <c r="J70" s="35"/>
    </row>
    <row r="71" spans="2:10" x14ac:dyDescent="0.3">
      <c r="B71" s="31"/>
      <c r="C71" s="32"/>
      <c r="D71" s="32"/>
      <c r="E71" s="33"/>
      <c r="F71" s="33"/>
      <c r="G71" s="33"/>
      <c r="H71" s="33"/>
      <c r="I71" s="32"/>
      <c r="J71" s="35"/>
    </row>
    <row r="72" spans="2:10" x14ac:dyDescent="0.3">
      <c r="B72" s="31"/>
      <c r="C72" s="32"/>
      <c r="D72" s="32"/>
      <c r="E72" s="33"/>
      <c r="F72" s="33"/>
      <c r="G72" s="33"/>
      <c r="H72" s="33"/>
      <c r="I72" s="32"/>
      <c r="J72" s="35"/>
    </row>
    <row r="73" spans="2:10" x14ac:dyDescent="0.3">
      <c r="B73" s="31"/>
      <c r="C73" s="32"/>
      <c r="D73" s="32"/>
      <c r="E73" s="33"/>
      <c r="F73" s="33"/>
      <c r="G73" s="33"/>
      <c r="H73" s="33"/>
      <c r="I73" s="32"/>
      <c r="J73" s="35"/>
    </row>
    <row r="74" spans="2:10" x14ac:dyDescent="0.3">
      <c r="B74" s="31"/>
      <c r="C74" s="32"/>
      <c r="D74" s="32"/>
      <c r="E74" s="33"/>
      <c r="F74" s="33"/>
      <c r="G74" s="33"/>
      <c r="H74" s="33"/>
      <c r="I74" s="32"/>
      <c r="J74" s="35"/>
    </row>
    <row r="75" spans="2:10" x14ac:dyDescent="0.3">
      <c r="B75" s="31"/>
      <c r="C75" s="32"/>
      <c r="D75" s="32"/>
      <c r="E75" s="33"/>
      <c r="F75" s="33"/>
      <c r="G75" s="33"/>
      <c r="H75" s="33"/>
      <c r="I75" s="32"/>
      <c r="J75" s="35"/>
    </row>
    <row r="76" spans="2:10" x14ac:dyDescent="0.3">
      <c r="B76" s="31"/>
      <c r="C76" s="32"/>
      <c r="D76" s="32"/>
      <c r="E76" s="33"/>
      <c r="F76" s="33"/>
      <c r="G76" s="33"/>
      <c r="H76" s="33"/>
      <c r="I76" s="32"/>
      <c r="J76" s="35"/>
    </row>
    <row r="77" spans="2:10" x14ac:dyDescent="0.3">
      <c r="B77" s="31"/>
      <c r="C77" s="32"/>
      <c r="D77" s="32"/>
      <c r="E77" s="33"/>
      <c r="F77" s="33"/>
      <c r="G77" s="33"/>
      <c r="H77" s="33"/>
      <c r="I77" s="32"/>
      <c r="J77" s="35"/>
    </row>
    <row r="78" spans="2:10" x14ac:dyDescent="0.3">
      <c r="B78" s="31"/>
      <c r="C78" s="32"/>
      <c r="D78" s="32"/>
      <c r="E78" s="33"/>
      <c r="F78" s="33"/>
      <c r="G78" s="33"/>
      <c r="H78" s="33"/>
      <c r="I78" s="32"/>
      <c r="J78" s="35"/>
    </row>
    <row r="79" spans="2:10" x14ac:dyDescent="0.3">
      <c r="B79" s="31"/>
      <c r="C79" s="32"/>
      <c r="D79" s="32"/>
      <c r="E79" s="33"/>
      <c r="F79" s="33"/>
      <c r="G79" s="33"/>
      <c r="H79" s="33"/>
      <c r="I79" s="32"/>
      <c r="J79" s="35"/>
    </row>
    <row r="80" spans="2:10" x14ac:dyDescent="0.3">
      <c r="B80" s="31"/>
      <c r="C80" s="32"/>
      <c r="D80" s="32"/>
      <c r="E80" s="33"/>
      <c r="F80" s="33"/>
      <c r="G80" s="33"/>
      <c r="H80" s="33"/>
      <c r="I80" s="32"/>
      <c r="J80" s="35"/>
    </row>
    <row r="81" spans="2:10" x14ac:dyDescent="0.3">
      <c r="B81" s="31"/>
      <c r="C81" s="32"/>
      <c r="D81" s="32"/>
      <c r="E81" s="33"/>
      <c r="F81" s="33"/>
      <c r="G81" s="33"/>
      <c r="H81" s="33"/>
      <c r="I81" s="32"/>
      <c r="J81" s="35"/>
    </row>
    <row r="82" spans="2:10" x14ac:dyDescent="0.3">
      <c r="B82" s="31"/>
      <c r="C82" s="32"/>
      <c r="D82" s="32"/>
      <c r="E82" s="33"/>
      <c r="F82" s="33"/>
      <c r="G82" s="33"/>
      <c r="H82" s="33"/>
      <c r="I82" s="32"/>
      <c r="J82" s="35"/>
    </row>
    <row r="83" spans="2:10" x14ac:dyDescent="0.3">
      <c r="B83" s="31"/>
      <c r="C83" s="32"/>
      <c r="D83" s="32"/>
      <c r="E83" s="33"/>
      <c r="F83" s="33"/>
      <c r="G83" s="33"/>
      <c r="H83" s="33"/>
      <c r="I83" s="32"/>
      <c r="J83" s="35"/>
    </row>
    <row r="84" spans="2:10" x14ac:dyDescent="0.3">
      <c r="B84" s="31"/>
      <c r="C84" s="32"/>
      <c r="D84" s="32"/>
      <c r="E84" s="33"/>
      <c r="F84" s="33"/>
      <c r="G84" s="33"/>
      <c r="H84" s="33"/>
      <c r="I84" s="32"/>
      <c r="J84" s="35"/>
    </row>
    <row r="85" spans="2:10" x14ac:dyDescent="0.3">
      <c r="B85" s="31"/>
      <c r="C85" s="32"/>
      <c r="D85" s="32"/>
      <c r="E85" s="33"/>
      <c r="F85" s="33"/>
      <c r="G85" s="33"/>
      <c r="H85" s="33"/>
      <c r="I85" s="32"/>
      <c r="J85" s="35"/>
    </row>
    <row r="86" spans="2:10" x14ac:dyDescent="0.3">
      <c r="B86" s="31"/>
      <c r="C86" s="32"/>
      <c r="D86" s="32"/>
      <c r="E86" s="33"/>
      <c r="F86" s="33"/>
      <c r="G86" s="33"/>
      <c r="H86" s="33"/>
      <c r="I86" s="32"/>
      <c r="J86" s="35"/>
    </row>
    <row r="87" spans="2:10" x14ac:dyDescent="0.3">
      <c r="B87" s="31"/>
      <c r="C87" s="32"/>
      <c r="D87" s="32"/>
      <c r="E87" s="33"/>
      <c r="F87" s="33"/>
      <c r="G87" s="33"/>
      <c r="H87" s="33"/>
      <c r="I87" s="32"/>
      <c r="J87" s="35"/>
    </row>
    <row r="88" spans="2:10" x14ac:dyDescent="0.3">
      <c r="B88" s="31"/>
      <c r="C88" s="32"/>
      <c r="D88" s="32"/>
      <c r="E88" s="33"/>
      <c r="F88" s="33"/>
      <c r="G88" s="33"/>
      <c r="H88" s="33"/>
      <c r="I88" s="32"/>
      <c r="J88" s="35"/>
    </row>
    <row r="89" spans="2:10" x14ac:dyDescent="0.3">
      <c r="B89" s="31"/>
      <c r="C89" s="32"/>
      <c r="D89" s="32"/>
      <c r="E89" s="33"/>
      <c r="F89" s="33"/>
      <c r="G89" s="33"/>
      <c r="H89" s="33"/>
      <c r="I89" s="32"/>
      <c r="J89" s="35"/>
    </row>
    <row r="90" spans="2:10" x14ac:dyDescent="0.3">
      <c r="B90" s="31"/>
      <c r="C90" s="32"/>
      <c r="D90" s="32"/>
      <c r="E90" s="33"/>
      <c r="F90" s="33"/>
      <c r="G90" s="33"/>
      <c r="H90" s="33"/>
      <c r="I90" s="32"/>
      <c r="J90" s="35"/>
    </row>
    <row r="91" spans="2:10" x14ac:dyDescent="0.3">
      <c r="B91" s="31"/>
      <c r="C91" s="32"/>
      <c r="D91" s="32"/>
      <c r="E91" s="33"/>
      <c r="F91" s="33"/>
      <c r="G91" s="33"/>
      <c r="H91" s="33"/>
      <c r="I91" s="32"/>
      <c r="J91" s="35"/>
    </row>
    <row r="92" spans="2:10" x14ac:dyDescent="0.3">
      <c r="B92" s="31"/>
      <c r="C92" s="32"/>
      <c r="D92" s="32"/>
      <c r="E92" s="33"/>
      <c r="F92" s="33"/>
      <c r="G92" s="33"/>
      <c r="H92" s="33"/>
      <c r="I92" s="32"/>
      <c r="J92" s="35"/>
    </row>
    <row r="93" spans="2:10" x14ac:dyDescent="0.3">
      <c r="B93" s="31"/>
      <c r="C93" s="32"/>
      <c r="D93" s="32"/>
      <c r="E93" s="33"/>
      <c r="F93" s="33"/>
      <c r="G93" s="33"/>
      <c r="H93" s="33"/>
      <c r="I93" s="32"/>
      <c r="J93" s="35"/>
    </row>
    <row r="94" spans="2:10" x14ac:dyDescent="0.3">
      <c r="B94" s="31"/>
      <c r="C94" s="32"/>
      <c r="D94" s="32"/>
      <c r="E94" s="33"/>
      <c r="F94" s="33"/>
      <c r="G94" s="33"/>
      <c r="H94" s="33"/>
      <c r="I94" s="32"/>
      <c r="J94" s="35"/>
    </row>
    <row r="95" spans="2:10" x14ac:dyDescent="0.3">
      <c r="B95" s="31"/>
      <c r="C95" s="32"/>
      <c r="D95" s="32"/>
      <c r="E95" s="33"/>
      <c r="F95" s="33"/>
      <c r="G95" s="33"/>
      <c r="H95" s="33"/>
      <c r="I95" s="32"/>
      <c r="J95" s="35"/>
    </row>
    <row r="96" spans="2:10" x14ac:dyDescent="0.3">
      <c r="B96" s="31"/>
      <c r="C96" s="32"/>
      <c r="D96" s="32"/>
      <c r="E96" s="33"/>
      <c r="F96" s="33"/>
      <c r="G96" s="33"/>
      <c r="H96" s="33"/>
      <c r="I96" s="32"/>
      <c r="J96" s="35"/>
    </row>
    <row r="97" spans="2:10" x14ac:dyDescent="0.3">
      <c r="B97" s="31"/>
      <c r="C97" s="32"/>
      <c r="D97" s="32"/>
      <c r="E97" s="33"/>
      <c r="F97" s="33"/>
      <c r="G97" s="33"/>
      <c r="H97" s="33"/>
      <c r="I97" s="32"/>
      <c r="J97" s="35"/>
    </row>
    <row r="98" spans="2:10" x14ac:dyDescent="0.3">
      <c r="B98" s="31"/>
      <c r="C98" s="32"/>
      <c r="D98" s="32"/>
      <c r="E98" s="33"/>
      <c r="F98" s="33"/>
      <c r="G98" s="33"/>
      <c r="H98" s="33"/>
      <c r="I98" s="32"/>
      <c r="J98" s="35"/>
    </row>
    <row r="99" spans="2:10" x14ac:dyDescent="0.3">
      <c r="B99" s="31"/>
      <c r="C99" s="32"/>
      <c r="D99" s="32"/>
      <c r="E99" s="33"/>
      <c r="F99" s="33"/>
      <c r="G99" s="33"/>
      <c r="H99" s="33"/>
      <c r="I99" s="32"/>
      <c r="J99" s="35"/>
    </row>
    <row r="100" spans="2:10" x14ac:dyDescent="0.3">
      <c r="B100" s="31"/>
      <c r="C100" s="32"/>
      <c r="D100" s="32"/>
      <c r="E100" s="33"/>
      <c r="F100" s="33"/>
      <c r="G100" s="33"/>
      <c r="H100" s="33"/>
      <c r="I100" s="32"/>
      <c r="J100" s="35"/>
    </row>
    <row r="101" spans="2:10" x14ac:dyDescent="0.3">
      <c r="B101" s="31"/>
      <c r="C101" s="32"/>
      <c r="D101" s="32"/>
      <c r="E101" s="33"/>
      <c r="F101" s="33"/>
      <c r="G101" s="33"/>
      <c r="H101" s="33"/>
      <c r="I101" s="32"/>
      <c r="J101" s="35"/>
    </row>
    <row r="102" spans="2:10" x14ac:dyDescent="0.3">
      <c r="B102" s="31"/>
      <c r="C102" s="32"/>
      <c r="D102" s="32"/>
      <c r="E102" s="33"/>
      <c r="F102" s="33"/>
      <c r="G102" s="33"/>
      <c r="H102" s="33"/>
      <c r="I102" s="32"/>
      <c r="J102" s="35"/>
    </row>
    <row r="103" spans="2:10" x14ac:dyDescent="0.3">
      <c r="B103" s="31"/>
      <c r="C103" s="32"/>
      <c r="D103" s="32"/>
      <c r="E103" s="33"/>
      <c r="F103" s="33"/>
      <c r="G103" s="33"/>
      <c r="H103" s="33"/>
      <c r="I103" s="32"/>
      <c r="J103" s="35"/>
    </row>
    <row r="104" spans="2:10" x14ac:dyDescent="0.3">
      <c r="B104" s="31"/>
      <c r="C104" s="32"/>
      <c r="D104" s="32"/>
      <c r="E104" s="33"/>
      <c r="F104" s="33"/>
      <c r="G104" s="33"/>
      <c r="H104" s="33"/>
      <c r="I104" s="32"/>
      <c r="J104" s="35"/>
    </row>
    <row r="105" spans="2:10" x14ac:dyDescent="0.3">
      <c r="B105" s="31"/>
      <c r="C105" s="32"/>
      <c r="D105" s="32"/>
      <c r="E105" s="33"/>
      <c r="F105" s="33"/>
      <c r="G105" s="33"/>
      <c r="H105" s="33"/>
      <c r="I105" s="32"/>
      <c r="J105" s="35"/>
    </row>
    <row r="106" spans="2:10" x14ac:dyDescent="0.3">
      <c r="B106" s="31"/>
      <c r="C106" s="32"/>
      <c r="D106" s="32"/>
      <c r="E106" s="33"/>
      <c r="F106" s="33"/>
      <c r="G106" s="33"/>
      <c r="H106" s="33"/>
      <c r="I106" s="32"/>
      <c r="J106" s="35"/>
    </row>
    <row r="107" spans="2:10" x14ac:dyDescent="0.3">
      <c r="B107" s="31"/>
      <c r="C107" s="32"/>
      <c r="D107" s="32"/>
      <c r="E107" s="33"/>
      <c r="F107" s="33"/>
      <c r="G107" s="33"/>
      <c r="H107" s="33"/>
      <c r="I107" s="32"/>
      <c r="J107" s="35"/>
    </row>
    <row r="108" spans="2:10" x14ac:dyDescent="0.3">
      <c r="B108" s="31"/>
      <c r="C108" s="32"/>
      <c r="D108" s="32"/>
      <c r="E108" s="33"/>
      <c r="F108" s="33"/>
      <c r="G108" s="33"/>
      <c r="H108" s="33"/>
      <c r="I108" s="32"/>
      <c r="J108" s="35"/>
    </row>
    <row r="109" spans="2:10" x14ac:dyDescent="0.3">
      <c r="B109" s="31"/>
      <c r="C109" s="32"/>
      <c r="D109" s="32"/>
      <c r="E109" s="33"/>
      <c r="F109" s="33"/>
      <c r="G109" s="33"/>
      <c r="H109" s="33"/>
      <c r="I109" s="32"/>
      <c r="J109" s="35"/>
    </row>
    <row r="110" spans="2:10" x14ac:dyDescent="0.3">
      <c r="B110" s="31"/>
      <c r="C110" s="32"/>
      <c r="D110" s="32"/>
      <c r="E110" s="33"/>
      <c r="F110" s="33"/>
      <c r="G110" s="33"/>
      <c r="H110" s="33"/>
      <c r="I110" s="32"/>
      <c r="J110" s="35"/>
    </row>
    <row r="111" spans="2:10" x14ac:dyDescent="0.3">
      <c r="B111" s="31"/>
      <c r="C111" s="32"/>
      <c r="D111" s="32"/>
      <c r="E111" s="33"/>
      <c r="F111" s="33"/>
      <c r="G111" s="33"/>
      <c r="H111" s="33"/>
      <c r="I111" s="32"/>
      <c r="J111" s="35"/>
    </row>
    <row r="112" spans="2:10" x14ac:dyDescent="0.3">
      <c r="B112" s="31"/>
      <c r="C112" s="32"/>
      <c r="D112" s="32"/>
      <c r="E112" s="33"/>
      <c r="F112" s="33"/>
      <c r="G112" s="33"/>
      <c r="H112" s="33"/>
      <c r="I112" s="32"/>
      <c r="J112" s="35"/>
    </row>
    <row r="113" spans="2:10" x14ac:dyDescent="0.3">
      <c r="B113" s="31"/>
      <c r="C113" s="32"/>
      <c r="D113" s="32"/>
      <c r="E113" s="33"/>
      <c r="F113" s="33"/>
      <c r="G113" s="33"/>
      <c r="H113" s="33"/>
      <c r="I113" s="32"/>
      <c r="J113" s="35"/>
    </row>
    <row r="114" spans="2:10" x14ac:dyDescent="0.3">
      <c r="B114" s="31"/>
      <c r="C114" s="32"/>
      <c r="D114" s="32"/>
      <c r="E114" s="33"/>
      <c r="F114" s="33"/>
      <c r="G114" s="33"/>
      <c r="H114" s="33"/>
      <c r="I114" s="32"/>
      <c r="J114" s="35"/>
    </row>
    <row r="115" spans="2:10" x14ac:dyDescent="0.3">
      <c r="B115" s="31"/>
      <c r="C115" s="32"/>
      <c r="D115" s="32"/>
      <c r="E115" s="33"/>
      <c r="F115" s="33"/>
      <c r="G115" s="33"/>
      <c r="H115" s="33"/>
      <c r="I115" s="32"/>
      <c r="J115" s="35"/>
    </row>
    <row r="116" spans="2:10" x14ac:dyDescent="0.3">
      <c r="B116" s="31"/>
      <c r="C116" s="32"/>
      <c r="D116" s="32"/>
      <c r="E116" s="33"/>
      <c r="F116" s="33"/>
      <c r="G116" s="33"/>
      <c r="H116" s="33"/>
      <c r="I116" s="32"/>
      <c r="J116" s="35"/>
    </row>
    <row r="117" spans="2:10" x14ac:dyDescent="0.3">
      <c r="B117" s="31"/>
      <c r="C117" s="32"/>
      <c r="D117" s="32"/>
      <c r="E117" s="33"/>
      <c r="F117" s="33"/>
      <c r="G117" s="33"/>
      <c r="H117" s="33"/>
      <c r="I117" s="32"/>
      <c r="J117" s="35"/>
    </row>
    <row r="118" spans="2:10" x14ac:dyDescent="0.3">
      <c r="B118" s="31"/>
      <c r="C118" s="32"/>
      <c r="D118" s="32"/>
      <c r="E118" s="33"/>
      <c r="F118" s="33"/>
      <c r="G118" s="33"/>
      <c r="H118" s="33"/>
      <c r="I118" s="32"/>
      <c r="J118" s="35"/>
    </row>
    <row r="119" spans="2:10" x14ac:dyDescent="0.3">
      <c r="B119" s="31"/>
      <c r="C119" s="32"/>
      <c r="D119" s="32"/>
      <c r="E119" s="33"/>
      <c r="F119" s="33"/>
      <c r="G119" s="33"/>
      <c r="H119" s="33"/>
      <c r="I119" s="32"/>
      <c r="J119" s="35"/>
    </row>
    <row r="120" spans="2:10" x14ac:dyDescent="0.3">
      <c r="B120" s="31"/>
      <c r="C120" s="32"/>
      <c r="D120" s="32"/>
      <c r="E120" s="33"/>
      <c r="F120" s="33"/>
      <c r="G120" s="33"/>
      <c r="H120" s="33"/>
      <c r="I120" s="32"/>
      <c r="J120" s="35"/>
    </row>
    <row r="121" spans="2:10" x14ac:dyDescent="0.3">
      <c r="B121" s="31"/>
      <c r="C121" s="32"/>
      <c r="D121" s="32"/>
      <c r="E121" s="33"/>
      <c r="F121" s="33"/>
      <c r="G121" s="33"/>
      <c r="H121" s="33"/>
      <c r="I121" s="32"/>
      <c r="J121" s="35"/>
    </row>
    <row r="122" spans="2:10" x14ac:dyDescent="0.3">
      <c r="B122" s="31"/>
      <c r="C122" s="32"/>
      <c r="D122" s="32"/>
      <c r="E122" s="33"/>
      <c r="F122" s="33"/>
      <c r="G122" s="33"/>
      <c r="H122" s="33"/>
      <c r="I122" s="32"/>
      <c r="J122" s="35"/>
    </row>
    <row r="123" spans="2:10" x14ac:dyDescent="0.3">
      <c r="B123" s="31"/>
      <c r="C123" s="32"/>
      <c r="D123" s="32"/>
      <c r="E123" s="33"/>
      <c r="F123" s="33"/>
      <c r="G123" s="33"/>
      <c r="H123" s="33"/>
      <c r="I123" s="32"/>
      <c r="J123" s="35"/>
    </row>
    <row r="124" spans="2:10" x14ac:dyDescent="0.3">
      <c r="B124" s="31"/>
      <c r="C124" s="32"/>
      <c r="D124" s="32"/>
      <c r="E124" s="33"/>
      <c r="F124" s="33"/>
      <c r="G124" s="33"/>
      <c r="H124" s="33"/>
      <c r="I124" s="32"/>
      <c r="J124" s="35"/>
    </row>
    <row r="125" spans="2:10" x14ac:dyDescent="0.3">
      <c r="B125" s="31"/>
      <c r="C125" s="32"/>
      <c r="D125" s="32"/>
      <c r="E125" s="33"/>
      <c r="F125" s="33"/>
      <c r="G125" s="33"/>
      <c r="H125" s="33"/>
      <c r="I125" s="32"/>
      <c r="J125" s="35"/>
    </row>
    <row r="126" spans="2:10" x14ac:dyDescent="0.3">
      <c r="B126" s="31"/>
      <c r="C126" s="32"/>
      <c r="D126" s="32"/>
      <c r="E126" s="33"/>
      <c r="F126" s="33"/>
      <c r="G126" s="33"/>
      <c r="H126" s="33"/>
      <c r="I126" s="32"/>
      <c r="J126" s="35"/>
    </row>
    <row r="127" spans="2:10" x14ac:dyDescent="0.3">
      <c r="B127" s="31"/>
      <c r="C127" s="32"/>
      <c r="D127" s="32"/>
      <c r="E127" s="33"/>
      <c r="F127" s="33"/>
      <c r="G127" s="33"/>
      <c r="H127" s="33"/>
      <c r="I127" s="32"/>
      <c r="J127" s="35"/>
    </row>
    <row r="128" spans="2:10" x14ac:dyDescent="0.3">
      <c r="B128" s="31"/>
      <c r="C128" s="32"/>
      <c r="D128" s="32"/>
      <c r="E128" s="33"/>
      <c r="F128" s="33"/>
      <c r="G128" s="33"/>
      <c r="H128" s="33"/>
      <c r="I128" s="32"/>
      <c r="J128" s="35"/>
    </row>
    <row r="129" spans="2:10" x14ac:dyDescent="0.3">
      <c r="B129" s="31"/>
      <c r="C129" s="32"/>
      <c r="D129" s="32"/>
      <c r="E129" s="33"/>
      <c r="F129" s="33"/>
      <c r="G129" s="33"/>
      <c r="H129" s="33"/>
      <c r="I129" s="32"/>
      <c r="J129" s="35"/>
    </row>
    <row r="130" spans="2:10" x14ac:dyDescent="0.3">
      <c r="B130" s="31"/>
      <c r="C130" s="32"/>
      <c r="D130" s="32"/>
      <c r="E130" s="33"/>
      <c r="F130" s="33"/>
      <c r="G130" s="33"/>
      <c r="H130" s="33"/>
      <c r="I130" s="32"/>
      <c r="J130" s="35"/>
    </row>
    <row r="131" spans="2:10" x14ac:dyDescent="0.3">
      <c r="B131" s="31"/>
      <c r="C131" s="32"/>
      <c r="D131" s="32"/>
      <c r="E131" s="33"/>
      <c r="F131" s="33"/>
      <c r="G131" s="33"/>
      <c r="H131" s="33"/>
      <c r="I131" s="32"/>
      <c r="J131" s="35"/>
    </row>
    <row r="132" spans="2:10" x14ac:dyDescent="0.3">
      <c r="B132" s="31"/>
      <c r="C132" s="32"/>
      <c r="D132" s="32"/>
      <c r="E132" s="33"/>
      <c r="F132" s="33"/>
      <c r="G132" s="33"/>
      <c r="H132" s="33"/>
      <c r="I132" s="32"/>
      <c r="J132" s="35"/>
    </row>
    <row r="133" spans="2:10" x14ac:dyDescent="0.3">
      <c r="B133" s="31"/>
      <c r="C133" s="32"/>
      <c r="D133" s="32"/>
      <c r="E133" s="33"/>
      <c r="F133" s="33"/>
      <c r="G133" s="33"/>
      <c r="H133" s="33"/>
      <c r="I133" s="32"/>
      <c r="J133" s="35"/>
    </row>
    <row r="134" spans="2:10" x14ac:dyDescent="0.3">
      <c r="B134" s="31"/>
      <c r="C134" s="32"/>
      <c r="D134" s="32"/>
      <c r="E134" s="33"/>
      <c r="F134" s="33"/>
      <c r="G134" s="33"/>
      <c r="H134" s="33"/>
      <c r="I134" s="32"/>
      <c r="J134" s="35"/>
    </row>
    <row r="135" spans="2:10" x14ac:dyDescent="0.3">
      <c r="B135" s="31"/>
      <c r="C135" s="32"/>
      <c r="D135" s="32"/>
      <c r="E135" s="33"/>
      <c r="F135" s="33"/>
      <c r="G135" s="33"/>
      <c r="H135" s="33"/>
      <c r="I135" s="32"/>
      <c r="J135" s="35"/>
    </row>
    <row r="136" spans="2:10" x14ac:dyDescent="0.3">
      <c r="B136" s="31"/>
      <c r="C136" s="32"/>
      <c r="D136" s="32"/>
      <c r="E136" s="33"/>
      <c r="F136" s="33"/>
      <c r="G136" s="33"/>
      <c r="H136" s="33"/>
      <c r="I136" s="32"/>
      <c r="J136" s="35"/>
    </row>
    <row r="137" spans="2:10" x14ac:dyDescent="0.3">
      <c r="B137" s="31"/>
      <c r="C137" s="32"/>
      <c r="D137" s="32"/>
      <c r="E137" s="33"/>
      <c r="F137" s="33"/>
      <c r="G137" s="33"/>
      <c r="H137" s="33"/>
      <c r="I137" s="32"/>
      <c r="J137" s="35"/>
    </row>
    <row r="138" spans="2:10" x14ac:dyDescent="0.3">
      <c r="B138" s="31"/>
      <c r="C138" s="32"/>
      <c r="D138" s="32"/>
      <c r="E138" s="33"/>
      <c r="F138" s="33"/>
      <c r="G138" s="33"/>
      <c r="H138" s="33"/>
      <c r="I138" s="32"/>
      <c r="J138" s="35"/>
    </row>
    <row r="139" spans="2:10" x14ac:dyDescent="0.3">
      <c r="B139" s="31"/>
      <c r="C139" s="32"/>
      <c r="D139" s="32"/>
      <c r="E139" s="33"/>
      <c r="F139" s="33"/>
      <c r="G139" s="33"/>
      <c r="H139" s="33"/>
      <c r="I139" s="32"/>
      <c r="J139" s="35"/>
    </row>
    <row r="140" spans="2:10" x14ac:dyDescent="0.3">
      <c r="B140" s="31"/>
      <c r="C140" s="32"/>
      <c r="D140" s="32"/>
      <c r="E140" s="33"/>
      <c r="F140" s="33"/>
      <c r="G140" s="33"/>
      <c r="H140" s="33"/>
      <c r="I140" s="32"/>
      <c r="J140" s="35"/>
    </row>
    <row r="141" spans="2:10" x14ac:dyDescent="0.3">
      <c r="B141" s="31"/>
      <c r="C141" s="32"/>
      <c r="D141" s="32"/>
      <c r="E141" s="33"/>
      <c r="F141" s="33"/>
      <c r="G141" s="33"/>
      <c r="H141" s="33"/>
      <c r="I141" s="32"/>
      <c r="J141" s="35"/>
    </row>
    <row r="142" spans="2:10" x14ac:dyDescent="0.3">
      <c r="B142" s="31"/>
      <c r="C142" s="32"/>
      <c r="D142" s="32"/>
      <c r="E142" s="33"/>
      <c r="F142" s="33"/>
      <c r="G142" s="33"/>
      <c r="H142" s="33"/>
      <c r="I142" s="32"/>
      <c r="J142" s="35"/>
    </row>
    <row r="143" spans="2:10" x14ac:dyDescent="0.3">
      <c r="B143" s="31"/>
      <c r="C143" s="32"/>
      <c r="D143" s="32"/>
      <c r="E143" s="33"/>
      <c r="F143" s="33"/>
      <c r="G143" s="33"/>
      <c r="H143" s="33"/>
      <c r="I143" s="32"/>
      <c r="J143" s="35"/>
    </row>
    <row r="144" spans="2:10" x14ac:dyDescent="0.3">
      <c r="B144" s="31"/>
      <c r="C144" s="32"/>
      <c r="D144" s="32"/>
      <c r="E144" s="33"/>
      <c r="F144" s="33"/>
      <c r="G144" s="33"/>
      <c r="H144" s="33"/>
      <c r="I144" s="32"/>
      <c r="J144" s="35"/>
    </row>
    <row r="145" spans="2:10" x14ac:dyDescent="0.3">
      <c r="B145" s="31"/>
      <c r="C145" s="32"/>
      <c r="D145" s="32"/>
      <c r="E145" s="33"/>
      <c r="F145" s="33"/>
      <c r="G145" s="33"/>
      <c r="H145" s="33"/>
      <c r="I145" s="32"/>
      <c r="J145" s="35"/>
    </row>
    <row r="146" spans="2:10" x14ac:dyDescent="0.3">
      <c r="B146" s="31"/>
      <c r="C146" s="32"/>
      <c r="D146" s="32"/>
      <c r="E146" s="33"/>
      <c r="F146" s="33"/>
      <c r="G146" s="33"/>
      <c r="H146" s="33"/>
      <c r="I146" s="32"/>
      <c r="J146" s="35"/>
    </row>
    <row r="147" spans="2:10" x14ac:dyDescent="0.3">
      <c r="B147" s="31"/>
      <c r="C147" s="32"/>
      <c r="D147" s="32"/>
      <c r="E147" s="33"/>
      <c r="F147" s="33"/>
      <c r="G147" s="33"/>
      <c r="H147" s="33"/>
      <c r="I147" s="32"/>
      <c r="J147" s="35"/>
    </row>
    <row r="148" spans="2:10" x14ac:dyDescent="0.3">
      <c r="B148" s="31"/>
      <c r="C148" s="32"/>
      <c r="D148" s="32"/>
      <c r="E148" s="33"/>
      <c r="F148" s="33"/>
      <c r="G148" s="33"/>
      <c r="H148" s="33"/>
      <c r="I148" s="32"/>
      <c r="J148" s="35"/>
    </row>
    <row r="149" spans="2:10" x14ac:dyDescent="0.3">
      <c r="B149" s="31"/>
      <c r="C149" s="32"/>
      <c r="D149" s="32"/>
      <c r="E149" s="33"/>
      <c r="F149" s="33"/>
      <c r="G149" s="33"/>
      <c r="H149" s="33"/>
      <c r="I149" s="32"/>
      <c r="J149" s="35"/>
    </row>
    <row r="150" spans="2:10" x14ac:dyDescent="0.3">
      <c r="B150" s="31"/>
      <c r="C150" s="32"/>
      <c r="D150" s="32"/>
      <c r="E150" s="33"/>
      <c r="F150" s="33"/>
      <c r="G150" s="33"/>
      <c r="H150" s="33"/>
      <c r="I150" s="32"/>
      <c r="J150" s="35"/>
    </row>
    <row r="151" spans="2:10" x14ac:dyDescent="0.3">
      <c r="B151" s="31"/>
      <c r="C151" s="32"/>
      <c r="D151" s="32"/>
      <c r="E151" s="33"/>
      <c r="F151" s="33"/>
      <c r="G151" s="33"/>
      <c r="H151" s="33"/>
      <c r="I151" s="32"/>
      <c r="J151" s="35"/>
    </row>
    <row r="152" spans="2:10" x14ac:dyDescent="0.3">
      <c r="B152" s="31"/>
      <c r="C152" s="32"/>
      <c r="D152" s="32"/>
      <c r="E152" s="33"/>
      <c r="F152" s="33"/>
      <c r="G152" s="33"/>
      <c r="H152" s="33"/>
      <c r="I152" s="32"/>
      <c r="J152" s="35"/>
    </row>
    <row r="153" spans="2:10" x14ac:dyDescent="0.3">
      <c r="B153" s="31"/>
      <c r="C153" s="32"/>
      <c r="D153" s="32"/>
      <c r="E153" s="33"/>
      <c r="F153" s="33"/>
      <c r="G153" s="33"/>
      <c r="H153" s="33"/>
      <c r="I153" s="32"/>
      <c r="J153" s="35"/>
    </row>
    <row r="154" spans="2:10" x14ac:dyDescent="0.3">
      <c r="B154" s="31"/>
      <c r="C154" s="32"/>
      <c r="D154" s="32"/>
      <c r="E154" s="33"/>
      <c r="F154" s="33"/>
      <c r="G154" s="33"/>
      <c r="H154" s="33"/>
      <c r="I154" s="32"/>
      <c r="J154" s="35"/>
    </row>
    <row r="155" spans="2:10" x14ac:dyDescent="0.3">
      <c r="B155" s="31"/>
      <c r="C155" s="32"/>
      <c r="D155" s="32"/>
      <c r="E155" s="33"/>
      <c r="F155" s="33"/>
      <c r="G155" s="33"/>
      <c r="H155" s="33"/>
      <c r="I155" s="32"/>
      <c r="J155" s="35"/>
    </row>
    <row r="156" spans="2:10" x14ac:dyDescent="0.3">
      <c r="B156" s="31"/>
      <c r="C156" s="32"/>
      <c r="D156" s="32"/>
      <c r="E156" s="33"/>
      <c r="F156" s="33"/>
      <c r="G156" s="33"/>
      <c r="H156" s="33"/>
      <c r="I156" s="32"/>
      <c r="J156" s="35"/>
    </row>
    <row r="157" spans="2:10" x14ac:dyDescent="0.3">
      <c r="B157" s="31"/>
      <c r="C157" s="32"/>
      <c r="D157" s="32"/>
      <c r="E157" s="33"/>
      <c r="F157" s="33"/>
      <c r="G157" s="33"/>
      <c r="H157" s="33"/>
      <c r="I157" s="32"/>
      <c r="J157" s="35"/>
    </row>
    <row r="158" spans="2:10" x14ac:dyDescent="0.3">
      <c r="B158" s="31"/>
      <c r="C158" s="32"/>
      <c r="D158" s="32"/>
      <c r="E158" s="33"/>
      <c r="F158" s="33"/>
      <c r="G158" s="33"/>
      <c r="H158" s="33"/>
      <c r="I158" s="32"/>
      <c r="J158" s="35"/>
    </row>
    <row r="159" spans="2:10" x14ac:dyDescent="0.3">
      <c r="B159" s="31"/>
      <c r="C159" s="32"/>
      <c r="D159" s="32"/>
      <c r="E159" s="33"/>
      <c r="F159" s="33"/>
      <c r="G159" s="33"/>
      <c r="H159" s="33"/>
      <c r="I159" s="32"/>
      <c r="J159" s="35"/>
    </row>
    <row r="160" spans="2:10" x14ac:dyDescent="0.3">
      <c r="B160" s="36"/>
      <c r="C160" s="37"/>
      <c r="D160" s="37"/>
      <c r="E160" s="38"/>
      <c r="F160" s="38"/>
      <c r="G160" s="38"/>
      <c r="H160" s="38"/>
      <c r="I160" s="37"/>
      <c r="J160" s="39"/>
    </row>
  </sheetData>
  <mergeCells count="2">
    <mergeCell ref="B2:E2"/>
    <mergeCell ref="F2:G2"/>
  </mergeCells>
  <phoneticPr fontId="4" type="noConversion"/>
  <dataValidations count="1">
    <dataValidation type="list" allowBlank="1" showInputMessage="1" showErrorMessage="1" sqref="I4:I1048576" xr:uid="{00000000-0002-0000-0F00-000000000000}">
      <formula1>"重分类调整,账项调整"</formula1>
    </dataValidation>
  </dataValidations>
  <hyperlinks>
    <hyperlink ref="A1" location="目录!A1" display="返回目录" xr:uid="{00000000-0004-0000-0F00-000000000000}"/>
  </hyperlinks>
  <printOptions horizontalCentered="1"/>
  <pageMargins left="0.7" right="0.7" top="0.75" bottom="0.75" header="0.3" footer="0.3"/>
  <pageSetup paperSize="9" scale="39" orientation="portrait" blackAndWhite="1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0F00-000001000000}">
          <x14:formula1>
            <xm:f>INDIRECT("数据有效性表格!a1:a"&amp;COUNTA(数据有效性表格!$A$1:$A$10),TRUE)</xm:f>
          </x14:formula1>
          <xm:sqref>D2 D4:D1048576</xm:sqref>
        </x14:dataValidation>
        <x14:dataValidation type="list" allowBlank="1" showInputMessage="1" showErrorMessage="1" xr:uid="{00000000-0002-0000-0F00-000002000000}">
          <x14:formula1>
            <xm:f>OFFSET(数据有效性表格!$B$2,MATCH(D2,数据有效性表格!$B$2:$B$76,0)-1,1,COUNTIF(数据有效性表格!$B$2:$B$76,D2),1)</xm:f>
          </x14:formula1>
          <xm:sqref>E2 E4:E1048576</xm:sqref>
        </x14:dataValidation>
      </x14:dataValidations>
    </ext>
  </extLst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Sheet14">
    <tabColor rgb="FF00B0F0"/>
    <pageSetUpPr fitToPage="1"/>
  </sheetPr>
  <dimension ref="A1:J52"/>
  <sheetViews>
    <sheetView showZeros="0" topLeftCell="A11" workbookViewId="0">
      <selection activeCell="K37" sqref="K37"/>
    </sheetView>
  </sheetViews>
  <sheetFormatPr defaultColWidth="9" defaultRowHeight="11.5" x14ac:dyDescent="0.3"/>
  <cols>
    <col min="1" max="1" width="7.75" style="1" customWidth="1"/>
    <col min="2" max="2" width="35.33203125" style="1" customWidth="1"/>
    <col min="3" max="5" width="11.25" style="9" customWidth="1"/>
    <col min="6" max="6" width="37.58203125" style="1" customWidth="1"/>
    <col min="7" max="9" width="12.25" style="9" customWidth="1"/>
    <col min="10" max="10" width="10.58203125" style="1" bestFit="1" customWidth="1"/>
    <col min="11" max="16384" width="9" style="1"/>
  </cols>
  <sheetData>
    <row r="1" spans="1:9" ht="30" customHeight="1" x14ac:dyDescent="0.3">
      <c r="A1" s="213" t="s">
        <v>125</v>
      </c>
      <c r="B1" s="383" t="s">
        <v>435</v>
      </c>
      <c r="C1" s="384"/>
      <c r="D1" s="384"/>
      <c r="E1" s="384"/>
      <c r="F1" s="384"/>
      <c r="G1" s="384"/>
      <c r="H1" s="384"/>
      <c r="I1" s="154"/>
    </row>
    <row r="2" spans="1:9" ht="16.5" customHeight="1" x14ac:dyDescent="0.3">
      <c r="B2" s="385">
        <f>未审资产负债表!B2</f>
        <v>45291</v>
      </c>
      <c r="C2" s="386"/>
      <c r="D2" s="386"/>
      <c r="E2" s="386"/>
      <c r="F2" s="386"/>
      <c r="G2" s="386"/>
      <c r="H2" s="386"/>
      <c r="I2" s="58"/>
    </row>
    <row r="3" spans="1:9" ht="15.75" customHeight="1" x14ac:dyDescent="0.3">
      <c r="B3" s="387" t="str">
        <f>未审资产负债表!B3</f>
        <v>单位：洛阳优选文化传播有限公司</v>
      </c>
      <c r="C3" s="388"/>
      <c r="D3" s="388"/>
      <c r="E3" s="388"/>
      <c r="F3" s="388"/>
      <c r="G3" s="59"/>
      <c r="H3" s="448" t="s">
        <v>8</v>
      </c>
      <c r="I3" s="448"/>
    </row>
    <row r="4" spans="1:9" s="58" customFormat="1" ht="16" customHeight="1" x14ac:dyDescent="0.3">
      <c r="B4" s="236" t="s">
        <v>80</v>
      </c>
      <c r="C4" s="48" t="s">
        <v>111</v>
      </c>
      <c r="D4" s="48" t="s">
        <v>112</v>
      </c>
      <c r="E4" s="48" t="s">
        <v>124</v>
      </c>
      <c r="F4" s="236" t="s">
        <v>80</v>
      </c>
      <c r="G4" s="48" t="s">
        <v>111</v>
      </c>
      <c r="H4" s="48" t="s">
        <v>112</v>
      </c>
      <c r="I4" s="48" t="s">
        <v>124</v>
      </c>
    </row>
    <row r="5" spans="1:9" s="58" customFormat="1" ht="16" customHeight="1" x14ac:dyDescent="0.3">
      <c r="B5" s="215" t="s">
        <v>152</v>
      </c>
      <c r="C5" s="3"/>
      <c r="D5" s="3"/>
      <c r="E5" s="3"/>
      <c r="F5" s="215" t="s">
        <v>159</v>
      </c>
      <c r="G5" s="3"/>
      <c r="H5" s="3"/>
      <c r="I5" s="3"/>
    </row>
    <row r="6" spans="1:9" ht="16" customHeight="1" x14ac:dyDescent="0.3">
      <c r="B6" s="171" t="s">
        <v>277</v>
      </c>
      <c r="C6" s="98">
        <f>SUMIFS('试算平衡表(期末)'!G:G,'试算平衡表(期末)'!$E:$E,$B6)</f>
        <v>0</v>
      </c>
      <c r="D6" s="98">
        <f>SUMIFS('试算平衡表(期末)'!H:H,'试算平衡表(期末)'!$E:$E,$B6)</f>
        <v>0</v>
      </c>
      <c r="E6" s="98">
        <f>C6-D6</f>
        <v>0</v>
      </c>
      <c r="F6" s="171" t="s">
        <v>42</v>
      </c>
      <c r="G6" s="103">
        <f>SUMIFS('试算平衡表(期末)'!G:G,'试算平衡表(期末)'!$E:$E,$F6)</f>
        <v>0</v>
      </c>
      <c r="H6" s="103">
        <f>SUMIFS('试算平衡表(期末)'!H:H,'试算平衡表(期末)'!$E:$E,$F6)</f>
        <v>0</v>
      </c>
      <c r="I6" s="103">
        <f>H6-G6</f>
        <v>0</v>
      </c>
    </row>
    <row r="7" spans="1:9" ht="16" customHeight="1" x14ac:dyDescent="0.3">
      <c r="B7" s="217" t="s">
        <v>451</v>
      </c>
      <c r="C7" s="98">
        <f>SUMIFS('试算平衡表(期末)'!G:G,'试算平衡表(期末)'!$E:$E,$B7)</f>
        <v>0</v>
      </c>
      <c r="D7" s="98">
        <f>SUMIFS('试算平衡表(期末)'!H:H,'试算平衡表(期末)'!$E:$E,$B7)</f>
        <v>0</v>
      </c>
      <c r="E7" s="98">
        <f t="shared" ref="E7:E16" si="0">C7-D7</f>
        <v>0</v>
      </c>
      <c r="F7" s="217" t="s">
        <v>452</v>
      </c>
      <c r="G7" s="103">
        <f>SUMIFS('试算平衡表(期末)'!G:G,'试算平衡表(期末)'!$E:$E,$F7)</f>
        <v>0</v>
      </c>
      <c r="H7" s="103">
        <f>SUMIFS('试算平衡表(期末)'!H:H,'试算平衡表(期末)'!$E:$E,$F7)</f>
        <v>0</v>
      </c>
      <c r="I7" s="103">
        <f t="shared" ref="I7:I17" si="1">H7-G7</f>
        <v>0</v>
      </c>
    </row>
    <row r="8" spans="1:9" ht="16" customHeight="1" x14ac:dyDescent="0.3">
      <c r="B8" s="171" t="s">
        <v>70</v>
      </c>
      <c r="C8" s="98">
        <f>SUMIFS('试算平衡表(期末)'!G:G,'试算平衡表(期末)'!$E:$E,$B8)</f>
        <v>0</v>
      </c>
      <c r="D8" s="98">
        <f>SUMIFS('试算平衡表(期末)'!H:H,'试算平衡表(期末)'!$E:$E,$B8)</f>
        <v>0</v>
      </c>
      <c r="E8" s="98">
        <f t="shared" si="0"/>
        <v>0</v>
      </c>
      <c r="F8" s="171" t="s">
        <v>74</v>
      </c>
      <c r="G8" s="103">
        <f>SUMIFS('试算平衡表(期末)'!G:G,'试算平衡表(期末)'!$E:$E,$F8)</f>
        <v>0</v>
      </c>
      <c r="H8" s="103">
        <f>SUMIFS('试算平衡表(期末)'!H:H,'试算平衡表(期末)'!$E:$E,$F8)</f>
        <v>0</v>
      </c>
      <c r="I8" s="103">
        <f t="shared" si="1"/>
        <v>0</v>
      </c>
    </row>
    <row r="9" spans="1:9" ht="16" customHeight="1" x14ac:dyDescent="0.3">
      <c r="B9" s="171" t="s">
        <v>397</v>
      </c>
      <c r="C9" s="98">
        <f>SUMIFS('试算平衡表(期末)'!G:G,'试算平衡表(期末)'!$E:$E,$B9)</f>
        <v>0</v>
      </c>
      <c r="D9" s="98">
        <f>SUMIFS('试算平衡表(期末)'!H:H,'试算平衡表(期末)'!$E:$E,$B9)</f>
        <v>0</v>
      </c>
      <c r="E9" s="98">
        <f t="shared" si="0"/>
        <v>0</v>
      </c>
      <c r="F9" s="171" t="s">
        <v>398</v>
      </c>
      <c r="G9" s="103">
        <f>SUMIFS('试算平衡表(期末)'!G:G,'试算平衡表(期末)'!$E:$E,$F9)</f>
        <v>0</v>
      </c>
      <c r="H9" s="103">
        <f>SUMIFS('试算平衡表(期末)'!H:H,'试算平衡表(期末)'!$E:$E,$F9)</f>
        <v>0</v>
      </c>
      <c r="I9" s="103">
        <f t="shared" si="1"/>
        <v>0</v>
      </c>
    </row>
    <row r="10" spans="1:9" ht="16" customHeight="1" x14ac:dyDescent="0.3">
      <c r="B10" s="171" t="s">
        <v>385</v>
      </c>
      <c r="C10" s="98">
        <f>SUMIFS('试算平衡表(期末)'!G:G,'试算平衡表(期末)'!$E:$E,$B10)</f>
        <v>0</v>
      </c>
      <c r="D10" s="98">
        <f>SUMIFS('试算平衡表(期末)'!H:H,'试算平衡表(期末)'!$E:$E,$B10)</f>
        <v>0</v>
      </c>
      <c r="E10" s="98">
        <f t="shared" ref="E10" si="2">C10-D10</f>
        <v>0</v>
      </c>
      <c r="F10" s="171" t="s">
        <v>399</v>
      </c>
      <c r="G10" s="103">
        <f>SUMIFS('试算平衡表(期末)'!G:G,'试算平衡表(期末)'!$E:$E,$F10)</f>
        <v>0</v>
      </c>
      <c r="H10" s="103">
        <f>SUMIFS('试算平衡表(期末)'!H:H,'试算平衡表(期末)'!$E:$E,$F10)</f>
        <v>0</v>
      </c>
      <c r="I10" s="103">
        <f t="shared" ref="I10" si="3">H10-G10</f>
        <v>0</v>
      </c>
    </row>
    <row r="11" spans="1:9" ht="16" customHeight="1" x14ac:dyDescent="0.3">
      <c r="B11" s="171" t="s">
        <v>26</v>
      </c>
      <c r="C11" s="98">
        <f>SUMIFS('试算平衡表(期末)'!G:G,'试算平衡表(期末)'!$E:$E,$B11)</f>
        <v>0</v>
      </c>
      <c r="D11" s="98">
        <f>SUMIFS('试算平衡表(期末)'!H:H,'试算平衡表(期末)'!$E:$E,$B11)</f>
        <v>0</v>
      </c>
      <c r="E11" s="98">
        <f t="shared" si="0"/>
        <v>0</v>
      </c>
      <c r="F11" s="171" t="s">
        <v>43</v>
      </c>
      <c r="G11" s="103">
        <f>SUMIFS('试算平衡表(期末)'!G:G,'试算平衡表(期末)'!$E:$E,$F11)</f>
        <v>0</v>
      </c>
      <c r="H11" s="103">
        <f>SUMIFS('试算平衡表(期末)'!H:H,'试算平衡表(期末)'!$E:$E,$F11)</f>
        <v>0</v>
      </c>
      <c r="I11" s="103">
        <f t="shared" si="1"/>
        <v>0</v>
      </c>
    </row>
    <row r="12" spans="1:9" ht="16" customHeight="1" x14ac:dyDescent="0.3">
      <c r="B12" s="171" t="s">
        <v>27</v>
      </c>
      <c r="C12" s="98">
        <f>SUMIFS('试算平衡表(期末)'!G:G,'试算平衡表(期末)'!$E:$E,$B12)</f>
        <v>0</v>
      </c>
      <c r="D12" s="98">
        <f>SUMIFS('试算平衡表(期末)'!H:H,'试算平衡表(期末)'!$E:$E,$B12)</f>
        <v>0</v>
      </c>
      <c r="E12" s="98">
        <f t="shared" si="0"/>
        <v>0</v>
      </c>
      <c r="F12" s="171" t="s">
        <v>44</v>
      </c>
      <c r="G12" s="103">
        <f>SUMIFS('试算平衡表(期末)'!G:G,'试算平衡表(期末)'!$E:$E,$F12)</f>
        <v>0</v>
      </c>
      <c r="H12" s="103">
        <f>SUMIFS('试算平衡表(期末)'!H:H,'试算平衡表(期末)'!$E:$E,$F12)</f>
        <v>0</v>
      </c>
      <c r="I12" s="103">
        <f t="shared" si="1"/>
        <v>0</v>
      </c>
    </row>
    <row r="13" spans="1:9" ht="16" customHeight="1" x14ac:dyDescent="0.3">
      <c r="B13" s="171" t="s">
        <v>28</v>
      </c>
      <c r="C13" s="98">
        <f>SUMIFS('试算平衡表(期末)'!G:G,'试算平衡表(期末)'!$E:$E,$B13)</f>
        <v>0</v>
      </c>
      <c r="D13" s="98">
        <f>SUMIFS('试算平衡表(期末)'!H:H,'试算平衡表(期末)'!$E:$E,$B13)</f>
        <v>0</v>
      </c>
      <c r="E13" s="98">
        <f t="shared" si="0"/>
        <v>0</v>
      </c>
      <c r="F13" s="171" t="s">
        <v>45</v>
      </c>
      <c r="G13" s="103">
        <f>SUMIFS('试算平衡表(期末)'!G:G,'试算平衡表(期末)'!$E:$E,$F13)</f>
        <v>0</v>
      </c>
      <c r="H13" s="103">
        <f>SUMIFS('试算平衡表(期末)'!H:H,'试算平衡表(期末)'!$E:$E,$F13)</f>
        <v>0</v>
      </c>
      <c r="I13" s="103">
        <f t="shared" si="1"/>
        <v>0</v>
      </c>
    </row>
    <row r="14" spans="1:9" ht="16" customHeight="1" x14ac:dyDescent="0.3">
      <c r="B14" s="171" t="s">
        <v>71</v>
      </c>
      <c r="C14" s="98">
        <f>SUMIFS('试算平衡表(期末)'!G:G,'试算平衡表(期末)'!$E:$E,$B14)</f>
        <v>0</v>
      </c>
      <c r="D14" s="98">
        <f>SUMIFS('试算平衡表(期末)'!H:H,'试算平衡表(期末)'!$E:$E,$B14)</f>
        <v>0</v>
      </c>
      <c r="E14" s="98">
        <f t="shared" si="0"/>
        <v>0</v>
      </c>
      <c r="F14" s="171" t="s">
        <v>46</v>
      </c>
      <c r="G14" s="103">
        <f>SUMIFS('试算平衡表(期末)'!G:G,'试算平衡表(期末)'!$E:$E,$F14)</f>
        <v>0</v>
      </c>
      <c r="H14" s="103">
        <f>SUMIFS('试算平衡表(期末)'!H:H,'试算平衡表(期末)'!$E:$E,$F14)</f>
        <v>0</v>
      </c>
      <c r="I14" s="103">
        <f t="shared" si="1"/>
        <v>0</v>
      </c>
    </row>
    <row r="15" spans="1:9" ht="16" customHeight="1" x14ac:dyDescent="0.3">
      <c r="B15" s="171" t="s">
        <v>29</v>
      </c>
      <c r="C15" s="98">
        <f>SUMIFS('试算平衡表(期末)'!G:G,'试算平衡表(期末)'!$E:$E,$B15)</f>
        <v>0</v>
      </c>
      <c r="D15" s="98">
        <f>SUMIFS('试算平衡表(期末)'!H:H,'试算平衡表(期末)'!$E:$E,$B15)</f>
        <v>0</v>
      </c>
      <c r="E15" s="98">
        <f t="shared" si="0"/>
        <v>0</v>
      </c>
      <c r="F15" s="171" t="s">
        <v>75</v>
      </c>
      <c r="G15" s="103">
        <f>SUMIFS('试算平衡表(期末)'!G:G,'试算平衡表(期末)'!$E:$E,$F15)</f>
        <v>0</v>
      </c>
      <c r="H15" s="103">
        <f>SUMIFS('试算平衡表(期末)'!H:H,'试算平衡表(期末)'!$E:$E,$F15)</f>
        <v>0</v>
      </c>
      <c r="I15" s="103">
        <f t="shared" si="1"/>
        <v>0</v>
      </c>
    </row>
    <row r="16" spans="1:9" ht="16" customHeight="1" x14ac:dyDescent="0.3">
      <c r="B16" s="171" t="s">
        <v>30</v>
      </c>
      <c r="C16" s="98">
        <f>SUMIFS('试算平衡表(期末)'!G:G,'试算平衡表(期末)'!$E:$E,$B16)</f>
        <v>0</v>
      </c>
      <c r="D16" s="98">
        <f>SUMIFS('试算平衡表(期末)'!H:H,'试算平衡表(期末)'!$E:$E,$B16)</f>
        <v>0</v>
      </c>
      <c r="E16" s="98">
        <f t="shared" si="0"/>
        <v>0</v>
      </c>
      <c r="F16" s="171" t="s">
        <v>47</v>
      </c>
      <c r="G16" s="103">
        <f>SUMIFS('试算平衡表(期末)'!G:G,'试算平衡表(期末)'!$E:$E,$F16)</f>
        <v>0</v>
      </c>
      <c r="H16" s="103">
        <f>SUMIFS('试算平衡表(期末)'!H:H,'试算平衡表(期末)'!$E:$E,$F16)</f>
        <v>0</v>
      </c>
      <c r="I16" s="103">
        <f t="shared" si="1"/>
        <v>0</v>
      </c>
    </row>
    <row r="17" spans="2:9" ht="16" customHeight="1" x14ac:dyDescent="0.3">
      <c r="B17" s="237" t="s">
        <v>254</v>
      </c>
      <c r="C17" s="98">
        <f>SUM(C6:C16)</f>
        <v>0</v>
      </c>
      <c r="D17" s="98">
        <f>SUM(D6:D16)</f>
        <v>0</v>
      </c>
      <c r="E17" s="98">
        <f>SUM(E6:E16)</f>
        <v>0</v>
      </c>
      <c r="F17" s="171" t="s">
        <v>48</v>
      </c>
      <c r="G17" s="103">
        <f>SUMIFS('试算平衡表(期末)'!G:G,'试算平衡表(期末)'!$E:$E,$F17)</f>
        <v>0</v>
      </c>
      <c r="H17" s="103">
        <f>SUMIFS('试算平衡表(期末)'!H:H,'试算平衡表(期末)'!$E:$E,$F17)</f>
        <v>0</v>
      </c>
      <c r="I17" s="103">
        <f t="shared" si="1"/>
        <v>0</v>
      </c>
    </row>
    <row r="18" spans="2:9" ht="16" customHeight="1" x14ac:dyDescent="0.3">
      <c r="B18" s="159" t="s">
        <v>155</v>
      </c>
      <c r="C18" s="90"/>
      <c r="D18" s="90"/>
      <c r="E18" s="90"/>
      <c r="F18" s="8" t="s">
        <v>273</v>
      </c>
      <c r="G18" s="103">
        <f>SUM(G6:G17)</f>
        <v>0</v>
      </c>
      <c r="H18" s="103">
        <f>SUM(H6:H17)</f>
        <v>0</v>
      </c>
      <c r="I18" s="103">
        <f>SUM(I6:I17)</f>
        <v>0</v>
      </c>
    </row>
    <row r="19" spans="2:9" ht="16" customHeight="1" x14ac:dyDescent="0.3">
      <c r="B19" s="171" t="s">
        <v>453</v>
      </c>
      <c r="C19" s="98">
        <f>SUMIFS('试算平衡表(期末)'!G:G,'试算平衡表(期末)'!$E:$E,$B19)</f>
        <v>0</v>
      </c>
      <c r="D19" s="98">
        <f>SUMIFS('试算平衡表(期末)'!H:H,'试算平衡表(期末)'!$E:$E,$B19)</f>
        <v>0</v>
      </c>
      <c r="E19" s="98">
        <f>C19-D19</f>
        <v>0</v>
      </c>
      <c r="F19" s="159" t="s">
        <v>163</v>
      </c>
      <c r="G19" s="101"/>
      <c r="H19" s="101"/>
      <c r="I19" s="101"/>
    </row>
    <row r="20" spans="2:9" ht="16" customHeight="1" x14ac:dyDescent="0.3">
      <c r="B20" s="171" t="s">
        <v>455</v>
      </c>
      <c r="C20" s="98">
        <f>SUMIFS('试算平衡表(期末)'!G:G,'试算平衡表(期末)'!$E:$E,$B20)</f>
        <v>0</v>
      </c>
      <c r="D20" s="98">
        <f>SUMIFS('试算平衡表(期末)'!H:H,'试算平衡表(期末)'!$E:$E,$B20)</f>
        <v>0</v>
      </c>
      <c r="E20" s="98">
        <f t="shared" ref="E20:E33" si="4">C20-D20</f>
        <v>0</v>
      </c>
      <c r="F20" s="171" t="s">
        <v>49</v>
      </c>
      <c r="G20" s="103">
        <f>SUMIFS('试算平衡表(期末)'!G:G,'试算平衡表(期末)'!$E:$E,$F20)</f>
        <v>0</v>
      </c>
      <c r="H20" s="103">
        <f>SUMIFS('试算平衡表(期末)'!H:H,'试算平衡表(期末)'!$E:$E,$F20)</f>
        <v>0</v>
      </c>
      <c r="I20" s="103">
        <f>H20-G20</f>
        <v>0</v>
      </c>
    </row>
    <row r="21" spans="2:9" ht="16" customHeight="1" x14ac:dyDescent="0.3">
      <c r="B21" s="171" t="s">
        <v>31</v>
      </c>
      <c r="C21" s="98">
        <f>SUMIFS('试算平衡表(期末)'!G:G,'试算平衡表(期末)'!$E:$E,$B21)</f>
        <v>0</v>
      </c>
      <c r="D21" s="98">
        <f>SUMIFS('试算平衡表(期末)'!H:H,'试算平衡表(期末)'!$E:$E,$B21)</f>
        <v>0</v>
      </c>
      <c r="E21" s="98">
        <f t="shared" si="4"/>
        <v>0</v>
      </c>
      <c r="F21" s="171" t="s">
        <v>50</v>
      </c>
      <c r="G21" s="103">
        <f>SUMIFS('试算平衡表(期末)'!G:G,'试算平衡表(期末)'!$E:$E,$F21)</f>
        <v>0</v>
      </c>
      <c r="H21" s="103">
        <f>SUMIFS('试算平衡表(期末)'!H:H,'试算平衡表(期末)'!$E:$E,$F21)</f>
        <v>0</v>
      </c>
      <c r="I21" s="103">
        <f t="shared" ref="I21:I28" si="5">H21-G21</f>
        <v>0</v>
      </c>
    </row>
    <row r="22" spans="2:9" ht="16" customHeight="1" x14ac:dyDescent="0.3">
      <c r="B22" s="171" t="s">
        <v>32</v>
      </c>
      <c r="C22" s="98">
        <f>SUMIFS('试算平衡表(期末)'!G:G,'试算平衡表(期末)'!$E:$E,$B22)</f>
        <v>0</v>
      </c>
      <c r="D22" s="98">
        <f>SUMIFS('试算平衡表(期末)'!H:H,'试算平衡表(期末)'!$E:$E,$B22)</f>
        <v>0</v>
      </c>
      <c r="E22" s="98">
        <f t="shared" si="4"/>
        <v>0</v>
      </c>
      <c r="F22" s="171" t="s">
        <v>302</v>
      </c>
      <c r="G22" s="103">
        <f>SUMIFS('试算平衡表(期末)'!G:G,'试算平衡表(期末)'!$E:$E,$F22)</f>
        <v>0</v>
      </c>
      <c r="H22" s="103">
        <f>SUMIFS('试算平衡表(期末)'!H:H,'试算平衡表(期末)'!$E:$E,$F22)</f>
        <v>0</v>
      </c>
      <c r="I22" s="103">
        <f t="shared" si="5"/>
        <v>0</v>
      </c>
    </row>
    <row r="23" spans="2:9" ht="16" customHeight="1" x14ac:dyDescent="0.3">
      <c r="B23" s="171" t="s">
        <v>459</v>
      </c>
      <c r="C23" s="98">
        <f>SUMIFS('试算平衡表(期末)'!G:G,'试算平衡表(期末)'!$E:$E,$B23)</f>
        <v>0</v>
      </c>
      <c r="D23" s="98">
        <f>SUMIFS('试算平衡表(期末)'!H:H,'试算平衡表(期末)'!$E:$E,$B23)</f>
        <v>0</v>
      </c>
      <c r="E23" s="98">
        <f t="shared" si="4"/>
        <v>0</v>
      </c>
      <c r="F23" s="171" t="s">
        <v>77</v>
      </c>
      <c r="G23" s="103">
        <f>SUMIFS('试算平衡表(期末)'!G:G,'试算平衡表(期末)'!$E:$E,$F23)</f>
        <v>0</v>
      </c>
      <c r="H23" s="103">
        <f>SUMIFS('试算平衡表(期末)'!H:H,'试算平衡表(期末)'!$E:$E,$F23)</f>
        <v>0</v>
      </c>
      <c r="I23" s="103">
        <f t="shared" si="5"/>
        <v>0</v>
      </c>
    </row>
    <row r="24" spans="2:9" ht="16" customHeight="1" x14ac:dyDescent="0.3">
      <c r="B24" s="171" t="s">
        <v>461</v>
      </c>
      <c r="C24" s="98">
        <f>SUMIFS('试算平衡表(期末)'!G:G,'试算平衡表(期末)'!$E:$E,$B24)</f>
        <v>0</v>
      </c>
      <c r="D24" s="98">
        <f>SUMIFS('试算平衡表(期末)'!H:H,'试算平衡表(期末)'!$E:$E,$B24)</f>
        <v>0</v>
      </c>
      <c r="E24" s="98">
        <f t="shared" si="4"/>
        <v>0</v>
      </c>
      <c r="F24" s="171" t="s">
        <v>51</v>
      </c>
      <c r="G24" s="103">
        <f>SUMIFS('试算平衡表(期末)'!G:G,'试算平衡表(期末)'!$E:$E,$F24)</f>
        <v>0</v>
      </c>
      <c r="H24" s="103">
        <f>SUMIFS('试算平衡表(期末)'!H:H,'试算平衡表(期末)'!$E:$E,$F24)</f>
        <v>0</v>
      </c>
      <c r="I24" s="103">
        <f t="shared" si="5"/>
        <v>0</v>
      </c>
    </row>
    <row r="25" spans="2:9" ht="16" customHeight="1" x14ac:dyDescent="0.3">
      <c r="B25" s="171" t="s">
        <v>33</v>
      </c>
      <c r="C25" s="98">
        <f>SUMIFS('试算平衡表(期末)'!G:G,'试算平衡表(期末)'!$E:$E,$B25)</f>
        <v>0</v>
      </c>
      <c r="D25" s="98">
        <f>SUMIFS('试算平衡表(期末)'!H:H,'试算平衡表(期末)'!$E:$E,$B25)</f>
        <v>0</v>
      </c>
      <c r="E25" s="98">
        <f t="shared" si="4"/>
        <v>0</v>
      </c>
      <c r="F25" s="171" t="s">
        <v>52</v>
      </c>
      <c r="G25" s="103">
        <f>SUMIFS('试算平衡表(期末)'!G:G,'试算平衡表(期末)'!$E:$E,$F25)</f>
        <v>0</v>
      </c>
      <c r="H25" s="103">
        <f>SUMIFS('试算平衡表(期末)'!H:H,'试算平衡表(期末)'!$E:$E,$F25)</f>
        <v>0</v>
      </c>
      <c r="I25" s="103">
        <f t="shared" si="5"/>
        <v>0</v>
      </c>
    </row>
    <row r="26" spans="2:9" ht="16" customHeight="1" x14ac:dyDescent="0.3">
      <c r="B26" s="171" t="s">
        <v>34</v>
      </c>
      <c r="C26" s="98">
        <f>SUMIFS('试算平衡表(期末)'!G:G,'试算平衡表(期末)'!$E:$E,$B26)</f>
        <v>0</v>
      </c>
      <c r="D26" s="98">
        <f>SUMIFS('试算平衡表(期末)'!H:H,'试算平衡表(期末)'!$E:$E,$B26)</f>
        <v>0</v>
      </c>
      <c r="E26" s="98">
        <f t="shared" si="4"/>
        <v>0</v>
      </c>
      <c r="F26" s="171" t="s">
        <v>53</v>
      </c>
      <c r="G26" s="103">
        <f>SUMIFS('试算平衡表(期末)'!G:G,'试算平衡表(期末)'!$E:$E,$F26)</f>
        <v>0</v>
      </c>
      <c r="H26" s="103">
        <f>SUMIFS('试算平衡表(期末)'!H:H,'试算平衡表(期末)'!$E:$E,$F26)</f>
        <v>0</v>
      </c>
      <c r="I26" s="103">
        <f t="shared" si="5"/>
        <v>0</v>
      </c>
    </row>
    <row r="27" spans="2:9" ht="16" customHeight="1" x14ac:dyDescent="0.3">
      <c r="B27" s="171" t="s">
        <v>35</v>
      </c>
      <c r="C27" s="98">
        <f>SUMIFS('试算平衡表(期末)'!G:G,'试算平衡表(期末)'!$E:$E,$B27)</f>
        <v>0</v>
      </c>
      <c r="D27" s="98">
        <f>SUMIFS('试算平衡表(期末)'!H:H,'试算平衡表(期末)'!$E:$E,$B27)</f>
        <v>0</v>
      </c>
      <c r="E27" s="98">
        <f t="shared" si="4"/>
        <v>0</v>
      </c>
      <c r="F27" s="171" t="s">
        <v>54</v>
      </c>
      <c r="G27" s="103">
        <f>SUMIFS('试算平衡表(期末)'!G:G,'试算平衡表(期末)'!$E:$E,$F27)</f>
        <v>0</v>
      </c>
      <c r="H27" s="103">
        <f>SUMIFS('试算平衡表(期末)'!H:H,'试算平衡表(期末)'!$E:$E,$F27)</f>
        <v>0</v>
      </c>
      <c r="I27" s="103">
        <f t="shared" si="5"/>
        <v>0</v>
      </c>
    </row>
    <row r="28" spans="2:9" ht="16" customHeight="1" x14ac:dyDescent="0.3">
      <c r="B28" s="171" t="s">
        <v>72</v>
      </c>
      <c r="C28" s="98">
        <f>SUMIFS('试算平衡表(期末)'!G:G,'试算平衡表(期末)'!$E:$E,$B28)</f>
        <v>0</v>
      </c>
      <c r="D28" s="98">
        <f>SUMIFS('试算平衡表(期末)'!H:H,'试算平衡表(期末)'!$E:$E,$B28)</f>
        <v>0</v>
      </c>
      <c r="E28" s="98">
        <f t="shared" si="4"/>
        <v>0</v>
      </c>
      <c r="F28" s="171" t="s">
        <v>55</v>
      </c>
      <c r="G28" s="103">
        <f>SUMIFS('试算平衡表(期末)'!G:G,'试算平衡表(期末)'!$E:$E,$F28)</f>
        <v>0</v>
      </c>
      <c r="H28" s="103">
        <f>SUMIFS('试算平衡表(期末)'!H:H,'试算平衡表(期末)'!$E:$E,$F28)</f>
        <v>0</v>
      </c>
      <c r="I28" s="103">
        <f t="shared" si="5"/>
        <v>0</v>
      </c>
    </row>
    <row r="29" spans="2:9" ht="16" customHeight="1" x14ac:dyDescent="0.3">
      <c r="B29" s="171" t="s">
        <v>73</v>
      </c>
      <c r="C29" s="98">
        <f>SUMIFS('试算平衡表(期末)'!G:G,'试算平衡表(期末)'!$E:$E,$B29)</f>
        <v>0</v>
      </c>
      <c r="D29" s="98">
        <f>SUMIFS('试算平衡表(期末)'!H:H,'试算平衡表(期末)'!$E:$E,$B29)</f>
        <v>0</v>
      </c>
      <c r="E29" s="98">
        <f t="shared" si="4"/>
        <v>0</v>
      </c>
      <c r="F29" s="8" t="s">
        <v>274</v>
      </c>
      <c r="G29" s="103">
        <f>SUM(G20:G21,G28)</f>
        <v>0</v>
      </c>
      <c r="H29" s="103">
        <f>SUM(H20:H21,H28)</f>
        <v>0</v>
      </c>
      <c r="I29" s="103">
        <f>SUM(I20:I21,I28)</f>
        <v>0</v>
      </c>
    </row>
    <row r="30" spans="2:9" ht="16" customHeight="1" x14ac:dyDescent="0.3">
      <c r="B30" s="171" t="s">
        <v>36</v>
      </c>
      <c r="C30" s="98">
        <f>SUMIFS('试算平衡表(期末)'!G:G,'试算平衡表(期末)'!$E:$E,$B30)</f>
        <v>0</v>
      </c>
      <c r="D30" s="98">
        <f>SUMIFS('试算平衡表(期末)'!H:H,'试算平衡表(期末)'!$E:$E,$B30)</f>
        <v>0</v>
      </c>
      <c r="E30" s="98">
        <f t="shared" si="4"/>
        <v>0</v>
      </c>
      <c r="F30" s="8" t="s">
        <v>82</v>
      </c>
      <c r="G30" s="103">
        <f>G29+G18</f>
        <v>0</v>
      </c>
      <c r="H30" s="103">
        <f t="shared" ref="H30:I30" si="6">H29+H18</f>
        <v>0</v>
      </c>
      <c r="I30" s="103">
        <f t="shared" si="6"/>
        <v>0</v>
      </c>
    </row>
    <row r="31" spans="2:9" ht="16" customHeight="1" x14ac:dyDescent="0.3">
      <c r="B31" s="171" t="s">
        <v>37</v>
      </c>
      <c r="C31" s="98">
        <f>SUMIFS('试算平衡表(期末)'!G:G,'试算平衡表(期末)'!$E:$E,$B31)</f>
        <v>0</v>
      </c>
      <c r="D31" s="98">
        <f>SUMIFS('试算平衡表(期末)'!H:H,'试算平衡表(期末)'!$E:$E,$B31)</f>
        <v>0</v>
      </c>
      <c r="E31" s="98">
        <f t="shared" si="4"/>
        <v>0</v>
      </c>
      <c r="F31" s="215" t="s">
        <v>433</v>
      </c>
      <c r="G31" s="101"/>
      <c r="H31" s="101"/>
      <c r="I31" s="101"/>
    </row>
    <row r="32" spans="2:9" ht="16" customHeight="1" x14ac:dyDescent="0.3">
      <c r="B32" s="171" t="s">
        <v>38</v>
      </c>
      <c r="C32" s="98">
        <f>SUMIFS('试算平衡表(期末)'!G:G,'试算平衡表(期末)'!$E:$E,$B32)</f>
        <v>0</v>
      </c>
      <c r="D32" s="98">
        <f>SUMIFS('试算平衡表(期末)'!H:H,'试算平衡表(期末)'!$E:$E,$B32)</f>
        <v>0</v>
      </c>
      <c r="E32" s="98">
        <f t="shared" si="4"/>
        <v>0</v>
      </c>
      <c r="F32" s="171" t="s">
        <v>473</v>
      </c>
      <c r="G32" s="103">
        <f>SUMIFS('试算平衡表(期末)'!G:G,'试算平衡表(期末)'!$E:$E,$F32)</f>
        <v>0</v>
      </c>
      <c r="H32" s="103">
        <f>SUMIFS('试算平衡表(期末)'!H:H,'试算平衡表(期末)'!$E:$E,$F32)</f>
        <v>0</v>
      </c>
      <c r="I32" s="103">
        <f>H32-G32</f>
        <v>0</v>
      </c>
    </row>
    <row r="33" spans="2:10" ht="16" customHeight="1" x14ac:dyDescent="0.3">
      <c r="B33" s="171" t="s">
        <v>39</v>
      </c>
      <c r="C33" s="98">
        <f>SUMIFS('试算平衡表(期末)'!G:G,'试算平衡表(期末)'!$E:$E,$B33)</f>
        <v>0</v>
      </c>
      <c r="D33" s="98">
        <f>SUMIFS('试算平衡表(期末)'!H:H,'试算平衡表(期末)'!$E:$E,$B33)</f>
        <v>0</v>
      </c>
      <c r="E33" s="98">
        <f t="shared" si="4"/>
        <v>0</v>
      </c>
      <c r="F33" s="171" t="s">
        <v>78</v>
      </c>
      <c r="G33" s="103">
        <f>SUMIFS('试算平衡表(期末)'!G:G,'试算平衡表(期末)'!$E:$E,$F33)</f>
        <v>0</v>
      </c>
      <c r="H33" s="103">
        <f>SUMIFS('试算平衡表(期末)'!H:H,'试算平衡表(期末)'!$E:$E,$F33)</f>
        <v>0</v>
      </c>
      <c r="I33" s="103">
        <f t="shared" ref="I33:I41" si="7">H33-G33</f>
        <v>0</v>
      </c>
    </row>
    <row r="34" spans="2:10" ht="16" customHeight="1" x14ac:dyDescent="0.3">
      <c r="B34" s="171" t="s">
        <v>457</v>
      </c>
      <c r="C34" s="349">
        <f>SUMIFS('试算平衡表(期末)'!G:G,'试算平衡表(期末)'!$E:$E,$B34)</f>
        <v>0</v>
      </c>
      <c r="D34" s="349">
        <f>SUMIFS('试算平衡表(期末)'!H:H,'试算平衡表(期末)'!$E:$E,$B34)</f>
        <v>0</v>
      </c>
      <c r="E34" s="349">
        <f t="shared" ref="E34:E35" si="8">C34-D34</f>
        <v>0</v>
      </c>
      <c r="F34" s="220" t="s">
        <v>302</v>
      </c>
      <c r="G34" s="103">
        <f>SUMIFS('试算平衡表(期末)'!G:G,'试算平衡表(期末)'!$E:$E,$F34)</f>
        <v>0</v>
      </c>
      <c r="H34" s="103">
        <f>SUMIFS('试算平衡表(期末)'!H:H,'试算平衡表(期末)'!$E:$E,$F34)</f>
        <v>0</v>
      </c>
      <c r="I34" s="103">
        <f t="shared" si="7"/>
        <v>0</v>
      </c>
    </row>
    <row r="35" spans="2:10" ht="16" customHeight="1" x14ac:dyDescent="0.3">
      <c r="B35" s="171" t="s">
        <v>458</v>
      </c>
      <c r="C35" s="98">
        <f>SUMIFS('试算平衡表(期末)'!G:G,'试算平衡表(期末)'!$E:$E,$B35)</f>
        <v>0</v>
      </c>
      <c r="D35" s="98">
        <f>SUMIFS('试算平衡表(期末)'!H:H,'试算平衡表(期末)'!$E:$E,$B35)</f>
        <v>0</v>
      </c>
      <c r="E35" s="98">
        <f t="shared" si="8"/>
        <v>0</v>
      </c>
      <c r="F35" s="220" t="s">
        <v>77</v>
      </c>
      <c r="G35" s="103">
        <f>SUMIFS('试算平衡表(期末)'!G:G,'试算平衡表(期末)'!$E:$E,$F35)</f>
        <v>0</v>
      </c>
      <c r="H35" s="103">
        <f>SUMIFS('试算平衡表(期末)'!H:H,'试算平衡表(期末)'!$E:$E,$F35)</f>
        <v>0</v>
      </c>
      <c r="I35" s="103">
        <f t="shared" si="7"/>
        <v>0</v>
      </c>
    </row>
    <row r="36" spans="2:10" ht="16" customHeight="1" x14ac:dyDescent="0.3">
      <c r="B36" s="237" t="s">
        <v>272</v>
      </c>
      <c r="C36" s="98">
        <f>SUM(C19:C33)</f>
        <v>0</v>
      </c>
      <c r="D36" s="98">
        <f>SUM(D19:D33)</f>
        <v>0</v>
      </c>
      <c r="E36" s="98">
        <f>SUM(E19:E33)</f>
        <v>0</v>
      </c>
      <c r="F36" s="171" t="s">
        <v>0</v>
      </c>
      <c r="G36" s="103">
        <f>SUMIFS('试算平衡表(期末)'!G:G,'试算平衡表(期末)'!$E:$E,$F36)</f>
        <v>0</v>
      </c>
      <c r="H36" s="103">
        <f>SUMIFS('试算平衡表(期末)'!H:H,'试算平衡表(期末)'!$E:$E,$F36)</f>
        <v>0</v>
      </c>
      <c r="I36" s="103">
        <f t="shared" si="7"/>
        <v>0</v>
      </c>
    </row>
    <row r="37" spans="2:10" ht="16" customHeight="1" x14ac:dyDescent="0.3">
      <c r="B37" s="49"/>
      <c r="C37" s="90"/>
      <c r="D37" s="90"/>
      <c r="E37" s="90"/>
      <c r="F37" s="171" t="s">
        <v>303</v>
      </c>
      <c r="G37" s="103">
        <f>SUMIFS('试算平衡表(期末)'!G:G,'试算平衡表(期末)'!$E:$E,$F37)</f>
        <v>0</v>
      </c>
      <c r="H37" s="103">
        <f>SUMIFS('试算平衡表(期末)'!H:H,'试算平衡表(期末)'!$E:$E,$F37)</f>
        <v>0</v>
      </c>
      <c r="I37" s="103">
        <f t="shared" si="7"/>
        <v>0</v>
      </c>
    </row>
    <row r="38" spans="2:10" ht="16" customHeight="1" x14ac:dyDescent="0.3">
      <c r="B38" s="49"/>
      <c r="C38" s="90"/>
      <c r="D38" s="90"/>
      <c r="E38" s="90"/>
      <c r="F38" s="171" t="s">
        <v>56</v>
      </c>
      <c r="G38" s="103">
        <f>SUMIFS('试算平衡表(期末)'!G:G,'试算平衡表(期末)'!$E:$E,$F38)</f>
        <v>0</v>
      </c>
      <c r="H38" s="103">
        <f>SUMIFS('试算平衡表(期末)'!H:H,'试算平衡表(期末)'!$E:$E,$F38)</f>
        <v>0</v>
      </c>
      <c r="I38" s="103">
        <f t="shared" si="7"/>
        <v>0</v>
      </c>
    </row>
    <row r="39" spans="2:10" ht="16" customHeight="1" x14ac:dyDescent="0.3">
      <c r="B39" s="49"/>
      <c r="C39" s="90"/>
      <c r="D39" s="90"/>
      <c r="E39" s="90"/>
      <c r="F39" s="171" t="s">
        <v>2</v>
      </c>
      <c r="G39" s="103">
        <f>SUMIFS('试算平衡表(期末)'!G:G,'试算平衡表(期末)'!$E:$E,$F39)</f>
        <v>0</v>
      </c>
      <c r="H39" s="103">
        <f>SUMIFS('试算平衡表(期末)'!H:H,'试算平衡表(期末)'!$E:$E,$F39)</f>
        <v>0</v>
      </c>
      <c r="I39" s="103">
        <f t="shared" si="7"/>
        <v>0</v>
      </c>
    </row>
    <row r="40" spans="2:10" ht="16" customHeight="1" x14ac:dyDescent="0.3">
      <c r="B40" s="49"/>
      <c r="C40" s="90"/>
      <c r="D40" s="90"/>
      <c r="E40" s="90"/>
      <c r="F40" s="171" t="s">
        <v>400</v>
      </c>
      <c r="G40" s="103">
        <f>SUMIFS('试算平衡表(期末)'!G:G,'试算平衡表(期末)'!$E:$E,$F40)</f>
        <v>0</v>
      </c>
      <c r="H40" s="103">
        <f>SUMIFS('试算平衡表(期末)'!H:H,'试算平衡表(期末)'!$E:$E,$F40)</f>
        <v>0</v>
      </c>
      <c r="I40" s="103">
        <f t="shared" ref="I40" si="9">H40-G40</f>
        <v>0</v>
      </c>
    </row>
    <row r="41" spans="2:10" ht="16" customHeight="1" x14ac:dyDescent="0.3">
      <c r="B41" s="7"/>
      <c r="C41" s="90"/>
      <c r="D41" s="90"/>
      <c r="E41" s="90"/>
      <c r="F41" s="171" t="s">
        <v>3</v>
      </c>
      <c r="G41" s="103">
        <f>SUMIFS('试算平衡表(期末)'!G:G,'试算平衡表(期末)'!$E:$E,$F41)</f>
        <v>0</v>
      </c>
      <c r="H41" s="103">
        <f>SUMIFS('试算平衡表(期末)'!H:H,'试算平衡表(期末)'!$E:$E,$F41)</f>
        <v>0</v>
      </c>
      <c r="I41" s="103">
        <f t="shared" si="7"/>
        <v>0</v>
      </c>
    </row>
    <row r="42" spans="2:10" ht="16" customHeight="1" x14ac:dyDescent="0.3">
      <c r="B42" s="4"/>
      <c r="C42" s="90"/>
      <c r="D42" s="90"/>
      <c r="E42" s="90"/>
      <c r="F42" s="8" t="s">
        <v>440</v>
      </c>
      <c r="G42" s="103">
        <f>SUM(G32:G33,G36,G38:G41)-G37</f>
        <v>0</v>
      </c>
      <c r="H42" s="103">
        <f>SUM(H32:H33,H36,H38:H41)-H37</f>
        <v>0</v>
      </c>
      <c r="I42" s="103">
        <f>SUM(I32:I33,I36,I38:I41)-I37</f>
        <v>0</v>
      </c>
    </row>
    <row r="43" spans="2:10" ht="16" customHeight="1" x14ac:dyDescent="0.3">
      <c r="B43" s="237" t="s">
        <v>81</v>
      </c>
      <c r="C43" s="98">
        <f>C36+C17</f>
        <v>0</v>
      </c>
      <c r="D43" s="98">
        <f>D36+D17</f>
        <v>0</v>
      </c>
      <c r="E43" s="98">
        <f>E36+E17</f>
        <v>0</v>
      </c>
      <c r="F43" s="8" t="s">
        <v>434</v>
      </c>
      <c r="G43" s="103">
        <f>G42+G30</f>
        <v>0</v>
      </c>
      <c r="H43" s="103">
        <f t="shared" ref="H43:I43" si="10">H42+H30</f>
        <v>0</v>
      </c>
      <c r="I43" s="103">
        <f t="shared" si="10"/>
        <v>0</v>
      </c>
    </row>
    <row r="44" spans="2:10" ht="16" customHeight="1" x14ac:dyDescent="0.3">
      <c r="J44" s="27"/>
    </row>
    <row r="45" spans="2:10" ht="14.25" hidden="1" customHeight="1" x14ac:dyDescent="0.3"/>
    <row r="46" spans="2:10" hidden="1" x14ac:dyDescent="0.3"/>
    <row r="47" spans="2:10" x14ac:dyDescent="0.3">
      <c r="F47" s="27"/>
    </row>
    <row r="52" ht="16.5" customHeight="1" x14ac:dyDescent="0.3"/>
  </sheetData>
  <mergeCells count="4">
    <mergeCell ref="B1:H1"/>
    <mergeCell ref="B2:H2"/>
    <mergeCell ref="B3:F3"/>
    <mergeCell ref="H3:I3"/>
  </mergeCells>
  <phoneticPr fontId="4" type="noConversion"/>
  <hyperlinks>
    <hyperlink ref="A1" location="目录!A1" display="返回目录" xr:uid="{00000000-0004-0000-1000-000000000000}"/>
  </hyperlinks>
  <printOptions horizontalCentered="1"/>
  <pageMargins left="0.7" right="0.7" top="0.75" bottom="0.75" header="0.3" footer="0.3"/>
  <pageSetup paperSize="9" scale="56" orientation="portrait" blackAndWhite="1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Sheet15">
    <tabColor rgb="FFFFC000"/>
    <pageSetUpPr fitToPage="1"/>
  </sheetPr>
  <dimension ref="A1:J161"/>
  <sheetViews>
    <sheetView showZeros="0" workbookViewId="0">
      <selection activeCell="G16" sqref="G16"/>
    </sheetView>
  </sheetViews>
  <sheetFormatPr defaultColWidth="9" defaultRowHeight="13" x14ac:dyDescent="0.3"/>
  <cols>
    <col min="1" max="1" width="7.75" style="28" customWidth="1"/>
    <col min="2" max="2" width="5.33203125" style="28" customWidth="1"/>
    <col min="3" max="3" width="22.33203125" style="29" customWidth="1"/>
    <col min="4" max="4" width="12.75" style="29" customWidth="1"/>
    <col min="5" max="5" width="12.08203125" style="28" customWidth="1"/>
    <col min="6" max="6" width="13.83203125" style="28" customWidth="1"/>
    <col min="7" max="7" width="11.25" style="28" customWidth="1"/>
    <col min="8" max="8" width="11.33203125" style="28" customWidth="1"/>
    <col min="9" max="9" width="17.33203125" style="29" customWidth="1"/>
    <col min="10" max="10" width="14.08203125" style="29" customWidth="1"/>
    <col min="11" max="16384" width="9" style="28"/>
  </cols>
  <sheetData>
    <row r="1" spans="1:10" ht="21" x14ac:dyDescent="0.3">
      <c r="A1" s="213" t="s">
        <v>125</v>
      </c>
      <c r="B1" s="46" t="s">
        <v>201</v>
      </c>
      <c r="C1" s="40"/>
      <c r="D1" s="40"/>
      <c r="E1" s="30"/>
      <c r="F1" s="30"/>
      <c r="G1" s="30"/>
      <c r="H1" s="30"/>
      <c r="I1" s="40"/>
      <c r="J1" s="40"/>
    </row>
    <row r="2" spans="1:10" x14ac:dyDescent="0.3">
      <c r="B2" s="444" t="str">
        <f>未审资产负债表!B3</f>
        <v>单位：洛阳优选文化传播有限公司</v>
      </c>
      <c r="C2" s="445"/>
      <c r="D2" s="445"/>
      <c r="E2" s="445"/>
      <c r="F2" s="446">
        <f>未审资产负债表!B2</f>
        <v>45291</v>
      </c>
      <c r="G2" s="447"/>
      <c r="H2" s="44"/>
      <c r="I2" s="45"/>
      <c r="J2" s="40"/>
    </row>
    <row r="3" spans="1:10" x14ac:dyDescent="0.3">
      <c r="B3" s="234" t="s">
        <v>178</v>
      </c>
      <c r="C3" s="47" t="s">
        <v>327</v>
      </c>
      <c r="D3" s="47" t="s">
        <v>110</v>
      </c>
      <c r="E3" s="235" t="s">
        <v>328</v>
      </c>
      <c r="F3" s="235" t="s">
        <v>329</v>
      </c>
      <c r="G3" s="235" t="s">
        <v>330</v>
      </c>
      <c r="H3" s="235" t="s">
        <v>331</v>
      </c>
      <c r="I3" s="47" t="s">
        <v>181</v>
      </c>
      <c r="J3" s="125" t="s">
        <v>182</v>
      </c>
    </row>
    <row r="4" spans="1:10" x14ac:dyDescent="0.3">
      <c r="B4" s="31"/>
      <c r="C4" s="32"/>
      <c r="D4" s="32"/>
      <c r="E4" s="33"/>
      <c r="F4" s="33"/>
      <c r="G4" s="34"/>
      <c r="H4" s="34"/>
      <c r="I4" s="32"/>
      <c r="J4" s="35"/>
    </row>
    <row r="5" spans="1:10" x14ac:dyDescent="0.3">
      <c r="B5" s="31"/>
      <c r="C5" s="32"/>
      <c r="D5" s="32"/>
      <c r="E5" s="41"/>
      <c r="F5" s="33"/>
      <c r="G5" s="34"/>
      <c r="H5" s="34"/>
      <c r="I5" s="32"/>
      <c r="J5" s="35"/>
    </row>
    <row r="6" spans="1:10" x14ac:dyDescent="0.3">
      <c r="B6" s="31"/>
      <c r="C6" s="32"/>
      <c r="D6" s="32"/>
      <c r="E6" s="41"/>
      <c r="F6" s="33"/>
      <c r="G6" s="34"/>
      <c r="H6" s="34"/>
      <c r="I6" s="32"/>
      <c r="J6" s="35"/>
    </row>
    <row r="7" spans="1:10" x14ac:dyDescent="0.3">
      <c r="B7" s="31"/>
      <c r="C7" s="32"/>
      <c r="D7" s="32"/>
      <c r="E7" s="33"/>
      <c r="F7" s="33"/>
      <c r="G7" s="34"/>
      <c r="H7" s="34"/>
      <c r="I7" s="32"/>
      <c r="J7" s="35"/>
    </row>
    <row r="8" spans="1:10" x14ac:dyDescent="0.3">
      <c r="B8" s="31"/>
      <c r="C8" s="32"/>
      <c r="D8" s="32"/>
      <c r="E8" s="41"/>
      <c r="F8" s="33"/>
      <c r="G8" s="34"/>
      <c r="H8" s="34"/>
      <c r="I8" s="32"/>
      <c r="J8" s="35"/>
    </row>
    <row r="9" spans="1:10" x14ac:dyDescent="0.3">
      <c r="B9" s="31"/>
      <c r="C9" s="32"/>
      <c r="D9" s="32"/>
      <c r="E9" s="41"/>
      <c r="F9" s="33"/>
      <c r="G9" s="34"/>
      <c r="H9" s="34"/>
      <c r="I9" s="32"/>
      <c r="J9" s="35"/>
    </row>
    <row r="10" spans="1:10" x14ac:dyDescent="0.3">
      <c r="B10" s="31"/>
      <c r="C10" s="32"/>
      <c r="D10" s="32"/>
      <c r="E10" s="33"/>
      <c r="F10" s="33"/>
      <c r="G10" s="34"/>
      <c r="H10" s="34"/>
      <c r="I10" s="32"/>
      <c r="J10" s="35"/>
    </row>
    <row r="11" spans="1:10" x14ac:dyDescent="0.3">
      <c r="B11" s="31"/>
      <c r="C11" s="32"/>
      <c r="D11" s="32"/>
      <c r="E11" s="41"/>
      <c r="F11" s="33"/>
      <c r="G11" s="34"/>
      <c r="H11" s="34"/>
      <c r="I11" s="32"/>
      <c r="J11" s="35"/>
    </row>
    <row r="12" spans="1:10" x14ac:dyDescent="0.3">
      <c r="B12" s="31"/>
      <c r="C12" s="32"/>
      <c r="D12" s="32"/>
      <c r="E12" s="41"/>
      <c r="F12" s="33"/>
      <c r="G12" s="34"/>
      <c r="H12" s="34"/>
      <c r="I12" s="32"/>
      <c r="J12" s="35"/>
    </row>
    <row r="13" spans="1:10" x14ac:dyDescent="0.3">
      <c r="B13" s="31"/>
      <c r="C13" s="32"/>
      <c r="D13" s="32"/>
      <c r="E13" s="33"/>
      <c r="F13" s="33"/>
      <c r="G13" s="34"/>
      <c r="H13" s="34"/>
      <c r="I13" s="32"/>
      <c r="J13" s="35"/>
    </row>
    <row r="14" spans="1:10" x14ac:dyDescent="0.3">
      <c r="B14" s="31"/>
      <c r="C14" s="32"/>
      <c r="D14" s="32"/>
      <c r="E14" s="41"/>
      <c r="F14" s="33"/>
      <c r="G14" s="34"/>
      <c r="H14" s="34"/>
      <c r="I14" s="32"/>
      <c r="J14" s="35"/>
    </row>
    <row r="15" spans="1:10" x14ac:dyDescent="0.3">
      <c r="B15" s="31"/>
      <c r="C15" s="32"/>
      <c r="D15" s="32"/>
      <c r="E15" s="41"/>
      <c r="F15" s="33"/>
      <c r="G15" s="34"/>
      <c r="H15" s="34"/>
      <c r="I15" s="32"/>
      <c r="J15" s="35"/>
    </row>
    <row r="16" spans="1:10" x14ac:dyDescent="0.3">
      <c r="B16" s="31"/>
      <c r="C16" s="32"/>
      <c r="D16" s="32"/>
      <c r="E16" s="33"/>
      <c r="F16" s="33"/>
      <c r="G16" s="34"/>
      <c r="H16" s="34"/>
      <c r="I16" s="32"/>
      <c r="J16" s="35"/>
    </row>
    <row r="17" spans="2:10" x14ac:dyDescent="0.3">
      <c r="B17" s="31"/>
      <c r="C17" s="32"/>
      <c r="D17" s="32"/>
      <c r="E17" s="41"/>
      <c r="F17" s="33"/>
      <c r="G17" s="34"/>
      <c r="H17" s="34"/>
      <c r="I17" s="32"/>
      <c r="J17" s="35"/>
    </row>
    <row r="18" spans="2:10" x14ac:dyDescent="0.3">
      <c r="B18" s="31"/>
      <c r="C18" s="32"/>
      <c r="D18" s="32"/>
      <c r="E18" s="41"/>
      <c r="F18" s="33"/>
      <c r="G18" s="34"/>
      <c r="H18" s="34"/>
      <c r="I18" s="32"/>
      <c r="J18" s="35"/>
    </row>
    <row r="19" spans="2:10" x14ac:dyDescent="0.3">
      <c r="B19" s="31"/>
      <c r="C19" s="32"/>
      <c r="D19" s="32"/>
      <c r="E19" s="33"/>
      <c r="F19" s="33"/>
      <c r="G19" s="34"/>
      <c r="H19" s="34"/>
      <c r="I19" s="32"/>
      <c r="J19" s="35"/>
    </row>
    <row r="20" spans="2:10" x14ac:dyDescent="0.3">
      <c r="B20" s="31"/>
      <c r="C20" s="32"/>
      <c r="D20" s="32"/>
      <c r="E20" s="41"/>
      <c r="F20" s="33"/>
      <c r="G20" s="34"/>
      <c r="H20" s="34"/>
      <c r="I20" s="32"/>
      <c r="J20" s="35"/>
    </row>
    <row r="21" spans="2:10" x14ac:dyDescent="0.3">
      <c r="B21" s="31"/>
      <c r="C21" s="32"/>
      <c r="D21" s="32"/>
      <c r="E21" s="41"/>
      <c r="F21" s="33"/>
      <c r="G21" s="34"/>
      <c r="H21" s="34"/>
      <c r="I21" s="32"/>
      <c r="J21" s="35"/>
    </row>
    <row r="22" spans="2:10" x14ac:dyDescent="0.3">
      <c r="B22" s="31"/>
      <c r="C22" s="32"/>
      <c r="D22" s="32"/>
      <c r="E22" s="33"/>
      <c r="F22" s="33"/>
      <c r="G22" s="34"/>
      <c r="H22" s="34"/>
      <c r="I22" s="32"/>
      <c r="J22" s="35"/>
    </row>
    <row r="23" spans="2:10" x14ac:dyDescent="0.3">
      <c r="B23" s="31"/>
      <c r="C23" s="32"/>
      <c r="D23" s="32"/>
      <c r="E23" s="41"/>
      <c r="F23" s="33"/>
      <c r="G23" s="34"/>
      <c r="H23" s="34"/>
      <c r="I23" s="32"/>
      <c r="J23" s="35"/>
    </row>
    <row r="24" spans="2:10" x14ac:dyDescent="0.3">
      <c r="B24" s="31"/>
      <c r="C24" s="32"/>
      <c r="D24" s="32"/>
      <c r="E24" s="41"/>
      <c r="F24" s="33"/>
      <c r="G24" s="34"/>
      <c r="H24" s="34"/>
      <c r="I24" s="32"/>
      <c r="J24" s="35"/>
    </row>
    <row r="25" spans="2:10" x14ac:dyDescent="0.3">
      <c r="B25" s="31"/>
      <c r="C25" s="32"/>
      <c r="D25" s="32"/>
      <c r="E25" s="33"/>
      <c r="F25" s="33"/>
      <c r="G25" s="34"/>
      <c r="H25" s="34"/>
      <c r="I25" s="32"/>
      <c r="J25" s="35"/>
    </row>
    <row r="26" spans="2:10" x14ac:dyDescent="0.3">
      <c r="B26" s="31"/>
      <c r="C26" s="32"/>
      <c r="D26" s="32"/>
      <c r="E26" s="41"/>
      <c r="F26" s="33"/>
      <c r="G26" s="34"/>
      <c r="H26" s="34"/>
      <c r="I26" s="32"/>
      <c r="J26" s="35"/>
    </row>
    <row r="27" spans="2:10" x14ac:dyDescent="0.3">
      <c r="B27" s="31"/>
      <c r="C27" s="32"/>
      <c r="D27" s="32"/>
      <c r="E27" s="41"/>
      <c r="F27" s="33"/>
      <c r="G27" s="34"/>
      <c r="H27" s="34"/>
      <c r="I27" s="32"/>
      <c r="J27" s="35"/>
    </row>
    <row r="28" spans="2:10" x14ac:dyDescent="0.3">
      <c r="B28" s="31"/>
      <c r="C28" s="32"/>
      <c r="D28" s="32"/>
      <c r="E28" s="33"/>
      <c r="F28" s="33"/>
      <c r="G28" s="34"/>
      <c r="H28" s="34"/>
      <c r="I28" s="32"/>
      <c r="J28" s="35"/>
    </row>
    <row r="29" spans="2:10" x14ac:dyDescent="0.3">
      <c r="B29" s="31"/>
      <c r="C29" s="32"/>
      <c r="D29" s="32"/>
      <c r="E29" s="41"/>
      <c r="F29" s="33"/>
      <c r="G29" s="34"/>
      <c r="H29" s="34"/>
      <c r="I29" s="32"/>
      <c r="J29" s="35"/>
    </row>
    <row r="30" spans="2:10" x14ac:dyDescent="0.3">
      <c r="B30" s="31"/>
      <c r="C30" s="32"/>
      <c r="D30" s="32"/>
      <c r="E30" s="41"/>
      <c r="F30" s="33"/>
      <c r="G30" s="34"/>
      <c r="H30" s="34"/>
      <c r="I30" s="32"/>
      <c r="J30" s="35"/>
    </row>
    <row r="31" spans="2:10" x14ac:dyDescent="0.3">
      <c r="B31" s="31"/>
      <c r="C31" s="32"/>
      <c r="D31" s="32"/>
      <c r="E31" s="33"/>
      <c r="F31" s="33"/>
      <c r="G31" s="34"/>
      <c r="H31" s="34"/>
      <c r="I31" s="32"/>
      <c r="J31" s="35"/>
    </row>
    <row r="32" spans="2:10" x14ac:dyDescent="0.3">
      <c r="B32" s="31"/>
      <c r="C32" s="32"/>
      <c r="D32" s="43"/>
      <c r="E32" s="41"/>
      <c r="F32" s="33"/>
      <c r="G32" s="34"/>
      <c r="H32" s="34"/>
      <c r="I32" s="32"/>
      <c r="J32" s="35"/>
    </row>
    <row r="33" spans="2:10" x14ac:dyDescent="0.3">
      <c r="B33" s="31"/>
      <c r="C33" s="32"/>
      <c r="D33" s="43"/>
      <c r="E33" s="41"/>
      <c r="F33" s="33"/>
      <c r="G33" s="34"/>
      <c r="H33" s="34"/>
      <c r="I33" s="32"/>
      <c r="J33" s="35"/>
    </row>
    <row r="34" spans="2:10" x14ac:dyDescent="0.3">
      <c r="B34" s="31"/>
      <c r="C34" s="32"/>
      <c r="D34" s="43"/>
      <c r="E34" s="33"/>
      <c r="F34" s="33"/>
      <c r="G34" s="34"/>
      <c r="H34" s="34"/>
      <c r="I34" s="32"/>
      <c r="J34" s="126"/>
    </row>
    <row r="35" spans="2:10" x14ac:dyDescent="0.3">
      <c r="B35" s="31"/>
      <c r="C35" s="32"/>
      <c r="D35" s="43"/>
      <c r="E35" s="41"/>
      <c r="F35" s="33"/>
      <c r="G35" s="34"/>
      <c r="H35" s="34"/>
      <c r="I35" s="32"/>
      <c r="J35" s="35"/>
    </row>
    <row r="36" spans="2:10" x14ac:dyDescent="0.3">
      <c r="B36" s="31"/>
      <c r="C36" s="32"/>
      <c r="D36" s="43"/>
      <c r="E36" s="41"/>
      <c r="F36" s="33"/>
      <c r="G36" s="34"/>
      <c r="H36" s="34"/>
      <c r="I36" s="32"/>
      <c r="J36" s="35"/>
    </row>
    <row r="37" spans="2:10" x14ac:dyDescent="0.3">
      <c r="B37" s="31"/>
      <c r="C37" s="32"/>
      <c r="D37" s="32"/>
      <c r="E37" s="33"/>
      <c r="F37" s="33"/>
      <c r="G37" s="34"/>
      <c r="H37" s="34"/>
      <c r="I37" s="32"/>
      <c r="J37" s="35"/>
    </row>
    <row r="38" spans="2:10" x14ac:dyDescent="0.3">
      <c r="B38" s="31"/>
      <c r="C38" s="42"/>
      <c r="D38" s="42"/>
      <c r="E38" s="41"/>
      <c r="F38" s="33"/>
      <c r="G38" s="34"/>
      <c r="H38" s="34"/>
      <c r="I38" s="32"/>
      <c r="J38" s="35"/>
    </row>
    <row r="39" spans="2:10" x14ac:dyDescent="0.3">
      <c r="B39" s="31"/>
      <c r="C39" s="32"/>
      <c r="D39" s="32"/>
      <c r="E39" s="33"/>
      <c r="F39" s="33"/>
      <c r="G39" s="34"/>
      <c r="H39" s="34"/>
      <c r="I39" s="32"/>
      <c r="J39" s="35"/>
    </row>
    <row r="40" spans="2:10" x14ac:dyDescent="0.3">
      <c r="B40" s="31"/>
      <c r="C40" s="32"/>
      <c r="D40" s="32"/>
      <c r="E40" s="33"/>
      <c r="F40" s="33"/>
      <c r="G40" s="34"/>
      <c r="H40" s="34"/>
      <c r="I40" s="32"/>
      <c r="J40" s="35"/>
    </row>
    <row r="41" spans="2:10" x14ac:dyDescent="0.3">
      <c r="B41" s="31"/>
      <c r="C41" s="32"/>
      <c r="D41" s="32"/>
      <c r="E41" s="33"/>
      <c r="F41" s="33"/>
      <c r="G41" s="34"/>
      <c r="H41" s="34"/>
      <c r="I41" s="32"/>
      <c r="J41" s="35"/>
    </row>
    <row r="42" spans="2:10" x14ac:dyDescent="0.3">
      <c r="B42" s="31"/>
      <c r="C42" s="42"/>
      <c r="D42" s="42"/>
      <c r="E42" s="33"/>
      <c r="F42" s="33"/>
      <c r="G42" s="34"/>
      <c r="H42" s="34"/>
      <c r="I42" s="32"/>
      <c r="J42" s="35"/>
    </row>
    <row r="43" spans="2:10" x14ac:dyDescent="0.3">
      <c r="B43" s="31"/>
      <c r="C43" s="32"/>
      <c r="D43" s="32"/>
      <c r="E43" s="33"/>
      <c r="F43" s="33"/>
      <c r="G43" s="34"/>
      <c r="H43" s="34"/>
      <c r="I43" s="32"/>
      <c r="J43" s="35"/>
    </row>
    <row r="44" spans="2:10" x14ac:dyDescent="0.3">
      <c r="B44" s="31"/>
      <c r="C44" s="32"/>
      <c r="D44" s="32"/>
      <c r="E44" s="33"/>
      <c r="F44" s="33"/>
      <c r="G44" s="34"/>
      <c r="H44" s="34"/>
      <c r="I44" s="32"/>
      <c r="J44" s="35"/>
    </row>
    <row r="45" spans="2:10" x14ac:dyDescent="0.3">
      <c r="B45" s="31"/>
      <c r="C45" s="32"/>
      <c r="D45" s="32"/>
      <c r="E45" s="33"/>
      <c r="F45" s="33"/>
      <c r="G45" s="33"/>
      <c r="H45" s="33"/>
      <c r="I45" s="32"/>
      <c r="J45" s="35"/>
    </row>
    <row r="46" spans="2:10" x14ac:dyDescent="0.3">
      <c r="B46" s="31"/>
      <c r="C46" s="32"/>
      <c r="D46" s="32"/>
      <c r="E46" s="33"/>
      <c r="F46" s="33"/>
      <c r="G46" s="33"/>
      <c r="H46" s="33"/>
      <c r="I46" s="32"/>
      <c r="J46" s="35"/>
    </row>
    <row r="47" spans="2:10" x14ac:dyDescent="0.3">
      <c r="B47" s="31"/>
      <c r="C47" s="32"/>
      <c r="D47" s="32"/>
      <c r="E47" s="33"/>
      <c r="F47" s="33"/>
      <c r="G47" s="328"/>
      <c r="H47" s="33"/>
      <c r="I47" s="32"/>
      <c r="J47" s="35"/>
    </row>
    <row r="48" spans="2:10" x14ac:dyDescent="0.3">
      <c r="B48" s="31"/>
      <c r="C48" s="32"/>
      <c r="D48" s="32"/>
      <c r="E48" s="33"/>
      <c r="F48" s="33"/>
      <c r="G48" s="33"/>
      <c r="H48" s="328"/>
      <c r="I48" s="32"/>
      <c r="J48" s="35"/>
    </row>
    <row r="49" spans="2:10" x14ac:dyDescent="0.3">
      <c r="B49" s="31"/>
      <c r="C49" s="32"/>
      <c r="D49" s="32"/>
      <c r="E49" s="33"/>
      <c r="F49" s="33"/>
      <c r="G49" s="33"/>
      <c r="H49" s="328"/>
      <c r="I49" s="32"/>
      <c r="J49" s="35"/>
    </row>
    <row r="50" spans="2:10" x14ac:dyDescent="0.3">
      <c r="B50" s="31"/>
      <c r="C50" s="32"/>
      <c r="D50" s="32"/>
      <c r="E50" s="33"/>
      <c r="F50" s="33"/>
      <c r="G50" s="33"/>
      <c r="H50" s="33"/>
      <c r="I50" s="32"/>
      <c r="J50" s="35"/>
    </row>
    <row r="51" spans="2:10" x14ac:dyDescent="0.3">
      <c r="B51" s="31"/>
      <c r="C51" s="32"/>
      <c r="D51" s="32"/>
      <c r="E51" s="33"/>
      <c r="F51" s="33"/>
      <c r="G51" s="328"/>
      <c r="H51" s="33"/>
      <c r="I51" s="32"/>
      <c r="J51" s="35"/>
    </row>
    <row r="52" spans="2:10" x14ac:dyDescent="0.3">
      <c r="B52" s="31"/>
      <c r="C52" s="32"/>
      <c r="D52" s="32"/>
      <c r="E52" s="33"/>
      <c r="F52" s="33"/>
      <c r="G52" s="33"/>
      <c r="H52" s="328"/>
      <c r="I52" s="32"/>
      <c r="J52" s="35"/>
    </row>
    <row r="53" spans="2:10" x14ac:dyDescent="0.3">
      <c r="B53" s="31"/>
      <c r="C53" s="32"/>
      <c r="D53" s="32"/>
      <c r="E53" s="33"/>
      <c r="F53" s="33"/>
      <c r="G53" s="33"/>
      <c r="H53" s="328"/>
      <c r="I53" s="32"/>
      <c r="J53" s="35"/>
    </row>
    <row r="54" spans="2:10" x14ac:dyDescent="0.3">
      <c r="B54" s="31"/>
      <c r="C54" s="32"/>
      <c r="D54" s="32"/>
      <c r="E54" s="33"/>
      <c r="F54" s="33"/>
      <c r="G54" s="33"/>
      <c r="H54" s="33"/>
      <c r="I54" s="32"/>
      <c r="J54" s="35"/>
    </row>
    <row r="55" spans="2:10" x14ac:dyDescent="0.3">
      <c r="B55" s="31"/>
      <c r="C55" s="32"/>
      <c r="D55" s="32"/>
      <c r="E55" s="33"/>
      <c r="F55" s="33"/>
      <c r="G55" s="33"/>
      <c r="H55" s="33"/>
      <c r="I55" s="32"/>
      <c r="J55" s="35"/>
    </row>
    <row r="56" spans="2:10" x14ac:dyDescent="0.3">
      <c r="B56" s="31"/>
      <c r="C56" s="32"/>
      <c r="D56" s="32"/>
      <c r="E56" s="33"/>
      <c r="F56" s="33"/>
      <c r="G56" s="33"/>
      <c r="H56" s="33"/>
      <c r="I56" s="32"/>
      <c r="J56" s="35"/>
    </row>
    <row r="57" spans="2:10" x14ac:dyDescent="0.3">
      <c r="B57" s="31"/>
      <c r="C57" s="32"/>
      <c r="D57" s="32"/>
      <c r="E57" s="33"/>
      <c r="F57" s="33"/>
      <c r="G57" s="33"/>
      <c r="H57" s="33"/>
      <c r="I57" s="32"/>
      <c r="J57" s="35"/>
    </row>
    <row r="58" spans="2:10" x14ac:dyDescent="0.3">
      <c r="B58" s="31"/>
      <c r="C58" s="32"/>
      <c r="D58" s="32"/>
      <c r="E58" s="33"/>
      <c r="F58" s="33"/>
      <c r="G58" s="33"/>
      <c r="H58" s="33"/>
      <c r="I58" s="32"/>
      <c r="J58" s="35"/>
    </row>
    <row r="59" spans="2:10" x14ac:dyDescent="0.3">
      <c r="B59" s="31"/>
      <c r="C59" s="32"/>
      <c r="D59" s="32"/>
      <c r="E59" s="33"/>
      <c r="F59" s="33"/>
      <c r="G59" s="33"/>
      <c r="H59" s="33"/>
      <c r="I59" s="32"/>
      <c r="J59" s="35"/>
    </row>
    <row r="60" spans="2:10" x14ac:dyDescent="0.3">
      <c r="B60" s="31"/>
      <c r="C60" s="32"/>
      <c r="D60" s="32"/>
      <c r="E60" s="33"/>
      <c r="F60" s="33"/>
      <c r="G60" s="33"/>
      <c r="H60" s="33"/>
      <c r="I60" s="32"/>
      <c r="J60" s="35"/>
    </row>
    <row r="61" spans="2:10" x14ac:dyDescent="0.3">
      <c r="B61" s="31"/>
      <c r="C61" s="32"/>
      <c r="D61" s="32"/>
      <c r="E61" s="33"/>
      <c r="F61" s="33"/>
      <c r="G61" s="33"/>
      <c r="H61" s="33"/>
      <c r="I61" s="32"/>
      <c r="J61" s="35"/>
    </row>
    <row r="62" spans="2:10" x14ac:dyDescent="0.3">
      <c r="B62" s="31"/>
      <c r="C62" s="32"/>
      <c r="D62" s="32"/>
      <c r="E62" s="33"/>
      <c r="F62" s="33"/>
      <c r="G62" s="33"/>
      <c r="H62" s="33"/>
      <c r="I62" s="32"/>
      <c r="J62" s="35"/>
    </row>
    <row r="63" spans="2:10" x14ac:dyDescent="0.3">
      <c r="B63" s="31"/>
      <c r="C63" s="32"/>
      <c r="D63" s="32"/>
      <c r="E63" s="33"/>
      <c r="F63" s="33"/>
      <c r="G63" s="33"/>
      <c r="H63" s="33"/>
      <c r="I63" s="32"/>
      <c r="J63" s="35"/>
    </row>
    <row r="64" spans="2:10" x14ac:dyDescent="0.3">
      <c r="B64" s="31"/>
      <c r="C64" s="32"/>
      <c r="D64" s="32"/>
      <c r="E64" s="33"/>
      <c r="F64" s="33"/>
      <c r="G64" s="33"/>
      <c r="H64" s="33"/>
      <c r="I64" s="32"/>
      <c r="J64" s="35"/>
    </row>
    <row r="65" spans="2:10" x14ac:dyDescent="0.3">
      <c r="B65" s="31"/>
      <c r="C65" s="32"/>
      <c r="D65" s="32"/>
      <c r="E65" s="33"/>
      <c r="F65" s="33"/>
      <c r="G65" s="33"/>
      <c r="H65" s="33"/>
      <c r="I65" s="32"/>
      <c r="J65" s="35"/>
    </row>
    <row r="66" spans="2:10" x14ac:dyDescent="0.3">
      <c r="B66" s="31"/>
      <c r="C66" s="32"/>
      <c r="D66" s="32"/>
      <c r="E66" s="33"/>
      <c r="F66" s="33"/>
      <c r="G66" s="33"/>
      <c r="H66" s="33"/>
      <c r="I66" s="32"/>
      <c r="J66" s="35"/>
    </row>
    <row r="67" spans="2:10" x14ac:dyDescent="0.3">
      <c r="B67" s="31"/>
      <c r="C67" s="32"/>
      <c r="D67" s="32"/>
      <c r="E67" s="33"/>
      <c r="F67" s="33"/>
      <c r="G67" s="33"/>
      <c r="H67" s="33"/>
      <c r="I67" s="32"/>
      <c r="J67" s="35"/>
    </row>
    <row r="68" spans="2:10" x14ac:dyDescent="0.3">
      <c r="B68" s="31"/>
      <c r="C68" s="32"/>
      <c r="D68" s="32"/>
      <c r="E68" s="33"/>
      <c r="F68" s="33"/>
      <c r="G68" s="33"/>
      <c r="H68" s="33"/>
      <c r="I68" s="32"/>
      <c r="J68" s="35"/>
    </row>
    <row r="69" spans="2:10" x14ac:dyDescent="0.3">
      <c r="B69" s="31"/>
      <c r="C69" s="32"/>
      <c r="D69" s="32"/>
      <c r="E69" s="33"/>
      <c r="F69" s="33"/>
      <c r="G69" s="33"/>
      <c r="H69" s="33"/>
      <c r="I69" s="32"/>
      <c r="J69" s="35"/>
    </row>
    <row r="70" spans="2:10" x14ac:dyDescent="0.3">
      <c r="B70" s="31"/>
      <c r="C70" s="32"/>
      <c r="D70" s="32"/>
      <c r="E70" s="33"/>
      <c r="F70" s="33"/>
      <c r="G70" s="33"/>
      <c r="H70" s="33"/>
      <c r="I70" s="32"/>
      <c r="J70" s="35"/>
    </row>
    <row r="71" spans="2:10" x14ac:dyDescent="0.3">
      <c r="B71" s="31"/>
      <c r="C71" s="32"/>
      <c r="D71" s="32"/>
      <c r="E71" s="33"/>
      <c r="F71" s="33"/>
      <c r="G71" s="33"/>
      <c r="H71" s="33"/>
      <c r="I71" s="32"/>
      <c r="J71" s="35"/>
    </row>
    <row r="72" spans="2:10" x14ac:dyDescent="0.3">
      <c r="B72" s="31"/>
      <c r="C72" s="32"/>
      <c r="D72" s="32"/>
      <c r="E72" s="33"/>
      <c r="F72" s="33"/>
      <c r="G72" s="33"/>
      <c r="H72" s="33"/>
      <c r="I72" s="32"/>
      <c r="J72" s="35"/>
    </row>
    <row r="73" spans="2:10" x14ac:dyDescent="0.3">
      <c r="B73" s="31"/>
      <c r="C73" s="32"/>
      <c r="D73" s="32"/>
      <c r="E73" s="33"/>
      <c r="F73" s="33"/>
      <c r="G73" s="33"/>
      <c r="H73" s="33"/>
      <c r="I73" s="32"/>
      <c r="J73" s="35"/>
    </row>
    <row r="74" spans="2:10" x14ac:dyDescent="0.3">
      <c r="B74" s="31"/>
      <c r="C74" s="32"/>
      <c r="D74" s="32"/>
      <c r="E74" s="33"/>
      <c r="F74" s="33"/>
      <c r="G74" s="33"/>
      <c r="H74" s="33"/>
      <c r="I74" s="32"/>
      <c r="J74" s="35"/>
    </row>
    <row r="75" spans="2:10" x14ac:dyDescent="0.3">
      <c r="B75" s="31"/>
      <c r="C75" s="32"/>
      <c r="D75" s="32"/>
      <c r="E75" s="33"/>
      <c r="F75" s="33"/>
      <c r="G75" s="33"/>
      <c r="H75" s="33"/>
      <c r="I75" s="32"/>
      <c r="J75" s="35"/>
    </row>
    <row r="76" spans="2:10" x14ac:dyDescent="0.3">
      <c r="B76" s="31"/>
      <c r="C76" s="32"/>
      <c r="D76" s="32"/>
      <c r="E76" s="33"/>
      <c r="F76" s="33"/>
      <c r="G76" s="33"/>
      <c r="H76" s="33"/>
      <c r="I76" s="32"/>
      <c r="J76" s="35"/>
    </row>
    <row r="77" spans="2:10" x14ac:dyDescent="0.3">
      <c r="B77" s="31"/>
      <c r="C77" s="32"/>
      <c r="D77" s="32"/>
      <c r="E77" s="33"/>
      <c r="F77" s="33"/>
      <c r="G77" s="33"/>
      <c r="H77" s="33"/>
      <c r="I77" s="32"/>
      <c r="J77" s="35"/>
    </row>
    <row r="78" spans="2:10" x14ac:dyDescent="0.3">
      <c r="B78" s="31"/>
      <c r="C78" s="32"/>
      <c r="D78" s="32"/>
      <c r="E78" s="33"/>
      <c r="F78" s="33"/>
      <c r="G78" s="33"/>
      <c r="H78" s="33"/>
      <c r="I78" s="32"/>
      <c r="J78" s="35"/>
    </row>
    <row r="79" spans="2:10" x14ac:dyDescent="0.3">
      <c r="B79" s="31"/>
      <c r="C79" s="32"/>
      <c r="D79" s="32"/>
      <c r="E79" s="33"/>
      <c r="F79" s="33"/>
      <c r="G79" s="33"/>
      <c r="H79" s="33"/>
      <c r="I79" s="32"/>
      <c r="J79" s="35"/>
    </row>
    <row r="80" spans="2:10" x14ac:dyDescent="0.3">
      <c r="B80" s="31"/>
      <c r="C80" s="32"/>
      <c r="D80" s="32"/>
      <c r="E80" s="33"/>
      <c r="F80" s="33"/>
      <c r="G80" s="33"/>
      <c r="H80" s="33"/>
      <c r="I80" s="32"/>
      <c r="J80" s="35"/>
    </row>
    <row r="81" spans="2:10" x14ac:dyDescent="0.3">
      <c r="B81" s="31"/>
      <c r="C81" s="32"/>
      <c r="D81" s="32"/>
      <c r="E81" s="33"/>
      <c r="F81" s="33"/>
      <c r="G81" s="33"/>
      <c r="H81" s="33"/>
      <c r="I81" s="32"/>
      <c r="J81" s="35"/>
    </row>
    <row r="82" spans="2:10" x14ac:dyDescent="0.3">
      <c r="B82" s="31"/>
      <c r="C82" s="32"/>
      <c r="D82" s="32"/>
      <c r="E82" s="33"/>
      <c r="F82" s="33"/>
      <c r="G82" s="33"/>
      <c r="H82" s="33"/>
      <c r="I82" s="32"/>
      <c r="J82" s="35"/>
    </row>
    <row r="83" spans="2:10" x14ac:dyDescent="0.3">
      <c r="B83" s="31"/>
      <c r="C83" s="32"/>
      <c r="D83" s="32"/>
      <c r="E83" s="33"/>
      <c r="F83" s="33"/>
      <c r="G83" s="33"/>
      <c r="H83" s="33"/>
      <c r="I83" s="32"/>
      <c r="J83" s="35"/>
    </row>
    <row r="84" spans="2:10" x14ac:dyDescent="0.3">
      <c r="B84" s="31"/>
      <c r="C84" s="32"/>
      <c r="D84" s="32"/>
      <c r="E84" s="33"/>
      <c r="F84" s="33"/>
      <c r="G84" s="33"/>
      <c r="H84" s="33"/>
      <c r="I84" s="32"/>
      <c r="J84" s="35"/>
    </row>
    <row r="85" spans="2:10" x14ac:dyDescent="0.3">
      <c r="B85" s="31"/>
      <c r="C85" s="32"/>
      <c r="D85" s="32"/>
      <c r="E85" s="33"/>
      <c r="F85" s="33"/>
      <c r="G85" s="33"/>
      <c r="H85" s="33"/>
      <c r="I85" s="32"/>
      <c r="J85" s="35"/>
    </row>
    <row r="86" spans="2:10" x14ac:dyDescent="0.3">
      <c r="B86" s="31"/>
      <c r="C86" s="32"/>
      <c r="D86" s="32"/>
      <c r="E86" s="33"/>
      <c r="F86" s="33"/>
      <c r="G86" s="33"/>
      <c r="H86" s="33"/>
      <c r="I86" s="32"/>
      <c r="J86" s="35"/>
    </row>
    <row r="87" spans="2:10" x14ac:dyDescent="0.3">
      <c r="B87" s="31"/>
      <c r="C87" s="32"/>
      <c r="D87" s="32"/>
      <c r="E87" s="33"/>
      <c r="F87" s="33"/>
      <c r="G87" s="33"/>
      <c r="H87" s="33"/>
      <c r="I87" s="32"/>
      <c r="J87" s="35"/>
    </row>
    <row r="88" spans="2:10" x14ac:dyDescent="0.3">
      <c r="B88" s="31"/>
      <c r="C88" s="32"/>
      <c r="D88" s="32"/>
      <c r="E88" s="33"/>
      <c r="F88" s="33"/>
      <c r="G88" s="33"/>
      <c r="H88" s="33"/>
      <c r="I88" s="32"/>
      <c r="J88" s="35"/>
    </row>
    <row r="89" spans="2:10" x14ac:dyDescent="0.3">
      <c r="B89" s="31"/>
      <c r="C89" s="32"/>
      <c r="D89" s="32"/>
      <c r="E89" s="33"/>
      <c r="F89" s="33"/>
      <c r="G89" s="33"/>
      <c r="H89" s="33"/>
      <c r="I89" s="32"/>
      <c r="J89" s="35"/>
    </row>
    <row r="90" spans="2:10" x14ac:dyDescent="0.3">
      <c r="B90" s="31"/>
      <c r="C90" s="32"/>
      <c r="D90" s="32"/>
      <c r="E90" s="33"/>
      <c r="F90" s="33"/>
      <c r="G90" s="33"/>
      <c r="H90" s="33"/>
      <c r="I90" s="32"/>
      <c r="J90" s="35"/>
    </row>
    <row r="91" spans="2:10" x14ac:dyDescent="0.3">
      <c r="B91" s="31"/>
      <c r="C91" s="32"/>
      <c r="D91" s="32"/>
      <c r="E91" s="33"/>
      <c r="F91" s="33"/>
      <c r="G91" s="33"/>
      <c r="H91" s="33"/>
      <c r="I91" s="32"/>
      <c r="J91" s="35"/>
    </row>
    <row r="92" spans="2:10" x14ac:dyDescent="0.3">
      <c r="B92" s="31"/>
      <c r="C92" s="32"/>
      <c r="D92" s="32"/>
      <c r="E92" s="33"/>
      <c r="F92" s="33"/>
      <c r="G92" s="33"/>
      <c r="H92" s="33"/>
      <c r="I92" s="32"/>
      <c r="J92" s="35"/>
    </row>
    <row r="93" spans="2:10" x14ac:dyDescent="0.3">
      <c r="B93" s="31"/>
      <c r="C93" s="32"/>
      <c r="D93" s="32"/>
      <c r="E93" s="33"/>
      <c r="F93" s="33"/>
      <c r="G93" s="33"/>
      <c r="H93" s="33"/>
      <c r="I93" s="32"/>
      <c r="J93" s="35"/>
    </row>
    <row r="94" spans="2:10" x14ac:dyDescent="0.3">
      <c r="B94" s="31"/>
      <c r="C94" s="32"/>
      <c r="D94" s="32"/>
      <c r="E94" s="33"/>
      <c r="F94" s="33"/>
      <c r="G94" s="33"/>
      <c r="H94" s="33"/>
      <c r="I94" s="32"/>
      <c r="J94" s="35"/>
    </row>
    <row r="95" spans="2:10" x14ac:dyDescent="0.3">
      <c r="B95" s="31"/>
      <c r="C95" s="32"/>
      <c r="D95" s="32"/>
      <c r="E95" s="33"/>
      <c r="F95" s="33"/>
      <c r="G95" s="33"/>
      <c r="H95" s="33"/>
      <c r="I95" s="32"/>
      <c r="J95" s="35"/>
    </row>
    <row r="96" spans="2:10" x14ac:dyDescent="0.3">
      <c r="B96" s="31"/>
      <c r="C96" s="32"/>
      <c r="D96" s="32"/>
      <c r="E96" s="33"/>
      <c r="F96" s="33"/>
      <c r="G96" s="33"/>
      <c r="H96" s="33"/>
      <c r="I96" s="32"/>
      <c r="J96" s="35"/>
    </row>
    <row r="97" spans="2:10" x14ac:dyDescent="0.3">
      <c r="B97" s="31"/>
      <c r="C97" s="32"/>
      <c r="D97" s="32"/>
      <c r="E97" s="33"/>
      <c r="F97" s="33"/>
      <c r="G97" s="33"/>
      <c r="H97" s="33"/>
      <c r="I97" s="32"/>
      <c r="J97" s="35"/>
    </row>
    <row r="98" spans="2:10" x14ac:dyDescent="0.3">
      <c r="B98" s="31"/>
      <c r="C98" s="32"/>
      <c r="D98" s="32"/>
      <c r="E98" s="33"/>
      <c r="F98" s="33"/>
      <c r="G98" s="33"/>
      <c r="H98" s="33"/>
      <c r="I98" s="32"/>
      <c r="J98" s="35"/>
    </row>
    <row r="99" spans="2:10" x14ac:dyDescent="0.3">
      <c r="B99" s="31"/>
      <c r="C99" s="32"/>
      <c r="D99" s="32"/>
      <c r="E99" s="33"/>
      <c r="F99" s="33"/>
      <c r="G99" s="33"/>
      <c r="H99" s="33"/>
      <c r="I99" s="32"/>
      <c r="J99" s="35"/>
    </row>
    <row r="100" spans="2:10" x14ac:dyDescent="0.3">
      <c r="B100" s="31"/>
      <c r="C100" s="32"/>
      <c r="D100" s="32"/>
      <c r="E100" s="33"/>
      <c r="F100" s="33"/>
      <c r="G100" s="33"/>
      <c r="H100" s="33"/>
      <c r="I100" s="32"/>
      <c r="J100" s="35"/>
    </row>
    <row r="101" spans="2:10" x14ac:dyDescent="0.3">
      <c r="B101" s="31"/>
      <c r="C101" s="32"/>
      <c r="D101" s="32"/>
      <c r="E101" s="33"/>
      <c r="F101" s="33"/>
      <c r="G101" s="33"/>
      <c r="H101" s="33"/>
      <c r="I101" s="32"/>
      <c r="J101" s="35"/>
    </row>
    <row r="102" spans="2:10" x14ac:dyDescent="0.3">
      <c r="B102" s="31"/>
      <c r="C102" s="32"/>
      <c r="D102" s="32"/>
      <c r="E102" s="33"/>
      <c r="F102" s="33"/>
      <c r="G102" s="33"/>
      <c r="H102" s="33"/>
      <c r="I102" s="32"/>
      <c r="J102" s="35"/>
    </row>
    <row r="103" spans="2:10" x14ac:dyDescent="0.3">
      <c r="B103" s="31"/>
      <c r="C103" s="32"/>
      <c r="D103" s="32"/>
      <c r="E103" s="33"/>
      <c r="F103" s="33"/>
      <c r="G103" s="33"/>
      <c r="H103" s="33"/>
      <c r="I103" s="32"/>
      <c r="J103" s="35"/>
    </row>
    <row r="104" spans="2:10" x14ac:dyDescent="0.3">
      <c r="B104" s="31"/>
      <c r="C104" s="32"/>
      <c r="D104" s="32"/>
      <c r="E104" s="33"/>
      <c r="F104" s="33"/>
      <c r="G104" s="33"/>
      <c r="H104" s="33"/>
      <c r="I104" s="32"/>
      <c r="J104" s="35"/>
    </row>
    <row r="105" spans="2:10" x14ac:dyDescent="0.3">
      <c r="B105" s="31"/>
      <c r="C105" s="32"/>
      <c r="D105" s="32"/>
      <c r="E105" s="33"/>
      <c r="F105" s="33"/>
      <c r="G105" s="33"/>
      <c r="H105" s="33"/>
      <c r="I105" s="32"/>
      <c r="J105" s="35"/>
    </row>
    <row r="106" spans="2:10" x14ac:dyDescent="0.3">
      <c r="B106" s="31"/>
      <c r="C106" s="32"/>
      <c r="D106" s="32"/>
      <c r="E106" s="33"/>
      <c r="F106" s="33"/>
      <c r="G106" s="33"/>
      <c r="H106" s="33"/>
      <c r="I106" s="32"/>
      <c r="J106" s="35"/>
    </row>
    <row r="107" spans="2:10" x14ac:dyDescent="0.3">
      <c r="B107" s="31"/>
      <c r="C107" s="32"/>
      <c r="D107" s="32"/>
      <c r="E107" s="33"/>
      <c r="F107" s="33"/>
      <c r="G107" s="33"/>
      <c r="H107" s="33"/>
      <c r="I107" s="32"/>
      <c r="J107" s="35"/>
    </row>
    <row r="108" spans="2:10" x14ac:dyDescent="0.3">
      <c r="B108" s="31"/>
      <c r="C108" s="32"/>
      <c r="D108" s="32"/>
      <c r="E108" s="33"/>
      <c r="F108" s="33"/>
      <c r="G108" s="33"/>
      <c r="H108" s="33"/>
      <c r="I108" s="32"/>
      <c r="J108" s="35"/>
    </row>
    <row r="109" spans="2:10" x14ac:dyDescent="0.3">
      <c r="B109" s="31"/>
      <c r="C109" s="32"/>
      <c r="D109" s="32"/>
      <c r="E109" s="33"/>
      <c r="F109" s="33"/>
      <c r="G109" s="33"/>
      <c r="H109" s="33"/>
      <c r="I109" s="32"/>
      <c r="J109" s="35"/>
    </row>
    <row r="110" spans="2:10" x14ac:dyDescent="0.3">
      <c r="B110" s="31"/>
      <c r="C110" s="32"/>
      <c r="D110" s="32"/>
      <c r="E110" s="33"/>
      <c r="F110" s="33"/>
      <c r="G110" s="33"/>
      <c r="H110" s="33"/>
      <c r="I110" s="32"/>
      <c r="J110" s="35"/>
    </row>
    <row r="111" spans="2:10" x14ac:dyDescent="0.3">
      <c r="B111" s="31"/>
      <c r="C111" s="32"/>
      <c r="D111" s="32"/>
      <c r="E111" s="33"/>
      <c r="F111" s="33"/>
      <c r="G111" s="33"/>
      <c r="H111" s="33"/>
      <c r="I111" s="32"/>
      <c r="J111" s="35"/>
    </row>
    <row r="112" spans="2:10" x14ac:dyDescent="0.3">
      <c r="B112" s="31"/>
      <c r="C112" s="32"/>
      <c r="D112" s="32"/>
      <c r="E112" s="33"/>
      <c r="F112" s="33"/>
      <c r="G112" s="33"/>
      <c r="H112" s="33"/>
      <c r="I112" s="32"/>
      <c r="J112" s="35"/>
    </row>
    <row r="113" spans="2:10" x14ac:dyDescent="0.3">
      <c r="B113" s="31"/>
      <c r="C113" s="32"/>
      <c r="D113" s="32"/>
      <c r="E113" s="33"/>
      <c r="F113" s="33"/>
      <c r="G113" s="33"/>
      <c r="H113" s="33"/>
      <c r="I113" s="32"/>
      <c r="J113" s="35"/>
    </row>
    <row r="114" spans="2:10" x14ac:dyDescent="0.3">
      <c r="B114" s="31"/>
      <c r="C114" s="32"/>
      <c r="D114" s="32"/>
      <c r="E114" s="33"/>
      <c r="F114" s="33"/>
      <c r="G114" s="33"/>
      <c r="H114" s="33"/>
      <c r="I114" s="32"/>
      <c r="J114" s="35"/>
    </row>
    <row r="115" spans="2:10" x14ac:dyDescent="0.3">
      <c r="B115" s="31"/>
      <c r="C115" s="32"/>
      <c r="D115" s="32"/>
      <c r="E115" s="33"/>
      <c r="F115" s="33"/>
      <c r="G115" s="33"/>
      <c r="H115" s="33"/>
      <c r="I115" s="32"/>
      <c r="J115" s="35"/>
    </row>
    <row r="116" spans="2:10" x14ac:dyDescent="0.3">
      <c r="B116" s="31"/>
      <c r="C116" s="32"/>
      <c r="D116" s="32"/>
      <c r="E116" s="33"/>
      <c r="F116" s="33"/>
      <c r="G116" s="33"/>
      <c r="H116" s="33"/>
      <c r="I116" s="32"/>
      <c r="J116" s="35"/>
    </row>
    <row r="117" spans="2:10" x14ac:dyDescent="0.3">
      <c r="B117" s="31"/>
      <c r="C117" s="32"/>
      <c r="D117" s="32"/>
      <c r="E117" s="33"/>
      <c r="F117" s="33"/>
      <c r="G117" s="33"/>
      <c r="H117" s="33"/>
      <c r="I117" s="32"/>
      <c r="J117" s="35"/>
    </row>
    <row r="118" spans="2:10" x14ac:dyDescent="0.3">
      <c r="B118" s="31"/>
      <c r="C118" s="32"/>
      <c r="D118" s="32"/>
      <c r="E118" s="33"/>
      <c r="F118" s="33"/>
      <c r="G118" s="33"/>
      <c r="H118" s="33"/>
      <c r="I118" s="32"/>
      <c r="J118" s="35"/>
    </row>
    <row r="119" spans="2:10" x14ac:dyDescent="0.3">
      <c r="B119" s="31"/>
      <c r="C119" s="32"/>
      <c r="D119" s="32"/>
      <c r="E119" s="33"/>
      <c r="F119" s="33"/>
      <c r="G119" s="33"/>
      <c r="H119" s="33"/>
      <c r="I119" s="32"/>
      <c r="J119" s="35"/>
    </row>
    <row r="120" spans="2:10" x14ac:dyDescent="0.3">
      <c r="B120" s="31"/>
      <c r="C120" s="32"/>
      <c r="D120" s="32"/>
      <c r="E120" s="33"/>
      <c r="F120" s="33"/>
      <c r="G120" s="33"/>
      <c r="H120" s="33"/>
      <c r="I120" s="32"/>
      <c r="J120" s="35"/>
    </row>
    <row r="121" spans="2:10" x14ac:dyDescent="0.3">
      <c r="B121" s="31"/>
      <c r="C121" s="32"/>
      <c r="D121" s="32"/>
      <c r="E121" s="33"/>
      <c r="F121" s="33"/>
      <c r="G121" s="33"/>
      <c r="H121" s="33"/>
      <c r="I121" s="32"/>
      <c r="J121" s="35"/>
    </row>
    <row r="122" spans="2:10" x14ac:dyDescent="0.3">
      <c r="B122" s="31"/>
      <c r="C122" s="32"/>
      <c r="D122" s="32"/>
      <c r="E122" s="33"/>
      <c r="F122" s="33"/>
      <c r="G122" s="33"/>
      <c r="H122" s="33"/>
      <c r="I122" s="32"/>
      <c r="J122" s="35"/>
    </row>
    <row r="123" spans="2:10" x14ac:dyDescent="0.3">
      <c r="B123" s="31"/>
      <c r="C123" s="32"/>
      <c r="D123" s="32"/>
      <c r="E123" s="33"/>
      <c r="F123" s="33"/>
      <c r="G123" s="33"/>
      <c r="H123" s="33"/>
      <c r="I123" s="32"/>
      <c r="J123" s="35"/>
    </row>
    <row r="124" spans="2:10" x14ac:dyDescent="0.3">
      <c r="B124" s="31"/>
      <c r="C124" s="32"/>
      <c r="D124" s="32"/>
      <c r="E124" s="33"/>
      <c r="F124" s="33"/>
      <c r="G124" s="33"/>
      <c r="H124" s="33"/>
      <c r="I124" s="32"/>
      <c r="J124" s="35"/>
    </row>
    <row r="125" spans="2:10" x14ac:dyDescent="0.3">
      <c r="B125" s="31"/>
      <c r="C125" s="32"/>
      <c r="D125" s="32"/>
      <c r="E125" s="33"/>
      <c r="F125" s="33"/>
      <c r="G125" s="33"/>
      <c r="H125" s="33"/>
      <c r="I125" s="32"/>
      <c r="J125" s="35"/>
    </row>
    <row r="126" spans="2:10" x14ac:dyDescent="0.3">
      <c r="B126" s="31"/>
      <c r="C126" s="32"/>
      <c r="D126" s="32"/>
      <c r="E126" s="33"/>
      <c r="F126" s="33"/>
      <c r="G126" s="33"/>
      <c r="H126" s="33"/>
      <c r="I126" s="32"/>
      <c r="J126" s="35"/>
    </row>
    <row r="127" spans="2:10" x14ac:dyDescent="0.3">
      <c r="B127" s="31"/>
      <c r="C127" s="32"/>
      <c r="D127" s="32"/>
      <c r="E127" s="33"/>
      <c r="F127" s="33"/>
      <c r="G127" s="33"/>
      <c r="H127" s="33"/>
      <c r="I127" s="32"/>
      <c r="J127" s="35"/>
    </row>
    <row r="128" spans="2:10" x14ac:dyDescent="0.3">
      <c r="B128" s="31"/>
      <c r="C128" s="32"/>
      <c r="D128" s="32"/>
      <c r="E128" s="33"/>
      <c r="F128" s="33"/>
      <c r="G128" s="33"/>
      <c r="H128" s="33"/>
      <c r="I128" s="32"/>
      <c r="J128" s="35"/>
    </row>
    <row r="129" spans="2:10" x14ac:dyDescent="0.3">
      <c r="B129" s="31"/>
      <c r="C129" s="32"/>
      <c r="D129" s="32"/>
      <c r="E129" s="33"/>
      <c r="F129" s="33"/>
      <c r="G129" s="33"/>
      <c r="H129" s="33"/>
      <c r="I129" s="32"/>
      <c r="J129" s="35"/>
    </row>
    <row r="130" spans="2:10" x14ac:dyDescent="0.3">
      <c r="B130" s="31"/>
      <c r="C130" s="32"/>
      <c r="D130" s="32"/>
      <c r="E130" s="33"/>
      <c r="F130" s="33"/>
      <c r="G130" s="33"/>
      <c r="H130" s="33"/>
      <c r="I130" s="32"/>
      <c r="J130" s="35"/>
    </row>
    <row r="131" spans="2:10" x14ac:dyDescent="0.3">
      <c r="B131" s="31"/>
      <c r="C131" s="32"/>
      <c r="D131" s="32"/>
      <c r="E131" s="33"/>
      <c r="F131" s="33"/>
      <c r="G131" s="33"/>
      <c r="H131" s="33"/>
      <c r="I131" s="32"/>
      <c r="J131" s="35"/>
    </row>
    <row r="132" spans="2:10" x14ac:dyDescent="0.3">
      <c r="B132" s="31"/>
      <c r="C132" s="32"/>
      <c r="D132" s="32"/>
      <c r="E132" s="33"/>
      <c r="F132" s="33"/>
      <c r="G132" s="33"/>
      <c r="H132" s="33"/>
      <c r="I132" s="32"/>
      <c r="J132" s="35"/>
    </row>
    <row r="133" spans="2:10" x14ac:dyDescent="0.3">
      <c r="B133" s="31"/>
      <c r="C133" s="32"/>
      <c r="D133" s="32"/>
      <c r="E133" s="33"/>
      <c r="F133" s="33"/>
      <c r="G133" s="33"/>
      <c r="H133" s="33"/>
      <c r="I133" s="32"/>
      <c r="J133" s="35"/>
    </row>
    <row r="134" spans="2:10" x14ac:dyDescent="0.3">
      <c r="B134" s="31"/>
      <c r="C134" s="32"/>
      <c r="D134" s="32"/>
      <c r="E134" s="33"/>
      <c r="F134" s="33"/>
      <c r="G134" s="33"/>
      <c r="H134" s="33"/>
      <c r="I134" s="32"/>
      <c r="J134" s="35"/>
    </row>
    <row r="135" spans="2:10" x14ac:dyDescent="0.3">
      <c r="B135" s="31"/>
      <c r="C135" s="32"/>
      <c r="D135" s="32"/>
      <c r="E135" s="33"/>
      <c r="F135" s="33"/>
      <c r="G135" s="33"/>
      <c r="H135" s="33"/>
      <c r="I135" s="32"/>
      <c r="J135" s="35"/>
    </row>
    <row r="136" spans="2:10" x14ac:dyDescent="0.3">
      <c r="B136" s="31"/>
      <c r="C136" s="32"/>
      <c r="D136" s="32"/>
      <c r="E136" s="33"/>
      <c r="F136" s="33"/>
      <c r="G136" s="33"/>
      <c r="H136" s="33"/>
      <c r="I136" s="32"/>
      <c r="J136" s="35"/>
    </row>
    <row r="137" spans="2:10" x14ac:dyDescent="0.3">
      <c r="B137" s="31"/>
      <c r="C137" s="32"/>
      <c r="D137" s="32"/>
      <c r="E137" s="33"/>
      <c r="F137" s="33"/>
      <c r="G137" s="33"/>
      <c r="H137" s="33"/>
      <c r="I137" s="32"/>
      <c r="J137" s="35"/>
    </row>
    <row r="138" spans="2:10" x14ac:dyDescent="0.3">
      <c r="B138" s="31"/>
      <c r="C138" s="32"/>
      <c r="D138" s="32"/>
      <c r="E138" s="33"/>
      <c r="F138" s="33"/>
      <c r="G138" s="33"/>
      <c r="H138" s="33"/>
      <c r="I138" s="32"/>
      <c r="J138" s="35"/>
    </row>
    <row r="139" spans="2:10" x14ac:dyDescent="0.3">
      <c r="B139" s="31"/>
      <c r="C139" s="32"/>
      <c r="D139" s="32"/>
      <c r="E139" s="33"/>
      <c r="F139" s="33"/>
      <c r="G139" s="33"/>
      <c r="H139" s="33"/>
      <c r="I139" s="32"/>
      <c r="J139" s="35"/>
    </row>
    <row r="140" spans="2:10" x14ac:dyDescent="0.3">
      <c r="B140" s="31"/>
      <c r="C140" s="32"/>
      <c r="D140" s="32"/>
      <c r="E140" s="33"/>
      <c r="F140" s="33"/>
      <c r="G140" s="33"/>
      <c r="H140" s="33"/>
      <c r="I140" s="32"/>
      <c r="J140" s="35"/>
    </row>
    <row r="141" spans="2:10" x14ac:dyDescent="0.3">
      <c r="B141" s="31"/>
      <c r="C141" s="32"/>
      <c r="D141" s="32"/>
      <c r="E141" s="33"/>
      <c r="F141" s="33"/>
      <c r="G141" s="33"/>
      <c r="H141" s="33"/>
      <c r="I141" s="32"/>
      <c r="J141" s="35"/>
    </row>
    <row r="142" spans="2:10" x14ac:dyDescent="0.3">
      <c r="B142" s="31"/>
      <c r="C142" s="32"/>
      <c r="D142" s="32"/>
      <c r="E142" s="33"/>
      <c r="F142" s="33"/>
      <c r="G142" s="33"/>
      <c r="H142" s="33"/>
      <c r="I142" s="32"/>
      <c r="J142" s="35"/>
    </row>
    <row r="143" spans="2:10" x14ac:dyDescent="0.3">
      <c r="B143" s="31"/>
      <c r="C143" s="32"/>
      <c r="D143" s="32"/>
      <c r="E143" s="33"/>
      <c r="F143" s="33"/>
      <c r="G143" s="33"/>
      <c r="H143" s="33"/>
      <c r="I143" s="32"/>
      <c r="J143" s="35"/>
    </row>
    <row r="144" spans="2:10" x14ac:dyDescent="0.3">
      <c r="B144" s="31"/>
      <c r="C144" s="32"/>
      <c r="D144" s="32"/>
      <c r="E144" s="33"/>
      <c r="F144" s="33"/>
      <c r="G144" s="33"/>
      <c r="H144" s="33"/>
      <c r="I144" s="32"/>
      <c r="J144" s="35"/>
    </row>
    <row r="145" spans="2:10" x14ac:dyDescent="0.3">
      <c r="B145" s="31"/>
      <c r="C145" s="32"/>
      <c r="D145" s="32"/>
      <c r="E145" s="33"/>
      <c r="F145" s="33"/>
      <c r="G145" s="33"/>
      <c r="H145" s="33"/>
      <c r="I145" s="32"/>
      <c r="J145" s="35"/>
    </row>
    <row r="146" spans="2:10" x14ac:dyDescent="0.3">
      <c r="B146" s="31"/>
      <c r="C146" s="32"/>
      <c r="D146" s="32"/>
      <c r="E146" s="33"/>
      <c r="F146" s="33"/>
      <c r="G146" s="33"/>
      <c r="H146" s="33"/>
      <c r="I146" s="32"/>
      <c r="J146" s="35"/>
    </row>
    <row r="147" spans="2:10" x14ac:dyDescent="0.3">
      <c r="B147" s="31"/>
      <c r="C147" s="32"/>
      <c r="D147" s="32"/>
      <c r="E147" s="33"/>
      <c r="F147" s="33"/>
      <c r="G147" s="33"/>
      <c r="H147" s="33"/>
      <c r="I147" s="32"/>
      <c r="J147" s="35"/>
    </row>
    <row r="148" spans="2:10" x14ac:dyDescent="0.3">
      <c r="B148" s="31"/>
      <c r="C148" s="32"/>
      <c r="D148" s="32"/>
      <c r="E148" s="33"/>
      <c r="F148" s="33"/>
      <c r="G148" s="33"/>
      <c r="H148" s="33"/>
      <c r="I148" s="32"/>
      <c r="J148" s="35"/>
    </row>
    <row r="149" spans="2:10" x14ac:dyDescent="0.3">
      <c r="B149" s="31"/>
      <c r="C149" s="32"/>
      <c r="D149" s="32"/>
      <c r="E149" s="33"/>
      <c r="F149" s="33"/>
      <c r="G149" s="33"/>
      <c r="H149" s="33"/>
      <c r="I149" s="32"/>
      <c r="J149" s="35"/>
    </row>
    <row r="150" spans="2:10" x14ac:dyDescent="0.3">
      <c r="B150" s="31"/>
      <c r="C150" s="32"/>
      <c r="D150" s="32"/>
      <c r="E150" s="33"/>
      <c r="F150" s="33"/>
      <c r="G150" s="33"/>
      <c r="H150" s="33"/>
      <c r="I150" s="32"/>
      <c r="J150" s="35"/>
    </row>
    <row r="151" spans="2:10" x14ac:dyDescent="0.3">
      <c r="B151" s="31"/>
      <c r="C151" s="32"/>
      <c r="D151" s="32"/>
      <c r="E151" s="33"/>
      <c r="F151" s="33"/>
      <c r="G151" s="33"/>
      <c r="H151" s="33"/>
      <c r="I151" s="32"/>
      <c r="J151" s="35"/>
    </row>
    <row r="152" spans="2:10" x14ac:dyDescent="0.3">
      <c r="B152" s="31"/>
      <c r="C152" s="32"/>
      <c r="D152" s="32"/>
      <c r="E152" s="33"/>
      <c r="F152" s="33"/>
      <c r="G152" s="33"/>
      <c r="H152" s="33"/>
      <c r="I152" s="32"/>
      <c r="J152" s="35"/>
    </row>
    <row r="153" spans="2:10" x14ac:dyDescent="0.3">
      <c r="B153" s="31"/>
      <c r="C153" s="32"/>
      <c r="D153" s="32"/>
      <c r="E153" s="33"/>
      <c r="F153" s="33"/>
      <c r="G153" s="33"/>
      <c r="H153" s="33"/>
      <c r="I153" s="32"/>
      <c r="J153" s="35"/>
    </row>
    <row r="154" spans="2:10" x14ac:dyDescent="0.3">
      <c r="B154" s="31"/>
      <c r="C154" s="32"/>
      <c r="D154" s="32"/>
      <c r="E154" s="33"/>
      <c r="F154" s="33"/>
      <c r="G154" s="33"/>
      <c r="H154" s="33"/>
      <c r="I154" s="32"/>
      <c r="J154" s="35"/>
    </row>
    <row r="155" spans="2:10" x14ac:dyDescent="0.3">
      <c r="B155" s="31"/>
      <c r="C155" s="32"/>
      <c r="D155" s="32"/>
      <c r="E155" s="33"/>
      <c r="F155" s="33"/>
      <c r="G155" s="33"/>
      <c r="H155" s="33"/>
      <c r="I155" s="32"/>
      <c r="J155" s="35"/>
    </row>
    <row r="156" spans="2:10" x14ac:dyDescent="0.3">
      <c r="B156" s="31"/>
      <c r="C156" s="32"/>
      <c r="D156" s="32"/>
      <c r="E156" s="33"/>
      <c r="F156" s="33"/>
      <c r="G156" s="33"/>
      <c r="H156" s="33"/>
      <c r="I156" s="32"/>
      <c r="J156" s="35"/>
    </row>
    <row r="157" spans="2:10" x14ac:dyDescent="0.3">
      <c r="B157" s="31"/>
      <c r="C157" s="32"/>
      <c r="D157" s="32"/>
      <c r="E157" s="33"/>
      <c r="F157" s="33"/>
      <c r="G157" s="33"/>
      <c r="H157" s="33"/>
      <c r="I157" s="32"/>
      <c r="J157" s="35"/>
    </row>
    <row r="158" spans="2:10" x14ac:dyDescent="0.3">
      <c r="B158" s="31"/>
      <c r="C158" s="32"/>
      <c r="D158" s="32"/>
      <c r="E158" s="33"/>
      <c r="F158" s="33"/>
      <c r="G158" s="33"/>
      <c r="H158" s="33"/>
      <c r="I158" s="32"/>
      <c r="J158" s="35"/>
    </row>
    <row r="159" spans="2:10" x14ac:dyDescent="0.3">
      <c r="B159" s="31"/>
      <c r="C159" s="32"/>
      <c r="D159" s="32"/>
      <c r="E159" s="33"/>
      <c r="F159" s="33"/>
      <c r="G159" s="33"/>
      <c r="H159" s="33"/>
      <c r="I159" s="32"/>
      <c r="J159" s="35"/>
    </row>
    <row r="160" spans="2:10" x14ac:dyDescent="0.3">
      <c r="B160" s="31"/>
      <c r="C160" s="32"/>
      <c r="D160" s="32"/>
      <c r="E160" s="33"/>
      <c r="F160" s="33"/>
      <c r="G160" s="33"/>
      <c r="H160" s="33"/>
      <c r="I160" s="32"/>
      <c r="J160" s="35"/>
    </row>
    <row r="161" spans="2:10" x14ac:dyDescent="0.3">
      <c r="B161" s="36"/>
      <c r="C161" s="37"/>
      <c r="D161" s="37"/>
      <c r="E161" s="38"/>
      <c r="F161" s="38"/>
      <c r="G161" s="38"/>
      <c r="H161" s="38"/>
      <c r="I161" s="37"/>
      <c r="J161" s="39"/>
    </row>
  </sheetData>
  <mergeCells count="2">
    <mergeCell ref="B2:E2"/>
    <mergeCell ref="F2:G2"/>
  </mergeCells>
  <phoneticPr fontId="4" type="noConversion"/>
  <dataValidations count="1">
    <dataValidation type="list" allowBlank="1" showInputMessage="1" showErrorMessage="1" sqref="I4:I1048576" xr:uid="{00000000-0002-0000-1100-000000000000}">
      <formula1>"重分类调整,账项调整"</formula1>
    </dataValidation>
  </dataValidations>
  <hyperlinks>
    <hyperlink ref="A1" location="目录!A1" display="返回目录" xr:uid="{00000000-0004-0000-1100-000000000000}"/>
  </hyperlinks>
  <printOptions horizontalCentered="1"/>
  <pageMargins left="0.7" right="0.7" top="0.75" bottom="0.75" header="0.3" footer="0.3"/>
  <pageSetup paperSize="9" scale="39" orientation="portrait" blackAndWhite="1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00000000-0002-0000-1100-000001000000}">
          <x14:formula1>
            <xm:f>INDIRECT("数据有效性表格!a1:a"&amp;COUNTA(数据有效性表格!$A$1:$A$10),TRUE)</xm:f>
          </x14:formula1>
          <xm:sqref>D2 D4:D1048576</xm:sqref>
        </x14:dataValidation>
        <x14:dataValidation type="list" allowBlank="1" showInputMessage="1" showErrorMessage="1" xr:uid="{00000000-0002-0000-1100-000002000000}">
          <x14:formula1>
            <xm:f>OFFSET(数据有效性表格!$B$2,MATCH(D2,数据有效性表格!$B$2:$B$76,0)-1,1,COUNTIF(数据有效性表格!$B$2:$B$76,D2),1)</xm:f>
          </x14:formula1>
          <xm:sqref>E2 E4:E1048576</xm:sqref>
        </x14:dataValidation>
      </x14:dataValidations>
    </ext>
  </extLst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Sheet16">
    <tabColor rgb="FF00B0F0"/>
    <pageSetUpPr fitToPage="1"/>
  </sheetPr>
  <dimension ref="A1:J52"/>
  <sheetViews>
    <sheetView showZeros="0" topLeftCell="A12" workbookViewId="0">
      <selection activeCell="E35" sqref="E35"/>
    </sheetView>
  </sheetViews>
  <sheetFormatPr defaultColWidth="9" defaultRowHeight="11.5" x14ac:dyDescent="0.3"/>
  <cols>
    <col min="1" max="1" width="7.75" style="1" customWidth="1"/>
    <col min="2" max="2" width="35.33203125" style="1" customWidth="1"/>
    <col min="3" max="5" width="11.25" style="9" customWidth="1"/>
    <col min="6" max="6" width="37.58203125" style="1" customWidth="1"/>
    <col min="7" max="9" width="12.25" style="9" customWidth="1"/>
    <col min="10" max="10" width="10.58203125" style="1" bestFit="1" customWidth="1"/>
    <col min="11" max="16384" width="9" style="1"/>
  </cols>
  <sheetData>
    <row r="1" spans="1:9" ht="30" customHeight="1" x14ac:dyDescent="0.3">
      <c r="A1" s="213" t="s">
        <v>125</v>
      </c>
      <c r="B1" s="383" t="s">
        <v>436</v>
      </c>
      <c r="C1" s="384"/>
      <c r="D1" s="384"/>
      <c r="E1" s="384"/>
      <c r="F1" s="384"/>
      <c r="G1" s="384"/>
      <c r="H1" s="384"/>
      <c r="I1" s="154"/>
    </row>
    <row r="2" spans="1:9" ht="16.5" customHeight="1" x14ac:dyDescent="0.3">
      <c r="B2" s="385">
        <f>未审资产负债表!B2</f>
        <v>45291</v>
      </c>
      <c r="C2" s="386"/>
      <c r="D2" s="386"/>
      <c r="E2" s="386"/>
      <c r="F2" s="386"/>
      <c r="G2" s="386"/>
      <c r="H2" s="386"/>
      <c r="I2" s="58"/>
    </row>
    <row r="3" spans="1:9" ht="15.75" customHeight="1" x14ac:dyDescent="0.3">
      <c r="B3" s="387" t="str">
        <f>未审资产负债表!B3</f>
        <v>单位：洛阳优选文化传播有限公司</v>
      </c>
      <c r="C3" s="388"/>
      <c r="D3" s="388"/>
      <c r="E3" s="388"/>
      <c r="F3" s="388"/>
      <c r="G3" s="59"/>
      <c r="H3" s="448" t="s">
        <v>8</v>
      </c>
      <c r="I3" s="448"/>
    </row>
    <row r="4" spans="1:9" s="58" customFormat="1" ht="16" customHeight="1" x14ac:dyDescent="0.3">
      <c r="B4" s="236" t="s">
        <v>80</v>
      </c>
      <c r="C4" s="48" t="s">
        <v>111</v>
      </c>
      <c r="D4" s="48" t="s">
        <v>112</v>
      </c>
      <c r="E4" s="48" t="s">
        <v>124</v>
      </c>
      <c r="F4" s="236" t="s">
        <v>80</v>
      </c>
      <c r="G4" s="48" t="s">
        <v>111</v>
      </c>
      <c r="H4" s="48" t="s">
        <v>112</v>
      </c>
      <c r="I4" s="48" t="s">
        <v>124</v>
      </c>
    </row>
    <row r="5" spans="1:9" s="58" customFormat="1" ht="16" customHeight="1" x14ac:dyDescent="0.3">
      <c r="B5" s="215" t="s">
        <v>152</v>
      </c>
      <c r="C5" s="3"/>
      <c r="D5" s="3"/>
      <c r="E5" s="3"/>
      <c r="F5" s="215" t="s">
        <v>159</v>
      </c>
      <c r="G5" s="3"/>
      <c r="H5" s="3"/>
      <c r="I5" s="3"/>
    </row>
    <row r="6" spans="1:9" ht="16" customHeight="1" x14ac:dyDescent="0.3">
      <c r="B6" s="171" t="s">
        <v>25</v>
      </c>
      <c r="C6" s="98">
        <f>SUMIF('试算平衡表(期初)'!$E:$E,$B6,'试算平衡表(期初)'!G:G)</f>
        <v>0</v>
      </c>
      <c r="D6" s="98">
        <f>SUMIF('试算平衡表(期初)'!$E:$E,$B6,'试算平衡表(期初)'!H:H)</f>
        <v>0</v>
      </c>
      <c r="E6" s="98">
        <f>C6-D6</f>
        <v>0</v>
      </c>
      <c r="F6" s="171" t="s">
        <v>42</v>
      </c>
      <c r="G6" s="103">
        <f>SUMIF('试算平衡表(期初)'!$E:$E,$F6,'试算平衡表(期初)'!G:G)</f>
        <v>0</v>
      </c>
      <c r="H6" s="103">
        <f>SUMIF('试算平衡表(期初)'!$E:$E,$F6,'试算平衡表(期初)'!H:H)</f>
        <v>0</v>
      </c>
      <c r="I6" s="103">
        <f>H6-G6</f>
        <v>0</v>
      </c>
    </row>
    <row r="7" spans="1:9" ht="16" customHeight="1" x14ac:dyDescent="0.3">
      <c r="B7" s="217" t="s">
        <v>451</v>
      </c>
      <c r="C7" s="98">
        <f>SUMIF('试算平衡表(期初)'!$E:$E,$B7,'试算平衡表(期初)'!G:G)</f>
        <v>0</v>
      </c>
      <c r="D7" s="98">
        <f>SUMIF('试算平衡表(期初)'!$E:$E,$B7,'试算平衡表(期初)'!H:H)</f>
        <v>0</v>
      </c>
      <c r="E7" s="98">
        <f t="shared" ref="E7:E16" si="0">C7-D7</f>
        <v>0</v>
      </c>
      <c r="F7" s="217" t="s">
        <v>452</v>
      </c>
      <c r="G7" s="103">
        <f>SUMIF('试算平衡表(期初)'!$E:$E,$F7,'试算平衡表(期初)'!G:G)</f>
        <v>0</v>
      </c>
      <c r="H7" s="103">
        <f>SUMIF('试算平衡表(期初)'!$E:$E,$F7,'试算平衡表(期初)'!H:H)</f>
        <v>0</v>
      </c>
      <c r="I7" s="103">
        <f t="shared" ref="I7:I17" si="1">H7-G7</f>
        <v>0</v>
      </c>
    </row>
    <row r="8" spans="1:9" ht="16" customHeight="1" x14ac:dyDescent="0.3">
      <c r="B8" s="171" t="s">
        <v>70</v>
      </c>
      <c r="C8" s="98">
        <f>SUMIF('试算平衡表(期初)'!$E:$E,$B8,'试算平衡表(期初)'!G:G)</f>
        <v>0</v>
      </c>
      <c r="D8" s="98">
        <f>SUMIF('试算平衡表(期初)'!$E:$E,$B8,'试算平衡表(期初)'!H:H)</f>
        <v>0</v>
      </c>
      <c r="E8" s="98">
        <f t="shared" si="0"/>
        <v>0</v>
      </c>
      <c r="F8" s="171" t="s">
        <v>74</v>
      </c>
      <c r="G8" s="103">
        <f>SUMIF('试算平衡表(期初)'!$E:$E,$F8,'试算平衡表(期初)'!G:G)</f>
        <v>0</v>
      </c>
      <c r="H8" s="103">
        <f>SUMIF('试算平衡表(期初)'!$E:$E,$F8,'试算平衡表(期初)'!H:H)</f>
        <v>0</v>
      </c>
      <c r="I8" s="103">
        <f t="shared" si="1"/>
        <v>0</v>
      </c>
    </row>
    <row r="9" spans="1:9" ht="16" customHeight="1" x14ac:dyDescent="0.3">
      <c r="B9" s="171" t="s">
        <v>401</v>
      </c>
      <c r="C9" s="98">
        <f>SUMIF('试算平衡表(期初)'!$E:$E,$B9,'试算平衡表(期初)'!G:G)</f>
        <v>0</v>
      </c>
      <c r="D9" s="98">
        <f>SUMIF('试算平衡表(期初)'!$E:$E,$B9,'试算平衡表(期初)'!H:H)</f>
        <v>0</v>
      </c>
      <c r="E9" s="98">
        <f t="shared" si="0"/>
        <v>0</v>
      </c>
      <c r="F9" s="171" t="s">
        <v>403</v>
      </c>
      <c r="G9" s="103">
        <f>SUMIF('试算平衡表(期初)'!$E:$E,$F9,'试算平衡表(期初)'!G:G)</f>
        <v>0</v>
      </c>
      <c r="H9" s="103">
        <f>SUMIF('试算平衡表(期初)'!$E:$E,$F9,'试算平衡表(期初)'!H:H)</f>
        <v>0</v>
      </c>
      <c r="I9" s="103">
        <f t="shared" si="1"/>
        <v>0</v>
      </c>
    </row>
    <row r="10" spans="1:9" ht="16" customHeight="1" x14ac:dyDescent="0.3">
      <c r="B10" s="171" t="s">
        <v>402</v>
      </c>
      <c r="C10" s="98">
        <f>SUMIF('试算平衡表(期初)'!$E:$E,$B10,'试算平衡表(期初)'!G:G)</f>
        <v>0</v>
      </c>
      <c r="D10" s="98">
        <f>SUMIF('试算平衡表(期初)'!$E:$E,$B10,'试算平衡表(期初)'!H:H)</f>
        <v>0</v>
      </c>
      <c r="E10" s="98">
        <f t="shared" ref="E10:E13" si="2">C10-D10</f>
        <v>0</v>
      </c>
      <c r="F10" s="171" t="s">
        <v>404</v>
      </c>
      <c r="G10" s="103">
        <f>SUMIF('试算平衡表(期初)'!$E:$E,$F10,'试算平衡表(期初)'!G:G)</f>
        <v>0</v>
      </c>
      <c r="H10" s="103">
        <f>SUMIF('试算平衡表(期初)'!$E:$E,$F10,'试算平衡表(期初)'!H:H)</f>
        <v>0</v>
      </c>
      <c r="I10" s="103">
        <f t="shared" ref="I10:I13" si="3">H10-G10</f>
        <v>0</v>
      </c>
    </row>
    <row r="11" spans="1:9" ht="16" customHeight="1" x14ac:dyDescent="0.3">
      <c r="B11" s="171" t="s">
        <v>26</v>
      </c>
      <c r="C11" s="98">
        <f>SUMIF('试算平衡表(期初)'!$E:$E,$B11,'试算平衡表(期初)'!G:G)</f>
        <v>0</v>
      </c>
      <c r="D11" s="98">
        <f>SUMIF('试算平衡表(期初)'!$E:$E,$B11,'试算平衡表(期初)'!H:H)</f>
        <v>0</v>
      </c>
      <c r="E11" s="98">
        <f t="shared" si="2"/>
        <v>0</v>
      </c>
      <c r="F11" s="171" t="s">
        <v>43</v>
      </c>
      <c r="G11" s="103">
        <f>SUMIF('试算平衡表(期初)'!$E:$E,$F11,'试算平衡表(期初)'!G:G)</f>
        <v>0</v>
      </c>
      <c r="H11" s="103">
        <f>SUMIF('试算平衡表(期初)'!$E:$E,$F11,'试算平衡表(期初)'!H:H)</f>
        <v>0</v>
      </c>
      <c r="I11" s="103">
        <f t="shared" si="3"/>
        <v>0</v>
      </c>
    </row>
    <row r="12" spans="1:9" ht="16" customHeight="1" x14ac:dyDescent="0.3">
      <c r="B12" s="171" t="s">
        <v>27</v>
      </c>
      <c r="C12" s="98">
        <f>SUMIF('试算平衡表(期初)'!$E:$E,$B12,'试算平衡表(期初)'!G:G)</f>
        <v>0</v>
      </c>
      <c r="D12" s="98">
        <f>SUMIF('试算平衡表(期初)'!$E:$E,$B12,'试算平衡表(期初)'!H:H)</f>
        <v>0</v>
      </c>
      <c r="E12" s="98">
        <f t="shared" si="2"/>
        <v>0</v>
      </c>
      <c r="F12" s="171" t="s">
        <v>44</v>
      </c>
      <c r="G12" s="103">
        <f>SUMIF('试算平衡表(期初)'!$E:$E,$F12,'试算平衡表(期初)'!G:G)</f>
        <v>0</v>
      </c>
      <c r="H12" s="103">
        <f>SUMIF('试算平衡表(期初)'!$E:$E,$F12,'试算平衡表(期初)'!H:H)</f>
        <v>0</v>
      </c>
      <c r="I12" s="103">
        <f t="shared" si="3"/>
        <v>0</v>
      </c>
    </row>
    <row r="13" spans="1:9" ht="16" customHeight="1" x14ac:dyDescent="0.3">
      <c r="B13" s="171" t="s">
        <v>28</v>
      </c>
      <c r="C13" s="98">
        <f>SUMIF('试算平衡表(期初)'!$E:$E,$B13,'试算平衡表(期初)'!G:G)</f>
        <v>0</v>
      </c>
      <c r="D13" s="98">
        <f>SUMIF('试算平衡表(期初)'!$E:$E,$B13,'试算平衡表(期初)'!H:H)</f>
        <v>0</v>
      </c>
      <c r="E13" s="98">
        <f t="shared" si="2"/>
        <v>0</v>
      </c>
      <c r="F13" s="171" t="s">
        <v>45</v>
      </c>
      <c r="G13" s="103">
        <f>SUMIF('试算平衡表(期初)'!$E:$E,$F13,'试算平衡表(期初)'!G:G)</f>
        <v>0</v>
      </c>
      <c r="H13" s="103">
        <f>SUMIF('试算平衡表(期初)'!$E:$E,$F13,'试算平衡表(期初)'!H:H)</f>
        <v>0</v>
      </c>
      <c r="I13" s="103">
        <f t="shared" si="3"/>
        <v>0</v>
      </c>
    </row>
    <row r="14" spans="1:9" ht="16" customHeight="1" x14ac:dyDescent="0.3">
      <c r="B14" s="171" t="s">
        <v>71</v>
      </c>
      <c r="C14" s="98">
        <f>SUMIF('试算平衡表(期初)'!$E:$E,$B14,'试算平衡表(期初)'!G:G)</f>
        <v>0</v>
      </c>
      <c r="D14" s="98">
        <f>SUMIF('试算平衡表(期初)'!$E:$E,$B14,'试算平衡表(期初)'!H:H)</f>
        <v>0</v>
      </c>
      <c r="E14" s="98">
        <f t="shared" si="0"/>
        <v>0</v>
      </c>
      <c r="F14" s="171" t="s">
        <v>46</v>
      </c>
      <c r="G14" s="103">
        <f>SUMIF('试算平衡表(期初)'!$E:$E,$F14,'试算平衡表(期初)'!G:G)</f>
        <v>0</v>
      </c>
      <c r="H14" s="103">
        <f>SUMIF('试算平衡表(期初)'!$E:$E,$F14,'试算平衡表(期初)'!H:H)</f>
        <v>0</v>
      </c>
      <c r="I14" s="103">
        <f t="shared" si="1"/>
        <v>0</v>
      </c>
    </row>
    <row r="15" spans="1:9" ht="16" customHeight="1" x14ac:dyDescent="0.3">
      <c r="B15" s="171" t="s">
        <v>29</v>
      </c>
      <c r="C15" s="98">
        <f>SUMIF('试算平衡表(期初)'!$E:$E,$B15,'试算平衡表(期初)'!G:G)</f>
        <v>0</v>
      </c>
      <c r="D15" s="98">
        <f>SUMIF('试算平衡表(期初)'!$E:$E,$B15,'试算平衡表(期初)'!H:H)</f>
        <v>0</v>
      </c>
      <c r="E15" s="98">
        <f t="shared" si="0"/>
        <v>0</v>
      </c>
      <c r="F15" s="171" t="s">
        <v>75</v>
      </c>
      <c r="G15" s="103">
        <f>SUMIF('试算平衡表(期初)'!$E:$E,$F15,'试算平衡表(期初)'!G:G)</f>
        <v>0</v>
      </c>
      <c r="H15" s="103">
        <f>SUMIF('试算平衡表(期初)'!$E:$E,$F15,'试算平衡表(期初)'!H:H)</f>
        <v>0</v>
      </c>
      <c r="I15" s="103">
        <f t="shared" si="1"/>
        <v>0</v>
      </c>
    </row>
    <row r="16" spans="1:9" ht="16" customHeight="1" x14ac:dyDescent="0.3">
      <c r="B16" s="171" t="s">
        <v>30</v>
      </c>
      <c r="C16" s="98">
        <f>SUMIF('试算平衡表(期初)'!$E:$E,$B16,'试算平衡表(期初)'!G:G)</f>
        <v>0</v>
      </c>
      <c r="D16" s="98">
        <f>SUMIF('试算平衡表(期初)'!$E:$E,$B16,'试算平衡表(期初)'!H:H)</f>
        <v>0</v>
      </c>
      <c r="E16" s="98">
        <f t="shared" si="0"/>
        <v>0</v>
      </c>
      <c r="F16" s="171" t="s">
        <v>47</v>
      </c>
      <c r="G16" s="103">
        <f>SUMIF('试算平衡表(期初)'!$E:$E,$F16,'试算平衡表(期初)'!G:G)</f>
        <v>0</v>
      </c>
      <c r="H16" s="103">
        <f>SUMIF('试算平衡表(期初)'!$E:$E,$F16,'试算平衡表(期初)'!H:H)</f>
        <v>0</v>
      </c>
      <c r="I16" s="103">
        <f t="shared" si="1"/>
        <v>0</v>
      </c>
    </row>
    <row r="17" spans="2:9" ht="16" customHeight="1" x14ac:dyDescent="0.3">
      <c r="B17" s="237" t="s">
        <v>254</v>
      </c>
      <c r="C17" s="98">
        <f>SUM(C6:C16)</f>
        <v>0</v>
      </c>
      <c r="D17" s="98">
        <f>SUM(D6:D16)</f>
        <v>0</v>
      </c>
      <c r="E17" s="98">
        <f>SUM(E6:E16)</f>
        <v>0</v>
      </c>
      <c r="F17" s="171" t="s">
        <v>48</v>
      </c>
      <c r="G17" s="103">
        <f>SUMIF('试算平衡表(期初)'!$E:$E,$F17,'试算平衡表(期初)'!G:G)</f>
        <v>0</v>
      </c>
      <c r="H17" s="103">
        <f>SUMIF('试算平衡表(期初)'!$E:$E,$F17,'试算平衡表(期初)'!H:H)</f>
        <v>0</v>
      </c>
      <c r="I17" s="103">
        <f t="shared" si="1"/>
        <v>0</v>
      </c>
    </row>
    <row r="18" spans="2:9" ht="16" customHeight="1" x14ac:dyDescent="0.3">
      <c r="B18" s="159" t="s">
        <v>155</v>
      </c>
      <c r="C18" s="90"/>
      <c r="D18" s="90"/>
      <c r="E18" s="90"/>
      <c r="F18" s="8" t="s">
        <v>273</v>
      </c>
      <c r="G18" s="103">
        <f>SUM(G6:G17)</f>
        <v>0</v>
      </c>
      <c r="H18" s="103">
        <f>SUM(H6:H17)</f>
        <v>0</v>
      </c>
      <c r="I18" s="103">
        <f>SUM(I6:I17)</f>
        <v>0</v>
      </c>
    </row>
    <row r="19" spans="2:9" ht="16" customHeight="1" x14ac:dyDescent="0.3">
      <c r="B19" s="171" t="s">
        <v>453</v>
      </c>
      <c r="C19" s="98">
        <f>SUMIF('试算平衡表(期初)'!$E:$E,$B19,'试算平衡表(期初)'!G:G)</f>
        <v>0</v>
      </c>
      <c r="D19" s="98">
        <f>SUMIF('试算平衡表(期初)'!$E:$E,$B19,'试算平衡表(期初)'!H:H)</f>
        <v>0</v>
      </c>
      <c r="E19" s="98">
        <f>C19-D19</f>
        <v>0</v>
      </c>
      <c r="F19" s="215" t="s">
        <v>163</v>
      </c>
      <c r="G19" s="6"/>
      <c r="H19" s="6"/>
      <c r="I19" s="6"/>
    </row>
    <row r="20" spans="2:9" ht="16" customHeight="1" x14ac:dyDescent="0.3">
      <c r="B20" s="171" t="s">
        <v>455</v>
      </c>
      <c r="C20" s="98">
        <f>SUMIF('试算平衡表(期初)'!$E:$E,$B20,'试算平衡表(期初)'!G:G)</f>
        <v>0</v>
      </c>
      <c r="D20" s="98">
        <f>SUMIF('试算平衡表(期初)'!$E:$E,$B20,'试算平衡表(期初)'!H:H)</f>
        <v>0</v>
      </c>
      <c r="E20" s="98">
        <f t="shared" ref="E20:E33" si="4">C20-D20</f>
        <v>0</v>
      </c>
      <c r="F20" s="171" t="s">
        <v>49</v>
      </c>
      <c r="G20" s="103">
        <f>SUMIF('试算平衡表(期初)'!$E:$E,$F20,'试算平衡表(期初)'!G:G)</f>
        <v>0</v>
      </c>
      <c r="H20" s="103">
        <f>SUMIF('试算平衡表(期初)'!$E:$E,$F20,'试算平衡表(期初)'!H:H)</f>
        <v>0</v>
      </c>
      <c r="I20" s="103">
        <f>H20-G20</f>
        <v>0</v>
      </c>
    </row>
    <row r="21" spans="2:9" ht="16" customHeight="1" x14ac:dyDescent="0.3">
      <c r="B21" s="171" t="s">
        <v>31</v>
      </c>
      <c r="C21" s="98">
        <f>SUMIF('试算平衡表(期初)'!$E:$E,$B21,'试算平衡表(期初)'!G:G)</f>
        <v>0</v>
      </c>
      <c r="D21" s="98">
        <f>SUMIF('试算平衡表(期初)'!$E:$E,$B21,'试算平衡表(期初)'!H:H)</f>
        <v>0</v>
      </c>
      <c r="E21" s="98">
        <f t="shared" si="4"/>
        <v>0</v>
      </c>
      <c r="F21" s="171" t="s">
        <v>50</v>
      </c>
      <c r="G21" s="103">
        <f>SUMIF('试算平衡表(期初)'!$E:$E,$F21,'试算平衡表(期初)'!G:G)</f>
        <v>0</v>
      </c>
      <c r="H21" s="103">
        <f>SUMIF('试算平衡表(期初)'!$E:$E,$F21,'试算平衡表(期初)'!H:H)</f>
        <v>0</v>
      </c>
      <c r="I21" s="103">
        <f t="shared" ref="I21:I28" si="5">H21-G21</f>
        <v>0</v>
      </c>
    </row>
    <row r="22" spans="2:9" ht="16" customHeight="1" x14ac:dyDescent="0.3">
      <c r="B22" s="171" t="s">
        <v>32</v>
      </c>
      <c r="C22" s="98">
        <f>SUMIF('试算平衡表(期初)'!$E:$E,$B22,'试算平衡表(期初)'!G:G)</f>
        <v>0</v>
      </c>
      <c r="D22" s="98">
        <f>SUMIF('试算平衡表(期初)'!$E:$E,$B22,'试算平衡表(期初)'!H:H)</f>
        <v>0</v>
      </c>
      <c r="E22" s="98">
        <f t="shared" si="4"/>
        <v>0</v>
      </c>
      <c r="F22" s="220" t="s">
        <v>302</v>
      </c>
      <c r="G22" s="103">
        <f>SUMIF('试算平衡表(期初)'!$E:$E,$F22,'试算平衡表(期初)'!G:G)</f>
        <v>0</v>
      </c>
      <c r="H22" s="103">
        <f>SUMIF('试算平衡表(期初)'!$E:$E,$F22,'试算平衡表(期初)'!H:H)</f>
        <v>0</v>
      </c>
      <c r="I22" s="103">
        <f t="shared" si="5"/>
        <v>0</v>
      </c>
    </row>
    <row r="23" spans="2:9" ht="16" customHeight="1" x14ac:dyDescent="0.3">
      <c r="B23" s="171" t="s">
        <v>459</v>
      </c>
      <c r="C23" s="98">
        <f>SUMIF('试算平衡表(期初)'!$E:$E,$B23,'试算平衡表(期初)'!G:G)</f>
        <v>0</v>
      </c>
      <c r="D23" s="98">
        <f>SUMIF('试算平衡表(期初)'!$E:$E,$B23,'试算平衡表(期初)'!H:H)</f>
        <v>0</v>
      </c>
      <c r="E23" s="98">
        <f t="shared" si="4"/>
        <v>0</v>
      </c>
      <c r="F23" s="220" t="s">
        <v>77</v>
      </c>
      <c r="G23" s="103">
        <f>SUMIF('试算平衡表(期初)'!$E:$E,$F23,'试算平衡表(期初)'!G:G)</f>
        <v>0</v>
      </c>
      <c r="H23" s="103">
        <f>SUMIF('试算平衡表(期初)'!$E:$E,$F23,'试算平衡表(期初)'!H:H)</f>
        <v>0</v>
      </c>
      <c r="I23" s="103">
        <f t="shared" si="5"/>
        <v>0</v>
      </c>
    </row>
    <row r="24" spans="2:9" ht="16" customHeight="1" x14ac:dyDescent="0.3">
      <c r="B24" s="171" t="s">
        <v>461</v>
      </c>
      <c r="C24" s="98">
        <f>SUMIF('试算平衡表(期初)'!$E:$E,$B24,'试算平衡表(期初)'!G:G)</f>
        <v>0</v>
      </c>
      <c r="D24" s="98">
        <f>SUMIF('试算平衡表(期初)'!$E:$E,$B24,'试算平衡表(期初)'!H:H)</f>
        <v>0</v>
      </c>
      <c r="E24" s="98">
        <f t="shared" si="4"/>
        <v>0</v>
      </c>
      <c r="F24" s="171" t="s">
        <v>51</v>
      </c>
      <c r="G24" s="103">
        <f>SUMIF('试算平衡表(期初)'!$E:$E,$F24,'试算平衡表(期初)'!G:G)</f>
        <v>0</v>
      </c>
      <c r="H24" s="103">
        <f>SUMIF('试算平衡表(期初)'!$E:$E,$F24,'试算平衡表(期初)'!H:H)</f>
        <v>0</v>
      </c>
      <c r="I24" s="103">
        <f t="shared" si="5"/>
        <v>0</v>
      </c>
    </row>
    <row r="25" spans="2:9" ht="16" customHeight="1" x14ac:dyDescent="0.3">
      <c r="B25" s="171" t="s">
        <v>33</v>
      </c>
      <c r="C25" s="98">
        <f>SUMIF('试算平衡表(期初)'!$E:$E,$B25,'试算平衡表(期初)'!G:G)</f>
        <v>0</v>
      </c>
      <c r="D25" s="98">
        <f>SUMIF('试算平衡表(期初)'!$E:$E,$B25,'试算平衡表(期初)'!H:H)</f>
        <v>0</v>
      </c>
      <c r="E25" s="98">
        <f t="shared" si="4"/>
        <v>0</v>
      </c>
      <c r="F25" s="171" t="s">
        <v>52</v>
      </c>
      <c r="G25" s="103">
        <f>SUMIF('试算平衡表(期初)'!$E:$E,$F25,'试算平衡表(期初)'!G:G)</f>
        <v>0</v>
      </c>
      <c r="H25" s="103">
        <f>SUMIF('试算平衡表(期初)'!$E:$E,$F25,'试算平衡表(期初)'!H:H)</f>
        <v>0</v>
      </c>
      <c r="I25" s="103">
        <f t="shared" si="5"/>
        <v>0</v>
      </c>
    </row>
    <row r="26" spans="2:9" ht="16" customHeight="1" x14ac:dyDescent="0.3">
      <c r="B26" s="171" t="s">
        <v>34</v>
      </c>
      <c r="C26" s="98">
        <f>SUMIF('试算平衡表(期初)'!$E:$E,$B26,'试算平衡表(期初)'!G:G)</f>
        <v>0</v>
      </c>
      <c r="D26" s="98">
        <f>SUMIF('试算平衡表(期初)'!$E:$E,$B26,'试算平衡表(期初)'!H:H)</f>
        <v>0</v>
      </c>
      <c r="E26" s="98">
        <f t="shared" si="4"/>
        <v>0</v>
      </c>
      <c r="F26" s="171" t="s">
        <v>53</v>
      </c>
      <c r="G26" s="103">
        <f>SUMIF('试算平衡表(期初)'!$E:$E,$F26,'试算平衡表(期初)'!G:G)</f>
        <v>0</v>
      </c>
      <c r="H26" s="103">
        <f>SUMIF('试算平衡表(期初)'!$E:$E,$F26,'试算平衡表(期初)'!H:H)</f>
        <v>0</v>
      </c>
      <c r="I26" s="103">
        <f t="shared" si="5"/>
        <v>0</v>
      </c>
    </row>
    <row r="27" spans="2:9" ht="16" customHeight="1" x14ac:dyDescent="0.3">
      <c r="B27" s="171" t="s">
        <v>35</v>
      </c>
      <c r="C27" s="98">
        <f>SUMIF('试算平衡表(期初)'!$E:$E,$B27,'试算平衡表(期初)'!G:G)</f>
        <v>0</v>
      </c>
      <c r="D27" s="98">
        <f>SUMIF('试算平衡表(期初)'!$E:$E,$B27,'试算平衡表(期初)'!H:H)</f>
        <v>0</v>
      </c>
      <c r="E27" s="98">
        <f t="shared" si="4"/>
        <v>0</v>
      </c>
      <c r="F27" s="171" t="s">
        <v>54</v>
      </c>
      <c r="G27" s="103">
        <f>SUMIF('试算平衡表(期初)'!$E:$E,$F27,'试算平衡表(期初)'!G:G)</f>
        <v>0</v>
      </c>
      <c r="H27" s="103">
        <f>SUMIF('试算平衡表(期初)'!$E:$E,$F27,'试算平衡表(期初)'!H:H)</f>
        <v>0</v>
      </c>
      <c r="I27" s="103">
        <f t="shared" si="5"/>
        <v>0</v>
      </c>
    </row>
    <row r="28" spans="2:9" ht="16" customHeight="1" x14ac:dyDescent="0.3">
      <c r="B28" s="171" t="s">
        <v>72</v>
      </c>
      <c r="C28" s="98">
        <f>SUMIF('试算平衡表(期初)'!$E:$E,$B28,'试算平衡表(期初)'!G:G)</f>
        <v>0</v>
      </c>
      <c r="D28" s="98">
        <f>SUMIF('试算平衡表(期初)'!$E:$E,$B28,'试算平衡表(期初)'!H:H)</f>
        <v>0</v>
      </c>
      <c r="E28" s="98">
        <f t="shared" si="4"/>
        <v>0</v>
      </c>
      <c r="F28" s="171" t="s">
        <v>55</v>
      </c>
      <c r="G28" s="103">
        <f>SUMIF('试算平衡表(期初)'!$E:$E,$F28,'试算平衡表(期初)'!G:G)</f>
        <v>0</v>
      </c>
      <c r="H28" s="103">
        <f>SUMIF('试算平衡表(期初)'!$E:$E,$F28,'试算平衡表(期初)'!H:H)</f>
        <v>0</v>
      </c>
      <c r="I28" s="103">
        <f t="shared" si="5"/>
        <v>0</v>
      </c>
    </row>
    <row r="29" spans="2:9" ht="16" customHeight="1" x14ac:dyDescent="0.3">
      <c r="B29" s="171" t="s">
        <v>73</v>
      </c>
      <c r="C29" s="98">
        <f>SUMIF('试算平衡表(期初)'!$E:$E,$B29,'试算平衡表(期初)'!G:G)</f>
        <v>0</v>
      </c>
      <c r="D29" s="98">
        <f>SUMIF('试算平衡表(期初)'!$E:$E,$B29,'试算平衡表(期初)'!H:H)</f>
        <v>0</v>
      </c>
      <c r="E29" s="98">
        <f t="shared" si="4"/>
        <v>0</v>
      </c>
      <c r="F29" s="8" t="s">
        <v>274</v>
      </c>
      <c r="G29" s="103">
        <f>SUM(G20:G21,G24:G28)</f>
        <v>0</v>
      </c>
      <c r="H29" s="103">
        <f>SUM(H20:H21,H24:H28)</f>
        <v>0</v>
      </c>
      <c r="I29" s="103">
        <f>SUM(I20:I21,I24:I28)</f>
        <v>0</v>
      </c>
    </row>
    <row r="30" spans="2:9" ht="16" customHeight="1" x14ac:dyDescent="0.3">
      <c r="B30" s="171" t="s">
        <v>36</v>
      </c>
      <c r="C30" s="98">
        <f>SUMIF('试算平衡表(期初)'!$E:$E,$B30,'试算平衡表(期初)'!G:G)</f>
        <v>0</v>
      </c>
      <c r="D30" s="98">
        <f>SUMIF('试算平衡表(期初)'!$E:$E,$B30,'试算平衡表(期初)'!H:H)</f>
        <v>0</v>
      </c>
      <c r="E30" s="98">
        <f t="shared" si="4"/>
        <v>0</v>
      </c>
      <c r="F30" s="8" t="s">
        <v>82</v>
      </c>
      <c r="G30" s="103">
        <f>G29+G18</f>
        <v>0</v>
      </c>
      <c r="H30" s="103">
        <f t="shared" ref="H30:I30" si="6">H29+H18</f>
        <v>0</v>
      </c>
      <c r="I30" s="103">
        <f t="shared" si="6"/>
        <v>0</v>
      </c>
    </row>
    <row r="31" spans="2:9" ht="16" customHeight="1" x14ac:dyDescent="0.3">
      <c r="B31" s="171" t="s">
        <v>37</v>
      </c>
      <c r="C31" s="98">
        <f>SUMIF('试算平衡表(期初)'!$E:$E,$B31,'试算平衡表(期初)'!G:G)</f>
        <v>0</v>
      </c>
      <c r="D31" s="98">
        <f>SUMIF('试算平衡表(期初)'!$E:$E,$B31,'试算平衡表(期初)'!H:H)</f>
        <v>0</v>
      </c>
      <c r="E31" s="98">
        <f t="shared" si="4"/>
        <v>0</v>
      </c>
      <c r="F31" s="159" t="s">
        <v>433</v>
      </c>
      <c r="G31" s="6"/>
      <c r="H31" s="6"/>
      <c r="I31" s="6"/>
    </row>
    <row r="32" spans="2:9" ht="16" customHeight="1" x14ac:dyDescent="0.3">
      <c r="B32" s="171" t="s">
        <v>38</v>
      </c>
      <c r="C32" s="98">
        <f>SUMIF('试算平衡表(期初)'!$E:$E,$B32,'试算平衡表(期初)'!G:G)</f>
        <v>0</v>
      </c>
      <c r="D32" s="98">
        <f>SUMIF('试算平衡表(期初)'!$E:$E,$B32,'试算平衡表(期初)'!H:H)</f>
        <v>0</v>
      </c>
      <c r="E32" s="98">
        <f t="shared" si="4"/>
        <v>0</v>
      </c>
      <c r="F32" s="220" t="s">
        <v>439</v>
      </c>
      <c r="G32" s="103">
        <f>SUMIF('试算平衡表(期初)'!$E:$E,$F32,'试算平衡表(期初)'!G:G)</f>
        <v>0</v>
      </c>
      <c r="H32" s="103">
        <f>SUMIF('试算平衡表(期初)'!$E:$E,$F32,'试算平衡表(期初)'!H:H)</f>
        <v>0</v>
      </c>
      <c r="I32" s="103">
        <f>H32-G32</f>
        <v>0</v>
      </c>
    </row>
    <row r="33" spans="2:10" ht="16" customHeight="1" x14ac:dyDescent="0.3">
      <c r="B33" s="171" t="s">
        <v>39</v>
      </c>
      <c r="C33" s="331">
        <f>SUMIF('试算平衡表(期初)'!$E:$E,$B33,'试算平衡表(期初)'!G:G)</f>
        <v>0</v>
      </c>
      <c r="D33" s="331">
        <f>SUMIF('试算平衡表(期初)'!$E:$E,$B33,'试算平衡表(期初)'!H:H)</f>
        <v>0</v>
      </c>
      <c r="E33" s="331">
        <f t="shared" si="4"/>
        <v>0</v>
      </c>
      <c r="F33" s="220" t="s">
        <v>78</v>
      </c>
      <c r="G33" s="103">
        <f>SUMIF('试算平衡表(期初)'!$E:$E,$F33,'试算平衡表(期初)'!G:G)</f>
        <v>0</v>
      </c>
      <c r="H33" s="103">
        <f>SUMIF('试算平衡表(期初)'!$E:$E,$F33,'试算平衡表(期初)'!H:H)</f>
        <v>0</v>
      </c>
      <c r="I33" s="103">
        <f t="shared" ref="I33:I38" si="7">H33-G33</f>
        <v>0</v>
      </c>
    </row>
    <row r="34" spans="2:10" ht="16" customHeight="1" x14ac:dyDescent="0.3">
      <c r="B34" s="171" t="s">
        <v>457</v>
      </c>
      <c r="C34" s="160">
        <f>SUMIF('试算平衡表(期初)'!$E:$E,$B34,'试算平衡表(期初)'!G:G)</f>
        <v>0</v>
      </c>
      <c r="D34" s="160">
        <f>SUMIF('试算平衡表(期初)'!$E:$E,$B34,'试算平衡表(期初)'!H:H)</f>
        <v>0</v>
      </c>
      <c r="E34" s="160">
        <f t="shared" ref="E34:E35" si="8">C34-D34</f>
        <v>0</v>
      </c>
      <c r="F34" s="238" t="s">
        <v>302</v>
      </c>
      <c r="G34" s="103">
        <f>SUMIF('试算平衡表(期初)'!$E:$E,$F34,'试算平衡表(期初)'!G:G)</f>
        <v>0</v>
      </c>
      <c r="H34" s="103">
        <f>SUMIF('试算平衡表(期初)'!$E:$E,$F34,'试算平衡表(期初)'!H:H)</f>
        <v>0</v>
      </c>
      <c r="I34" s="103">
        <f t="shared" si="7"/>
        <v>0</v>
      </c>
    </row>
    <row r="35" spans="2:10" ht="16" customHeight="1" x14ac:dyDescent="0.3">
      <c r="B35" s="171" t="s">
        <v>458</v>
      </c>
      <c r="C35" s="331">
        <f>SUMIF('试算平衡表(期初)'!$E:$E,$B35,'试算平衡表(期初)'!G:G)</f>
        <v>0</v>
      </c>
      <c r="D35" s="331">
        <f>SUMIF('试算平衡表(期初)'!$E:$E,$B35,'试算平衡表(期初)'!H:H)</f>
        <v>0</v>
      </c>
      <c r="E35" s="331">
        <f t="shared" si="8"/>
        <v>0</v>
      </c>
      <c r="F35" s="238" t="s">
        <v>77</v>
      </c>
      <c r="G35" s="103">
        <f>SUMIF('试算平衡表(期初)'!$E:$E,$F35,'试算平衡表(期初)'!G:G)</f>
        <v>0</v>
      </c>
      <c r="H35" s="103">
        <f>SUMIF('试算平衡表(期初)'!$E:$E,$F35,'试算平衡表(期初)'!H:H)</f>
        <v>0</v>
      </c>
      <c r="I35" s="103">
        <f t="shared" si="7"/>
        <v>0</v>
      </c>
    </row>
    <row r="36" spans="2:10" ht="16" customHeight="1" x14ac:dyDescent="0.3">
      <c r="B36" s="8" t="s">
        <v>272</v>
      </c>
      <c r="C36" s="98">
        <f>SUM(C19:C33)</f>
        <v>0</v>
      </c>
      <c r="D36" s="98">
        <f>SUM(D19:D33)</f>
        <v>0</v>
      </c>
      <c r="E36" s="98">
        <f>SUM(E19:E33)</f>
        <v>0</v>
      </c>
      <c r="F36" s="220" t="s">
        <v>0</v>
      </c>
      <c r="G36" s="103">
        <f>SUMIF('试算平衡表(期初)'!$E:$E,$F36,'试算平衡表(期初)'!G:G)</f>
        <v>0</v>
      </c>
      <c r="H36" s="103">
        <f>SUMIF('试算平衡表(期初)'!$E:$E,$F36,'试算平衡表(期初)'!H:H)</f>
        <v>0</v>
      </c>
      <c r="I36" s="103">
        <f t="shared" si="7"/>
        <v>0</v>
      </c>
    </row>
    <row r="37" spans="2:10" ht="16" customHeight="1" x14ac:dyDescent="0.3">
      <c r="B37" s="49"/>
      <c r="C37" s="5"/>
      <c r="D37" s="5"/>
      <c r="E37" s="5"/>
      <c r="F37" s="238" t="s">
        <v>303</v>
      </c>
      <c r="G37" s="103">
        <f>SUMIF('试算平衡表(期初)'!$E:$E,$F37,'试算平衡表(期初)'!G:G)</f>
        <v>0</v>
      </c>
      <c r="H37" s="103">
        <f>SUMIF('试算平衡表(期初)'!$E:$E,$F37,'试算平衡表(期初)'!H:H)</f>
        <v>0</v>
      </c>
      <c r="I37" s="103">
        <f t="shared" si="7"/>
        <v>0</v>
      </c>
    </row>
    <row r="38" spans="2:10" ht="16" customHeight="1" x14ac:dyDescent="0.3">
      <c r="B38" s="49"/>
      <c r="C38" s="5"/>
      <c r="D38" s="5"/>
      <c r="E38" s="5"/>
      <c r="F38" s="220" t="s">
        <v>56</v>
      </c>
      <c r="G38" s="103">
        <f>SUMIF('试算平衡表(期初)'!$E:$E,$F38,'试算平衡表(期初)'!G:G)</f>
        <v>0</v>
      </c>
      <c r="H38" s="103">
        <f>SUMIF('试算平衡表(期初)'!$E:$E,$F38,'试算平衡表(期初)'!H:H)</f>
        <v>0</v>
      </c>
      <c r="I38" s="103">
        <f t="shared" si="7"/>
        <v>0</v>
      </c>
    </row>
    <row r="39" spans="2:10" ht="16" customHeight="1" x14ac:dyDescent="0.3">
      <c r="B39" s="49"/>
      <c r="C39" s="5"/>
      <c r="D39" s="5"/>
      <c r="E39" s="5"/>
      <c r="F39" s="220" t="s">
        <v>405</v>
      </c>
      <c r="G39" s="103">
        <f>SUMIF('试算平衡表(期初)'!$E:$E,$F39,'试算平衡表(期初)'!G:G)</f>
        <v>0</v>
      </c>
      <c r="H39" s="103">
        <f>SUMIF('试算平衡表(期初)'!$E:$E,$F39,'试算平衡表(期初)'!H:H)</f>
        <v>0</v>
      </c>
      <c r="I39" s="103">
        <f t="shared" ref="I39:I41" si="9">H39-G39</f>
        <v>0</v>
      </c>
    </row>
    <row r="40" spans="2:10" ht="16" customHeight="1" x14ac:dyDescent="0.3">
      <c r="B40" s="49"/>
      <c r="C40" s="5"/>
      <c r="D40" s="5"/>
      <c r="E40" s="5"/>
      <c r="F40" s="220" t="s">
        <v>2</v>
      </c>
      <c r="G40" s="103">
        <f>SUMIF('试算平衡表(期初)'!$E:$E,$F40,'试算平衡表(期初)'!G:G)</f>
        <v>0</v>
      </c>
      <c r="H40" s="103">
        <f>SUMIF('试算平衡表(期初)'!$E:$E,$F40,'试算平衡表(期初)'!H:H)</f>
        <v>0</v>
      </c>
      <c r="I40" s="103">
        <f t="shared" si="9"/>
        <v>0</v>
      </c>
    </row>
    <row r="41" spans="2:10" ht="16" customHeight="1" x14ac:dyDescent="0.3">
      <c r="B41" s="7"/>
      <c r="C41" s="5"/>
      <c r="D41" s="5"/>
      <c r="E41" s="5"/>
      <c r="F41" s="220" t="s">
        <v>3</v>
      </c>
      <c r="G41" s="103">
        <f>SUMIF('试算平衡表(期初)'!$E:$E,$F41,'试算平衡表(期初)'!G:G)</f>
        <v>0</v>
      </c>
      <c r="H41" s="103">
        <f>SUMIF('试算平衡表(期初)'!$E:$E,$F41,'试算平衡表(期初)'!H:H)</f>
        <v>0</v>
      </c>
      <c r="I41" s="103">
        <f t="shared" si="9"/>
        <v>0</v>
      </c>
    </row>
    <row r="42" spans="2:10" ht="16" customHeight="1" x14ac:dyDescent="0.3">
      <c r="B42" s="4"/>
      <c r="C42" s="5"/>
      <c r="D42" s="5"/>
      <c r="E42" s="5"/>
      <c r="F42" s="8" t="s">
        <v>440</v>
      </c>
      <c r="G42" s="103">
        <f>SUM(G32:G33,G36,G38:G41)-G37</f>
        <v>0</v>
      </c>
      <c r="H42" s="103">
        <f>SUM(H32:H33,H36,H38:H41)-H37</f>
        <v>0</v>
      </c>
      <c r="I42" s="103">
        <f>SUM(I32:I33,I36,I38:I41)-I37</f>
        <v>0</v>
      </c>
    </row>
    <row r="43" spans="2:10" ht="16" customHeight="1" x14ac:dyDescent="0.3">
      <c r="B43" s="8" t="s">
        <v>81</v>
      </c>
      <c r="C43" s="98">
        <f>C36+C17</f>
        <v>0</v>
      </c>
      <c r="D43" s="98">
        <f>D36+D17</f>
        <v>0</v>
      </c>
      <c r="E43" s="98">
        <f>E36+E17</f>
        <v>0</v>
      </c>
      <c r="F43" s="8" t="s">
        <v>434</v>
      </c>
      <c r="G43" s="103">
        <f>G42+G30</f>
        <v>0</v>
      </c>
      <c r="H43" s="103">
        <f t="shared" ref="H43:I43" si="10">H42+H30</f>
        <v>0</v>
      </c>
      <c r="I43" s="103">
        <f t="shared" si="10"/>
        <v>0</v>
      </c>
    </row>
    <row r="44" spans="2:10" ht="16" customHeight="1" x14ac:dyDescent="0.3">
      <c r="J44" s="27"/>
    </row>
    <row r="45" spans="2:10" ht="14.25" hidden="1" customHeight="1" x14ac:dyDescent="0.3"/>
    <row r="46" spans="2:10" hidden="1" x14ac:dyDescent="0.3"/>
    <row r="47" spans="2:10" x14ac:dyDescent="0.3">
      <c r="F47" s="27"/>
    </row>
    <row r="52" ht="16.5" customHeight="1" x14ac:dyDescent="0.3"/>
  </sheetData>
  <mergeCells count="4">
    <mergeCell ref="B1:H1"/>
    <mergeCell ref="B2:H2"/>
    <mergeCell ref="B3:F3"/>
    <mergeCell ref="H3:I3"/>
  </mergeCells>
  <phoneticPr fontId="4" type="noConversion"/>
  <hyperlinks>
    <hyperlink ref="A1" location="目录!A1" display="返回目录" xr:uid="{00000000-0004-0000-1200-000000000000}"/>
  </hyperlinks>
  <printOptions horizontalCentered="1"/>
  <pageMargins left="0.7" right="0.7" top="0.75" bottom="0.75" header="0.3" footer="0.3"/>
  <pageSetup paperSize="9" scale="56" orientation="portrait" blackAndWhite="1" r:id="rId1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Sheet10">
    <tabColor rgb="FFFFFF00"/>
    <pageSetUpPr fitToPage="1"/>
  </sheetPr>
  <dimension ref="A1:D44"/>
  <sheetViews>
    <sheetView showZeros="0" topLeftCell="A25" zoomScaleNormal="100" zoomScaleSheetLayoutView="100" workbookViewId="0">
      <selection activeCell="H40" sqref="H40"/>
    </sheetView>
  </sheetViews>
  <sheetFormatPr defaultColWidth="9" defaultRowHeight="11.5" x14ac:dyDescent="0.3"/>
  <cols>
    <col min="1" max="1" width="7.75" style="10" customWidth="1"/>
    <col min="2" max="2" width="37.25" style="17" customWidth="1"/>
    <col min="3" max="4" width="17.33203125" style="16" customWidth="1"/>
    <col min="5" max="16384" width="9" style="10"/>
  </cols>
  <sheetData>
    <row r="1" spans="1:4" ht="36.75" customHeight="1" x14ac:dyDescent="0.3">
      <c r="A1" s="213" t="s">
        <v>125</v>
      </c>
      <c r="B1" s="391" t="s">
        <v>115</v>
      </c>
      <c r="C1" s="392"/>
      <c r="D1" s="392"/>
    </row>
    <row r="2" spans="1:4" x14ac:dyDescent="0.3">
      <c r="B2" s="393">
        <f>基本信息表!D6</f>
        <v>45292</v>
      </c>
      <c r="C2" s="394"/>
      <c r="D2" s="394"/>
    </row>
    <row r="3" spans="1:4" ht="17.149999999999999" customHeight="1" thickBot="1" x14ac:dyDescent="0.35">
      <c r="B3" s="395" t="str">
        <f>未审资产负债表!B3</f>
        <v>单位：洛阳优选文化传播有限公司</v>
      </c>
      <c r="C3" s="396"/>
      <c r="D3" s="11" t="s">
        <v>8</v>
      </c>
    </row>
    <row r="4" spans="1:4" s="13" customFormat="1" ht="21" customHeight="1" x14ac:dyDescent="0.3">
      <c r="B4" s="224" t="s">
        <v>80</v>
      </c>
      <c r="C4" s="161" t="s">
        <v>275</v>
      </c>
      <c r="D4" s="162" t="s">
        <v>276</v>
      </c>
    </row>
    <row r="5" spans="1:4" ht="18" customHeight="1" x14ac:dyDescent="0.3">
      <c r="B5" s="68" t="s">
        <v>255</v>
      </c>
      <c r="C5" s="98">
        <f>SUMIF('试算平衡表(期末)'!$E:$E,RIGHT(B5,LEN(B5)-2),'试算平衡表(期末)'!H:H)-SUMIF('试算平衡表(期末)'!$E:$E,RIGHT(B5,LEN(B5)-2),'试算平衡表(期末)'!G:G)</f>
        <v>0</v>
      </c>
      <c r="D5" s="107">
        <f>SUMIF('试算平衡表(期初)'!$E:$E,RIGHT(B5,LEN(B5)-2),'试算平衡表(期初)'!H:H)-SUMIF('试算平衡表(期初)'!$E:$E,RIGHT(B5,LEN(B5)-2),'试算平衡表(期初)'!G:G)</f>
        <v>0</v>
      </c>
    </row>
    <row r="6" spans="1:4" ht="18" customHeight="1" x14ac:dyDescent="0.3">
      <c r="B6" s="66" t="s">
        <v>304</v>
      </c>
      <c r="C6" s="98">
        <f>-(SUMIF('试算平衡表(期末)'!$E:$E,RIGHT(B6,LEN(B6)-2),'试算平衡表(期末)'!H:H)-SUMIF('试算平衡表(期末)'!$E:$E,RIGHT(B6,LEN(B6)-2),'试算平衡表(期末)'!G:G))</f>
        <v>0</v>
      </c>
      <c r="D6" s="107">
        <f>-(SUMIF('试算平衡表(期初)'!$E:$E,RIGHT(B6,LEN(B6)-2),'试算平衡表(期初)'!H:H)-SUMIF('试算平衡表(期初)'!$E:$E,RIGHT(B6,LEN(B6)-2),'试算平衡表(期初)'!G:G))</f>
        <v>0</v>
      </c>
    </row>
    <row r="7" spans="1:4" ht="18" customHeight="1" x14ac:dyDescent="0.3">
      <c r="B7" s="163" t="s">
        <v>113</v>
      </c>
      <c r="C7" s="98">
        <f>-(SUMIF('试算平衡表(期末)'!$E:$E,B7,'试算平衡表(期末)'!H:H)-SUMIF('试算平衡表(期末)'!$E:$E,B7,'试算平衡表(期末)'!G:G))</f>
        <v>0</v>
      </c>
      <c r="D7" s="107">
        <f>-(SUMIF('试算平衡表(期初)'!$E:$E,B7,'试算平衡表(期初)'!H:H)-SUMIF('试算平衡表(期初)'!$E:$E,B7,'试算平衡表(期初)'!G:G))</f>
        <v>0</v>
      </c>
    </row>
    <row r="8" spans="1:4" ht="18" customHeight="1" x14ac:dyDescent="0.3">
      <c r="B8" s="163" t="s">
        <v>114</v>
      </c>
      <c r="C8" s="98">
        <f>-(SUMIF('试算平衡表(期末)'!$E:$E,B8,'试算平衡表(期末)'!H:H)-SUMIF('试算平衡表(期末)'!$E:$E,B8,'试算平衡表(期末)'!G:G))</f>
        <v>0</v>
      </c>
      <c r="D8" s="107">
        <f>-(SUMIF('试算平衡表(期初)'!$E:$E,B8,'试算平衡表(期初)'!H:H)-SUMIF('试算平衡表(期初)'!$E:$E,B8,'试算平衡表(期初)'!G:G))</f>
        <v>0</v>
      </c>
    </row>
    <row r="9" spans="1:4" ht="18" customHeight="1" x14ac:dyDescent="0.3">
      <c r="B9" s="163" t="s">
        <v>122</v>
      </c>
      <c r="C9" s="98">
        <f>-(SUMIF('试算平衡表(期末)'!$E:$E,B9,'试算平衡表(期末)'!H:H)-SUMIF('试算平衡表(期末)'!$E:$E,B9,'试算平衡表(期末)'!G:G))</f>
        <v>0</v>
      </c>
      <c r="D9" s="107">
        <f>-(SUMIF('试算平衡表(期初)'!$E:$E,B9,'试算平衡表(期初)'!H:H)-SUMIF('试算平衡表(期初)'!$E:$E,B9,'试算平衡表(期初)'!G:G))</f>
        <v>0</v>
      </c>
    </row>
    <row r="10" spans="1:4" ht="18" customHeight="1" x14ac:dyDescent="0.3">
      <c r="B10" s="163" t="s">
        <v>256</v>
      </c>
      <c r="C10" s="98">
        <f>-(SUMIF('试算平衡表(期末)'!$E:$E,B10,'试算平衡表(期末)'!H:H)-SUMIF('试算平衡表(期末)'!$E:$E,B10,'试算平衡表(期末)'!G:G))</f>
        <v>0</v>
      </c>
      <c r="D10" s="107">
        <f>-(SUMIF('试算平衡表(期初)'!$E:$E,B10,'试算平衡表(期初)'!H:H)-SUMIF('试算平衡表(期初)'!$E:$E,B10,'试算平衡表(期初)'!G:G))</f>
        <v>0</v>
      </c>
    </row>
    <row r="11" spans="1:4" ht="18" customHeight="1" x14ac:dyDescent="0.3">
      <c r="B11" s="163" t="s">
        <v>123</v>
      </c>
      <c r="C11" s="98">
        <f>-(SUMIF('试算平衡表(期末)'!$E:$E,B11,'试算平衡表(期末)'!H:H)-SUMIF('试算平衡表(期末)'!$E:$E,B11,'试算平衡表(期末)'!G:G))</f>
        <v>0</v>
      </c>
      <c r="D11" s="107">
        <f>-(SUMIF('试算平衡表(期初)'!$E:$E,B11,'试算平衡表(期初)'!H:H)-SUMIF('试算平衡表(期初)'!$E:$E,B11,'试算平衡表(期初)'!G:G))</f>
        <v>0</v>
      </c>
    </row>
    <row r="12" spans="1:4" ht="18" customHeight="1" x14ac:dyDescent="0.3">
      <c r="B12" s="164" t="s">
        <v>257</v>
      </c>
      <c r="C12" s="90"/>
      <c r="D12" s="105"/>
    </row>
    <row r="13" spans="1:4" ht="18" customHeight="1" x14ac:dyDescent="0.3">
      <c r="B13" s="165" t="s">
        <v>258</v>
      </c>
      <c r="C13" s="90"/>
      <c r="D13" s="105"/>
    </row>
    <row r="14" spans="1:4" ht="18" customHeight="1" x14ac:dyDescent="0.3">
      <c r="B14" s="66" t="s">
        <v>305</v>
      </c>
      <c r="C14" s="98">
        <f>SUMIF('试算平衡表(期末)'!$E:$E,RIGHT(B14,LEN(B14)-2),'试算平衡表(期末)'!H:H)-SUMIF('试算平衡表(期末)'!$E:$E,RIGHT(B14,LEN(B14)-2),'试算平衡表(期末)'!G:G)</f>
        <v>0</v>
      </c>
      <c r="D14" s="107">
        <f>SUMIF('试算平衡表(期初)'!$E:$E,RIGHT(B14,LEN(B14)-2),'试算平衡表(期初)'!H:H)-SUMIF('试算平衡表(期初)'!$E:$E,RIGHT(B14,LEN(B14)-2),'试算平衡表(期初)'!G:G)</f>
        <v>0</v>
      </c>
    </row>
    <row r="15" spans="1:4" ht="18" customHeight="1" x14ac:dyDescent="0.3">
      <c r="B15" s="163" t="s">
        <v>419</v>
      </c>
      <c r="C15" s="98">
        <f>SUMIF('试算平衡表(期末)'!$E:$E,LEFT(B15,FIND("(",B15,1)-1),'试算平衡表(期末)'!H:H)-SUMIF('试算平衡表(期末)'!$E:$E,LEFT(B15,FIND("(",B15,1)-1),'试算平衡表(期末)'!G:G)</f>
        <v>0</v>
      </c>
      <c r="D15" s="107">
        <f>SUMIF('试算平衡表(期初)'!$E:$E,LEFT(B15,FIND("(",B15,1)-1),'试算平衡表(期初)'!H:H)-SUMIF('试算平衡表(期初)'!$E:$E,LEFT(B15,FIND("(",B15,1)-1),'试算平衡表(期初)'!G:G)</f>
        <v>0</v>
      </c>
    </row>
    <row r="16" spans="1:4" ht="18" customHeight="1" x14ac:dyDescent="0.3">
      <c r="B16" s="164" t="s">
        <v>306</v>
      </c>
      <c r="C16" s="98">
        <f>SUMIF('试算平衡表(期末)'!$E:$E,RIGHT(B16,LEN(B16)-3),'试算平衡表(期末)'!H:H)-SUMIF('试算平衡表(期末)'!$E:$E,RIGHT(B16,LEN(B16)-3),'试算平衡表(期末)'!G:G)</f>
        <v>0</v>
      </c>
      <c r="D16" s="107">
        <f>SUMIF('试算平衡表(期初)'!$E:$E,RIGHT(B16,LEN(B16)-3),'试算平衡表(期初)'!H:H)-SUMIF('试算平衡表(期初)'!$E:$E,RIGHT(B16,LEN(B16)-3),'试算平衡表(期初)'!G:G)</f>
        <v>0</v>
      </c>
    </row>
    <row r="17" spans="2:4" ht="18" customHeight="1" x14ac:dyDescent="0.3">
      <c r="B17" s="163" t="s">
        <v>424</v>
      </c>
      <c r="C17" s="98">
        <f>SUMIF('试算平衡表(期末)'!$E:$E,LEFT(B17,FIND("(",B17,1)-1),'试算平衡表(期末)'!H:H)-SUMIF('试算平衡表(期末)'!$E:$E,LEFT(B17,FIND("(",B17,1)-1),'试算平衡表(期末)'!G:G)</f>
        <v>0</v>
      </c>
      <c r="D17" s="107">
        <f>SUMIF('试算平衡表(期初)'!$E:$E,LEFT(B17,FIND("(",B17,1)-1),'试算平衡表(期初)'!H:H)-SUMIF('试算平衡表(期初)'!$E:$E,LEFT(B17,FIND("(",B17,1)-1),'试算平衡表(期初)'!G:G)</f>
        <v>0</v>
      </c>
    </row>
    <row r="18" spans="2:4" ht="18" customHeight="1" x14ac:dyDescent="0.3">
      <c r="B18" s="163" t="s">
        <v>463</v>
      </c>
      <c r="C18" s="98">
        <f>SUMIF('试算平衡表(期末)'!$E:$E,LEFT(B18,FIND("(",B18,1)-1),'试算平衡表(期末)'!H:H)-SUMIF('试算平衡表(期末)'!$E:$E,LEFT(B18,FIND("(",B18,1)-1),'试算平衡表(期末)'!G:G)</f>
        <v>0</v>
      </c>
      <c r="D18" s="107">
        <f>SUMIF('试算平衡表(期初)'!$E:$E,LEFT(B18,FIND("(",B18,1)-1),'试算平衡表(期初)'!H:H)-SUMIF('试算平衡表(期初)'!$E:$E,LEFT(B18,FIND("(",B18,1)-1),'试算平衡表(期初)'!G:G)</f>
        <v>0</v>
      </c>
    </row>
    <row r="19" spans="2:4" ht="18" customHeight="1" x14ac:dyDescent="0.3">
      <c r="B19" s="163" t="s">
        <v>425</v>
      </c>
      <c r="C19" s="98">
        <f>SUMIF('试算平衡表(期末)'!$E:$E,LEFT(B19,FIND("(",B19,1)-1),'试算平衡表(期末)'!H:H)-SUMIF('试算平衡表(期末)'!$E:$E,LEFT(B19,FIND("(",B19,1)-1),'试算平衡表(期末)'!G:G)</f>
        <v>0</v>
      </c>
      <c r="D19" s="107">
        <f>SUMIF('试算平衡表(期初)'!$E:$E,LEFT(B19,FIND("(",B19,1)-1),'试算平衡表(期初)'!H:H)-SUMIF('试算平衡表(期初)'!$E:$E,LEFT(B19,FIND("(",B19,1)-1),'试算平衡表(期初)'!G:G)</f>
        <v>0</v>
      </c>
    </row>
    <row r="20" spans="2:4" ht="18" customHeight="1" x14ac:dyDescent="0.3">
      <c r="B20" s="163" t="s">
        <v>426</v>
      </c>
      <c r="C20" s="98">
        <f>SUMIF('试算平衡表(期末)'!$E:$E,LEFT(B20,FIND("(",B20,1)-1),'试算平衡表(期末)'!H:H)-SUMIF('试算平衡表(期末)'!$E:$E,LEFT(B20,FIND("(",B20,1)-1),'试算平衡表(期末)'!G:G)</f>
        <v>0</v>
      </c>
      <c r="D20" s="107">
        <f>SUMIF('试算平衡表(期初)'!$E:$E,LEFT(B20,FIND("(",B20,1)-1),'试算平衡表(期初)'!H:H)-SUMIF('试算平衡表(期初)'!$E:$E,LEFT(B20,FIND("(",B20,1)-1),'试算平衡表(期初)'!G:G)</f>
        <v>0</v>
      </c>
    </row>
    <row r="21" spans="2:4" ht="18" customHeight="1" x14ac:dyDescent="0.3">
      <c r="B21" s="68" t="s">
        <v>427</v>
      </c>
      <c r="C21" s="106">
        <f>SUM(C5,C14:C15,C17:C20)-SUM(C6:C11)</f>
        <v>0</v>
      </c>
      <c r="D21" s="333">
        <f>SUM(D5,D14:D15,D17:D20)-SUM(D6:D11)</f>
        <v>0</v>
      </c>
    </row>
    <row r="22" spans="2:4" ht="18" customHeight="1" x14ac:dyDescent="0.3">
      <c r="B22" s="66" t="s">
        <v>307</v>
      </c>
      <c r="C22" s="98">
        <f>SUMIF('试算平衡表(期末)'!$E:$E,RIGHT(B22,LEN(B22)-2),'试算平衡表(期末)'!H:H)-SUMIF('试算平衡表(期末)'!$E:$E,RIGHT(B22,LEN(B22)-2),'试算平衡表(期末)'!G:G)</f>
        <v>0</v>
      </c>
      <c r="D22" s="107">
        <f>SUMIF('试算平衡表(期初)'!$E:$E,RIGHT(B22,LEN(B22)-2),'试算平衡表(期初)'!H:H)-SUMIF('试算平衡表(期初)'!$E:$E,RIGHT(B22,LEN(B22)-2),'试算平衡表(期初)'!G:G)</f>
        <v>0</v>
      </c>
    </row>
    <row r="23" spans="2:4" ht="18" customHeight="1" x14ac:dyDescent="0.3">
      <c r="B23" s="66" t="s">
        <v>308</v>
      </c>
      <c r="C23" s="98">
        <f>-(SUMIF('试算平衡表(期末)'!$E:$E,RIGHT(B23,LEN(B23)-2),'试算平衡表(期末)'!H:H)-SUMIF('试算平衡表(期末)'!$E:$E,RIGHT(B23,LEN(B23)-2),'试算平衡表(期末)'!G:G))</f>
        <v>0</v>
      </c>
      <c r="D23" s="107">
        <f>-(SUMIF('试算平衡表(期初)'!$E:$E,RIGHT(B23,LEN(B23)-2),'试算平衡表(期初)'!H:H)-SUMIF('试算平衡表(期初)'!$E:$E,RIGHT(B23,LEN(B23)-2),'试算平衡表(期初)'!G:G))</f>
        <v>0</v>
      </c>
    </row>
    <row r="24" spans="2:4" ht="18" customHeight="1" x14ac:dyDescent="0.3">
      <c r="B24" s="68" t="s">
        <v>428</v>
      </c>
      <c r="C24" s="98">
        <f>C21+C22-C23</f>
        <v>0</v>
      </c>
      <c r="D24" s="107">
        <f>D21+D22-D23</f>
        <v>0</v>
      </c>
    </row>
    <row r="25" spans="2:4" ht="18" customHeight="1" x14ac:dyDescent="0.3">
      <c r="B25" s="66" t="s">
        <v>309</v>
      </c>
      <c r="C25" s="98">
        <f>-(SUMIF('试算平衡表(期末)'!$E:$E,RIGHT(B25,LEN(B25)-2),'试算平衡表(期末)'!H:H)-SUMIF('试算平衡表(期末)'!$E:$E,RIGHT(B25,LEN(B25)-2),'试算平衡表(期末)'!G:G))</f>
        <v>0</v>
      </c>
      <c r="D25" s="107">
        <f>-(SUMIF('试算平衡表(期初)'!$E:$E,RIGHT(B25,LEN(B25)-2),'试算平衡表(期初)'!H:H)-SUMIF('试算平衡表(期初)'!$E:$E,RIGHT(B25,LEN(B25)-2),'试算平衡表(期初)'!G:G))</f>
        <v>0</v>
      </c>
    </row>
    <row r="26" spans="2:4" ht="18" customHeight="1" x14ac:dyDescent="0.3">
      <c r="B26" s="68" t="s">
        <v>429</v>
      </c>
      <c r="C26" s="98">
        <f>C24-C25</f>
        <v>0</v>
      </c>
      <c r="D26" s="107">
        <f>D24-D25</f>
        <v>0</v>
      </c>
    </row>
    <row r="27" spans="2:4" ht="18" customHeight="1" x14ac:dyDescent="0.3">
      <c r="B27" s="225" t="s">
        <v>430</v>
      </c>
      <c r="C27" s="98">
        <f>C26</f>
        <v>0</v>
      </c>
      <c r="D27" s="107">
        <f>D26</f>
        <v>0</v>
      </c>
    </row>
    <row r="28" spans="2:4" ht="18" customHeight="1" x14ac:dyDescent="0.3">
      <c r="B28" s="225" t="s">
        <v>431</v>
      </c>
      <c r="C28" s="90"/>
      <c r="D28" s="105"/>
    </row>
    <row r="29" spans="2:4" ht="18" customHeight="1" x14ac:dyDescent="0.3">
      <c r="B29" s="68" t="s">
        <v>11</v>
      </c>
      <c r="C29" s="98">
        <f>C30+C34</f>
        <v>0</v>
      </c>
      <c r="D29" s="107">
        <f>D30+D34</f>
        <v>0</v>
      </c>
    </row>
    <row r="30" spans="2:4" ht="18" customHeight="1" x14ac:dyDescent="0.3">
      <c r="B30" s="67" t="s">
        <v>420</v>
      </c>
      <c r="C30" s="98">
        <f>C31+C32</f>
        <v>0</v>
      </c>
      <c r="D30" s="107">
        <f>D31+D32</f>
        <v>0</v>
      </c>
    </row>
    <row r="31" spans="2:4" ht="18" customHeight="1" x14ac:dyDescent="0.3">
      <c r="B31" s="65" t="s">
        <v>259</v>
      </c>
      <c r="C31" s="90"/>
      <c r="D31" s="105"/>
    </row>
    <row r="32" spans="2:4" ht="16.5" customHeight="1" x14ac:dyDescent="0.3">
      <c r="B32" s="69" t="s">
        <v>260</v>
      </c>
      <c r="C32" s="90"/>
      <c r="D32" s="105"/>
    </row>
    <row r="33" spans="2:4" ht="16.5" customHeight="1" x14ac:dyDescent="0.3">
      <c r="B33" s="226" t="s">
        <v>261</v>
      </c>
      <c r="C33" s="90"/>
      <c r="D33" s="105"/>
    </row>
    <row r="34" spans="2:4" ht="18" customHeight="1" x14ac:dyDescent="0.3">
      <c r="B34" s="67" t="s">
        <v>421</v>
      </c>
      <c r="C34" s="98">
        <f>SUM(C35:C40)</f>
        <v>0</v>
      </c>
      <c r="D34" s="107">
        <f>SUM(D35:D40)</f>
        <v>0</v>
      </c>
    </row>
    <row r="35" spans="2:4" ht="18" customHeight="1" x14ac:dyDescent="0.3">
      <c r="B35" s="65" t="s">
        <v>262</v>
      </c>
      <c r="C35" s="90"/>
      <c r="D35" s="105"/>
    </row>
    <row r="36" spans="2:4" ht="18" customHeight="1" x14ac:dyDescent="0.3">
      <c r="B36" s="65" t="s">
        <v>454</v>
      </c>
      <c r="C36" s="90"/>
      <c r="D36" s="105"/>
    </row>
    <row r="37" spans="2:4" ht="18" customHeight="1" x14ac:dyDescent="0.3">
      <c r="B37" s="65" t="s">
        <v>456</v>
      </c>
      <c r="C37" s="90"/>
      <c r="D37" s="105"/>
    </row>
    <row r="38" spans="2:4" ht="18" customHeight="1" x14ac:dyDescent="0.3">
      <c r="B38" s="65" t="s">
        <v>263</v>
      </c>
      <c r="C38" s="90"/>
      <c r="D38" s="105"/>
    </row>
    <row r="39" spans="2:4" ht="18" customHeight="1" x14ac:dyDescent="0.3">
      <c r="B39" s="65" t="s">
        <v>264</v>
      </c>
      <c r="C39" s="90"/>
      <c r="D39" s="105"/>
    </row>
    <row r="40" spans="2:4" ht="18" customHeight="1" x14ac:dyDescent="0.3">
      <c r="B40" s="66" t="s">
        <v>261</v>
      </c>
      <c r="C40" s="90"/>
      <c r="D40" s="105"/>
    </row>
    <row r="41" spans="2:4" ht="18" customHeight="1" x14ac:dyDescent="0.3">
      <c r="B41" s="68" t="s">
        <v>12</v>
      </c>
      <c r="C41" s="98">
        <f>C26+C29</f>
        <v>0</v>
      </c>
      <c r="D41" s="107">
        <f>D26+D29</f>
        <v>0</v>
      </c>
    </row>
    <row r="42" spans="2:4" ht="18" customHeight="1" x14ac:dyDescent="0.3">
      <c r="B42" s="68" t="s">
        <v>13</v>
      </c>
      <c r="C42" s="90"/>
      <c r="D42" s="105"/>
    </row>
    <row r="43" spans="2:4" ht="18" customHeight="1" x14ac:dyDescent="0.3">
      <c r="B43" s="67" t="s">
        <v>422</v>
      </c>
      <c r="C43" s="90"/>
      <c r="D43" s="105"/>
    </row>
    <row r="44" spans="2:4" ht="18" customHeight="1" thickBot="1" x14ac:dyDescent="0.35">
      <c r="B44" s="166" t="s">
        <v>423</v>
      </c>
      <c r="C44" s="114"/>
      <c r="D44" s="115"/>
    </row>
  </sheetData>
  <mergeCells count="3">
    <mergeCell ref="B1:D1"/>
    <mergeCell ref="B2:D2"/>
    <mergeCell ref="B3:C3"/>
  </mergeCells>
  <phoneticPr fontId="4" type="noConversion"/>
  <hyperlinks>
    <hyperlink ref="A1" location="目录!A1" display="返回目录" xr:uid="{00000000-0004-0000-1300-000000000000}"/>
  </hyperlinks>
  <printOptions horizontalCentered="1"/>
  <pageMargins left="0.59055118110236227" right="0.39370078740157483" top="0.78740157480314965" bottom="0.59055118110236227" header="0.51181102362204722" footer="0.51181102362204722"/>
  <pageSetup paperSize="9" firstPageNumber="11" orientation="portrait" blackAndWhite="1" useFirstPageNumber="1" r:id="rId1"/>
  <headerFooter alignWithMargins="0">
    <oddFooter>&amp;C&amp;P</oddFooter>
  </headerFooter>
  <legacyDrawing r:id="rId2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Sheet18">
    <tabColor rgb="FF00B0F0"/>
    <pageSetUpPr fitToPage="1"/>
  </sheetPr>
  <dimension ref="A1:H3"/>
  <sheetViews>
    <sheetView workbookViewId="0">
      <selection activeCell="F22" sqref="F22"/>
    </sheetView>
  </sheetViews>
  <sheetFormatPr defaultColWidth="9" defaultRowHeight="13" x14ac:dyDescent="0.3"/>
  <cols>
    <col min="1" max="1" width="7.75" style="56" customWidth="1"/>
    <col min="2" max="2" width="9" style="56"/>
    <col min="3" max="3" width="27" style="56" customWidth="1"/>
    <col min="4" max="4" width="16.08203125" style="56" customWidth="1"/>
    <col min="5" max="5" width="40.33203125" style="92" customWidth="1"/>
    <col min="6" max="7" width="18.58203125" style="56" customWidth="1"/>
    <col min="8" max="16384" width="9" style="56"/>
  </cols>
  <sheetData>
    <row r="1" spans="1:8" ht="21" x14ac:dyDescent="0.4">
      <c r="A1" s="210" t="s">
        <v>125</v>
      </c>
      <c r="B1" s="53" t="s">
        <v>332</v>
      </c>
      <c r="C1" s="54"/>
      <c r="D1" s="54"/>
      <c r="E1" s="91"/>
      <c r="F1" s="54"/>
      <c r="G1" s="54"/>
      <c r="H1" s="54"/>
    </row>
    <row r="2" spans="1:8" ht="13.5" x14ac:dyDescent="0.3">
      <c r="B2" s="449" t="str">
        <f>已审现金流量表!B3</f>
        <v>单位：洛阳优选文化传播有限公司</v>
      </c>
      <c r="C2" s="450"/>
      <c r="E2" s="451">
        <f>已审现金流量表!B2</f>
        <v>45292</v>
      </c>
      <c r="F2" s="452"/>
    </row>
    <row r="3" spans="1:8" ht="13.5" x14ac:dyDescent="0.3">
      <c r="B3" s="52" t="s">
        <v>178</v>
      </c>
      <c r="C3" s="52" t="s">
        <v>333</v>
      </c>
      <c r="D3" s="57" t="s">
        <v>117</v>
      </c>
      <c r="E3" s="239" t="s">
        <v>328</v>
      </c>
      <c r="F3" s="52" t="s">
        <v>334</v>
      </c>
      <c r="G3" s="52" t="s">
        <v>335</v>
      </c>
      <c r="H3" s="52" t="s">
        <v>182</v>
      </c>
    </row>
  </sheetData>
  <mergeCells count="2">
    <mergeCell ref="B2:C2"/>
    <mergeCell ref="E2:F2"/>
  </mergeCells>
  <phoneticPr fontId="4" type="noConversion"/>
  <dataValidations count="1">
    <dataValidation type="list" allowBlank="1" showInputMessage="1" showErrorMessage="1" sqref="D4:D1048576" xr:uid="{00000000-0002-0000-1400-000000000000}">
      <formula1>"经营活动,投资活动,筹资活动"</formula1>
    </dataValidation>
  </dataValidations>
  <hyperlinks>
    <hyperlink ref="A1" location="目录!A1" display="返回目录" xr:uid="{00000000-0004-0000-1400-000000000000}"/>
  </hyperlinks>
  <printOptions horizontalCentered="1"/>
  <pageMargins left="0.7" right="0.7" top="0.75" bottom="0.75" header="0.3" footer="0.3"/>
  <pageSetup paperSize="9" scale="58" orientation="portrait" blackAndWhite="1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400-000001000000}">
          <x14:formula1>
            <xm:f>OFFSET(数据有效性表格!$E$2,MATCH(D4,数据有效性表格!$E$2:$E$27,0)-1,1,COUNTIF(数据有效性表格!$E$2:$E$27,D4),1)</xm:f>
          </x14:formula1>
          <xm:sqref>E4:E1048576</xm:sqref>
        </x14:dataValidation>
      </x14:dataValidations>
    </ext>
  </extLst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Sheet19">
    <tabColor rgb="FF00B0F0"/>
    <pageSetUpPr fitToPage="1"/>
  </sheetPr>
  <dimension ref="A1:H3"/>
  <sheetViews>
    <sheetView workbookViewId="0">
      <selection activeCell="F31" sqref="F31"/>
    </sheetView>
  </sheetViews>
  <sheetFormatPr defaultColWidth="9" defaultRowHeight="13" x14ac:dyDescent="0.3"/>
  <cols>
    <col min="1" max="1" width="7.75" style="56" customWidth="1"/>
    <col min="2" max="2" width="9" style="56"/>
    <col min="3" max="3" width="27" style="56" customWidth="1"/>
    <col min="4" max="4" width="16.08203125" style="56" customWidth="1"/>
    <col min="5" max="5" width="26.08203125" style="56" customWidth="1"/>
    <col min="6" max="7" width="18.58203125" style="56" customWidth="1"/>
    <col min="8" max="16384" width="9" style="56"/>
  </cols>
  <sheetData>
    <row r="1" spans="1:8" ht="21" x14ac:dyDescent="0.4">
      <c r="A1" s="210" t="s">
        <v>125</v>
      </c>
      <c r="B1" s="53" t="s">
        <v>118</v>
      </c>
      <c r="C1" s="54"/>
      <c r="D1" s="54"/>
      <c r="E1" s="55"/>
      <c r="F1" s="54"/>
      <c r="G1" s="54"/>
      <c r="H1" s="54"/>
    </row>
    <row r="2" spans="1:8" ht="13.5" x14ac:dyDescent="0.3">
      <c r="B2" s="449" t="str">
        <f>已审现金流量表!B3</f>
        <v>单位：洛阳优选文化传播有限公司</v>
      </c>
      <c r="C2" s="450"/>
      <c r="E2" s="451">
        <f>'现金流量表调整(本期)'!E2:F2</f>
        <v>45292</v>
      </c>
      <c r="F2" s="452"/>
    </row>
    <row r="3" spans="1:8" ht="13.5" x14ac:dyDescent="0.3">
      <c r="B3" s="52" t="s">
        <v>178</v>
      </c>
      <c r="C3" s="52" t="s">
        <v>333</v>
      </c>
      <c r="D3" s="57" t="s">
        <v>117</v>
      </c>
      <c r="E3" s="57" t="s">
        <v>328</v>
      </c>
      <c r="F3" s="52" t="s">
        <v>334</v>
      </c>
      <c r="G3" s="52" t="s">
        <v>335</v>
      </c>
      <c r="H3" s="52" t="s">
        <v>182</v>
      </c>
    </row>
  </sheetData>
  <mergeCells count="2">
    <mergeCell ref="B2:C2"/>
    <mergeCell ref="E2:F2"/>
  </mergeCells>
  <phoneticPr fontId="4" type="noConversion"/>
  <dataValidations count="1">
    <dataValidation type="list" allowBlank="1" showInputMessage="1" showErrorMessage="1" sqref="D4:D1048576" xr:uid="{00000000-0002-0000-1500-000000000000}">
      <formula1>"经营活动,投资活动,筹资活动"</formula1>
    </dataValidation>
  </dataValidations>
  <hyperlinks>
    <hyperlink ref="A1" location="目录!A1" display="返回目录" xr:uid="{00000000-0004-0000-1500-000000000000}"/>
  </hyperlinks>
  <printOptions horizontalCentered="1"/>
  <pageMargins left="0.7" right="0.7" top="0.75" bottom="0.75" header="0.3" footer="0.3"/>
  <pageSetup paperSize="9" scale="64" orientation="portrait" blackAndWhite="1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00000000-0002-0000-1500-000001000000}">
          <x14:formula1>
            <xm:f>OFFSET(数据有效性表格!$E$2,MATCH(D4,数据有效性表格!$E$2:$E$27,0)-1,1,COUNTIF(数据有效性表格!$E$2:$E$27,D4),1)</xm:f>
          </x14:formula1>
          <xm:sqref>E4:E1048576</xm:sqref>
        </x14:dataValidation>
      </x14:dataValidations>
    </ext>
  </extLst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Sheet20">
    <tabColor rgb="FF00B0F0"/>
    <pageSetUpPr fitToPage="1"/>
  </sheetPr>
  <dimension ref="A1:E43"/>
  <sheetViews>
    <sheetView showZeros="0" topLeftCell="A7" zoomScaleNormal="100" zoomScaleSheetLayoutView="100" workbookViewId="0">
      <selection activeCell="P22" sqref="P22"/>
    </sheetView>
  </sheetViews>
  <sheetFormatPr defaultColWidth="9" defaultRowHeight="11.5" x14ac:dyDescent="0.3"/>
  <cols>
    <col min="1" max="1" width="7.75" style="10" customWidth="1"/>
    <col min="2" max="2" width="47.33203125" style="17" customWidth="1"/>
    <col min="3" max="3" width="4.83203125" style="17" customWidth="1"/>
    <col min="4" max="4" width="13.33203125" style="22" customWidth="1"/>
    <col min="5" max="5" width="14.25" style="22" customWidth="1"/>
    <col min="6" max="16384" width="9" style="10"/>
  </cols>
  <sheetData>
    <row r="1" spans="1:5" ht="24" customHeight="1" x14ac:dyDescent="0.3">
      <c r="A1" s="213" t="s">
        <v>125</v>
      </c>
      <c r="B1" s="399" t="s">
        <v>121</v>
      </c>
      <c r="C1" s="400"/>
      <c r="D1" s="400"/>
      <c r="E1" s="400"/>
    </row>
    <row r="2" spans="1:5" ht="14.25" customHeight="1" x14ac:dyDescent="0.3">
      <c r="B2" s="393">
        <f>未审现金流量表!B2</f>
        <v>45292</v>
      </c>
      <c r="C2" s="394"/>
      <c r="D2" s="394"/>
      <c r="E2" s="394"/>
    </row>
    <row r="3" spans="1:5" ht="15.65" customHeight="1" x14ac:dyDescent="0.3">
      <c r="B3" s="227" t="str">
        <f>'现金流量表调整(本期)'!B2:C2</f>
        <v>单位：洛阳优选文化传播有限公司</v>
      </c>
      <c r="C3" s="10"/>
      <c r="D3" s="18"/>
      <c r="E3" s="19" t="s">
        <v>8</v>
      </c>
    </row>
    <row r="4" spans="1:5" s="13" customFormat="1" ht="15.65" customHeight="1" x14ac:dyDescent="0.3">
      <c r="B4" s="12" t="s">
        <v>80</v>
      </c>
      <c r="C4" s="12" t="s">
        <v>9</v>
      </c>
      <c r="D4" s="51" t="s">
        <v>119</v>
      </c>
      <c r="E4" s="51" t="s">
        <v>116</v>
      </c>
    </row>
    <row r="5" spans="1:5" ht="15.65" customHeight="1" x14ac:dyDescent="0.3">
      <c r="B5" s="240" t="s">
        <v>311</v>
      </c>
      <c r="C5" s="14"/>
      <c r="D5" s="20"/>
      <c r="E5" s="20"/>
    </row>
    <row r="6" spans="1:5" ht="15.65" customHeight="1" x14ac:dyDescent="0.3">
      <c r="B6" s="50" t="s">
        <v>120</v>
      </c>
      <c r="C6" s="15"/>
      <c r="D6" s="103">
        <f>SUMIF('现金流量表调整(本期)'!$E:$E,现金流量表调整数汇总!$B6,'现金流量表调整(本期)'!$F:$F)-SUMIF('现金流量表调整(本期)'!$E:$E,现金流量表调整数汇总!$B6,'现金流量表调整(本期)'!$G:$G)</f>
        <v>0</v>
      </c>
      <c r="E6" s="103">
        <f>SUMIF('现金流量表调整(上期)'!$E:$E,现金流量表调整数汇总!$B6,'现金流量表调整(上期)'!$F:$F)-SUMIF('现金流量表调整(上期)'!$E:$E,现金流量表调整数汇总!$B6,'现金流量表调整(上期)'!$G:$G)</f>
        <v>0</v>
      </c>
    </row>
    <row r="7" spans="1:5" ht="15.65" customHeight="1" x14ac:dyDescent="0.3">
      <c r="B7" s="50" t="s">
        <v>85</v>
      </c>
      <c r="C7" s="15"/>
      <c r="D7" s="103">
        <f>SUMIF('现金流量表调整(本期)'!$E:$E,现金流量表调整数汇总!$B7,'现金流量表调整(本期)'!$F:$F)-SUMIF('现金流量表调整(本期)'!$E:$E,现金流量表调整数汇总!$B7,'现金流量表调整(本期)'!$G:$G)</f>
        <v>0</v>
      </c>
      <c r="E7" s="103">
        <f>SUMIF('现金流量表调整(上期)'!$E:$E,现金流量表调整数汇总!$B7,'现金流量表调整(上期)'!$F:$F)-SUMIF('现金流量表调整(上期)'!$E:$E,现金流量表调整数汇总!$B7,'现金流量表调整(上期)'!$G:$G)</f>
        <v>0</v>
      </c>
    </row>
    <row r="8" spans="1:5" ht="15.65" customHeight="1" x14ac:dyDescent="0.3">
      <c r="B8" s="50" t="s">
        <v>86</v>
      </c>
      <c r="C8" s="15"/>
      <c r="D8" s="103">
        <f>SUMIF('现金流量表调整(本期)'!$E:$E,现金流量表调整数汇总!$B8,'现金流量表调整(本期)'!$F:$F)-SUMIF('现金流量表调整(本期)'!$E:$E,现金流量表调整数汇总!$B8,'现金流量表调整(本期)'!$G:$G)</f>
        <v>0</v>
      </c>
      <c r="E8" s="103">
        <f>SUMIF('现金流量表调整(上期)'!$E:$E,现金流量表调整数汇总!$B8,'现金流量表调整(上期)'!$F:$F)-SUMIF('现金流量表调整(上期)'!$E:$E,现金流量表调整数汇总!$B8,'现金流量表调整(上期)'!$G:$G)</f>
        <v>0</v>
      </c>
    </row>
    <row r="9" spans="1:5" ht="15.65" customHeight="1" x14ac:dyDescent="0.3">
      <c r="B9" s="241" t="s">
        <v>312</v>
      </c>
      <c r="C9" s="21"/>
      <c r="D9" s="103">
        <f>SUM(D6:D8)</f>
        <v>0</v>
      </c>
      <c r="E9" s="103">
        <f>SUM(E6:E8)</f>
        <v>0</v>
      </c>
    </row>
    <row r="10" spans="1:5" ht="15.65" customHeight="1" x14ac:dyDescent="0.3">
      <c r="B10" s="50" t="s">
        <v>87</v>
      </c>
      <c r="C10" s="15"/>
      <c r="D10" s="103">
        <f>SUMIF('现金流量表调整(本期)'!$E:$E,现金流量表调整数汇总!$B10,'现金流量表调整(本期)'!$F:$F)-SUMIF('现金流量表调整(本期)'!$E:$E,现金流量表调整数汇总!$B10,'现金流量表调整(本期)'!$G:$G)</f>
        <v>0</v>
      </c>
      <c r="E10" s="103">
        <f>SUMIF('现金流量表调整(上期)'!$E:$E,现金流量表调整数汇总!$B10,'现金流量表调整(上期)'!$F:$F)-SUMIF('现金流量表调整(上期)'!$E:$E,现金流量表调整数汇总!$B10,'现金流量表调整(上期)'!$G:$G)</f>
        <v>0</v>
      </c>
    </row>
    <row r="11" spans="1:5" ht="15.65" customHeight="1" x14ac:dyDescent="0.3">
      <c r="B11" s="50" t="s">
        <v>88</v>
      </c>
      <c r="C11" s="15"/>
      <c r="D11" s="103">
        <f>SUMIF('现金流量表调整(本期)'!$E:$E,现金流量表调整数汇总!$B11,'现金流量表调整(本期)'!$F:$F)-SUMIF('现金流量表调整(本期)'!$E:$E,现金流量表调整数汇总!$B11,'现金流量表调整(本期)'!$G:$G)</f>
        <v>0</v>
      </c>
      <c r="E11" s="103">
        <f>SUMIF('现金流量表调整(上期)'!$E:$E,现金流量表调整数汇总!$B11,'现金流量表调整(上期)'!$F:$F)-SUMIF('现金流量表调整(上期)'!$E:$E,现金流量表调整数汇总!$B11,'现金流量表调整(上期)'!$G:$G)</f>
        <v>0</v>
      </c>
    </row>
    <row r="12" spans="1:5" ht="15.65" customHeight="1" x14ac:dyDescent="0.3">
      <c r="B12" s="50" t="s">
        <v>89</v>
      </c>
      <c r="C12" s="15"/>
      <c r="D12" s="103">
        <f>SUMIF('现金流量表调整(本期)'!$E:$E,现金流量表调整数汇总!$B12,'现金流量表调整(本期)'!$F:$F)-SUMIF('现金流量表调整(本期)'!$E:$E,现金流量表调整数汇总!$B12,'现金流量表调整(本期)'!$G:$G)</f>
        <v>0</v>
      </c>
      <c r="E12" s="103">
        <f>SUMIF('现金流量表调整(上期)'!$E:$E,现金流量表调整数汇总!$B12,'现金流量表调整(上期)'!$F:$F)-SUMIF('现金流量表调整(上期)'!$E:$E,现金流量表调整数汇总!$B12,'现金流量表调整(上期)'!$G:$G)</f>
        <v>0</v>
      </c>
    </row>
    <row r="13" spans="1:5" ht="15.65" customHeight="1" x14ac:dyDescent="0.3">
      <c r="B13" s="50" t="s">
        <v>90</v>
      </c>
      <c r="C13" s="15"/>
      <c r="D13" s="103">
        <f>SUMIF('现金流量表调整(本期)'!$E:$E,现金流量表调整数汇总!$B13,'现金流量表调整(本期)'!$F:$F)-SUMIF('现金流量表调整(本期)'!$E:$E,现金流量表调整数汇总!$B13,'现金流量表调整(本期)'!$G:$G)</f>
        <v>0</v>
      </c>
      <c r="E13" s="103">
        <f>SUMIF('现金流量表调整(上期)'!$E:$E,现金流量表调整数汇总!$B13,'现金流量表调整(上期)'!$F:$F)-SUMIF('现金流量表调整(上期)'!$E:$E,现金流量表调整数汇总!$B13,'现金流量表调整(上期)'!$G:$G)</f>
        <v>0</v>
      </c>
    </row>
    <row r="14" spans="1:5" ht="15.65" customHeight="1" x14ac:dyDescent="0.3">
      <c r="B14" s="241" t="s">
        <v>313</v>
      </c>
      <c r="C14" s="21"/>
      <c r="D14" s="103">
        <f>SUM(D10:D13)</f>
        <v>0</v>
      </c>
      <c r="E14" s="103">
        <f>SUM(E10:E13)</f>
        <v>0</v>
      </c>
    </row>
    <row r="15" spans="1:5" ht="15.65" customHeight="1" x14ac:dyDescent="0.3">
      <c r="B15" s="240" t="s">
        <v>91</v>
      </c>
      <c r="C15" s="14"/>
      <c r="D15" s="103">
        <f>D9-D14</f>
        <v>0</v>
      </c>
      <c r="E15" s="103">
        <f>E9-E14</f>
        <v>0</v>
      </c>
    </row>
    <row r="16" spans="1:5" ht="15.65" customHeight="1" x14ac:dyDescent="0.3">
      <c r="B16" s="240" t="s">
        <v>314</v>
      </c>
      <c r="C16" s="14"/>
      <c r="D16" s="103">
        <f>SUMIF('现金流量表调整(本期)'!$E:$E,现金流量表调整数汇总!$B16,'现金流量表调整(本期)'!$F:$F)-SUMIF('现金流量表调整(本期)'!$E:$E,现金流量表调整数汇总!$B16,'现金流量表调整(本期)'!$G:$G)</f>
        <v>0</v>
      </c>
      <c r="E16" s="103">
        <f>SUMIF('现金流量表调整(上期)'!$E:$E,现金流量表调整数汇总!$B16,'现金流量表调整(上期)'!$F:$F)-SUMIF('现金流量表调整(上期)'!$E:$E,现金流量表调整数汇总!$B16,'现金流量表调整(上期)'!$G:$G)</f>
        <v>0</v>
      </c>
    </row>
    <row r="17" spans="2:5" ht="15.65" customHeight="1" x14ac:dyDescent="0.3">
      <c r="B17" s="50" t="s">
        <v>92</v>
      </c>
      <c r="C17" s="15"/>
      <c r="D17" s="103">
        <f>SUMIF('现金流量表调整(本期)'!$E:$E,现金流量表调整数汇总!$B17,'现金流量表调整(本期)'!$F:$F)-SUMIF('现金流量表调整(本期)'!$E:$E,现金流量表调整数汇总!$B17,'现金流量表调整(本期)'!$G:$G)</f>
        <v>0</v>
      </c>
      <c r="E17" s="103">
        <f>SUMIF('现金流量表调整(上期)'!$E:$E,现金流量表调整数汇总!$B17,'现金流量表调整(上期)'!$F:$F)-SUMIF('现金流量表调整(上期)'!$E:$E,现金流量表调整数汇总!$B17,'现金流量表调整(上期)'!$G:$G)</f>
        <v>0</v>
      </c>
    </row>
    <row r="18" spans="2:5" ht="15.65" customHeight="1" x14ac:dyDescent="0.3">
      <c r="B18" s="50" t="s">
        <v>93</v>
      </c>
      <c r="C18" s="15"/>
      <c r="D18" s="103">
        <f>SUMIF('现金流量表调整(本期)'!$E:$E,现金流量表调整数汇总!$B18,'现金流量表调整(本期)'!$F:$F)-SUMIF('现金流量表调整(本期)'!$E:$E,现金流量表调整数汇总!$B18,'现金流量表调整(本期)'!$G:$G)</f>
        <v>0</v>
      </c>
      <c r="E18" s="103">
        <f>SUMIF('现金流量表调整(上期)'!$E:$E,现金流量表调整数汇总!$B18,'现金流量表调整(上期)'!$F:$F)-SUMIF('现金流量表调整(上期)'!$E:$E,现金流量表调整数汇总!$B18,'现金流量表调整(上期)'!$G:$G)</f>
        <v>0</v>
      </c>
    </row>
    <row r="19" spans="2:5" ht="15.65" customHeight="1" x14ac:dyDescent="0.3">
      <c r="B19" s="50" t="s">
        <v>94</v>
      </c>
      <c r="C19" s="15"/>
      <c r="D19" s="103">
        <f>SUMIF('现金流量表调整(本期)'!$E:$E,现金流量表调整数汇总!$B19,'现金流量表调整(本期)'!$F:$F)-SUMIF('现金流量表调整(本期)'!$E:$E,现金流量表调整数汇总!$B19,'现金流量表调整(本期)'!$G:$G)</f>
        <v>0</v>
      </c>
      <c r="E19" s="103">
        <f>SUMIF('现金流量表调整(上期)'!$E:$E,现金流量表调整数汇总!$B19,'现金流量表调整(上期)'!$F:$F)-SUMIF('现金流量表调整(上期)'!$E:$E,现金流量表调整数汇总!$B19,'现金流量表调整(上期)'!$G:$G)</f>
        <v>0</v>
      </c>
    </row>
    <row r="20" spans="2:5" ht="15.65" customHeight="1" x14ac:dyDescent="0.3">
      <c r="B20" s="50" t="s">
        <v>95</v>
      </c>
      <c r="C20" s="15"/>
      <c r="D20" s="103">
        <f>SUMIF('现金流量表调整(本期)'!$E:$E,现金流量表调整数汇总!$B20,'现金流量表调整(本期)'!$F:$F)-SUMIF('现金流量表调整(本期)'!$E:$E,现金流量表调整数汇总!$B20,'现金流量表调整(本期)'!$G:$G)</f>
        <v>0</v>
      </c>
      <c r="E20" s="175">
        <f>SUMIF('现金流量表调整(上期)'!$E:$E,现金流量表调整数汇总!$B20,'现金流量表调整(上期)'!$F:$F)-SUMIF('现金流量表调整(上期)'!$E:$E,现金流量表调整数汇总!$B20,'现金流量表调整(上期)'!$G:$G)</f>
        <v>0</v>
      </c>
    </row>
    <row r="21" spans="2:5" ht="15.65" customHeight="1" x14ac:dyDescent="0.3">
      <c r="B21" s="50" t="s">
        <v>96</v>
      </c>
      <c r="C21" s="15"/>
      <c r="D21" s="103">
        <f>SUMIF('现金流量表调整(本期)'!$E:$E,现金流量表调整数汇总!$B21,'现金流量表调整(本期)'!$F:$F)-SUMIF('现金流量表调整(本期)'!$E:$E,现金流量表调整数汇总!$B21,'现金流量表调整(本期)'!$G:$G)</f>
        <v>0</v>
      </c>
      <c r="E21" s="103">
        <f>SUMIF('现金流量表调整(上期)'!$E:$E,现金流量表调整数汇总!$B21,'现金流量表调整(上期)'!$F:$F)-SUMIF('现金流量表调整(上期)'!$E:$E,现金流量表调整数汇总!$B21,'现金流量表调整(上期)'!$G:$G)</f>
        <v>0</v>
      </c>
    </row>
    <row r="22" spans="2:5" ht="15.65" customHeight="1" x14ac:dyDescent="0.3">
      <c r="B22" s="241" t="s">
        <v>315</v>
      </c>
      <c r="C22" s="21"/>
      <c r="D22" s="103">
        <f>SUM(D17:D21)</f>
        <v>0</v>
      </c>
      <c r="E22" s="103">
        <f>SUM(E17:E21)</f>
        <v>0</v>
      </c>
    </row>
    <row r="23" spans="2:5" ht="15.65" customHeight="1" x14ac:dyDescent="0.3">
      <c r="B23" s="50" t="s">
        <v>97</v>
      </c>
      <c r="C23" s="15"/>
      <c r="D23" s="103">
        <f>SUMIF('现金流量表调整(本期)'!$E:$E,现金流量表调整数汇总!$B23,'现金流量表调整(本期)'!$F:$F)-SUMIF('现金流量表调整(本期)'!$E:$E,现金流量表调整数汇总!$B23,'现金流量表调整(本期)'!$G:$G)</f>
        <v>0</v>
      </c>
      <c r="E23" s="103">
        <f>SUMIF('现金流量表调整(上期)'!$E:$E,现金流量表调整数汇总!$B23,'现金流量表调整(上期)'!$F:$F)-SUMIF('现金流量表调整(上期)'!$E:$E,现金流量表调整数汇总!$B23,'现金流量表调整(上期)'!$G:$G)</f>
        <v>0</v>
      </c>
    </row>
    <row r="24" spans="2:5" ht="15.65" customHeight="1" x14ac:dyDescent="0.3">
      <c r="B24" s="50" t="s">
        <v>98</v>
      </c>
      <c r="C24" s="15"/>
      <c r="D24" s="103">
        <f>SUMIF('现金流量表调整(本期)'!$E:$E,现金流量表调整数汇总!$B24,'现金流量表调整(本期)'!$F:$F)-SUMIF('现金流量表调整(本期)'!$E:$E,现金流量表调整数汇总!$B24,'现金流量表调整(本期)'!$G:$G)</f>
        <v>0</v>
      </c>
      <c r="E24" s="103">
        <f>SUMIF('现金流量表调整(上期)'!$E:$E,现金流量表调整数汇总!$B24,'现金流量表调整(上期)'!$F:$F)-SUMIF('现金流量表调整(上期)'!$E:$E,现金流量表调整数汇总!$B24,'现金流量表调整(上期)'!$G:$G)</f>
        <v>0</v>
      </c>
    </row>
    <row r="25" spans="2:5" ht="15.65" customHeight="1" x14ac:dyDescent="0.3">
      <c r="B25" s="50" t="s">
        <v>99</v>
      </c>
      <c r="C25" s="15"/>
      <c r="D25" s="103">
        <f>SUMIF('现金流量表调整(本期)'!$E:$E,现金流量表调整数汇总!$B25,'现金流量表调整(本期)'!$F:$F)-SUMIF('现金流量表调整(本期)'!$E:$E,现金流量表调整数汇总!$B25,'现金流量表调整(本期)'!$G:$G)</f>
        <v>0</v>
      </c>
      <c r="E25" s="103">
        <f>SUMIF('现金流量表调整(上期)'!$E:$E,现金流量表调整数汇总!$B25,'现金流量表调整(上期)'!$F:$F)-SUMIF('现金流量表调整(上期)'!$E:$E,现金流量表调整数汇总!$B25,'现金流量表调整(上期)'!$G:$G)</f>
        <v>0</v>
      </c>
    </row>
    <row r="26" spans="2:5" ht="15.65" customHeight="1" x14ac:dyDescent="0.3">
      <c r="B26" s="50" t="s">
        <v>100</v>
      </c>
      <c r="C26" s="15"/>
      <c r="D26" s="103">
        <f>SUMIF('现金流量表调整(本期)'!$E:$E,现金流量表调整数汇总!$B26,'现金流量表调整(本期)'!$F:$F)-SUMIF('现金流量表调整(本期)'!$E:$E,现金流量表调整数汇总!$B26,'现金流量表调整(本期)'!$G:$G)</f>
        <v>0</v>
      </c>
      <c r="E26" s="103">
        <f>SUMIF('现金流量表调整(上期)'!$E:$E,现金流量表调整数汇总!$B26,'现金流量表调整(上期)'!$F:$F)-SUMIF('现金流量表调整(上期)'!$E:$E,现金流量表调整数汇总!$B26,'现金流量表调整(上期)'!$G:$G)</f>
        <v>0</v>
      </c>
    </row>
    <row r="27" spans="2:5" ht="15.65" customHeight="1" x14ac:dyDescent="0.3">
      <c r="B27" s="241" t="s">
        <v>316</v>
      </c>
      <c r="C27" s="21"/>
      <c r="D27" s="103">
        <f>SUM(D23:D26)</f>
        <v>0</v>
      </c>
      <c r="E27" s="103">
        <f>SUM(E23:E26)</f>
        <v>0</v>
      </c>
    </row>
    <row r="28" spans="2:5" ht="15.65" customHeight="1" x14ac:dyDescent="0.3">
      <c r="B28" s="240" t="s">
        <v>101</v>
      </c>
      <c r="C28" s="14"/>
      <c r="D28" s="103">
        <f>D22-D27</f>
        <v>0</v>
      </c>
      <c r="E28" s="103">
        <f>E22-E27</f>
        <v>0</v>
      </c>
    </row>
    <row r="29" spans="2:5" ht="15.65" customHeight="1" x14ac:dyDescent="0.3">
      <c r="B29" s="240" t="s">
        <v>317</v>
      </c>
      <c r="C29" s="14"/>
      <c r="D29" s="103">
        <f>SUMIF('现金流量表调整(本期)'!$E:$E,现金流量表调整数汇总!$B29,'现金流量表调整(本期)'!$F:$F)-SUMIF('现金流量表调整(本期)'!$E:$E,现金流量表调整数汇总!$B29,'现金流量表调整(本期)'!$G:$G)</f>
        <v>0</v>
      </c>
      <c r="E29" s="103">
        <f>SUMIF('现金流量表调整(上期)'!$E:$E,现金流量表调整数汇总!$B29,'现金流量表调整(上期)'!$F:$F)-SUMIF('现金流量表调整(上期)'!$E:$E,现金流量表调整数汇总!$B29,'现金流量表调整(上期)'!$G:$G)</f>
        <v>0</v>
      </c>
    </row>
    <row r="30" spans="2:5" ht="15.65" customHeight="1" x14ac:dyDescent="0.3">
      <c r="B30" s="50" t="s">
        <v>102</v>
      </c>
      <c r="C30" s="15"/>
      <c r="D30" s="103">
        <f>SUMIF('现金流量表调整(本期)'!$E:$E,现金流量表调整数汇总!$B30,'现金流量表调整(本期)'!$F:$F)-SUMIF('现金流量表调整(本期)'!$E:$E,现金流量表调整数汇总!$B30,'现金流量表调整(本期)'!$G:$G)</f>
        <v>0</v>
      </c>
      <c r="E30" s="103">
        <f>SUMIF('现金流量表调整(上期)'!$E:$E,现金流量表调整数汇总!$B30,'现金流量表调整(上期)'!$F:$F)-SUMIF('现金流量表调整(上期)'!$E:$E,现金流量表调整数汇总!$B30,'现金流量表调整(上期)'!$G:$G)</f>
        <v>0</v>
      </c>
    </row>
    <row r="31" spans="2:5" ht="15.65" customHeight="1" x14ac:dyDescent="0.3">
      <c r="B31" s="50" t="s">
        <v>103</v>
      </c>
      <c r="C31" s="15"/>
      <c r="D31" s="103">
        <f>SUMIF('现金流量表调整(本期)'!$E:$E,现金流量表调整数汇总!$B31,'现金流量表调整(本期)'!$F:$F)-SUMIF('现金流量表调整(本期)'!$E:$E,现金流量表调整数汇总!$B31,'现金流量表调整(本期)'!$G:$G)</f>
        <v>0</v>
      </c>
      <c r="E31" s="175">
        <f>SUMIF('现金流量表调整(上期)'!$E:$E,现金流量表调整数汇总!$B31,'现金流量表调整(上期)'!$F:$F)-SUMIF('现金流量表调整(上期)'!$E:$E,现金流量表调整数汇总!$B31,'现金流量表调整(上期)'!$G:$G)</f>
        <v>0</v>
      </c>
    </row>
    <row r="32" spans="2:5" ht="15.65" customHeight="1" x14ac:dyDescent="0.3">
      <c r="B32" s="50" t="s">
        <v>104</v>
      </c>
      <c r="C32" s="15"/>
      <c r="D32" s="103">
        <f>SUMIF('现金流量表调整(本期)'!$E:$E,现金流量表调整数汇总!$B32,'现金流量表调整(本期)'!$F:$F)-SUMIF('现金流量表调整(本期)'!$E:$E,现金流量表调整数汇总!$B32,'现金流量表调整(本期)'!$G:$G)</f>
        <v>0</v>
      </c>
      <c r="E32" s="103">
        <f>SUMIF('现金流量表调整(上期)'!$E:$E,现金流量表调整数汇总!$B32,'现金流量表调整(上期)'!$F:$F)-SUMIF('现金流量表调整(上期)'!$E:$E,现金流量表调整数汇总!$B32,'现金流量表调整(上期)'!$G:$G)</f>
        <v>0</v>
      </c>
    </row>
    <row r="33" spans="2:5" ht="15.65" customHeight="1" x14ac:dyDescent="0.3">
      <c r="B33" s="241" t="s">
        <v>318</v>
      </c>
      <c r="C33" s="21"/>
      <c r="D33" s="103">
        <f>SUM(D30:D32)</f>
        <v>0</v>
      </c>
      <c r="E33" s="103">
        <f>SUM(E30:E32)</f>
        <v>0</v>
      </c>
    </row>
    <row r="34" spans="2:5" ht="15.65" customHeight="1" x14ac:dyDescent="0.3">
      <c r="B34" s="50" t="s">
        <v>105</v>
      </c>
      <c r="C34" s="15"/>
      <c r="D34" s="103">
        <f>SUMIF('现金流量表调整(本期)'!$E:$E,现金流量表调整数汇总!$B34,'现金流量表调整(本期)'!$F:$F)-SUMIF('现金流量表调整(本期)'!$E:$E,现金流量表调整数汇总!$B34,'现金流量表调整(本期)'!$G:$G)</f>
        <v>0</v>
      </c>
      <c r="E34" s="103">
        <f>SUMIF('现金流量表调整(上期)'!$E:$E,现金流量表调整数汇总!$B34,'现金流量表调整(上期)'!$F:$F)-SUMIF('现金流量表调整(上期)'!$E:$E,现金流量表调整数汇总!$B34,'现金流量表调整(上期)'!$G:$G)</f>
        <v>0</v>
      </c>
    </row>
    <row r="35" spans="2:5" ht="15.65" customHeight="1" x14ac:dyDescent="0.3">
      <c r="B35" s="50" t="s">
        <v>106</v>
      </c>
      <c r="C35" s="15"/>
      <c r="D35" s="103">
        <f>SUMIF('现金流量表调整(本期)'!$E:$E,现金流量表调整数汇总!$B35,'现金流量表调整(本期)'!$F:$F)-SUMIF('现金流量表调整(本期)'!$E:$E,现金流量表调整数汇总!$B35,'现金流量表调整(本期)'!$G:$G)</f>
        <v>0</v>
      </c>
      <c r="E35" s="103">
        <f>SUMIF('现金流量表调整(上期)'!$E:$E,现金流量表调整数汇总!$B35,'现金流量表调整(上期)'!$F:$F)-SUMIF('现金流量表调整(上期)'!$E:$E,现金流量表调整数汇总!$B35,'现金流量表调整(上期)'!$G:$G)</f>
        <v>0</v>
      </c>
    </row>
    <row r="36" spans="2:5" ht="15.65" customHeight="1" x14ac:dyDescent="0.3">
      <c r="B36" s="50" t="s">
        <v>107</v>
      </c>
      <c r="C36" s="15"/>
      <c r="D36" s="103">
        <f>SUMIF('现金流量表调整(本期)'!$E:$E,现金流量表调整数汇总!$B36,'现金流量表调整(本期)'!$F:$F)-SUMIF('现金流量表调整(本期)'!$E:$E,现金流量表调整数汇总!$B36,'现金流量表调整(本期)'!$G:$G)</f>
        <v>0</v>
      </c>
      <c r="E36" s="103">
        <f>SUMIF('现金流量表调整(上期)'!$E:$E,现金流量表调整数汇总!$B36,'现金流量表调整(上期)'!$F:$F)-SUMIF('现金流量表调整(上期)'!$E:$E,现金流量表调整数汇总!$B36,'现金流量表调整(上期)'!$G:$G)</f>
        <v>0</v>
      </c>
    </row>
    <row r="37" spans="2:5" ht="15.65" customHeight="1" x14ac:dyDescent="0.3">
      <c r="B37" s="241" t="s">
        <v>319</v>
      </c>
      <c r="C37" s="21"/>
      <c r="D37" s="103">
        <f>D34+D35+D36</f>
        <v>0</v>
      </c>
      <c r="E37" s="103">
        <f>E34+E35+E36</f>
        <v>0</v>
      </c>
    </row>
    <row r="38" spans="2:5" ht="15.65" customHeight="1" x14ac:dyDescent="0.3">
      <c r="B38" s="240" t="s">
        <v>108</v>
      </c>
      <c r="C38" s="14"/>
      <c r="D38" s="103">
        <f>D33-D37</f>
        <v>0</v>
      </c>
      <c r="E38" s="103">
        <f>E33-E37</f>
        <v>0</v>
      </c>
    </row>
    <row r="39" spans="2:5" ht="15.65" customHeight="1" x14ac:dyDescent="0.3">
      <c r="B39" s="240" t="s">
        <v>320</v>
      </c>
      <c r="C39" s="14"/>
      <c r="D39" s="101"/>
      <c r="E39" s="101"/>
    </row>
    <row r="40" spans="2:5" ht="15.65" customHeight="1" x14ac:dyDescent="0.3">
      <c r="B40" s="240" t="s">
        <v>321</v>
      </c>
      <c r="C40" s="14"/>
      <c r="D40" s="103">
        <f>D15+D28+D38+D39</f>
        <v>0</v>
      </c>
      <c r="E40" s="103">
        <f>E15+E28+E38+E39</f>
        <v>0</v>
      </c>
    </row>
    <row r="41" spans="2:5" ht="15.65" customHeight="1" x14ac:dyDescent="0.3">
      <c r="B41" s="50" t="s">
        <v>109</v>
      </c>
      <c r="C41" s="15"/>
      <c r="D41" s="103">
        <f>SUMIF('现金流量表调整(本期)'!$E:$E,现金流量表调整数汇总!$B41,'现金流量表调整(本期)'!$F:$F)-SUMIF('现金流量表调整(本期)'!$E:$E,现金流量表调整数汇总!$B41,'现金流量表调整(本期)'!$G:$G)</f>
        <v>0</v>
      </c>
      <c r="E41" s="103">
        <f>SUMIF('现金流量表调整(上期)'!$E:$E,现金流量表调整数汇总!$B41,'现金流量表调整(上期)'!$F:$F)-SUMIF('现金流量表调整(上期)'!$E:$E,现金流量表调整数汇总!$B41,'现金流量表调整(上期)'!$G:$G)</f>
        <v>0</v>
      </c>
    </row>
    <row r="42" spans="2:5" ht="15" customHeight="1" x14ac:dyDescent="0.3">
      <c r="B42" s="240" t="s">
        <v>322</v>
      </c>
      <c r="C42" s="14"/>
      <c r="D42" s="103">
        <f>D40+D41</f>
        <v>0</v>
      </c>
      <c r="E42" s="103">
        <f>E40+E41</f>
        <v>0</v>
      </c>
    </row>
    <row r="43" spans="2:5" hidden="1" x14ac:dyDescent="0.3"/>
  </sheetData>
  <mergeCells count="2">
    <mergeCell ref="B1:E1"/>
    <mergeCell ref="B2:E2"/>
  </mergeCells>
  <phoneticPr fontId="4" type="noConversion"/>
  <hyperlinks>
    <hyperlink ref="A1" location="目录!A1" display="返回目录" xr:uid="{00000000-0004-0000-1600-000000000000}"/>
  </hyperlinks>
  <printOptions horizontalCentered="1"/>
  <pageMargins left="0.59055118110236227" right="0.39370078740157483" top="0.78740157480314965" bottom="0.59055118110236227" header="0.51181102362204722" footer="0.51181102362204722"/>
  <pageSetup paperSize="9" firstPageNumber="12" orientation="portrait" blackAndWhite="1" useFirstPageNumber="1" r:id="rId1"/>
  <headerFooter alignWithMargins="0">
    <oddFooter>&amp;C&amp;P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Sheet21">
    <pageSetUpPr fitToPage="1"/>
  </sheetPr>
  <dimension ref="A1:J31"/>
  <sheetViews>
    <sheetView showZeros="0" workbookViewId="0">
      <selection activeCell="E12" sqref="E12"/>
    </sheetView>
  </sheetViews>
  <sheetFormatPr defaultRowHeight="14" x14ac:dyDescent="0.3"/>
  <cols>
    <col min="4" max="4" width="19.25" customWidth="1"/>
    <col min="5" max="5" width="28.33203125" customWidth="1"/>
    <col min="6" max="6" width="19.33203125" customWidth="1"/>
    <col min="7" max="7" width="29.33203125" customWidth="1"/>
    <col min="9" max="9" width="0" hidden="1" customWidth="1"/>
    <col min="10" max="10" width="12.08203125" hidden="1" customWidth="1"/>
  </cols>
  <sheetData>
    <row r="1" spans="1:7" ht="23.5" thickBot="1" x14ac:dyDescent="0.45">
      <c r="A1" s="210" t="s">
        <v>125</v>
      </c>
      <c r="D1" s="242" t="s">
        <v>227</v>
      </c>
      <c r="E1" s="145"/>
      <c r="F1" s="145"/>
      <c r="G1" s="145"/>
    </row>
    <row r="2" spans="1:7" ht="20.25" customHeight="1" x14ac:dyDescent="0.3">
      <c r="A2" s="130"/>
      <c r="D2" s="243" t="s">
        <v>230</v>
      </c>
      <c r="E2" s="244" t="s">
        <v>234</v>
      </c>
      <c r="F2" s="244" t="s">
        <v>231</v>
      </c>
      <c r="G2" s="245">
        <v>0</v>
      </c>
    </row>
    <row r="3" spans="1:7" ht="20.25" customHeight="1" x14ac:dyDescent="0.3">
      <c r="A3" s="130"/>
      <c r="D3" s="246" t="s">
        <v>232</v>
      </c>
      <c r="E3" s="247">
        <v>0</v>
      </c>
      <c r="F3" s="248" t="s">
        <v>233</v>
      </c>
      <c r="G3" s="249">
        <v>0</v>
      </c>
    </row>
    <row r="4" spans="1:7" ht="20.25" customHeight="1" x14ac:dyDescent="0.3">
      <c r="D4" s="246" t="s">
        <v>228</v>
      </c>
      <c r="E4" s="247" t="s">
        <v>282</v>
      </c>
      <c r="F4" s="248" t="s">
        <v>229</v>
      </c>
      <c r="G4" s="249" t="s">
        <v>251</v>
      </c>
    </row>
    <row r="5" spans="1:7" ht="20.25" customHeight="1" x14ac:dyDescent="0.3">
      <c r="D5" s="246" t="s">
        <v>210</v>
      </c>
      <c r="E5" s="247">
        <v>0</v>
      </c>
      <c r="F5" s="248" t="s">
        <v>211</v>
      </c>
      <c r="G5" s="249">
        <v>0</v>
      </c>
    </row>
    <row r="6" spans="1:7" ht="20.25" customHeight="1" x14ac:dyDescent="0.3">
      <c r="D6" s="246" t="s">
        <v>212</v>
      </c>
      <c r="E6" s="247">
        <v>0</v>
      </c>
      <c r="F6" s="248" t="s">
        <v>213</v>
      </c>
      <c r="G6" s="249">
        <v>0</v>
      </c>
    </row>
    <row r="7" spans="1:7" ht="20.25" customHeight="1" x14ac:dyDescent="0.3">
      <c r="D7" s="246" t="s">
        <v>214</v>
      </c>
      <c r="E7" s="247">
        <v>0</v>
      </c>
      <c r="F7" s="248" t="s">
        <v>215</v>
      </c>
      <c r="G7" s="249">
        <v>0</v>
      </c>
    </row>
    <row r="8" spans="1:7" ht="20.25" customHeight="1" x14ac:dyDescent="0.3">
      <c r="D8" s="246" t="s">
        <v>216</v>
      </c>
      <c r="E8" s="247">
        <v>0</v>
      </c>
      <c r="F8" s="248" t="s">
        <v>217</v>
      </c>
      <c r="G8" s="249">
        <v>0</v>
      </c>
    </row>
    <row r="9" spans="1:7" ht="20.25" customHeight="1" x14ac:dyDescent="0.3">
      <c r="D9" s="246" t="s">
        <v>218</v>
      </c>
      <c r="E9" s="247">
        <v>0</v>
      </c>
      <c r="F9" s="248" t="s">
        <v>219</v>
      </c>
      <c r="G9" s="249">
        <v>0</v>
      </c>
    </row>
    <row r="10" spans="1:7" ht="20.25" customHeight="1" x14ac:dyDescent="0.3">
      <c r="D10" s="246" t="s">
        <v>220</v>
      </c>
      <c r="E10" s="247">
        <v>0</v>
      </c>
      <c r="F10" s="248" t="s">
        <v>221</v>
      </c>
      <c r="G10" s="249">
        <v>0</v>
      </c>
    </row>
    <row r="11" spans="1:7" ht="20.25" customHeight="1" x14ac:dyDescent="0.3">
      <c r="D11" s="246" t="s">
        <v>336</v>
      </c>
      <c r="E11" s="247">
        <v>0</v>
      </c>
      <c r="F11" s="248" t="s">
        <v>222</v>
      </c>
      <c r="G11" s="249">
        <v>0</v>
      </c>
    </row>
    <row r="12" spans="1:7" ht="20.25" customHeight="1" x14ac:dyDescent="0.3">
      <c r="D12" s="246" t="s">
        <v>223</v>
      </c>
      <c r="E12" s="247">
        <v>0</v>
      </c>
      <c r="F12" s="248" t="s">
        <v>224</v>
      </c>
      <c r="G12" s="249">
        <v>0</v>
      </c>
    </row>
    <row r="13" spans="1:7" ht="20.25" customHeight="1" x14ac:dyDescent="0.3">
      <c r="D13" s="246" t="s">
        <v>225</v>
      </c>
      <c r="E13" s="247">
        <v>0</v>
      </c>
      <c r="F13" s="248" t="s">
        <v>226</v>
      </c>
      <c r="G13" s="147"/>
    </row>
    <row r="14" spans="1:7" ht="20.25" customHeight="1" x14ac:dyDescent="0.3">
      <c r="D14" s="246" t="s">
        <v>337</v>
      </c>
      <c r="E14" s="248" t="s">
        <v>287</v>
      </c>
      <c r="F14" s="248" t="s">
        <v>338</v>
      </c>
      <c r="G14" s="250" t="s">
        <v>247</v>
      </c>
    </row>
    <row r="15" spans="1:7" ht="20.25" customHeight="1" thickBot="1" x14ac:dyDescent="0.35">
      <c r="D15" s="251" t="s">
        <v>339</v>
      </c>
      <c r="E15" s="252" t="s">
        <v>236</v>
      </c>
      <c r="F15" s="252" t="s">
        <v>340</v>
      </c>
      <c r="G15" s="253" t="s">
        <v>248</v>
      </c>
    </row>
    <row r="18" spans="4:10" hidden="1" x14ac:dyDescent="0.3">
      <c r="D18" s="243" t="s">
        <v>230</v>
      </c>
      <c r="E18" s="244" t="s">
        <v>234</v>
      </c>
      <c r="F18" s="244" t="s">
        <v>231</v>
      </c>
      <c r="G18" s="254" t="str">
        <f>基本信息表!D2</f>
        <v>洛阳优选文化传播有限公司</v>
      </c>
      <c r="I18" s="255" t="s">
        <v>238</v>
      </c>
      <c r="J18" s="255" t="s">
        <v>239</v>
      </c>
    </row>
    <row r="19" spans="4:10" hidden="1" x14ac:dyDescent="0.3">
      <c r="D19" s="246" t="s">
        <v>232</v>
      </c>
      <c r="E19" s="256" t="str">
        <f>基本信息表!D14</f>
        <v>人民币伍佰万元</v>
      </c>
      <c r="F19" s="248" t="s">
        <v>233</v>
      </c>
      <c r="G19" s="257" t="str">
        <f>基本信息表!D13</f>
        <v>法定代表人xxx</v>
      </c>
      <c r="I19" s="255" t="s">
        <v>240</v>
      </c>
      <c r="J19" s="258" t="s">
        <v>244</v>
      </c>
    </row>
    <row r="20" spans="4:10" ht="14.5" hidden="1" x14ac:dyDescent="0.3">
      <c r="D20" s="246" t="s">
        <v>228</v>
      </c>
      <c r="E20" s="256" t="str">
        <f>YEAR(基本信息表!D5)&amp;"年"</f>
        <v>2023年</v>
      </c>
      <c r="F20" s="248" t="s">
        <v>229</v>
      </c>
      <c r="G20" s="257" t="str">
        <f>YEAR(基本信息表!D7)&amp;"年"</f>
        <v>2023年</v>
      </c>
      <c r="I20" s="259" t="s">
        <v>241</v>
      </c>
      <c r="J20" s="258" t="s">
        <v>245</v>
      </c>
    </row>
    <row r="21" spans="4:10" ht="14.5" hidden="1" x14ac:dyDescent="0.3">
      <c r="D21" s="246" t="s">
        <v>210</v>
      </c>
      <c r="E21" s="256">
        <f>未审资产负债表!C43</f>
        <v>0</v>
      </c>
      <c r="F21" s="248" t="s">
        <v>211</v>
      </c>
      <c r="G21" s="257">
        <f>已审资产负债表!C43</f>
        <v>0</v>
      </c>
      <c r="I21" s="259" t="s">
        <v>242</v>
      </c>
      <c r="J21" s="258" t="s">
        <v>246</v>
      </c>
    </row>
    <row r="22" spans="4:10" ht="14.5" hidden="1" x14ac:dyDescent="0.3">
      <c r="D22" s="246" t="s">
        <v>212</v>
      </c>
      <c r="E22" s="256">
        <f>未审资产负债表!F30</f>
        <v>0</v>
      </c>
      <c r="F22" s="248" t="s">
        <v>213</v>
      </c>
      <c r="G22" s="257">
        <f>已审资产负债表!F30</f>
        <v>0</v>
      </c>
      <c r="I22" s="259" t="s">
        <v>243</v>
      </c>
      <c r="J22" s="258" t="s">
        <v>247</v>
      </c>
    </row>
    <row r="23" spans="4:10" ht="14.5" hidden="1" x14ac:dyDescent="0.3">
      <c r="D23" s="246" t="s">
        <v>214</v>
      </c>
      <c r="E23" s="256">
        <f>未审资产负债表!F42</f>
        <v>0</v>
      </c>
      <c r="F23" s="248" t="s">
        <v>215</v>
      </c>
      <c r="G23" s="257">
        <f>已审资产负债表!F42</f>
        <v>0</v>
      </c>
      <c r="I23" s="259" t="s">
        <v>237</v>
      </c>
      <c r="J23" s="258" t="s">
        <v>248</v>
      </c>
    </row>
    <row r="24" spans="4:10" ht="14.5" hidden="1" x14ac:dyDescent="0.3">
      <c r="D24" s="246" t="s">
        <v>216</v>
      </c>
      <c r="E24" s="256">
        <f>未审利润表!C5+未审利润表!C15+未审利润表!C16+未审利润表!C19+未审利润表!C20+未审利润表!C22</f>
        <v>0</v>
      </c>
      <c r="F24" s="248" t="s">
        <v>217</v>
      </c>
      <c r="G24" s="257">
        <f>SUM(已审利润表!C5,已审利润表!C15:C16,已审利润表!C19:C20,已审利润表!C22)</f>
        <v>0</v>
      </c>
      <c r="I24" s="259" t="s">
        <v>249</v>
      </c>
      <c r="J24" s="258" t="s">
        <v>250</v>
      </c>
    </row>
    <row r="25" spans="4:10" ht="15.5" hidden="1" x14ac:dyDescent="0.4">
      <c r="D25" s="246" t="s">
        <v>218</v>
      </c>
      <c r="E25" s="256">
        <f>SUM(未审利润表!C7:C11,未审利润表!C14,未审利润表!C23)</f>
        <v>0</v>
      </c>
      <c r="F25" s="248" t="s">
        <v>219</v>
      </c>
      <c r="G25" s="257">
        <f>SUM(已审利润表!C6:C11,已审利润表!C14,已审利润表!C23)</f>
        <v>0</v>
      </c>
      <c r="I25" s="152"/>
      <c r="J25" s="153"/>
    </row>
    <row r="26" spans="4:10" ht="15.5" hidden="1" x14ac:dyDescent="0.4">
      <c r="D26" s="246" t="s">
        <v>220</v>
      </c>
      <c r="E26" s="256">
        <f>未审利润表!C24</f>
        <v>0</v>
      </c>
      <c r="F26" s="248" t="s">
        <v>221</v>
      </c>
      <c r="G26" s="257">
        <f>已审利润表!C24</f>
        <v>0</v>
      </c>
      <c r="I26" s="152"/>
      <c r="J26" s="153"/>
    </row>
    <row r="27" spans="4:10" ht="15.5" hidden="1" x14ac:dyDescent="0.4">
      <c r="D27" s="246" t="s">
        <v>336</v>
      </c>
      <c r="E27" s="256">
        <f>ABS(G21-E21)</f>
        <v>0</v>
      </c>
      <c r="F27" s="248" t="s">
        <v>222</v>
      </c>
      <c r="G27" s="257">
        <f>ABS(G22-E22)</f>
        <v>0</v>
      </c>
      <c r="I27" s="152"/>
      <c r="J27" s="153"/>
    </row>
    <row r="28" spans="4:10" ht="15.5" hidden="1" x14ac:dyDescent="0.4">
      <c r="D28" s="246" t="s">
        <v>223</v>
      </c>
      <c r="E28" s="256">
        <f>ABS(G23-E23)</f>
        <v>0</v>
      </c>
      <c r="F28" s="248" t="s">
        <v>224</v>
      </c>
      <c r="G28" s="257">
        <f>ABS(G24-E24)</f>
        <v>0</v>
      </c>
      <c r="I28" s="152"/>
      <c r="J28" s="153"/>
    </row>
    <row r="29" spans="4:10" ht="15.5" hidden="1" x14ac:dyDescent="0.4">
      <c r="D29" s="246" t="s">
        <v>225</v>
      </c>
      <c r="E29" s="256">
        <f>ABS(G25-E25)</f>
        <v>0</v>
      </c>
      <c r="F29" s="248" t="s">
        <v>226</v>
      </c>
      <c r="G29" s="260" t="s">
        <v>286</v>
      </c>
      <c r="I29" s="152"/>
      <c r="J29" s="153"/>
    </row>
    <row r="30" spans="4:10" ht="15.5" hidden="1" x14ac:dyDescent="0.4">
      <c r="D30" s="246" t="s">
        <v>337</v>
      </c>
      <c r="E30" s="146"/>
      <c r="F30" s="248" t="s">
        <v>338</v>
      </c>
      <c r="G30" s="147"/>
      <c r="I30" s="152"/>
      <c r="J30" s="153"/>
    </row>
    <row r="31" spans="4:10" ht="16" hidden="1" thickBot="1" x14ac:dyDescent="0.45">
      <c r="D31" s="251" t="s">
        <v>339</v>
      </c>
      <c r="E31" s="148"/>
      <c r="F31" s="252" t="s">
        <v>340</v>
      </c>
      <c r="G31" s="149"/>
      <c r="I31" s="152"/>
      <c r="J31" s="153"/>
    </row>
  </sheetData>
  <phoneticPr fontId="4" type="noConversion"/>
  <dataValidations count="1">
    <dataValidation type="list" allowBlank="1" showInputMessage="1" showErrorMessage="1" sqref="E14:E15 E30:E31" xr:uid="{00000000-0002-0000-1700-000000000000}">
      <formula1>"徐红权,杨战梅,杨纪红,陈军,李桂林,曹党勋"</formula1>
    </dataValidation>
  </dataValidations>
  <hyperlinks>
    <hyperlink ref="A1" location="目录!A1" display="返回目录" xr:uid="{00000000-0004-0000-1700-000000000000}"/>
  </hyperlinks>
  <printOptions horizontalCentered="1"/>
  <pageMargins left="0.7" right="0.7" top="0.75" bottom="0.75" header="0.3" footer="0.3"/>
  <pageSetup paperSize="9" scale="69" orientation="portrait" blackAndWhite="1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Sheet22">
    <tabColor rgb="FFFFFF00"/>
    <pageSetUpPr fitToPage="1"/>
  </sheetPr>
  <dimension ref="A1:E10"/>
  <sheetViews>
    <sheetView workbookViewId="0">
      <selection activeCell="E10" sqref="E10"/>
    </sheetView>
  </sheetViews>
  <sheetFormatPr defaultColWidth="18.58203125" defaultRowHeight="13" x14ac:dyDescent="0.3"/>
  <cols>
    <col min="1" max="1" width="7.33203125" style="129" customWidth="1"/>
    <col min="2" max="3" width="18.58203125" style="129"/>
    <col min="4" max="4" width="41.83203125" style="129" customWidth="1"/>
    <col min="5" max="16384" width="18.58203125" style="129"/>
  </cols>
  <sheetData>
    <row r="1" spans="1:5" ht="14.5" x14ac:dyDescent="0.3">
      <c r="A1" s="210" t="s">
        <v>125</v>
      </c>
      <c r="B1" s="142" t="str">
        <f>E1</f>
        <v>洛阳优选文化传播有限公司</v>
      </c>
      <c r="D1" s="261" t="s">
        <v>180</v>
      </c>
      <c r="E1" s="142" t="str">
        <f>基本信息表!D2</f>
        <v>洛阳优选文化传播有限公司</v>
      </c>
    </row>
    <row r="2" spans="1:5" ht="13.5" x14ac:dyDescent="0.3">
      <c r="B2" s="142" t="str">
        <f>E2</f>
        <v>2023年</v>
      </c>
      <c r="D2" s="261" t="s">
        <v>179</v>
      </c>
      <c r="E2" s="142" t="str">
        <f>YEAR(基本信息表!D5)&amp;"年"</f>
        <v>2023年</v>
      </c>
    </row>
    <row r="3" spans="1:5" ht="13.5" x14ac:dyDescent="0.3">
      <c r="B3" s="262" t="str">
        <f t="shared" ref="B3:B10" si="0">C3&amp;D3&amp;CHAR(10)&amp;E3</f>
        <v>一、企业基本情况
洛阳优选文化传播有限公司(以下简称“本公司”)，2019年01月16日经洛阳市市场监督管理局自贸区服务中心批准成立。法定代表人：法定代表人xxx，注册资本：人民币伍佰万元圆整，统一社会信用代码：91410300MA469CEP5G,住所：中国（河南）自由贸易试验区洛阳片区（涧西）蓬莱路洛阳国家大学科技园,经营范围：计算机系统集成的技术开发及技术转让；计算机软件开发；计算机系统集成</v>
      </c>
      <c r="C3" s="261" t="s">
        <v>341</v>
      </c>
      <c r="D3" s="261" t="s">
        <v>342</v>
      </c>
      <c r="E3" s="262" t="str">
        <f>基本信息表!D2&amp;"(以下简称“本公司”)，"&amp;TEXT(基本信息表!D10,"yyyy年mm月dd日")&amp;"经"&amp;基本信息表!D11&amp;"批准成立。法定代表人："&amp;基本信息表!D13&amp;"，注册资本："&amp;TEXT(基本信息表!D14,"[DBNum2][$-zh-CN]G/通用格式")&amp;"圆整"&amp;"，统一社会信用代码："&amp;基本信息表!D12&amp;",住所："&amp;基本信息表!D15&amp;",经营范围："&amp;基本信息表!D16</f>
        <v>洛阳优选文化传播有限公司(以下简称“本公司”)，2019年01月16日经洛阳市市场监督管理局自贸区服务中心批准成立。法定代表人：法定代表人xxx，注册资本：人民币伍佰万元圆整，统一社会信用代码：91410300MA469CEP5G,住所：中国（河南）自由贸易试验区洛阳片区（涧西）蓬莱路洛阳国家大学科技园,经营范围：计算机系统集成的技术开发及技术转让；计算机软件开发；计算机系统集成</v>
      </c>
    </row>
    <row r="4" spans="1:5" ht="13.5" x14ac:dyDescent="0.3">
      <c r="B4" s="262" t="str">
        <f t="shared" si="0"/>
        <v>二、资产状况
2023年12月31日公司资产总额为0.00元，其中：流动资产0.00元，非流动资产为0.00元。</v>
      </c>
      <c r="C4" s="261" t="s">
        <v>343</v>
      </c>
      <c r="D4" s="261" t="s">
        <v>344</v>
      </c>
      <c r="E4" s="142" t="str">
        <f>TEXT(基本信息表!D5,"yyyy年mm月dd日")&amp;"公司资产总额为"&amp;TEXT(已审资产负债表!C43,"#,##0.00")&amp;"元，其中：流动资产"&amp;TEXT(已审资产负债表!C17,"#,##0.00")&amp;"元，非流动资产为"&amp;TEXT(已审资产负债表!C36,"#,##0.00")&amp;"元。"</f>
        <v>2023年12月31日公司资产总额为0.00元，其中：流动资产0.00元，非流动资产为0.00元。</v>
      </c>
    </row>
    <row r="5" spans="1:5" ht="13.5" x14ac:dyDescent="0.3">
      <c r="B5" s="262" t="str">
        <f t="shared" si="0"/>
        <v>三、负债状况
2023年12月31日公司负债总额为0.00元，其中：流动负债为0.00元，非流动负债为0.00元。</v>
      </c>
      <c r="C5" s="261" t="s">
        <v>345</v>
      </c>
      <c r="D5" s="261" t="s">
        <v>346</v>
      </c>
      <c r="E5" s="142" t="str">
        <f>TEXT(基本信息表!D5,"yyyy年mm月dd日")&amp;"公司负债总额为"&amp;TEXT(已审资产负债表!F30,"#,##0.00")&amp;"元，其中：流动负债为"&amp;TEXT(已审资产负债表!F18,"#,##0.00")&amp;"元，非流动负债为"&amp;TEXT(已审资产负债表!F29,"#,##0.00")&amp;"元。"</f>
        <v>2023年12月31日公司负债总额为0.00元，其中：流动负债为0.00元，非流动负债为0.00元。</v>
      </c>
    </row>
    <row r="6" spans="1:5" ht="13.5" x14ac:dyDescent="0.3">
      <c r="B6" s="262" t="str">
        <f t="shared" si="0"/>
        <v>四、所有者权益
2023年12月31日公司所有者权益为0.00元，其中：实收资本为0.00元，盈余公积为0.00元，未分配利润为0.00元。</v>
      </c>
      <c r="C6" s="261" t="s">
        <v>347</v>
      </c>
      <c r="D6" s="261" t="s">
        <v>348</v>
      </c>
      <c r="E6" s="142" t="str">
        <f>TEXT(基本信息表!D5,"yyyy年mm月dd日")&amp;"公司所有者权益为"&amp;TEXT(已审资产负债表!F42,"#,##0.00")&amp;"元，其中：实收资本为"&amp;TEXT(已审资产负债表!F32,"#,##0.00")&amp;"元，盈余公积为"&amp;TEXT(已审资产负债表!F40,"#,##0.00")&amp;"元，未分配利润为"&amp;TEXT(已审资产负债表!F41,"#,##0.00")&amp;"元。"</f>
        <v>2023年12月31日公司所有者权益为0.00元，其中：实收资本为0.00元，盈余公积为0.00元，未分配利润为0.00元。</v>
      </c>
    </row>
    <row r="7" spans="1:5" ht="15" customHeight="1" x14ac:dyDescent="0.3">
      <c r="B7" s="262" t="str">
        <f t="shared" si="0"/>
        <v>五、本年度经营情况
(一)、收入与成本
本年度实现主营业务收入0.00元；营业成本0.00元。
(二)、费用及税金
本年度税金及附加0.00元，销售费用0.00元，管理费用0.00元，研发费用0.00元，财务费用0.00元。</v>
      </c>
      <c r="C7" s="261" t="s">
        <v>349</v>
      </c>
      <c r="D7" s="261" t="s">
        <v>350</v>
      </c>
      <c r="E7" s="262" t="str">
        <f>"(一)、收入与成本"&amp;CHAR(10)&amp;"本年度实现主营业务收入"&amp;TEXT(已审利润表!C5,"#,##0.00")&amp;"元；营业成本"&amp;TEXT(已审利润表!C6,"#,##0.00")&amp;"元。"&amp;CHAR(10)&amp;"(二)、费用及税金"&amp;CHAR(10)&amp;"本年度税金及附加"&amp;TEXT(已审利润表!C7,"#,##0.00")&amp;"元，销售费用"&amp;TEXT(已审利润表!C8,"#,##0.00")&amp;"元，管理费用"&amp;TEXT(已审利润表!C9,"#,##0.00")&amp;"元，研发费用"&amp;TEXT(已审利润表!C10,"#,##0.00")&amp;"元，财务费用"&amp;TEXT(已审利润表!C11,"#,##0.00")&amp;"元。"</f>
        <v>(一)、收入与成本
本年度实现主营业务收入0.00元；营业成本0.00元。
(二)、费用及税金
本年度税金及附加0.00元，销售费用0.00元，管理费用0.00元，研发费用0.00元，财务费用0.00元。</v>
      </c>
    </row>
    <row r="8" spans="1:5" ht="13.5" x14ac:dyDescent="0.3">
      <c r="B8" s="262" t="str">
        <f t="shared" si="0"/>
        <v>六、所有者权益变动
公司实收资本为0.00元，其中：本年度股东新增投入资本金0.00元。</v>
      </c>
      <c r="C8" s="261" t="s">
        <v>351</v>
      </c>
      <c r="D8" s="261" t="s">
        <v>352</v>
      </c>
      <c r="E8" s="262" t="str">
        <f>"公司实收资本为"&amp;TEXT(已审资产负债表!F32,"#,##0.00")&amp;"元，其中：本年度股东新增投入资本金"&amp;TEXT((已审资产负债表!F32-已审资产负债表!G32),"#,##0.00")&amp;"元。"</f>
        <v>公司实收资本为0.00元，其中：本年度股东新增投入资本金0.00元。</v>
      </c>
    </row>
    <row r="9" spans="1:5" ht="13.5" x14ac:dyDescent="0.3">
      <c r="B9" s="142" t="e">
        <f t="shared" si="0"/>
        <v>#DIV/0!</v>
      </c>
      <c r="C9" s="129" t="s">
        <v>183</v>
      </c>
      <c r="D9" s="129" t="s">
        <v>450</v>
      </c>
      <c r="E9" s="143" t="e">
        <f>"资产负债率为"&amp;TEXT(已审资产负债表!F30/已审资产负债表!F43,"##0.00%")&amp;CHAR(10)&amp;"净资产增长率为"&amp;TEXT((已审资产负债表!F42-已审资产负债表!G42)/已审资产负债表!G42,"##0.00%")&amp;CHAR(10)&amp;"销售增长率为"&amp;TEXT((已审利润表!C5-已审利润表!D5)/已审利润表!D5,"##0.00%")</f>
        <v>#DIV/0!</v>
      </c>
    </row>
    <row r="10" spans="1:5" ht="13.5" x14ac:dyDescent="0.3">
      <c r="B10" s="142" t="str">
        <f t="shared" si="0"/>
        <v>八、
公司损益表与公司2023年所得税申报数不存在差异。</v>
      </c>
      <c r="C10" s="129" t="s">
        <v>184</v>
      </c>
      <c r="E10" s="142" t="str">
        <f>"公司损益表与公司"&amp;YEAR(基本信息表!D5)&amp;"年所得税申报数不存在差异。"</f>
        <v>公司损益表与公司2023年所得税申报数不存在差异。</v>
      </c>
    </row>
  </sheetData>
  <phoneticPr fontId="4" type="noConversion"/>
  <hyperlinks>
    <hyperlink ref="A1" location="目录!A1" display="返回目录" xr:uid="{00000000-0004-0000-1800-000000000000}"/>
  </hyperlinks>
  <printOptions horizontalCentered="1"/>
  <pageMargins left="0.7" right="0.7" top="0.75" bottom="0.75" header="0.3" footer="0.3"/>
  <pageSetup paperSize="9" scale="39" orientation="portrait" blackAndWhite="1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Sheet23">
    <tabColor rgb="FFFFFF00"/>
    <pageSetUpPr fitToPage="1"/>
  </sheetPr>
  <dimension ref="A1:K2"/>
  <sheetViews>
    <sheetView workbookViewId="0">
      <selection activeCell="K2" sqref="K2"/>
    </sheetView>
  </sheetViews>
  <sheetFormatPr defaultColWidth="9" defaultRowHeight="15" x14ac:dyDescent="0.25"/>
  <cols>
    <col min="1" max="16384" width="9" style="122"/>
  </cols>
  <sheetData>
    <row r="1" spans="1:11" ht="15.5" x14ac:dyDescent="0.3">
      <c r="A1" s="130" t="s">
        <v>185</v>
      </c>
      <c r="B1" s="122" t="s">
        <v>180</v>
      </c>
      <c r="C1" s="122" t="s">
        <v>179</v>
      </c>
      <c r="D1" s="122">
        <v>1</v>
      </c>
      <c r="E1" s="122">
        <v>2</v>
      </c>
      <c r="F1" s="122">
        <v>3</v>
      </c>
      <c r="G1" s="122">
        <v>4</v>
      </c>
      <c r="H1" s="122">
        <v>5</v>
      </c>
      <c r="I1" s="122">
        <v>6</v>
      </c>
      <c r="J1" s="122">
        <v>7</v>
      </c>
      <c r="K1" s="122">
        <v>8</v>
      </c>
    </row>
    <row r="2" spans="1:11" x14ac:dyDescent="0.25">
      <c r="B2" s="144" t="str">
        <f>财务状况说明书数据!B1</f>
        <v>洛阳优选文化传播有限公司</v>
      </c>
      <c r="C2" s="144" t="str">
        <f>财务状况说明书数据!B2</f>
        <v>2023年</v>
      </c>
      <c r="D2" s="144" t="str">
        <f t="array" ref="D2:K2">TRANSPOSE(财务状况说明书数据!B3:B10)</f>
        <v>一、企业基本情况
洛阳优选文化传播有限公司(以下简称“本公司”)，2019年01月16日经洛阳市市场监督管理局自贸区服务中心批准成立。法定代表人：法定代表人xxx，注册资本：人民币伍佰万元圆整，统一社会信用代码：91410300MA469CEP5G,住所：中国（河南）自由贸易试验区洛阳片区（涧西）蓬莱路洛阳国家大学科技园,经营范围：计算机系统集成的技术开发及技术转让；计算机软件开发；计算机系统集成</v>
      </c>
      <c r="E2" s="144" t="str">
        <v>二、资产状况
2023年12月31日公司资产总额为0.00元，其中：流动资产0.00元，非流动资产为0.00元。</v>
      </c>
      <c r="F2" s="144" t="str">
        <v>三、负债状况
2023年12月31日公司负债总额为0.00元，其中：流动负债为0.00元，非流动负债为0.00元。</v>
      </c>
      <c r="G2" s="144" t="str">
        <v>四、所有者权益
2023年12月31日公司所有者权益为0.00元，其中：实收资本为0.00元，盈余公积为0.00元，未分配利润为0.00元。</v>
      </c>
      <c r="H2" s="144" t="str">
        <v>五、本年度经营情况
(一)、收入与成本
本年度实现主营业务收入0.00元；营业成本0.00元。
(二)、费用及税金
本年度税金及附加0.00元，销售费用0.00元，管理费用0.00元，研发费用0.00元，财务费用0.00元。</v>
      </c>
      <c r="I2" s="144" t="str">
        <v>六、所有者权益变动
公司实收资本为0.00元，其中：本年度股东新增投入资本金0.00元。</v>
      </c>
      <c r="J2" s="144" t="e">
        <v>#DIV/0!</v>
      </c>
      <c r="K2" s="144" t="str">
        <v>八、
公司损益表与公司2023年所得税申报数不存在差异。</v>
      </c>
    </row>
  </sheetData>
  <phoneticPr fontId="4" type="noConversion"/>
  <hyperlinks>
    <hyperlink ref="A1" location="目录!A1" display="返回目录" xr:uid="{00000000-0004-0000-1900-000000000000}"/>
  </hyperlinks>
  <pageMargins left="0.7" right="0.7" top="0.75" bottom="0.75" header="0.3" footer="0.3"/>
  <pageSetup paperSize="9" scale="59" orientation="portrait" blackAndWhite="1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26</vt:i4>
      </vt:variant>
      <vt:variant>
        <vt:lpstr>命名范围</vt:lpstr>
      </vt:variant>
      <vt:variant>
        <vt:i4>9</vt:i4>
      </vt:variant>
    </vt:vector>
  </HeadingPairs>
  <TitlesOfParts>
    <vt:vector size="35" baseType="lpstr">
      <vt:lpstr>目录</vt:lpstr>
      <vt:lpstr>基本信息表</vt:lpstr>
      <vt:lpstr>报告用表(普通)</vt:lpstr>
      <vt:lpstr>报告用表(高新)</vt:lpstr>
      <vt:lpstr>辅助用表</vt:lpstr>
      <vt:lpstr>平衡表</vt:lpstr>
      <vt:lpstr>已审资产负债表</vt:lpstr>
      <vt:lpstr>已审利润表</vt:lpstr>
      <vt:lpstr>已审现金流量表</vt:lpstr>
      <vt:lpstr>数据有效性表格</vt:lpstr>
      <vt:lpstr>已审所有者权益变动表</vt:lpstr>
      <vt:lpstr>未审资产负债表</vt:lpstr>
      <vt:lpstr>未审利润表</vt:lpstr>
      <vt:lpstr>未审现金流量表</vt:lpstr>
      <vt:lpstr>未审所有者权益变动表</vt:lpstr>
      <vt:lpstr>试算平衡表(期末)</vt:lpstr>
      <vt:lpstr>期末资产负债表调整数汇总</vt:lpstr>
      <vt:lpstr>试算平衡表(期初)</vt:lpstr>
      <vt:lpstr>期初资产负债表调整数汇总</vt:lpstr>
      <vt:lpstr>利润表调整数汇总</vt:lpstr>
      <vt:lpstr>现金流量表调整(本期)</vt:lpstr>
      <vt:lpstr>现金流量表调整(上期)</vt:lpstr>
      <vt:lpstr>现金流量表调整数汇总</vt:lpstr>
      <vt:lpstr>上传信息表</vt:lpstr>
      <vt:lpstr>财务状况说明书数据</vt:lpstr>
      <vt:lpstr>财务状况说明书用表</vt:lpstr>
      <vt:lpstr>利润表调整数汇总!Print_Area</vt:lpstr>
      <vt:lpstr>未审利润表!Print_Area</vt:lpstr>
      <vt:lpstr>未审所有者权益变动表!Print_Area</vt:lpstr>
      <vt:lpstr>未审现金流量表!Print_Area</vt:lpstr>
      <vt:lpstr>现金流量表调整数汇总!Print_Area</vt:lpstr>
      <vt:lpstr>已审利润表!Print_Area</vt:lpstr>
      <vt:lpstr>已审所有者权益变动表!Print_Area</vt:lpstr>
      <vt:lpstr>已审现金流量表!Print_Area</vt:lpstr>
      <vt:lpstr>已审资产负债表!Print_Area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2024-07-17T01:01:13Z</dcterms:modified>
</cp:coreProperties>
</file>