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larval_symbiont_TPC/data/lipids_metabolites/protein/"/>
    </mc:Choice>
  </mc:AlternateContent>
  <xr:revisionPtr revIDLastSave="0" documentId="8_{35A43C82-8300-A943-85E9-9C7F41CB353F}" xr6:coauthVersionLast="47" xr6:coauthVersionMax="47" xr10:uidLastSave="{00000000-0000-0000-0000-000000000000}"/>
  <bookViews>
    <workbookView xWindow="2220" yWindow="760" windowWidth="33440" windowHeight="17320" xr2:uid="{3B8837D6-B230-0149-AD69-35B53EA692B4}"/>
  </bookViews>
  <sheets>
    <sheet name="Results" sheetId="6" r:id="rId1"/>
    <sheet name="Plate1" sheetId="1" r:id="rId2"/>
    <sheet name="Plate2" sheetId="2" r:id="rId3"/>
    <sheet name="Plate3" sheetId="3" r:id="rId4"/>
    <sheet name="Plate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3" l="1"/>
  <c r="F22" i="3"/>
  <c r="G22" i="3"/>
  <c r="H22" i="3"/>
  <c r="J22" i="3"/>
  <c r="F23" i="3"/>
  <c r="G23" i="3"/>
  <c r="H23" i="3"/>
  <c r="J23" i="3"/>
  <c r="F24" i="3"/>
  <c r="G24" i="3"/>
  <c r="H24" i="3"/>
  <c r="J24" i="3"/>
  <c r="F25" i="3"/>
  <c r="G25" i="3"/>
  <c r="H25" i="3"/>
  <c r="J25" i="3"/>
  <c r="F24" i="2"/>
  <c r="G24" i="2"/>
  <c r="H24" i="2"/>
  <c r="F25" i="2"/>
  <c r="G25" i="2"/>
  <c r="H25" i="2"/>
  <c r="F26" i="2"/>
  <c r="G26" i="2"/>
  <c r="H26" i="2"/>
  <c r="F27" i="2"/>
  <c r="G27" i="2"/>
  <c r="H27" i="2"/>
  <c r="G23" i="2"/>
  <c r="J27" i="2"/>
  <c r="J26" i="2"/>
  <c r="J25" i="2"/>
  <c r="J24" i="2"/>
  <c r="J10" i="4"/>
  <c r="H10" i="4"/>
  <c r="G10" i="4"/>
  <c r="F10" i="4"/>
  <c r="J9" i="4"/>
  <c r="H9" i="4"/>
  <c r="G9" i="4"/>
  <c r="F9" i="4"/>
  <c r="J8" i="4"/>
  <c r="H8" i="4"/>
  <c r="G8" i="4"/>
  <c r="F8" i="4"/>
  <c r="J7" i="4"/>
  <c r="H7" i="4"/>
  <c r="G7" i="4"/>
  <c r="F7" i="4"/>
  <c r="J6" i="4"/>
  <c r="H6" i="4"/>
  <c r="G6" i="4"/>
  <c r="F6" i="4"/>
  <c r="J5" i="4"/>
  <c r="H5" i="4"/>
  <c r="G5" i="4"/>
  <c r="F5" i="4"/>
  <c r="J4" i="4"/>
  <c r="H4" i="4"/>
  <c r="G4" i="4"/>
  <c r="F4" i="4"/>
  <c r="J3" i="4"/>
  <c r="H3" i="4"/>
  <c r="G3" i="4"/>
  <c r="F3" i="4"/>
  <c r="J2" i="4"/>
  <c r="H2" i="4"/>
  <c r="G2" i="4"/>
  <c r="F2" i="4"/>
  <c r="J21" i="3"/>
  <c r="H21" i="3"/>
  <c r="G21" i="3"/>
  <c r="F21" i="3"/>
  <c r="J20" i="3"/>
  <c r="H20" i="3"/>
  <c r="G20" i="3"/>
  <c r="F20" i="3"/>
  <c r="J19" i="3"/>
  <c r="H19" i="3"/>
  <c r="G19" i="3"/>
  <c r="F19" i="3"/>
  <c r="J18" i="3"/>
  <c r="H18" i="3"/>
  <c r="G18" i="3"/>
  <c r="F18" i="3"/>
  <c r="J17" i="3"/>
  <c r="H17" i="3"/>
  <c r="G17" i="3"/>
  <c r="F17" i="3"/>
  <c r="J16" i="3"/>
  <c r="H16" i="3"/>
  <c r="G16" i="3"/>
  <c r="F16" i="3"/>
  <c r="J15" i="3"/>
  <c r="H15" i="3"/>
  <c r="G15" i="3"/>
  <c r="F15" i="3"/>
  <c r="J14" i="3"/>
  <c r="H14" i="3"/>
  <c r="G14" i="3"/>
  <c r="F14" i="3"/>
  <c r="J13" i="3"/>
  <c r="H13" i="3"/>
  <c r="G13" i="3"/>
  <c r="F13" i="3"/>
  <c r="J12" i="3"/>
  <c r="H12" i="3"/>
  <c r="G12" i="3"/>
  <c r="F12" i="3"/>
  <c r="J11" i="3"/>
  <c r="H11" i="3"/>
  <c r="G11" i="3"/>
  <c r="F11" i="3"/>
  <c r="J10" i="3"/>
  <c r="H10" i="3"/>
  <c r="G10" i="3"/>
  <c r="F10" i="3"/>
  <c r="J9" i="3"/>
  <c r="H9" i="3"/>
  <c r="G9" i="3"/>
  <c r="F9" i="3"/>
  <c r="J8" i="3"/>
  <c r="H8" i="3"/>
  <c r="G8" i="3"/>
  <c r="F8" i="3"/>
  <c r="J7" i="3"/>
  <c r="H7" i="3"/>
  <c r="G7" i="3"/>
  <c r="F7" i="3"/>
  <c r="J6" i="3"/>
  <c r="H6" i="3"/>
  <c r="G6" i="3"/>
  <c r="F6" i="3"/>
  <c r="J5" i="3"/>
  <c r="H5" i="3"/>
  <c r="G5" i="3"/>
  <c r="F5" i="3"/>
  <c r="J4" i="3"/>
  <c r="H4" i="3"/>
  <c r="G4" i="3"/>
  <c r="F4" i="3"/>
  <c r="J3" i="3"/>
  <c r="H3" i="3"/>
  <c r="G3" i="3"/>
  <c r="F3" i="3"/>
  <c r="J2" i="3"/>
  <c r="H2" i="3"/>
  <c r="G2" i="3"/>
  <c r="F2" i="3"/>
  <c r="J23" i="2"/>
  <c r="H23" i="2"/>
  <c r="J22" i="2"/>
  <c r="H22" i="2"/>
  <c r="G22" i="2"/>
  <c r="J21" i="2"/>
  <c r="H21" i="2"/>
  <c r="J20" i="2"/>
  <c r="H20" i="2"/>
  <c r="G20" i="2"/>
  <c r="F20" i="2"/>
  <c r="J19" i="2"/>
  <c r="H19" i="2"/>
  <c r="J18" i="2"/>
  <c r="H18" i="2"/>
  <c r="G18" i="2"/>
  <c r="F18" i="2"/>
  <c r="J17" i="2"/>
  <c r="H17" i="2"/>
  <c r="J16" i="2"/>
  <c r="H16" i="2"/>
  <c r="G16" i="2"/>
  <c r="F16" i="2"/>
  <c r="J15" i="2"/>
  <c r="H15" i="2"/>
  <c r="J14" i="2"/>
  <c r="H14" i="2"/>
  <c r="G14" i="2"/>
  <c r="F14" i="2"/>
  <c r="J13" i="2"/>
  <c r="H13" i="2"/>
  <c r="J12" i="2"/>
  <c r="H12" i="2"/>
  <c r="G12" i="2"/>
  <c r="F12" i="2"/>
  <c r="J11" i="2"/>
  <c r="H11" i="2"/>
  <c r="J10" i="2"/>
  <c r="H10" i="2"/>
  <c r="G10" i="2"/>
  <c r="F10" i="2"/>
  <c r="J9" i="2"/>
  <c r="H9" i="2"/>
  <c r="J8" i="2"/>
  <c r="H8" i="2"/>
  <c r="G8" i="2"/>
  <c r="F8" i="2"/>
  <c r="J7" i="2"/>
  <c r="H7" i="2"/>
  <c r="J6" i="2"/>
  <c r="H6" i="2"/>
  <c r="G6" i="2"/>
  <c r="F6" i="2"/>
  <c r="J5" i="2"/>
  <c r="H5" i="2"/>
  <c r="J4" i="2"/>
  <c r="H4" i="2"/>
  <c r="G4" i="2"/>
  <c r="F4" i="2"/>
  <c r="J3" i="2"/>
  <c r="H3" i="2"/>
  <c r="J2" i="2"/>
  <c r="H2" i="2"/>
  <c r="G2" i="2"/>
  <c r="F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H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3" i="1"/>
  <c r="J4" i="1"/>
  <c r="J5" i="1"/>
  <c r="J6" i="1"/>
  <c r="J7" i="1"/>
  <c r="J8" i="1"/>
  <c r="J2" i="1"/>
  <c r="I7" i="4" l="1"/>
  <c r="K7" i="4" s="1"/>
  <c r="L7" i="4" s="1"/>
  <c r="N7" i="4" s="1"/>
  <c r="I5" i="4"/>
  <c r="K5" i="4" s="1"/>
  <c r="L5" i="4" s="1"/>
  <c r="N5" i="4" s="1"/>
  <c r="I9" i="4"/>
  <c r="K9" i="4" s="1"/>
  <c r="L9" i="4" s="1"/>
  <c r="N9" i="4" s="1"/>
  <c r="I3" i="4"/>
  <c r="K3" i="4" s="1"/>
  <c r="L3" i="4" s="1"/>
  <c r="N3" i="4" s="1"/>
  <c r="I2" i="4"/>
  <c r="K2" i="4" s="1"/>
  <c r="L2" i="4" s="1"/>
  <c r="N2" i="4" s="1"/>
  <c r="I4" i="4"/>
  <c r="K4" i="4" s="1"/>
  <c r="L4" i="4" s="1"/>
  <c r="N4" i="4" s="1"/>
  <c r="I6" i="4"/>
  <c r="K6" i="4" s="1"/>
  <c r="L6" i="4" s="1"/>
  <c r="N6" i="4" s="1"/>
  <c r="I8" i="4"/>
  <c r="K8" i="4" s="1"/>
  <c r="L8" i="4" s="1"/>
  <c r="N8" i="4" s="1"/>
  <c r="I10" i="4"/>
  <c r="K10" i="4" s="1"/>
  <c r="L10" i="4" s="1"/>
  <c r="N10" i="4" s="1"/>
  <c r="I27" i="2"/>
  <c r="K27" i="2" s="1"/>
  <c r="L27" i="2" s="1"/>
  <c r="N27" i="2" s="1"/>
  <c r="I25" i="2"/>
  <c r="K25" i="2" s="1"/>
  <c r="L25" i="2" s="1"/>
  <c r="N25" i="2" s="1"/>
  <c r="I26" i="2"/>
  <c r="K26" i="2" s="1"/>
  <c r="L26" i="2" s="1"/>
  <c r="N26" i="2" s="1"/>
  <c r="I2" i="3"/>
  <c r="K2" i="3" s="1"/>
  <c r="L2" i="3" s="1"/>
  <c r="N2" i="3" s="1"/>
  <c r="I6" i="3"/>
  <c r="K6" i="3" s="1"/>
  <c r="L6" i="3" s="1"/>
  <c r="N6" i="3" s="1"/>
  <c r="I8" i="3"/>
  <c r="K8" i="3" s="1"/>
  <c r="L8" i="3" s="1"/>
  <c r="N8" i="3" s="1"/>
  <c r="I10" i="3"/>
  <c r="K10" i="3" s="1"/>
  <c r="L10" i="3" s="1"/>
  <c r="N10" i="3" s="1"/>
  <c r="I12" i="3"/>
  <c r="K12" i="3" s="1"/>
  <c r="L12" i="3" s="1"/>
  <c r="N12" i="3" s="1"/>
  <c r="I14" i="3"/>
  <c r="K14" i="3" s="1"/>
  <c r="L14" i="3" s="1"/>
  <c r="N14" i="3" s="1"/>
  <c r="I16" i="3"/>
  <c r="K16" i="3" s="1"/>
  <c r="L16" i="3" s="1"/>
  <c r="N16" i="3" s="1"/>
  <c r="I18" i="3"/>
  <c r="K18" i="3" s="1"/>
  <c r="L18" i="3" s="1"/>
  <c r="N18" i="3" s="1"/>
  <c r="I20" i="3"/>
  <c r="K20" i="3" s="1"/>
  <c r="L20" i="3" s="1"/>
  <c r="N20" i="3" s="1"/>
  <c r="I23" i="3"/>
  <c r="K23" i="3" s="1"/>
  <c r="L23" i="3" s="1"/>
  <c r="N23" i="3" s="1"/>
  <c r="I5" i="3"/>
  <c r="K5" i="3" s="1"/>
  <c r="L5" i="3" s="1"/>
  <c r="N5" i="3" s="1"/>
  <c r="I9" i="3"/>
  <c r="K9" i="3" s="1"/>
  <c r="L9" i="3" s="1"/>
  <c r="N9" i="3" s="1"/>
  <c r="I13" i="3"/>
  <c r="K13" i="3" s="1"/>
  <c r="L13" i="3" s="1"/>
  <c r="N13" i="3" s="1"/>
  <c r="I17" i="3"/>
  <c r="K17" i="3" s="1"/>
  <c r="L17" i="3" s="1"/>
  <c r="N17" i="3" s="1"/>
  <c r="I21" i="3"/>
  <c r="K21" i="3" s="1"/>
  <c r="L21" i="3" s="1"/>
  <c r="N21" i="3" s="1"/>
  <c r="I3" i="3"/>
  <c r="K3" i="3" s="1"/>
  <c r="L3" i="3" s="1"/>
  <c r="N3" i="3" s="1"/>
  <c r="I7" i="3"/>
  <c r="K7" i="3" s="1"/>
  <c r="L7" i="3" s="1"/>
  <c r="N7" i="3" s="1"/>
  <c r="I15" i="3"/>
  <c r="K15" i="3" s="1"/>
  <c r="L15" i="3" s="1"/>
  <c r="N15" i="3" s="1"/>
  <c r="I19" i="3"/>
  <c r="K19" i="3" s="1"/>
  <c r="L19" i="3" s="1"/>
  <c r="N19" i="3" s="1"/>
  <c r="I4" i="3"/>
  <c r="K4" i="3" s="1"/>
  <c r="L4" i="3" s="1"/>
  <c r="N4" i="3" s="1"/>
  <c r="I25" i="3"/>
  <c r="K25" i="3" s="1"/>
  <c r="L25" i="3" s="1"/>
  <c r="N25" i="3" s="1"/>
  <c r="I24" i="3"/>
  <c r="K24" i="3" s="1"/>
  <c r="L24" i="3" s="1"/>
  <c r="N24" i="3" s="1"/>
  <c r="K22" i="3"/>
  <c r="L22" i="3" s="1"/>
  <c r="N22" i="3" s="1"/>
  <c r="I24" i="2"/>
  <c r="K24" i="2" s="1"/>
  <c r="L24" i="2" s="1"/>
  <c r="N24" i="2" s="1"/>
  <c r="F22" i="2"/>
  <c r="I22" i="2" s="1"/>
  <c r="K22" i="2" s="1"/>
  <c r="L22" i="2" s="1"/>
  <c r="N22" i="2" s="1"/>
  <c r="F23" i="2"/>
  <c r="I23" i="2" s="1"/>
  <c r="K23" i="2" s="1"/>
  <c r="L23" i="2" s="1"/>
  <c r="N23" i="2" s="1"/>
  <c r="F3" i="2"/>
  <c r="F5" i="2"/>
  <c r="F7" i="2"/>
  <c r="I7" i="2" s="1"/>
  <c r="K7" i="2" s="1"/>
  <c r="L7" i="2" s="1"/>
  <c r="N7" i="2" s="1"/>
  <c r="F9" i="2"/>
  <c r="F11" i="2"/>
  <c r="F13" i="2"/>
  <c r="F15" i="2"/>
  <c r="F17" i="2"/>
  <c r="F19" i="2"/>
  <c r="F21" i="2"/>
  <c r="G3" i="2"/>
  <c r="G5" i="2"/>
  <c r="G7" i="2"/>
  <c r="G9" i="2"/>
  <c r="G11" i="2"/>
  <c r="G13" i="2"/>
  <c r="G15" i="2"/>
  <c r="I15" i="2" s="1"/>
  <c r="K15" i="2" s="1"/>
  <c r="L15" i="2" s="1"/>
  <c r="N15" i="2" s="1"/>
  <c r="G17" i="2"/>
  <c r="I17" i="2" s="1"/>
  <c r="K17" i="2" s="1"/>
  <c r="L17" i="2" s="1"/>
  <c r="N17" i="2" s="1"/>
  <c r="G19" i="2"/>
  <c r="I19" i="2" s="1"/>
  <c r="K19" i="2" s="1"/>
  <c r="L19" i="2" s="1"/>
  <c r="N19" i="2" s="1"/>
  <c r="G21" i="2"/>
  <c r="I11" i="3"/>
  <c r="K11" i="3" s="1"/>
  <c r="L11" i="3" s="1"/>
  <c r="N11" i="3" s="1"/>
  <c r="I2" i="2"/>
  <c r="K2" i="2" s="1"/>
  <c r="L2" i="2" s="1"/>
  <c r="N2" i="2" s="1"/>
  <c r="I6" i="2"/>
  <c r="K6" i="2" s="1"/>
  <c r="L6" i="2" s="1"/>
  <c r="N6" i="2" s="1"/>
  <c r="I10" i="2"/>
  <c r="K10" i="2" s="1"/>
  <c r="L10" i="2" s="1"/>
  <c r="N10" i="2" s="1"/>
  <c r="I14" i="2"/>
  <c r="K14" i="2" s="1"/>
  <c r="L14" i="2" s="1"/>
  <c r="N14" i="2" s="1"/>
  <c r="I20" i="2"/>
  <c r="K20" i="2" s="1"/>
  <c r="L20" i="2" s="1"/>
  <c r="N20" i="2" s="1"/>
  <c r="I4" i="2"/>
  <c r="K4" i="2" s="1"/>
  <c r="L4" i="2" s="1"/>
  <c r="N4" i="2" s="1"/>
  <c r="I8" i="2"/>
  <c r="K8" i="2" s="1"/>
  <c r="L8" i="2" s="1"/>
  <c r="N8" i="2" s="1"/>
  <c r="I12" i="2"/>
  <c r="K12" i="2" s="1"/>
  <c r="L12" i="2" s="1"/>
  <c r="N12" i="2" s="1"/>
  <c r="I16" i="2"/>
  <c r="K16" i="2" s="1"/>
  <c r="L16" i="2" s="1"/>
  <c r="N16" i="2" s="1"/>
  <c r="I18" i="2"/>
  <c r="K18" i="2" s="1"/>
  <c r="L18" i="2" s="1"/>
  <c r="N18" i="2" s="1"/>
  <c r="I19" i="1"/>
  <c r="K19" i="1" s="1"/>
  <c r="L19" i="1" s="1"/>
  <c r="N19" i="1" s="1"/>
  <c r="I10" i="1"/>
  <c r="K10" i="1" s="1"/>
  <c r="L10" i="1" s="1"/>
  <c r="N10" i="1" s="1"/>
  <c r="I9" i="1"/>
  <c r="K9" i="1" s="1"/>
  <c r="L9" i="1" s="1"/>
  <c r="N9" i="1" s="1"/>
  <c r="I23" i="1"/>
  <c r="K23" i="1" s="1"/>
  <c r="L23" i="1" s="1"/>
  <c r="N23" i="1" s="1"/>
  <c r="I14" i="1"/>
  <c r="K14" i="1" s="1"/>
  <c r="L14" i="1" s="1"/>
  <c r="N14" i="1" s="1"/>
  <c r="I15" i="1"/>
  <c r="K15" i="1" s="1"/>
  <c r="L15" i="1" s="1"/>
  <c r="N15" i="1" s="1"/>
  <c r="I22" i="1"/>
  <c r="K22" i="1" s="1"/>
  <c r="L22" i="1" s="1"/>
  <c r="N22" i="1" s="1"/>
  <c r="I11" i="1"/>
  <c r="K11" i="1" s="1"/>
  <c r="L11" i="1" s="1"/>
  <c r="N11" i="1" s="1"/>
  <c r="I18" i="1"/>
  <c r="I21" i="1"/>
  <c r="K21" i="1" s="1"/>
  <c r="L21" i="1" s="1"/>
  <c r="N21" i="1" s="1"/>
  <c r="I13" i="1"/>
  <c r="K13" i="1" s="1"/>
  <c r="L13" i="1" s="1"/>
  <c r="N13" i="1" s="1"/>
  <c r="I17" i="1"/>
  <c r="K17" i="1" s="1"/>
  <c r="L17" i="1" s="1"/>
  <c r="N17" i="1" s="1"/>
  <c r="I20" i="1"/>
  <c r="K20" i="1" s="1"/>
  <c r="L20" i="1" s="1"/>
  <c r="N20" i="1" s="1"/>
  <c r="I12" i="1"/>
  <c r="K12" i="1" s="1"/>
  <c r="L12" i="1" s="1"/>
  <c r="N12" i="1" s="1"/>
  <c r="I16" i="1"/>
  <c r="K16" i="1" s="1"/>
  <c r="L16" i="1" s="1"/>
  <c r="N16" i="1" s="1"/>
  <c r="K18" i="1"/>
  <c r="L18" i="1" s="1"/>
  <c r="N18" i="1" s="1"/>
  <c r="I6" i="1"/>
  <c r="K6" i="1" s="1"/>
  <c r="L6" i="1" s="1"/>
  <c r="N6" i="1" s="1"/>
  <c r="I3" i="1"/>
  <c r="K3" i="1" s="1"/>
  <c r="L3" i="1" s="1"/>
  <c r="N3" i="1" s="1"/>
  <c r="I5" i="1"/>
  <c r="K5" i="1" s="1"/>
  <c r="L5" i="1" s="1"/>
  <c r="N5" i="1" s="1"/>
  <c r="I8" i="1"/>
  <c r="K8" i="1" s="1"/>
  <c r="L8" i="1" s="1"/>
  <c r="N8" i="1" s="1"/>
  <c r="I4" i="1"/>
  <c r="K4" i="1" s="1"/>
  <c r="L4" i="1" s="1"/>
  <c r="N4" i="1" s="1"/>
  <c r="I2" i="1"/>
  <c r="I7" i="1"/>
  <c r="K7" i="1" s="1"/>
  <c r="L7" i="1" s="1"/>
  <c r="N7" i="1" s="1"/>
  <c r="I5" i="2" l="1"/>
  <c r="K5" i="2" s="1"/>
  <c r="L5" i="2" s="1"/>
  <c r="N5" i="2" s="1"/>
  <c r="I3" i="2"/>
  <c r="K3" i="2" s="1"/>
  <c r="L3" i="2" s="1"/>
  <c r="N3" i="2" s="1"/>
  <c r="I21" i="2"/>
  <c r="K21" i="2" s="1"/>
  <c r="L21" i="2" s="1"/>
  <c r="N21" i="2" s="1"/>
  <c r="I9" i="2"/>
  <c r="K9" i="2" s="1"/>
  <c r="L9" i="2" s="1"/>
  <c r="N9" i="2" s="1"/>
  <c r="I13" i="2"/>
  <c r="K13" i="2" s="1"/>
  <c r="L13" i="2" s="1"/>
  <c r="N13" i="2" s="1"/>
  <c r="I11" i="2"/>
  <c r="K11" i="2" s="1"/>
  <c r="L11" i="2" s="1"/>
  <c r="N11" i="2" s="1"/>
  <c r="K2" i="1"/>
  <c r="L2" i="1" s="1"/>
  <c r="N2" i="1" s="1"/>
</calcChain>
</file>

<file path=xl/sharedStrings.xml><?xml version="1.0" encoding="utf-8"?>
<sst xmlns="http://schemas.openxmlformats.org/spreadsheetml/2006/main" count="243" uniqueCount="95">
  <si>
    <t>sample</t>
  </si>
  <si>
    <t>Protein sample vol (ul)</t>
  </si>
  <si>
    <t>Abs 595 1</t>
  </si>
  <si>
    <t>mg/ml 1</t>
  </si>
  <si>
    <t>Abs 595 2</t>
  </si>
  <si>
    <t>mg/ml 2</t>
  </si>
  <si>
    <t>Abs 595 3</t>
  </si>
  <si>
    <t>mg/ml 3</t>
  </si>
  <si>
    <t>average mg protein/ml</t>
  </si>
  <si>
    <t>ug/ul</t>
  </si>
  <si>
    <t>mg/ml</t>
  </si>
  <si>
    <t>A595</t>
  </si>
  <si>
    <t>Total volume ul</t>
  </si>
  <si>
    <t>adj mg/mL</t>
  </si>
  <si>
    <t>dilution factor (actual input vol/10uL)</t>
  </si>
  <si>
    <t>coef1</t>
  </si>
  <si>
    <t>coef2</t>
  </si>
  <si>
    <t>coef3</t>
  </si>
  <si>
    <t>Y = mg/mL</t>
  </si>
  <si>
    <t>X = abs</t>
  </si>
  <si>
    <t>NaOH blank</t>
  </si>
  <si>
    <t>L69</t>
  </si>
  <si>
    <t>L84</t>
  </si>
  <si>
    <t>L59</t>
  </si>
  <si>
    <t>L68</t>
  </si>
  <si>
    <t>L108</t>
  </si>
  <si>
    <t>L73</t>
  </si>
  <si>
    <t>L61</t>
  </si>
  <si>
    <t>L86</t>
  </si>
  <si>
    <t>L90</t>
  </si>
  <si>
    <t>L80</t>
  </si>
  <si>
    <t>L89</t>
  </si>
  <si>
    <t>L72</t>
  </si>
  <si>
    <t>L66</t>
  </si>
  <si>
    <t>L57</t>
  </si>
  <si>
    <t>L87</t>
  </si>
  <si>
    <t>L92</t>
  </si>
  <si>
    <t>L71</t>
  </si>
  <si>
    <t>L63</t>
  </si>
  <si>
    <t>L81</t>
  </si>
  <si>
    <t>EB1</t>
  </si>
  <si>
    <t>EB4</t>
  </si>
  <si>
    <t>total protein ug</t>
  </si>
  <si>
    <t>Notes</t>
  </si>
  <si>
    <t>too low; redo in next plate at 20uL</t>
  </si>
  <si>
    <t>Sample</t>
  </si>
  <si>
    <t>L93</t>
  </si>
  <si>
    <t>L94</t>
  </si>
  <si>
    <t>L56</t>
  </si>
  <si>
    <t>L106</t>
  </si>
  <si>
    <t>L75</t>
  </si>
  <si>
    <t>L58</t>
  </si>
  <si>
    <t>L91</t>
  </si>
  <si>
    <t>L62</t>
  </si>
  <si>
    <t>L65</t>
  </si>
  <si>
    <t>L70</t>
  </si>
  <si>
    <t>L103</t>
  </si>
  <si>
    <t>L85</t>
  </si>
  <si>
    <t>L95</t>
  </si>
  <si>
    <t>L104</t>
  </si>
  <si>
    <t>L60</t>
  </si>
  <si>
    <t>L78</t>
  </si>
  <si>
    <t>L64</t>
  </si>
  <si>
    <t>EB3</t>
  </si>
  <si>
    <t>EB5</t>
  </si>
  <si>
    <t>EB7</t>
  </si>
  <si>
    <t>EB9</t>
  </si>
  <si>
    <t>redo from Plate1</t>
  </si>
  <si>
    <t>too low; redo on Plate 3 with 20 uL</t>
  </si>
  <si>
    <t>Total Protein ug</t>
  </si>
  <si>
    <t>L83</t>
  </si>
  <si>
    <t>L102</t>
  </si>
  <si>
    <t>L79</t>
  </si>
  <si>
    <t>L99</t>
  </si>
  <si>
    <t>L100</t>
  </si>
  <si>
    <t>L88</t>
  </si>
  <si>
    <t>L101</t>
  </si>
  <si>
    <t>L74</t>
  </si>
  <si>
    <t>L82</t>
  </si>
  <si>
    <t>L105</t>
  </si>
  <si>
    <t>L77</t>
  </si>
  <si>
    <t>L67</t>
  </si>
  <si>
    <t>L76</t>
  </si>
  <si>
    <t>L98</t>
  </si>
  <si>
    <t>L55</t>
  </si>
  <si>
    <t>L96</t>
  </si>
  <si>
    <t>L107</t>
  </si>
  <si>
    <t>L97</t>
  </si>
  <si>
    <t>EB6</t>
  </si>
  <si>
    <t>EB8</t>
  </si>
  <si>
    <t>EB2</t>
  </si>
  <si>
    <t>testing dilution, keep reads from triplicate 10 uL</t>
  </si>
  <si>
    <t>too low; repeat on plate 4 with 20uL</t>
  </si>
  <si>
    <t>lower naoh resuspension</t>
  </si>
  <si>
    <t>Below curve, but no material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</si>
</sst>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3" borderId="0" xfId="0" applyNumberFormat="1" applyFill="1" applyBorder="1" applyAlignment="1">
      <alignment horizontal="right"/>
    </xf>
    <xf numFmtId="0" fontId="0" fillId="3" borderId="0" xfId="0" applyFill="1" applyBorder="1"/>
    <xf numFmtId="0" fontId="0" fillId="3" borderId="0" xfId="0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164" fontId="0" fillId="0" borderId="0" xfId="0" applyNumberFormat="1" applyFill="1" applyAlignment="1">
      <alignment horizontal="right"/>
    </xf>
    <xf numFmtId="0" fontId="0" fillId="0" borderId="0" xfId="0" applyFill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6" borderId="0" xfId="0" applyFill="1"/>
    <xf numFmtId="0" fontId="1" fillId="8" borderId="1" xfId="0" applyFont="1" applyFill="1" applyBorder="1" applyAlignment="1">
      <alignment wrapText="1"/>
    </xf>
    <xf numFmtId="0" fontId="0" fillId="8" borderId="0" xfId="0" applyFill="1"/>
    <xf numFmtId="165" fontId="0" fillId="5" borderId="0" xfId="0" applyNumberFormat="1" applyFill="1"/>
    <xf numFmtId="165" fontId="0" fillId="7" borderId="0" xfId="0" applyNumberFormat="1" applyFill="1"/>
    <xf numFmtId="165" fontId="0" fillId="2" borderId="0" xfId="0" applyNumberFormat="1" applyFill="1"/>
    <xf numFmtId="0" fontId="1" fillId="0" borderId="0" xfId="0" applyFont="1"/>
    <xf numFmtId="0" fontId="0" fillId="0" borderId="0" xfId="0" applyFill="1" applyBorder="1"/>
    <xf numFmtId="164" fontId="0" fillId="3" borderId="0" xfId="0" applyNumberFormat="1" applyFill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Plate1!$R$1</c:f>
              <c:strCache>
                <c:ptCount val="1"/>
                <c:pt idx="0">
                  <c:v>A595</c:v>
                </c:pt>
              </c:strCache>
            </c:strRef>
          </c:tx>
          <c:spPr>
            <a:ln w="31750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1180997375328084"/>
                  <c:y val="-5.2770104556602554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xVal>
            <c:numRef>
              <c:f>Plate1!$R$2:$R$16</c:f>
              <c:numCache>
                <c:formatCode>0.0000</c:formatCode>
                <c:ptCount val="15"/>
                <c:pt idx="0">
                  <c:v>0.47810000000000002</c:v>
                </c:pt>
                <c:pt idx="1">
                  <c:v>0.4924</c:v>
                </c:pt>
                <c:pt idx="2">
                  <c:v>0.51200000000000001</c:v>
                </c:pt>
                <c:pt idx="3">
                  <c:v>0.50819999999999999</c:v>
                </c:pt>
                <c:pt idx="4">
                  <c:v>0.53990000000000005</c:v>
                </c:pt>
                <c:pt idx="5">
                  <c:v>0.52059999999999995</c:v>
                </c:pt>
                <c:pt idx="6">
                  <c:v>0.58389999999999997</c:v>
                </c:pt>
                <c:pt idx="7">
                  <c:v>0.5766</c:v>
                </c:pt>
                <c:pt idx="8">
                  <c:v>0.55510000000000004</c:v>
                </c:pt>
                <c:pt idx="9">
                  <c:v>0.7319</c:v>
                </c:pt>
                <c:pt idx="10">
                  <c:v>0.70709999999999995</c:v>
                </c:pt>
                <c:pt idx="11">
                  <c:v>0.73009999999999997</c:v>
                </c:pt>
                <c:pt idx="12">
                  <c:v>0.95809999999999995</c:v>
                </c:pt>
                <c:pt idx="13">
                  <c:v>1.0002</c:v>
                </c:pt>
                <c:pt idx="14">
                  <c:v>0.93720000000000003</c:v>
                </c:pt>
              </c:numCache>
            </c:numRef>
          </c:xVal>
          <c:yVal>
            <c:numRef>
              <c:f>Plate1!$Q$2:$Q$16</c:f>
              <c:numCache>
                <c:formatCode>General</c:formatCode>
                <c:ptCount val="15"/>
                <c:pt idx="0">
                  <c:v>0.06</c:v>
                </c:pt>
                <c:pt idx="1">
                  <c:v>0.06</c:v>
                </c:pt>
                <c:pt idx="2">
                  <c:v>0.06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8B-9747-887F-538BF72CB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6793736"/>
        <c:axId val="2130238952"/>
      </c:scatterChart>
      <c:valAx>
        <c:axId val="-2096793736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2130238952"/>
        <c:crosses val="autoZero"/>
        <c:crossBetween val="midCat"/>
      </c:valAx>
      <c:valAx>
        <c:axId val="2130238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6793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Plate2!$R$1</c:f>
              <c:strCache>
                <c:ptCount val="1"/>
                <c:pt idx="0">
                  <c:v>A595</c:v>
                </c:pt>
              </c:strCache>
            </c:strRef>
          </c:tx>
          <c:spPr>
            <a:ln w="31750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1180997375328084"/>
                  <c:y val="-5.2770104556602554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xVal>
            <c:numRef>
              <c:f>Plate2!$R$2:$R$16</c:f>
              <c:numCache>
                <c:formatCode>0.0000</c:formatCode>
                <c:ptCount val="15"/>
                <c:pt idx="0">
                  <c:v>0.49840000000000001</c:v>
                </c:pt>
                <c:pt idx="1">
                  <c:v>0.53069999999999995</c:v>
                </c:pt>
                <c:pt idx="2">
                  <c:v>0.52839999999999998</c:v>
                </c:pt>
                <c:pt idx="3">
                  <c:v>0.53259999999999996</c:v>
                </c:pt>
                <c:pt idx="4">
                  <c:v>0.53920000000000001</c:v>
                </c:pt>
                <c:pt idx="5">
                  <c:v>0.53759999999999997</c:v>
                </c:pt>
                <c:pt idx="6">
                  <c:v>0.58360000000000001</c:v>
                </c:pt>
                <c:pt idx="7">
                  <c:v>0.58540000000000003</c:v>
                </c:pt>
                <c:pt idx="8">
                  <c:v>0.61250000000000004</c:v>
                </c:pt>
                <c:pt idx="10">
                  <c:v>0.73819999999999997</c:v>
                </c:pt>
                <c:pt idx="11">
                  <c:v>0.7278</c:v>
                </c:pt>
                <c:pt idx="12">
                  <c:v>1.0168999999999999</c:v>
                </c:pt>
                <c:pt idx="13">
                  <c:v>0.95479999999999998</c:v>
                </c:pt>
                <c:pt idx="14">
                  <c:v>1.0880000000000001</c:v>
                </c:pt>
              </c:numCache>
            </c:numRef>
          </c:xVal>
          <c:yVal>
            <c:numRef>
              <c:f>Plate2!$Q$2:$Q$16</c:f>
              <c:numCache>
                <c:formatCode>General</c:formatCode>
                <c:ptCount val="15"/>
                <c:pt idx="0">
                  <c:v>0.06</c:v>
                </c:pt>
                <c:pt idx="1">
                  <c:v>0.06</c:v>
                </c:pt>
                <c:pt idx="2">
                  <c:v>0.06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7A-B24D-9ECD-6378396AE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6793736"/>
        <c:axId val="2130238952"/>
      </c:scatterChart>
      <c:valAx>
        <c:axId val="-2096793736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2130238952"/>
        <c:crosses val="autoZero"/>
        <c:crossBetween val="midCat"/>
      </c:valAx>
      <c:valAx>
        <c:axId val="2130238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6793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Plate3!$R$1</c:f>
              <c:strCache>
                <c:ptCount val="1"/>
                <c:pt idx="0">
                  <c:v>A595</c:v>
                </c:pt>
              </c:strCache>
            </c:strRef>
          </c:tx>
          <c:spPr>
            <a:ln w="31750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1180997375328084"/>
                  <c:y val="-5.2770104556602554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xVal>
            <c:numRef>
              <c:f>Plate3!$R$2:$R$16</c:f>
              <c:numCache>
                <c:formatCode>0.0000</c:formatCode>
                <c:ptCount val="15"/>
                <c:pt idx="0">
                  <c:v>0.51629999999999998</c:v>
                </c:pt>
                <c:pt idx="1">
                  <c:v>0.52039999999999997</c:v>
                </c:pt>
                <c:pt idx="2">
                  <c:v>0.54210000000000003</c:v>
                </c:pt>
                <c:pt idx="3">
                  <c:v>0.5514</c:v>
                </c:pt>
                <c:pt idx="5">
                  <c:v>0.55659999999999998</c:v>
                </c:pt>
                <c:pt idx="6">
                  <c:v>0.62570000000000003</c:v>
                </c:pt>
                <c:pt idx="7">
                  <c:v>0.60719999999999996</c:v>
                </c:pt>
                <c:pt idx="8">
                  <c:v>0.61070000000000002</c:v>
                </c:pt>
                <c:pt idx="9">
                  <c:v>0.73880000000000001</c:v>
                </c:pt>
                <c:pt idx="10">
                  <c:v>0.73650000000000004</c:v>
                </c:pt>
                <c:pt idx="11">
                  <c:v>0.73460000000000003</c:v>
                </c:pt>
                <c:pt idx="12">
                  <c:v>0.98760000000000003</c:v>
                </c:pt>
                <c:pt idx="13">
                  <c:v>0.97370000000000001</c:v>
                </c:pt>
              </c:numCache>
            </c:numRef>
          </c:xVal>
          <c:yVal>
            <c:numRef>
              <c:f>Plate3!$Q$2:$Q$16</c:f>
              <c:numCache>
                <c:formatCode>General</c:formatCode>
                <c:ptCount val="15"/>
                <c:pt idx="0">
                  <c:v>0.06</c:v>
                </c:pt>
                <c:pt idx="1">
                  <c:v>0.06</c:v>
                </c:pt>
                <c:pt idx="2">
                  <c:v>0.06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57-8649-BBDA-9BB58AD26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6793736"/>
        <c:axId val="2130238952"/>
      </c:scatterChart>
      <c:valAx>
        <c:axId val="-2096793736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2130238952"/>
        <c:crosses val="autoZero"/>
        <c:crossBetween val="midCat"/>
      </c:valAx>
      <c:valAx>
        <c:axId val="2130238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6793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Plate4!$R$1</c:f>
              <c:strCache>
                <c:ptCount val="1"/>
                <c:pt idx="0">
                  <c:v>A595</c:v>
                </c:pt>
              </c:strCache>
            </c:strRef>
          </c:tx>
          <c:spPr>
            <a:ln w="31750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1180997375328084"/>
                  <c:y val="-5.2770104556602554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2000"/>
                  </a:pPr>
                  <a:endParaRPr lang="en-US"/>
                </a:p>
              </c:txPr>
            </c:trendlineLbl>
          </c:trendline>
          <c:xVal>
            <c:numRef>
              <c:f>Plate4!$R$2:$R$16</c:f>
              <c:numCache>
                <c:formatCode>0.0000</c:formatCode>
                <c:ptCount val="15"/>
                <c:pt idx="1">
                  <c:v>0.53559999999999997</c:v>
                </c:pt>
                <c:pt idx="2">
                  <c:v>0.54090000000000005</c:v>
                </c:pt>
                <c:pt idx="3">
                  <c:v>0.57909999999999995</c:v>
                </c:pt>
                <c:pt idx="4">
                  <c:v>0.57520000000000004</c:v>
                </c:pt>
                <c:pt idx="5">
                  <c:v>0.57169999999999999</c:v>
                </c:pt>
                <c:pt idx="6">
                  <c:v>0.62039999999999995</c:v>
                </c:pt>
                <c:pt idx="7">
                  <c:v>0.60809999999999997</c:v>
                </c:pt>
                <c:pt idx="8">
                  <c:v>0.61280000000000001</c:v>
                </c:pt>
                <c:pt idx="9">
                  <c:v>0.82869999999999999</c:v>
                </c:pt>
                <c:pt idx="10">
                  <c:v>0.79200000000000004</c:v>
                </c:pt>
                <c:pt idx="11">
                  <c:v>0.80640000000000001</c:v>
                </c:pt>
                <c:pt idx="12">
                  <c:v>1.0028999999999999</c:v>
                </c:pt>
                <c:pt idx="13">
                  <c:v>1.127</c:v>
                </c:pt>
                <c:pt idx="14">
                  <c:v>1.0486</c:v>
                </c:pt>
              </c:numCache>
            </c:numRef>
          </c:xVal>
          <c:yVal>
            <c:numRef>
              <c:f>Plate4!$Q$2:$Q$16</c:f>
              <c:numCache>
                <c:formatCode>General</c:formatCode>
                <c:ptCount val="15"/>
                <c:pt idx="0">
                  <c:v>0.06</c:v>
                </c:pt>
                <c:pt idx="1">
                  <c:v>0.06</c:v>
                </c:pt>
                <c:pt idx="2">
                  <c:v>0.06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BB-A148-8E1E-E4B6F1191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6793736"/>
        <c:axId val="2130238952"/>
      </c:scatterChart>
      <c:valAx>
        <c:axId val="-2096793736"/>
        <c:scaling>
          <c:orientation val="minMax"/>
        </c:scaling>
        <c:delete val="0"/>
        <c:axPos val="b"/>
        <c:numFmt formatCode="0.0000" sourceLinked="1"/>
        <c:majorTickMark val="out"/>
        <c:minorTickMark val="none"/>
        <c:tickLblPos val="nextTo"/>
        <c:crossAx val="2130238952"/>
        <c:crosses val="autoZero"/>
        <c:crossBetween val="midCat"/>
      </c:valAx>
      <c:valAx>
        <c:axId val="2130238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6793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431800</xdr:colOff>
      <xdr:row>1</xdr:row>
      <xdr:rowOff>0</xdr:rowOff>
    </xdr:from>
    <xdr:to>
      <xdr:col>25</xdr:col>
      <xdr:colOff>812800</xdr:colOff>
      <xdr:row>15</xdr:row>
      <xdr:rowOff>215900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F9DA2B-9DB3-E144-A862-4EDCE2917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50801</xdr:colOff>
      <xdr:row>1</xdr:row>
      <xdr:rowOff>67733</xdr:rowOff>
    </xdr:from>
    <xdr:to>
      <xdr:col>25</xdr:col>
      <xdr:colOff>457580</xdr:colOff>
      <xdr:row>16</xdr:row>
      <xdr:rowOff>129148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C8DD37-CD89-F240-883B-979CE202D4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50801</xdr:colOff>
      <xdr:row>1</xdr:row>
      <xdr:rowOff>67733</xdr:rowOff>
    </xdr:from>
    <xdr:to>
      <xdr:col>25</xdr:col>
      <xdr:colOff>457580</xdr:colOff>
      <xdr:row>16</xdr:row>
      <xdr:rowOff>129148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8085-6955-214C-A654-A12F37CFF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50801</xdr:colOff>
      <xdr:row>1</xdr:row>
      <xdr:rowOff>67733</xdr:rowOff>
    </xdr:from>
    <xdr:to>
      <xdr:col>25</xdr:col>
      <xdr:colOff>457580</xdr:colOff>
      <xdr:row>16</xdr:row>
      <xdr:rowOff>129148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61BD42-2389-0845-ABDB-068216DBA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66D2-AB27-484B-96DC-0B702B5B1330}">
  <dimension ref="A1:B55"/>
  <sheetViews>
    <sheetView tabSelected="1" workbookViewId="0">
      <selection activeCell="C3" sqref="C3"/>
    </sheetView>
  </sheetViews>
  <sheetFormatPr baseColWidth="10" defaultRowHeight="16" x14ac:dyDescent="0.2"/>
  <cols>
    <col min="1" max="1" width="11.83203125" customWidth="1"/>
    <col min="2" max="2" width="17.5" customWidth="1"/>
  </cols>
  <sheetData>
    <row r="1" spans="1:2" x14ac:dyDescent="0.2">
      <c r="A1" s="22" t="s">
        <v>45</v>
      </c>
      <c r="B1" s="22" t="s">
        <v>69</v>
      </c>
    </row>
    <row r="2" spans="1:2" x14ac:dyDescent="0.2">
      <c r="A2" t="s">
        <v>84</v>
      </c>
      <c r="B2" s="25">
        <v>12.845077354000001</v>
      </c>
    </row>
    <row r="3" spans="1:2" x14ac:dyDescent="0.2">
      <c r="A3" t="s">
        <v>48</v>
      </c>
      <c r="B3" s="25">
        <v>22.497250039400011</v>
      </c>
    </row>
    <row r="4" spans="1:2" x14ac:dyDescent="0.2">
      <c r="A4" t="s">
        <v>34</v>
      </c>
      <c r="B4" s="25">
        <v>9.8747014503333403</v>
      </c>
    </row>
    <row r="5" spans="1:2" x14ac:dyDescent="0.2">
      <c r="A5" t="s">
        <v>51</v>
      </c>
      <c r="B5" s="25">
        <v>24.946248209500013</v>
      </c>
    </row>
    <row r="6" spans="1:2" x14ac:dyDescent="0.2">
      <c r="A6" t="s">
        <v>23</v>
      </c>
      <c r="B6" s="25">
        <v>7.7939801713333434</v>
      </c>
    </row>
    <row r="7" spans="1:2" x14ac:dyDescent="0.2">
      <c r="A7" t="s">
        <v>60</v>
      </c>
      <c r="B7" s="25">
        <v>33.226796048100013</v>
      </c>
    </row>
    <row r="8" spans="1:2" x14ac:dyDescent="0.2">
      <c r="A8" t="s">
        <v>27</v>
      </c>
      <c r="B8" s="25">
        <v>22.189952773000012</v>
      </c>
    </row>
    <row r="9" spans="1:2" x14ac:dyDescent="0.2">
      <c r="A9" t="s">
        <v>53</v>
      </c>
      <c r="B9" s="25">
        <v>19.016421191833356</v>
      </c>
    </row>
    <row r="10" spans="1:2" x14ac:dyDescent="0.2">
      <c r="A10" t="s">
        <v>38</v>
      </c>
      <c r="B10" s="25">
        <v>14.454315499333346</v>
      </c>
    </row>
    <row r="11" spans="1:2" x14ac:dyDescent="0.2">
      <c r="A11" t="s">
        <v>62</v>
      </c>
      <c r="B11" s="25">
        <v>27.18427575700002</v>
      </c>
    </row>
    <row r="12" spans="1:2" x14ac:dyDescent="0.2">
      <c r="A12" t="s">
        <v>54</v>
      </c>
      <c r="B12" s="25">
        <v>17.691378596166665</v>
      </c>
    </row>
    <row r="13" spans="1:2" x14ac:dyDescent="0.2">
      <c r="A13" t="s">
        <v>33</v>
      </c>
      <c r="B13" s="25">
        <v>10.064296092483339</v>
      </c>
    </row>
    <row r="14" spans="1:2" x14ac:dyDescent="0.2">
      <c r="A14" t="s">
        <v>81</v>
      </c>
      <c r="B14" s="25">
        <v>10.839719024800004</v>
      </c>
    </row>
    <row r="15" spans="1:2" x14ac:dyDescent="0.2">
      <c r="A15" t="s">
        <v>24</v>
      </c>
      <c r="B15" s="25">
        <v>21.638863230000016</v>
      </c>
    </row>
    <row r="16" spans="1:2" x14ac:dyDescent="0.2">
      <c r="A16" t="s">
        <v>21</v>
      </c>
      <c r="B16" s="25">
        <v>39.63795874333335</v>
      </c>
    </row>
    <row r="17" spans="1:2" x14ac:dyDescent="0.2">
      <c r="A17" t="s">
        <v>55</v>
      </c>
      <c r="B17" s="25">
        <v>19.297592169866682</v>
      </c>
    </row>
    <row r="18" spans="1:2" x14ac:dyDescent="0.2">
      <c r="A18" t="s">
        <v>37</v>
      </c>
      <c r="B18" s="25">
        <v>11.058901077000012</v>
      </c>
    </row>
    <row r="19" spans="1:2" x14ac:dyDescent="0.2">
      <c r="A19" t="s">
        <v>32</v>
      </c>
      <c r="B19" s="25">
        <v>21.902044383666674</v>
      </c>
    </row>
    <row r="20" spans="1:2" x14ac:dyDescent="0.2">
      <c r="A20" t="s">
        <v>26</v>
      </c>
      <c r="B20" s="25">
        <v>19.689907233333347</v>
      </c>
    </row>
    <row r="21" spans="1:2" x14ac:dyDescent="0.2">
      <c r="A21" t="s">
        <v>77</v>
      </c>
      <c r="B21" s="25">
        <v>13.883006333466664</v>
      </c>
    </row>
    <row r="22" spans="1:2" x14ac:dyDescent="0.2">
      <c r="A22" t="s">
        <v>50</v>
      </c>
      <c r="B22" s="25">
        <v>19.608706845266667</v>
      </c>
    </row>
    <row r="23" spans="1:2" x14ac:dyDescent="0.2">
      <c r="A23" t="s">
        <v>82</v>
      </c>
      <c r="B23" s="25">
        <v>11.136841280666669</v>
      </c>
    </row>
    <row r="24" spans="1:2" x14ac:dyDescent="0.2">
      <c r="A24" t="s">
        <v>80</v>
      </c>
      <c r="B24" s="25">
        <v>19.461839213600015</v>
      </c>
    </row>
    <row r="25" spans="1:2" x14ac:dyDescent="0.2">
      <c r="A25" t="s">
        <v>61</v>
      </c>
      <c r="B25" s="25">
        <v>7.9585357265666845</v>
      </c>
    </row>
    <row r="26" spans="1:2" x14ac:dyDescent="0.2">
      <c r="A26" t="s">
        <v>72</v>
      </c>
      <c r="B26" s="25">
        <v>8.188888834933346</v>
      </c>
    </row>
    <row r="27" spans="1:2" x14ac:dyDescent="0.2">
      <c r="A27" t="s">
        <v>30</v>
      </c>
      <c r="B27" s="25">
        <v>20.057219686999993</v>
      </c>
    </row>
    <row r="28" spans="1:2" x14ac:dyDescent="0.2">
      <c r="A28" t="s">
        <v>39</v>
      </c>
      <c r="B28" s="25">
        <v>25.375164631000004</v>
      </c>
    </row>
    <row r="29" spans="1:2" x14ac:dyDescent="0.2">
      <c r="A29" t="s">
        <v>78</v>
      </c>
      <c r="B29" s="25">
        <v>17.66988227866667</v>
      </c>
    </row>
    <row r="30" spans="1:2" x14ac:dyDescent="0.2">
      <c r="A30" t="s">
        <v>70</v>
      </c>
      <c r="B30" s="25">
        <v>12.245696050200005</v>
      </c>
    </row>
    <row r="31" spans="1:2" x14ac:dyDescent="0.2">
      <c r="A31" t="s">
        <v>22</v>
      </c>
      <c r="B31" s="25">
        <v>7.6718205196666682</v>
      </c>
    </row>
    <row r="32" spans="1:2" x14ac:dyDescent="0.2">
      <c r="A32" t="s">
        <v>57</v>
      </c>
      <c r="B32" s="25">
        <v>5.9964071283333364</v>
      </c>
    </row>
    <row r="33" spans="1:2" x14ac:dyDescent="0.2">
      <c r="A33" t="s">
        <v>28</v>
      </c>
      <c r="B33" s="25">
        <v>11.201399869433342</v>
      </c>
    </row>
    <row r="34" spans="1:2" x14ac:dyDescent="0.2">
      <c r="A34" t="s">
        <v>35</v>
      </c>
      <c r="B34" s="25">
        <v>10.157341139000005</v>
      </c>
    </row>
    <row r="35" spans="1:2" x14ac:dyDescent="0.2">
      <c r="A35" t="s">
        <v>75</v>
      </c>
      <c r="B35" s="25">
        <v>7.3907571868333397</v>
      </c>
    </row>
    <row r="36" spans="1:2" x14ac:dyDescent="0.2">
      <c r="A36" t="s">
        <v>31</v>
      </c>
      <c r="B36" s="25">
        <v>13.327210818333338</v>
      </c>
    </row>
    <row r="37" spans="1:2" x14ac:dyDescent="0.2">
      <c r="A37" t="s">
        <v>29</v>
      </c>
      <c r="B37" s="25">
        <v>11.189114643333339</v>
      </c>
    </row>
    <row r="38" spans="1:2" x14ac:dyDescent="0.2">
      <c r="A38" t="s">
        <v>52</v>
      </c>
      <c r="B38" s="25">
        <v>34.739129211766681</v>
      </c>
    </row>
    <row r="39" spans="1:2" x14ac:dyDescent="0.2">
      <c r="A39" t="s">
        <v>36</v>
      </c>
      <c r="B39" s="25">
        <v>9.9640265110000126</v>
      </c>
    </row>
    <row r="40" spans="1:2" x14ac:dyDescent="0.2">
      <c r="A40" t="s">
        <v>46</v>
      </c>
      <c r="B40" s="25">
        <v>27.610882025933343</v>
      </c>
    </row>
    <row r="41" spans="1:2" x14ac:dyDescent="0.2">
      <c r="A41" t="s">
        <v>47</v>
      </c>
      <c r="B41" s="25">
        <v>16.130560338866683</v>
      </c>
    </row>
    <row r="42" spans="1:2" x14ac:dyDescent="0.2">
      <c r="A42" t="s">
        <v>58</v>
      </c>
      <c r="B42" s="25">
        <v>20.947090521499998</v>
      </c>
    </row>
    <row r="43" spans="1:2" x14ac:dyDescent="0.2">
      <c r="A43" t="s">
        <v>85</v>
      </c>
      <c r="B43" s="25">
        <v>28.470500163893334</v>
      </c>
    </row>
    <row r="44" spans="1:2" x14ac:dyDescent="0.2">
      <c r="A44" t="s">
        <v>87</v>
      </c>
      <c r="B44" s="25">
        <v>20.399997816800006</v>
      </c>
    </row>
    <row r="45" spans="1:2" x14ac:dyDescent="0.2">
      <c r="A45" t="s">
        <v>83</v>
      </c>
      <c r="B45" s="25">
        <v>27.735172899599998</v>
      </c>
    </row>
    <row r="46" spans="1:2" x14ac:dyDescent="0.2">
      <c r="A46" t="s">
        <v>73</v>
      </c>
      <c r="B46" s="25">
        <v>4.9887557035333376</v>
      </c>
    </row>
    <row r="47" spans="1:2" x14ac:dyDescent="0.2">
      <c r="A47" t="s">
        <v>74</v>
      </c>
      <c r="B47" s="25">
        <v>14.014486764266664</v>
      </c>
    </row>
    <row r="48" spans="1:2" x14ac:dyDescent="0.2">
      <c r="A48" t="s">
        <v>76</v>
      </c>
      <c r="B48" s="25">
        <v>12.915463221466684</v>
      </c>
    </row>
    <row r="49" spans="1:2" x14ac:dyDescent="0.2">
      <c r="A49" t="s">
        <v>71</v>
      </c>
      <c r="B49" s="25">
        <v>23.430882045066678</v>
      </c>
    </row>
    <row r="50" spans="1:2" x14ac:dyDescent="0.2">
      <c r="A50" t="s">
        <v>56</v>
      </c>
      <c r="B50" s="25">
        <v>20.071406829466678</v>
      </c>
    </row>
    <row r="51" spans="1:2" x14ac:dyDescent="0.2">
      <c r="A51" t="s">
        <v>59</v>
      </c>
      <c r="B51" s="25">
        <v>23.375375367766672</v>
      </c>
    </row>
    <row r="52" spans="1:2" x14ac:dyDescent="0.2">
      <c r="A52" t="s">
        <v>79</v>
      </c>
      <c r="B52" s="25">
        <v>10.176687043166671</v>
      </c>
    </row>
    <row r="53" spans="1:2" x14ac:dyDescent="0.2">
      <c r="A53" t="s">
        <v>49</v>
      </c>
      <c r="B53" s="25">
        <v>11.75223830820001</v>
      </c>
    </row>
    <row r="54" spans="1:2" x14ac:dyDescent="0.2">
      <c r="A54" t="s">
        <v>86</v>
      </c>
      <c r="B54" s="25">
        <v>1.2623512013666682</v>
      </c>
    </row>
    <row r="55" spans="1:2" x14ac:dyDescent="0.2">
      <c r="A55" t="s">
        <v>25</v>
      </c>
      <c r="B55" s="25">
        <v>8.3313193345666736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603B-CB6F-5441-803D-A0FCD3B9AA98}">
  <dimension ref="A1:W25"/>
  <sheetViews>
    <sheetView zoomScale="67" workbookViewId="0">
      <pane xSplit="1" topLeftCell="O1" activePane="topRight" state="frozen"/>
      <selection pane="topRight" activeCell="N23" sqref="N23"/>
    </sheetView>
  </sheetViews>
  <sheetFormatPr baseColWidth="10" defaultRowHeight="16" x14ac:dyDescent="0.2"/>
  <cols>
    <col min="1" max="1" width="12.33203125" style="6" customWidth="1"/>
    <col min="2" max="2" width="9.33203125" customWidth="1"/>
    <col min="3" max="5" width="10.83203125" style="5"/>
    <col min="9" max="9" width="20.83203125" customWidth="1"/>
    <col min="10" max="10" width="16.5" customWidth="1"/>
    <col min="13" max="13" width="17.1640625" customWidth="1"/>
    <col min="14" max="14" width="12.1640625" style="8" customWidth="1"/>
    <col min="15" max="15" width="33.5" customWidth="1"/>
    <col min="16" max="16" width="11.83203125" style="18" customWidth="1"/>
    <col min="18" max="18" width="10.83203125" style="10"/>
  </cols>
  <sheetData>
    <row r="1" spans="1:18" s="12" customFormat="1" ht="51" x14ac:dyDescent="0.2">
      <c r="A1" s="11" t="s">
        <v>0</v>
      </c>
      <c r="B1" s="12" t="s">
        <v>1</v>
      </c>
      <c r="C1" s="13" t="s">
        <v>2</v>
      </c>
      <c r="D1" s="13" t="s">
        <v>4</v>
      </c>
      <c r="E1" s="13" t="s">
        <v>6</v>
      </c>
      <c r="F1" s="12" t="s">
        <v>3</v>
      </c>
      <c r="G1" s="12" t="s">
        <v>5</v>
      </c>
      <c r="H1" s="12" t="s">
        <v>7</v>
      </c>
      <c r="I1" s="12" t="s">
        <v>8</v>
      </c>
      <c r="J1" s="12" t="s">
        <v>14</v>
      </c>
      <c r="K1" s="12" t="s">
        <v>13</v>
      </c>
      <c r="L1" s="12" t="s">
        <v>9</v>
      </c>
      <c r="M1" s="12" t="s">
        <v>12</v>
      </c>
      <c r="N1" s="14" t="s">
        <v>42</v>
      </c>
      <c r="O1" s="12" t="s">
        <v>43</v>
      </c>
      <c r="P1" s="17"/>
      <c r="Q1" s="12" t="s">
        <v>10</v>
      </c>
      <c r="R1" s="15" t="s">
        <v>11</v>
      </c>
    </row>
    <row r="2" spans="1:18" x14ac:dyDescent="0.2">
      <c r="A2" s="6" t="s">
        <v>20</v>
      </c>
      <c r="B2" s="2">
        <v>10</v>
      </c>
      <c r="C2" s="3">
        <v>0.45279999999999998</v>
      </c>
      <c r="D2" s="3">
        <v>0.45960000000000001</v>
      </c>
      <c r="E2" s="3">
        <v>0.44950000000000001</v>
      </c>
      <c r="F2" s="2">
        <f>($U$18*C2^2)+($U$19*C2)+$U$20</f>
        <v>-5.9569126399998673E-3</v>
      </c>
      <c r="G2" s="2">
        <f>($U$18*D2^2)+($U$19*D2)+$U$20</f>
        <v>7.160692640000188E-3</v>
      </c>
      <c r="H2" s="2">
        <f>($U$18*E2^2)+($U$19*E2)+$U$20</f>
        <v>-1.2321842749999923E-2</v>
      </c>
      <c r="I2" s="1">
        <f>AVERAGE(F2,G2,H2)</f>
        <v>-3.7060209166665339E-3</v>
      </c>
      <c r="J2" s="1">
        <f>B2/10</f>
        <v>1</v>
      </c>
      <c r="K2">
        <f>I2/J2</f>
        <v>-3.7060209166665339E-3</v>
      </c>
      <c r="L2">
        <f>K2</f>
        <v>-3.7060209166665339E-3</v>
      </c>
      <c r="M2">
        <v>100</v>
      </c>
      <c r="N2" s="21">
        <f>L2*M2</f>
        <v>-0.37060209166665337</v>
      </c>
      <c r="Q2">
        <v>0.06</v>
      </c>
      <c r="R2" s="9">
        <v>0.47810000000000002</v>
      </c>
    </row>
    <row r="3" spans="1:18" x14ac:dyDescent="0.2">
      <c r="A3" s="6" t="s">
        <v>21</v>
      </c>
      <c r="B3" s="2">
        <v>10</v>
      </c>
      <c r="C3" s="3">
        <v>0.64100000000000001</v>
      </c>
      <c r="D3" s="3">
        <v>0.65990000000000004</v>
      </c>
      <c r="E3" s="3">
        <v>0.68130000000000002</v>
      </c>
      <c r="F3" s="2">
        <f>($U$18*C3^2)+($U$19*C3)+$U$20</f>
        <v>0.35808214900000013</v>
      </c>
      <c r="G3" s="2">
        <f>($U$18*D3^2)+($U$19*D3)+$U$20</f>
        <v>0.39475431229000013</v>
      </c>
      <c r="H3" s="2">
        <f>($U$18*E3^2)+($U$19*E3)+$U$20</f>
        <v>0.43630230101000023</v>
      </c>
      <c r="I3" s="1">
        <f>AVERAGE(F3,G3,H3)</f>
        <v>0.39637958743333351</v>
      </c>
      <c r="J3" s="1">
        <f>B3/10</f>
        <v>1</v>
      </c>
      <c r="K3">
        <f t="shared" ref="K3:K8" si="0">I3/J3</f>
        <v>0.39637958743333351</v>
      </c>
      <c r="L3">
        <f t="shared" ref="L3:L23" si="1">K3</f>
        <v>0.39637958743333351</v>
      </c>
      <c r="M3">
        <v>100</v>
      </c>
      <c r="N3" s="19">
        <f t="shared" ref="N3:N8" si="2">L3*M3</f>
        <v>39.63795874333335</v>
      </c>
      <c r="Q3">
        <v>0.06</v>
      </c>
      <c r="R3" s="9">
        <v>0.4924</v>
      </c>
    </row>
    <row r="4" spans="1:18" x14ac:dyDescent="0.2">
      <c r="A4" s="6" t="s">
        <v>22</v>
      </c>
      <c r="B4" s="2">
        <v>10</v>
      </c>
      <c r="C4" s="3">
        <v>0.4975</v>
      </c>
      <c r="D4" s="3">
        <v>0.50549999999999995</v>
      </c>
      <c r="E4" s="3">
        <v>0.4839</v>
      </c>
      <c r="F4" s="2">
        <f>($U$18*C4^2)+($U$19*C4)+$U$20</f>
        <v>8.0321181249999984E-2</v>
      </c>
      <c r="G4" s="2">
        <f>($U$18*D4^2)+($U$19*D4)+$U$20</f>
        <v>9.5774677249999995E-2</v>
      </c>
      <c r="H4" s="2">
        <f>($U$18*E4^2)+($U$19*E4)+$U$20</f>
        <v>5.4058757090000076E-2</v>
      </c>
      <c r="I4" s="1">
        <f>AVERAGE(F4,G4,H4)</f>
        <v>7.6718205196666681E-2</v>
      </c>
      <c r="J4" s="1">
        <f>B4/10</f>
        <v>1</v>
      </c>
      <c r="K4">
        <f t="shared" si="0"/>
        <v>7.6718205196666681E-2</v>
      </c>
      <c r="L4">
        <f t="shared" si="1"/>
        <v>7.6718205196666681E-2</v>
      </c>
      <c r="M4">
        <v>100</v>
      </c>
      <c r="N4" s="19">
        <f t="shared" si="2"/>
        <v>7.6718205196666682</v>
      </c>
      <c r="Q4">
        <v>0.06</v>
      </c>
      <c r="R4" s="9">
        <v>0.51200000000000001</v>
      </c>
    </row>
    <row r="5" spans="1:18" x14ac:dyDescent="0.2">
      <c r="A5" s="6" t="s">
        <v>23</v>
      </c>
      <c r="B5" s="2">
        <v>10</v>
      </c>
      <c r="C5" s="3">
        <v>0.49959999999999999</v>
      </c>
      <c r="D5" s="3">
        <v>0.49990000000000001</v>
      </c>
      <c r="E5" s="3">
        <v>0.48930000000000001</v>
      </c>
      <c r="F5" s="2">
        <f>($U$18*C5^2)+($U$19*C5)+$U$20</f>
        <v>8.4377364640000119E-2</v>
      </c>
      <c r="G5" s="2">
        <f>($U$18*D5^2)+($U$19*D5)+$U$20</f>
        <v>8.4956840290000057E-2</v>
      </c>
      <c r="H5" s="2">
        <f>($U$18*E5^2)+($U$19*E5)+$U$20</f>
        <v>6.4485200210000149E-2</v>
      </c>
      <c r="I5" s="1">
        <f>AVERAGE(F5,G5,H5)</f>
        <v>7.7939801713333437E-2</v>
      </c>
      <c r="J5" s="1">
        <f>B5/10</f>
        <v>1</v>
      </c>
      <c r="K5">
        <f t="shared" si="0"/>
        <v>7.7939801713333437E-2</v>
      </c>
      <c r="L5">
        <f t="shared" si="1"/>
        <v>7.7939801713333437E-2</v>
      </c>
      <c r="M5">
        <v>100</v>
      </c>
      <c r="N5" s="19">
        <f t="shared" si="2"/>
        <v>7.7939801713333434</v>
      </c>
      <c r="Q5">
        <v>0.125</v>
      </c>
      <c r="R5" s="9">
        <v>0.50819999999999999</v>
      </c>
    </row>
    <row r="6" spans="1:18" x14ac:dyDescent="0.2">
      <c r="A6" s="6" t="s">
        <v>24</v>
      </c>
      <c r="B6" s="2">
        <v>10</v>
      </c>
      <c r="C6" s="3">
        <v>0.59389999999999998</v>
      </c>
      <c r="D6" s="3">
        <v>0.54049999999999998</v>
      </c>
      <c r="E6" s="3">
        <v>0.56920000000000004</v>
      </c>
      <c r="F6" s="2">
        <f>($U$18*C6^2)+($U$19*C6)+$U$20</f>
        <v>0.26678293909000006</v>
      </c>
      <c r="G6" s="2">
        <f>($U$18*D6^2)+($U$19*D6)+$U$20</f>
        <v>0.16342736725000018</v>
      </c>
      <c r="H6" s="2">
        <f>($U$18*E6^2)+($U$19*E6)+$U$20</f>
        <v>0.21895559056000025</v>
      </c>
      <c r="I6" s="1">
        <f>AVERAGE(F6,G6,H6)</f>
        <v>0.21638863230000016</v>
      </c>
      <c r="J6" s="1">
        <f>B6/10</f>
        <v>1</v>
      </c>
      <c r="K6">
        <f t="shared" si="0"/>
        <v>0.21638863230000016</v>
      </c>
      <c r="L6">
        <f t="shared" si="1"/>
        <v>0.21638863230000016</v>
      </c>
      <c r="M6">
        <v>100</v>
      </c>
      <c r="N6" s="19">
        <f t="shared" si="2"/>
        <v>21.638863230000016</v>
      </c>
      <c r="Q6">
        <v>0.125</v>
      </c>
      <c r="R6" s="9">
        <v>0.53990000000000005</v>
      </c>
    </row>
    <row r="7" spans="1:18" x14ac:dyDescent="0.2">
      <c r="A7" s="6" t="s">
        <v>25</v>
      </c>
      <c r="B7" s="2">
        <v>10</v>
      </c>
      <c r="C7" s="3">
        <v>0.48199999999999998</v>
      </c>
      <c r="D7" s="3">
        <v>0.47899999999999998</v>
      </c>
      <c r="E7" s="3">
        <v>0.46400000000000002</v>
      </c>
      <c r="F7" s="2">
        <f>($U$18*C7^2)+($U$19*C7)+$U$20</f>
        <v>5.0390596000000065E-2</v>
      </c>
      <c r="G7" s="2">
        <f>($U$18*D7^2)+($U$19*D7)+$U$20</f>
        <v>4.4599189000000039E-2</v>
      </c>
      <c r="H7" s="2">
        <f>($U$18*E7^2)+($U$19*E7)+$U$20</f>
        <v>1.5649984000000172E-2</v>
      </c>
      <c r="I7" s="1">
        <f>AVERAGE(F7,G7,H7)</f>
        <v>3.6879923000000092E-2</v>
      </c>
      <c r="J7" s="1">
        <f>B7/10</f>
        <v>1</v>
      </c>
      <c r="K7">
        <f t="shared" si="0"/>
        <v>3.6879923000000092E-2</v>
      </c>
      <c r="L7">
        <f t="shared" si="1"/>
        <v>3.6879923000000092E-2</v>
      </c>
      <c r="M7">
        <v>100</v>
      </c>
      <c r="N7" s="20">
        <f t="shared" si="2"/>
        <v>3.6879923000000092</v>
      </c>
      <c r="O7" t="s">
        <v>44</v>
      </c>
      <c r="Q7">
        <v>0.125</v>
      </c>
      <c r="R7" s="9">
        <v>0.52059999999999995</v>
      </c>
    </row>
    <row r="8" spans="1:18" x14ac:dyDescent="0.2">
      <c r="A8" s="6" t="s">
        <v>26</v>
      </c>
      <c r="B8" s="2">
        <v>10</v>
      </c>
      <c r="C8" s="3">
        <v>0.5776</v>
      </c>
      <c r="D8" s="3">
        <v>0.54679999999999995</v>
      </c>
      <c r="E8" s="3">
        <v>0.54900000000000004</v>
      </c>
      <c r="F8" s="2">
        <f>($U$18*C8^2)+($U$19*C8)+$U$20</f>
        <v>0.23521679104000004</v>
      </c>
      <c r="G8" s="2">
        <f>($U$18*D8^2)+($U$19*D8)+$U$20</f>
        <v>0.17561239696000008</v>
      </c>
      <c r="H8" s="2">
        <f>($U$18*E8^2)+($U$19*E8)+$U$20</f>
        <v>0.17986802900000032</v>
      </c>
      <c r="I8" s="1">
        <f>AVERAGE(F8,G8,H8)</f>
        <v>0.19689907233333348</v>
      </c>
      <c r="J8" s="1">
        <f>B8/10</f>
        <v>1</v>
      </c>
      <c r="K8">
        <f t="shared" si="0"/>
        <v>0.19689907233333348</v>
      </c>
      <c r="L8">
        <f t="shared" si="1"/>
        <v>0.19689907233333348</v>
      </c>
      <c r="M8">
        <v>100</v>
      </c>
      <c r="N8" s="19">
        <f t="shared" si="2"/>
        <v>19.689907233333347</v>
      </c>
      <c r="Q8">
        <v>0.25</v>
      </c>
      <c r="R8" s="9">
        <v>0.58389999999999997</v>
      </c>
    </row>
    <row r="9" spans="1:18" x14ac:dyDescent="0.2">
      <c r="A9" s="6" t="s">
        <v>27</v>
      </c>
      <c r="B9" s="2">
        <v>10</v>
      </c>
      <c r="C9" s="4">
        <v>0.59830000000000005</v>
      </c>
      <c r="D9" s="4">
        <v>0.51790000000000003</v>
      </c>
      <c r="E9" s="4">
        <v>0.59589999999999999</v>
      </c>
      <c r="F9" s="2">
        <f>($U$18*C9^2)+($U$19*C9)+$U$20</f>
        <v>0.27530650381000021</v>
      </c>
      <c r="G9" s="2">
        <f>($U$18*D9^2)+($U$19*D9)+$U$20</f>
        <v>0.11973493189000006</v>
      </c>
      <c r="H9" s="2">
        <f>($U$18*E9^2)+($U$19*E9)+$U$20</f>
        <v>0.27065714749000014</v>
      </c>
      <c r="I9" s="1">
        <f>AVERAGE(F9,G9,H9)</f>
        <v>0.22189952773000013</v>
      </c>
      <c r="J9" s="1">
        <f>B9/10</f>
        <v>1</v>
      </c>
      <c r="K9">
        <f t="shared" ref="K9:K23" si="3">I9/J9</f>
        <v>0.22189952773000013</v>
      </c>
      <c r="L9">
        <f t="shared" si="1"/>
        <v>0.22189952773000013</v>
      </c>
      <c r="M9">
        <v>100</v>
      </c>
      <c r="N9" s="19">
        <f t="shared" ref="N9:N23" si="4">L9*M9</f>
        <v>22.189952773000012</v>
      </c>
      <c r="Q9">
        <v>0.25</v>
      </c>
      <c r="R9" s="9">
        <v>0.5766</v>
      </c>
    </row>
    <row r="10" spans="1:18" x14ac:dyDescent="0.2">
      <c r="A10" s="6" t="s">
        <v>28</v>
      </c>
      <c r="B10" s="2">
        <v>10</v>
      </c>
      <c r="C10" s="4">
        <v>0.51</v>
      </c>
      <c r="D10" s="4">
        <v>0.47710000000000002</v>
      </c>
      <c r="E10" s="4">
        <v>0.49149999999999999</v>
      </c>
      <c r="F10" s="2">
        <f>($U$18*C10^2)+($U$19*C10)+$U$20</f>
        <v>0.10446890000000009</v>
      </c>
      <c r="G10" s="2">
        <f>($U$18*D10^2)+($U$19*D10)+$U$20</f>
        <v>4.0931567890000187E-2</v>
      </c>
      <c r="H10" s="2">
        <f>($U$18*E10^2)+($U$19*E10)+$U$20</f>
        <v>6.8733495250000054E-2</v>
      </c>
      <c r="I10" s="1">
        <f>AVERAGE(F10,G10,H10)</f>
        <v>7.1377987713333438E-2</v>
      </c>
      <c r="J10" s="1">
        <f>B10/10</f>
        <v>1</v>
      </c>
      <c r="K10">
        <f t="shared" si="3"/>
        <v>7.1377987713333438E-2</v>
      </c>
      <c r="L10">
        <f t="shared" si="1"/>
        <v>7.1377987713333438E-2</v>
      </c>
      <c r="M10">
        <v>100</v>
      </c>
      <c r="N10" s="20">
        <f t="shared" si="4"/>
        <v>7.137798771333344</v>
      </c>
      <c r="O10" t="s">
        <v>44</v>
      </c>
      <c r="Q10">
        <v>0.25</v>
      </c>
      <c r="R10" s="9">
        <v>0.55510000000000004</v>
      </c>
    </row>
    <row r="11" spans="1:18" x14ac:dyDescent="0.2">
      <c r="A11" s="6" t="s">
        <v>29</v>
      </c>
      <c r="B11" s="2">
        <v>10</v>
      </c>
      <c r="C11" s="4">
        <v>0.47639999999999999</v>
      </c>
      <c r="D11" s="4">
        <v>0.47770000000000001</v>
      </c>
      <c r="E11" s="4">
        <v>0.50329999999999997</v>
      </c>
      <c r="F11" s="2">
        <f>($U$18*C11^2)+($U$19*C11)+$U$20</f>
        <v>3.9580391840000062E-2</v>
      </c>
      <c r="G11" s="2">
        <f>($U$18*D11^2)+($U$19*D11)+$U$20</f>
        <v>4.2089741410000214E-2</v>
      </c>
      <c r="H11" s="2">
        <f>($U$18*E11^2)+($U$19*E11)+$U$20</f>
        <v>9.1524595810000053E-2</v>
      </c>
      <c r="I11" s="1">
        <f>AVERAGE(F11,G11,H11)</f>
        <v>5.7731576353333446E-2</v>
      </c>
      <c r="J11" s="1">
        <f>B11/10</f>
        <v>1</v>
      </c>
      <c r="K11">
        <f t="shared" si="3"/>
        <v>5.7731576353333446E-2</v>
      </c>
      <c r="L11">
        <f t="shared" si="1"/>
        <v>5.7731576353333446E-2</v>
      </c>
      <c r="M11">
        <v>100</v>
      </c>
      <c r="N11" s="20">
        <f t="shared" si="4"/>
        <v>5.7731576353333445</v>
      </c>
      <c r="O11" t="s">
        <v>44</v>
      </c>
      <c r="Q11">
        <v>0.5</v>
      </c>
      <c r="R11" s="9">
        <v>0.7319</v>
      </c>
    </row>
    <row r="12" spans="1:18" x14ac:dyDescent="0.2">
      <c r="A12" s="6" t="s">
        <v>30</v>
      </c>
      <c r="B12" s="2">
        <v>10</v>
      </c>
      <c r="C12" s="4">
        <v>0.54869999999999997</v>
      </c>
      <c r="D12" s="4">
        <v>0.5706</v>
      </c>
      <c r="E12" s="4">
        <v>0.55979999999999996</v>
      </c>
      <c r="F12" s="2">
        <f>($U$18*C12^2)+($U$19*C12)+$U$20</f>
        <v>0.17928769900999986</v>
      </c>
      <c r="G12" s="2">
        <f>($U$18*D12^2)+($U$19*D12)+$U$20</f>
        <v>0.22166550643999994</v>
      </c>
      <c r="H12" s="2">
        <f>($U$18*E12^2)+($U$19*E12)+$U$20</f>
        <v>0.20076338515999992</v>
      </c>
      <c r="I12" s="1">
        <f>AVERAGE(F12,G12,H12)</f>
        <v>0.20057219686999991</v>
      </c>
      <c r="J12" s="1">
        <f>B12/10</f>
        <v>1</v>
      </c>
      <c r="K12">
        <f t="shared" si="3"/>
        <v>0.20057219686999991</v>
      </c>
      <c r="L12">
        <f t="shared" si="1"/>
        <v>0.20057219686999991</v>
      </c>
      <c r="M12">
        <v>100</v>
      </c>
      <c r="N12" s="19">
        <f t="shared" si="4"/>
        <v>20.057219686999993</v>
      </c>
      <c r="Q12">
        <v>0.5</v>
      </c>
      <c r="R12" s="9">
        <v>0.70709999999999995</v>
      </c>
    </row>
    <row r="13" spans="1:18" x14ac:dyDescent="0.2">
      <c r="A13" s="6" t="s">
        <v>31</v>
      </c>
      <c r="B13" s="2">
        <v>10</v>
      </c>
      <c r="C13" s="4">
        <v>0.51290000000000002</v>
      </c>
      <c r="D13" s="4">
        <v>0.54730000000000001</v>
      </c>
      <c r="E13" s="4">
        <v>0.51449999999999996</v>
      </c>
      <c r="F13" s="2">
        <f>($U$18*C13^2)+($U$19*C13)+$U$20</f>
        <v>0.11007246589000008</v>
      </c>
      <c r="G13" s="2">
        <f>($U$18*D13^2)+($U$19*D13)+$U$20</f>
        <v>0.17657956141000009</v>
      </c>
      <c r="H13" s="2">
        <f>($U$18*E13^2)+($U$19*E13)+$U$20</f>
        <v>0.11316429724999999</v>
      </c>
      <c r="I13" s="1">
        <f>AVERAGE(F13,G13,H13)</f>
        <v>0.13327210818333338</v>
      </c>
      <c r="J13" s="1">
        <f>B13/10</f>
        <v>1</v>
      </c>
      <c r="K13">
        <f t="shared" si="3"/>
        <v>0.13327210818333338</v>
      </c>
      <c r="L13">
        <f t="shared" si="1"/>
        <v>0.13327210818333338</v>
      </c>
      <c r="M13">
        <v>100</v>
      </c>
      <c r="N13" s="19">
        <f t="shared" si="4"/>
        <v>13.327210818333338</v>
      </c>
      <c r="Q13">
        <v>0.5</v>
      </c>
      <c r="R13" s="9">
        <v>0.73009999999999997</v>
      </c>
    </row>
    <row r="14" spans="1:18" x14ac:dyDescent="0.2">
      <c r="A14" s="6" t="s">
        <v>32</v>
      </c>
      <c r="B14" s="2">
        <v>10</v>
      </c>
      <c r="C14" s="4">
        <v>0.56850000000000001</v>
      </c>
      <c r="D14" s="4">
        <v>0.57369999999999999</v>
      </c>
      <c r="E14" s="4">
        <v>0.5655</v>
      </c>
      <c r="F14" s="2">
        <f>($U$18*C14^2)+($U$19*C14)+$U$20</f>
        <v>0.21760067525000015</v>
      </c>
      <c r="G14" s="2">
        <f>($U$18*D14^2)+($U$19*D14)+$U$20</f>
        <v>0.22766643901000005</v>
      </c>
      <c r="H14" s="2">
        <f>($U$18*E14^2)+($U$19*E14)+$U$20</f>
        <v>0.21179421725000003</v>
      </c>
      <c r="I14" s="1">
        <f>AVERAGE(F14,G14,H14)</f>
        <v>0.21902044383666674</v>
      </c>
      <c r="J14" s="1">
        <f>B14/10</f>
        <v>1</v>
      </c>
      <c r="K14">
        <f t="shared" si="3"/>
        <v>0.21902044383666674</v>
      </c>
      <c r="L14">
        <f t="shared" si="1"/>
        <v>0.21902044383666674</v>
      </c>
      <c r="M14">
        <v>100</v>
      </c>
      <c r="N14" s="19">
        <f t="shared" si="4"/>
        <v>21.902044383666674</v>
      </c>
      <c r="Q14">
        <v>1</v>
      </c>
      <c r="R14" s="9">
        <v>0.95809999999999995</v>
      </c>
    </row>
    <row r="15" spans="1:18" ht="20" customHeight="1" x14ac:dyDescent="0.2">
      <c r="A15" s="6" t="s">
        <v>33</v>
      </c>
      <c r="B15" s="2">
        <v>10</v>
      </c>
      <c r="C15" s="4">
        <v>0.49580000000000002</v>
      </c>
      <c r="D15" s="4">
        <v>0.4854</v>
      </c>
      <c r="E15" s="4">
        <v>0.48409999999999997</v>
      </c>
      <c r="F15" s="2">
        <f>($U$18*C15^2)+($U$19*C15)+$U$20</f>
        <v>7.7037791560000124E-2</v>
      </c>
      <c r="G15" s="2">
        <f>($U$18*D15^2)+($U$19*D15)+$U$20</f>
        <v>5.6954821640000097E-2</v>
      </c>
      <c r="H15" s="2">
        <f>($U$18*E15^2)+($U$19*E15)+$U$20</f>
        <v>5.444489148999998E-2</v>
      </c>
      <c r="I15" s="1">
        <f>AVERAGE(F15,G15,H15)</f>
        <v>6.2812501563333401E-2</v>
      </c>
      <c r="J15" s="1">
        <f>B15/10</f>
        <v>1</v>
      </c>
      <c r="K15">
        <f t="shared" si="3"/>
        <v>6.2812501563333401E-2</v>
      </c>
      <c r="L15">
        <f t="shared" si="1"/>
        <v>6.2812501563333401E-2</v>
      </c>
      <c r="M15">
        <v>100</v>
      </c>
      <c r="N15" s="20">
        <f t="shared" si="4"/>
        <v>6.2812501563333401</v>
      </c>
      <c r="O15" t="s">
        <v>44</v>
      </c>
      <c r="Q15">
        <v>1</v>
      </c>
      <c r="R15" s="9">
        <v>1.0002</v>
      </c>
    </row>
    <row r="16" spans="1:18" x14ac:dyDescent="0.2">
      <c r="A16" s="6" t="s">
        <v>34</v>
      </c>
      <c r="B16" s="2">
        <v>10</v>
      </c>
      <c r="C16" s="4">
        <v>0.49130000000000001</v>
      </c>
      <c r="D16" s="4">
        <v>0.53310000000000002</v>
      </c>
      <c r="E16" s="4">
        <v>0.49669999999999997</v>
      </c>
      <c r="F16" s="2">
        <f>($U$18*C16^2)+($U$19*C16)+$U$20</f>
        <v>6.8347275010000041E-2</v>
      </c>
      <c r="G16" s="2">
        <f>($U$18*D16^2)+($U$19*D16)+$U$20</f>
        <v>0.14911773269000017</v>
      </c>
      <c r="H16" s="2">
        <f>($U$18*E16^2)+($U$19*E16)+$U$20</f>
        <v>7.8776035810000034E-2</v>
      </c>
      <c r="I16" s="1">
        <f>AVERAGE(F16,G16,H16)</f>
        <v>9.8747014503333411E-2</v>
      </c>
      <c r="J16" s="1">
        <f>B16/10</f>
        <v>1</v>
      </c>
      <c r="K16">
        <f t="shared" si="3"/>
        <v>9.8747014503333411E-2</v>
      </c>
      <c r="L16">
        <f t="shared" si="1"/>
        <v>9.8747014503333411E-2</v>
      </c>
      <c r="M16">
        <v>100</v>
      </c>
      <c r="N16" s="19">
        <f t="shared" si="4"/>
        <v>9.8747014503333403</v>
      </c>
      <c r="Q16">
        <v>1</v>
      </c>
      <c r="R16" s="9">
        <v>0.93720000000000003</v>
      </c>
    </row>
    <row r="17" spans="1:23" x14ac:dyDescent="0.2">
      <c r="A17" s="6" t="s">
        <v>35</v>
      </c>
      <c r="B17" s="2">
        <v>10</v>
      </c>
      <c r="C17" s="4">
        <v>0.52049999999999996</v>
      </c>
      <c r="D17" s="4">
        <v>0.49680000000000002</v>
      </c>
      <c r="E17" s="4">
        <v>0.50819999999999999</v>
      </c>
      <c r="F17" s="2">
        <f>($U$18*C17^2)+($U$19*C17)+$U$20</f>
        <v>0.12475998725000004</v>
      </c>
      <c r="G17" s="2">
        <f>($U$18*D17^2)+($U$19*D17)+$U$20</f>
        <v>7.8969176960000165E-2</v>
      </c>
      <c r="H17" s="2">
        <f>($U$18*E17^2)+($U$19*E17)+$U$20</f>
        <v>0.10099106995999996</v>
      </c>
      <c r="I17" s="1">
        <f>AVERAGE(F17,G17,H17)</f>
        <v>0.10157341139000005</v>
      </c>
      <c r="J17" s="1">
        <f>B17/10</f>
        <v>1</v>
      </c>
      <c r="K17">
        <f t="shared" si="3"/>
        <v>0.10157341139000005</v>
      </c>
      <c r="L17">
        <f t="shared" si="1"/>
        <v>0.10157341139000005</v>
      </c>
      <c r="M17">
        <v>100</v>
      </c>
      <c r="N17" s="19">
        <f t="shared" si="4"/>
        <v>10.157341139000005</v>
      </c>
    </row>
    <row r="18" spans="1:23" x14ac:dyDescent="0.2">
      <c r="A18" s="6" t="s">
        <v>36</v>
      </c>
      <c r="B18" s="2">
        <v>10</v>
      </c>
      <c r="C18" s="4">
        <v>0.51800000000000002</v>
      </c>
      <c r="D18" s="4">
        <v>0.50360000000000005</v>
      </c>
      <c r="E18" s="4">
        <v>0.50090000000000001</v>
      </c>
      <c r="F18" s="2">
        <f>($U$18*C18^2)+($U$19*C18)+$U$20</f>
        <v>0.11992819600000015</v>
      </c>
      <c r="G18" s="2">
        <f>($U$18*D18^2)+($U$19*D18)+$U$20</f>
        <v>9.2104135840000212E-2</v>
      </c>
      <c r="H18" s="2">
        <f>($U$18*E18^2)+($U$19*E18)+$U$20</f>
        <v>8.6888463490000012E-2</v>
      </c>
      <c r="I18" s="1">
        <f>AVERAGE(F18,G18,H18)</f>
        <v>9.9640265110000126E-2</v>
      </c>
      <c r="J18" s="1">
        <f>B18/10</f>
        <v>1</v>
      </c>
      <c r="K18">
        <f t="shared" si="3"/>
        <v>9.9640265110000126E-2</v>
      </c>
      <c r="L18">
        <f t="shared" si="1"/>
        <v>9.9640265110000126E-2</v>
      </c>
      <c r="M18">
        <v>100</v>
      </c>
      <c r="N18" s="19">
        <f t="shared" si="4"/>
        <v>9.9640265110000126</v>
      </c>
      <c r="T18" s="16" t="s">
        <v>15</v>
      </c>
      <c r="U18" s="16">
        <v>2.9000000000000001E-2</v>
      </c>
      <c r="W18" t="s">
        <v>18</v>
      </c>
    </row>
    <row r="19" spans="1:23" x14ac:dyDescent="0.2">
      <c r="A19" s="6" t="s">
        <v>37</v>
      </c>
      <c r="B19" s="2">
        <v>10</v>
      </c>
      <c r="C19" s="4">
        <v>0.5141</v>
      </c>
      <c r="D19" s="4">
        <v>0.50470000000000004</v>
      </c>
      <c r="E19" s="4">
        <v>0.52070000000000005</v>
      </c>
      <c r="F19" s="2">
        <f>($U$18*C19^2)+($U$19*C19)+$U$20</f>
        <v>0.11239132549000008</v>
      </c>
      <c r="G19" s="2">
        <f>($U$18*D19^2)+($U$19*D19)+$U$20</f>
        <v>9.4229160610000195E-2</v>
      </c>
      <c r="H19" s="2">
        <f>($U$18*E19^2)+($U$19*E19)+$U$20</f>
        <v>0.1251465462100001</v>
      </c>
      <c r="I19" s="1">
        <f>AVERAGE(F19,G19,H19)</f>
        <v>0.11058901077000012</v>
      </c>
      <c r="J19" s="1">
        <f>B19/10</f>
        <v>1</v>
      </c>
      <c r="K19">
        <f t="shared" si="3"/>
        <v>0.11058901077000012</v>
      </c>
      <c r="L19">
        <f t="shared" si="1"/>
        <v>0.11058901077000012</v>
      </c>
      <c r="M19">
        <v>100</v>
      </c>
      <c r="N19" s="19">
        <f t="shared" si="4"/>
        <v>11.058901077000012</v>
      </c>
      <c r="T19" s="16" t="s">
        <v>16</v>
      </c>
      <c r="U19" s="16">
        <v>1.9026000000000001</v>
      </c>
      <c r="W19" t="s">
        <v>19</v>
      </c>
    </row>
    <row r="20" spans="1:23" x14ac:dyDescent="0.2">
      <c r="A20" s="6" t="s">
        <v>38</v>
      </c>
      <c r="B20" s="2">
        <v>10</v>
      </c>
      <c r="C20" s="4">
        <v>0.53720000000000001</v>
      </c>
      <c r="D20" s="4">
        <v>0.5333</v>
      </c>
      <c r="E20" s="4">
        <v>0.52170000000000005</v>
      </c>
      <c r="F20" s="2">
        <f>($U$18*C20^2)+($U$19*C20)+$U$20</f>
        <v>0.15704565136000004</v>
      </c>
      <c r="G20" s="2">
        <f>($U$18*D20^2)+($U$19*D20)+$U$20</f>
        <v>0.14950443781000011</v>
      </c>
      <c r="H20" s="2">
        <f>($U$18*E20^2)+($U$19*E20)+$U$20</f>
        <v>0.12707937581000017</v>
      </c>
      <c r="I20" s="1">
        <f>AVERAGE(F20,G20,H20)</f>
        <v>0.14454315499333345</v>
      </c>
      <c r="J20" s="1">
        <f>B20/10</f>
        <v>1</v>
      </c>
      <c r="K20">
        <f t="shared" si="3"/>
        <v>0.14454315499333345</v>
      </c>
      <c r="L20">
        <f t="shared" si="1"/>
        <v>0.14454315499333345</v>
      </c>
      <c r="M20">
        <v>100</v>
      </c>
      <c r="N20" s="19">
        <f t="shared" si="4"/>
        <v>14.454315499333346</v>
      </c>
      <c r="T20" s="16" t="s">
        <v>17</v>
      </c>
      <c r="U20" s="16">
        <v>-0.87339999999999995</v>
      </c>
    </row>
    <row r="21" spans="1:23" x14ac:dyDescent="0.2">
      <c r="A21" s="6" t="s">
        <v>39</v>
      </c>
      <c r="B21" s="2">
        <v>10</v>
      </c>
      <c r="C21" s="4">
        <v>0.6119</v>
      </c>
      <c r="D21" s="4">
        <v>0.58299999999999996</v>
      </c>
      <c r="E21" s="4">
        <v>0.56659999999999999</v>
      </c>
      <c r="F21" s="2">
        <f>($U$18*C21^2)+($U$19*C21)+$U$20</f>
        <v>0.30165916668999992</v>
      </c>
      <c r="G21" s="2">
        <f>($U$18*D21^2)+($U$19*D21)+$U$20</f>
        <v>0.245672581</v>
      </c>
      <c r="H21" s="2">
        <f>($U$18*E21^2)+($U$19*E21)+$U$20</f>
        <v>0.21392319124000014</v>
      </c>
      <c r="I21" s="1">
        <f>AVERAGE(F21,G21,H21)</f>
        <v>0.25375164631000002</v>
      </c>
      <c r="J21" s="1">
        <f>B21/10</f>
        <v>1</v>
      </c>
      <c r="K21">
        <f t="shared" si="3"/>
        <v>0.25375164631000002</v>
      </c>
      <c r="L21">
        <f t="shared" si="1"/>
        <v>0.25375164631000002</v>
      </c>
      <c r="M21">
        <v>100</v>
      </c>
      <c r="N21" s="19">
        <f t="shared" si="4"/>
        <v>25.375164631000004</v>
      </c>
    </row>
    <row r="22" spans="1:23" x14ac:dyDescent="0.2">
      <c r="A22" s="6" t="s">
        <v>40</v>
      </c>
      <c r="B22" s="2">
        <v>10</v>
      </c>
      <c r="C22" s="4">
        <v>0.45900000000000002</v>
      </c>
      <c r="D22" s="4">
        <v>0.45879999999999999</v>
      </c>
      <c r="E22" s="4">
        <v>0.46600000000000003</v>
      </c>
      <c r="F22" s="2">
        <f>($U$18*C22^2)+($U$19*C22)+$U$20</f>
        <v>6.0031490000002075E-3</v>
      </c>
      <c r="G22" s="2">
        <f>($U$18*D22^2)+($U$19*D22)+$U$20</f>
        <v>5.6173057600000798E-3</v>
      </c>
      <c r="H22" s="2">
        <f>($U$18*E22^2)+($U$19*E22)+$U$20</f>
        <v>1.9509124000000155E-2</v>
      </c>
      <c r="I22" s="1">
        <f>AVERAGE(F22,G22,H22)</f>
        <v>1.0376526253333481E-2</v>
      </c>
      <c r="J22" s="1">
        <f>B22/10</f>
        <v>1</v>
      </c>
      <c r="K22">
        <f t="shared" si="3"/>
        <v>1.0376526253333481E-2</v>
      </c>
      <c r="L22">
        <f t="shared" si="1"/>
        <v>1.0376526253333481E-2</v>
      </c>
      <c r="M22">
        <v>100</v>
      </c>
      <c r="N22" s="21">
        <f t="shared" si="4"/>
        <v>1.0376526253333482</v>
      </c>
    </row>
    <row r="23" spans="1:23" x14ac:dyDescent="0.2">
      <c r="A23" s="6" t="s">
        <v>41</v>
      </c>
      <c r="B23" s="2">
        <v>10</v>
      </c>
      <c r="C23" s="4">
        <v>0.45629999999999998</v>
      </c>
      <c r="D23" s="4">
        <v>0.4723</v>
      </c>
      <c r="E23" s="4">
        <v>0.45829999999999999</v>
      </c>
      <c r="F23" s="2">
        <f>($U$18*C23^2)+($U$19*C23)+$U$20</f>
        <v>7.9446101000002489E-4</v>
      </c>
      <c r="G23" s="2">
        <f>($U$18*D23^2)+($U$19*D23)+$U$20</f>
        <v>3.1666931410000099E-2</v>
      </c>
      <c r="H23" s="2">
        <f>($U$18*E23^2)+($U$19*E23)+$U$20</f>
        <v>4.6527078100000452E-3</v>
      </c>
      <c r="I23" s="1">
        <f>AVERAGE(F23,G23,H23)</f>
        <v>1.237136674333339E-2</v>
      </c>
      <c r="J23" s="1">
        <f>B23/10</f>
        <v>1</v>
      </c>
      <c r="K23">
        <f t="shared" si="3"/>
        <v>1.237136674333339E-2</v>
      </c>
      <c r="L23">
        <f t="shared" si="1"/>
        <v>1.237136674333339E-2</v>
      </c>
      <c r="M23">
        <v>100</v>
      </c>
      <c r="N23" s="21">
        <f t="shared" si="4"/>
        <v>1.237136674333339</v>
      </c>
    </row>
    <row r="24" spans="1:23" x14ac:dyDescent="0.2">
      <c r="B24" s="2"/>
      <c r="C24" s="4"/>
      <c r="D24" s="4"/>
      <c r="E24" s="4"/>
      <c r="F24" s="2"/>
      <c r="G24" s="2"/>
      <c r="H24" s="2"/>
      <c r="I24" s="1"/>
      <c r="J24" s="1"/>
      <c r="N24" s="7"/>
    </row>
    <row r="25" spans="1:23" x14ac:dyDescent="0.2">
      <c r="B25" s="2"/>
      <c r="F25" s="2"/>
      <c r="G25" s="2"/>
      <c r="H25" s="2"/>
      <c r="J25" s="1"/>
      <c r="N25" s="7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6E3C-9961-5C44-96FA-088EE4A3DE43}">
  <dimension ref="A1:W27"/>
  <sheetViews>
    <sheetView zoomScale="75" workbookViewId="0">
      <selection activeCell="N25" sqref="N25"/>
    </sheetView>
  </sheetViews>
  <sheetFormatPr baseColWidth="10" defaultRowHeight="16" x14ac:dyDescent="0.2"/>
  <cols>
    <col min="1" max="1" width="12.33203125" style="6" customWidth="1"/>
    <col min="2" max="2" width="9.33203125" customWidth="1"/>
    <col min="3" max="5" width="10.83203125" style="5"/>
    <col min="9" max="9" width="20.83203125" customWidth="1"/>
    <col min="10" max="10" width="16.5" customWidth="1"/>
    <col min="13" max="13" width="17.1640625" customWidth="1"/>
    <col min="14" max="14" width="12.1640625" style="8" customWidth="1"/>
    <col min="15" max="15" width="33.5" customWidth="1"/>
    <col min="16" max="16" width="11.83203125" style="18" customWidth="1"/>
    <col min="18" max="18" width="10.83203125" style="10"/>
  </cols>
  <sheetData>
    <row r="1" spans="1:18" s="12" customFormat="1" ht="51" x14ac:dyDescent="0.2">
      <c r="A1" s="11" t="s">
        <v>0</v>
      </c>
      <c r="B1" s="12" t="s">
        <v>1</v>
      </c>
      <c r="C1" s="13" t="s">
        <v>2</v>
      </c>
      <c r="D1" s="13" t="s">
        <v>4</v>
      </c>
      <c r="E1" s="13" t="s">
        <v>6</v>
      </c>
      <c r="F1" s="12" t="s">
        <v>3</v>
      </c>
      <c r="G1" s="12" t="s">
        <v>5</v>
      </c>
      <c r="H1" s="12" t="s">
        <v>7</v>
      </c>
      <c r="I1" s="12" t="s">
        <v>8</v>
      </c>
      <c r="J1" s="12" t="s">
        <v>14</v>
      </c>
      <c r="K1" s="12" t="s">
        <v>13</v>
      </c>
      <c r="L1" s="12" t="s">
        <v>9</v>
      </c>
      <c r="M1" s="12" t="s">
        <v>12</v>
      </c>
      <c r="N1" s="14" t="s">
        <v>42</v>
      </c>
      <c r="O1" s="12" t="s">
        <v>43</v>
      </c>
      <c r="P1" s="17"/>
      <c r="Q1" s="12" t="s">
        <v>10</v>
      </c>
      <c r="R1" s="15" t="s">
        <v>11</v>
      </c>
    </row>
    <row r="2" spans="1:18" x14ac:dyDescent="0.2">
      <c r="A2" s="6" t="s">
        <v>20</v>
      </c>
      <c r="B2" s="2">
        <v>10</v>
      </c>
      <c r="C2" s="3">
        <v>0.47139999999999999</v>
      </c>
      <c r="D2" s="3">
        <v>0.47860000000000003</v>
      </c>
      <c r="E2" s="3">
        <v>0.47889999999999999</v>
      </c>
      <c r="F2" s="2">
        <f>($U$18*C2^2)+($U$19*C2)+$U$20</f>
        <v>-4.9652761020000158E-2</v>
      </c>
      <c r="G2" s="2">
        <f>($U$18*D2^2)+($U$19*D2)+$U$20</f>
        <v>-3.1201501019999967E-2</v>
      </c>
      <c r="H2" s="2">
        <f>($U$18*E2^2)+($U$19*E2)+$U$20</f>
        <v>-3.0435509895000212E-2</v>
      </c>
      <c r="I2" s="1">
        <f>AVERAGE(F2,G2,H2)</f>
        <v>-3.7096590645000115E-2</v>
      </c>
      <c r="J2" s="1">
        <f>B2/10</f>
        <v>1</v>
      </c>
      <c r="K2">
        <f>I2/J2</f>
        <v>-3.7096590645000115E-2</v>
      </c>
      <c r="L2">
        <f>K2</f>
        <v>-3.7096590645000115E-2</v>
      </c>
      <c r="M2">
        <v>100</v>
      </c>
      <c r="N2" s="21">
        <f>L2*M2</f>
        <v>-3.7096590645000114</v>
      </c>
      <c r="Q2">
        <v>0.06</v>
      </c>
      <c r="R2" s="9">
        <v>0.49840000000000001</v>
      </c>
    </row>
    <row r="3" spans="1:18" x14ac:dyDescent="0.2">
      <c r="A3" s="6" t="s">
        <v>25</v>
      </c>
      <c r="B3" s="2">
        <v>20</v>
      </c>
      <c r="C3" s="3">
        <v>0.55400000000000005</v>
      </c>
      <c r="D3" s="3">
        <v>0.57110000000000005</v>
      </c>
      <c r="E3" s="3">
        <v>0.5595</v>
      </c>
      <c r="F3" s="2">
        <f>($U$18*C3^2)+($U$19*C3)+$U$20</f>
        <v>0.15424225799999958</v>
      </c>
      <c r="G3" s="2">
        <f>($U$18*D3^2)+($U$19*D3)+$U$20</f>
        <v>0.19432273510500009</v>
      </c>
      <c r="H3" s="2">
        <f>($U$18*E3^2)+($U$19*E3)+$U$20</f>
        <v>0.16721335762499989</v>
      </c>
      <c r="I3" s="1">
        <f>AVERAGE(F3,G3,H3)</f>
        <v>0.17192611690999984</v>
      </c>
      <c r="J3" s="1">
        <f>B3/10</f>
        <v>2</v>
      </c>
      <c r="K3">
        <f t="shared" ref="K3:K23" si="0">I3/J3</f>
        <v>8.5963058454999922E-2</v>
      </c>
      <c r="L3">
        <f t="shared" ref="L3:L27" si="1">K3</f>
        <v>8.5963058454999922E-2</v>
      </c>
      <c r="M3">
        <v>100</v>
      </c>
      <c r="N3" s="19">
        <f t="shared" ref="N3:N23" si="2">L3*M3</f>
        <v>8.5963058454999928</v>
      </c>
      <c r="O3" t="s">
        <v>67</v>
      </c>
      <c r="Q3">
        <v>0.06</v>
      </c>
      <c r="R3" s="9">
        <v>0.53069999999999995</v>
      </c>
    </row>
    <row r="4" spans="1:18" x14ac:dyDescent="0.2">
      <c r="A4" s="6" t="s">
        <v>28</v>
      </c>
      <c r="B4" s="2">
        <v>20</v>
      </c>
      <c r="C4" s="3">
        <v>0.56620000000000004</v>
      </c>
      <c r="D4" s="3">
        <v>0.60389999999999999</v>
      </c>
      <c r="E4" s="3">
        <v>0.59930000000000005</v>
      </c>
      <c r="F4" s="2">
        <f>($U$18*C4^2)+($U$19*C4)+$U$20</f>
        <v>0.18291238121999975</v>
      </c>
      <c r="G4" s="2">
        <f>($U$18*D4^2)+($U$19*D4)+$U$20</f>
        <v>0.26915716510499976</v>
      </c>
      <c r="H4" s="2">
        <f>($U$18*E4^2)+($U$19*E4)+$U$20</f>
        <v>0.25882417774499999</v>
      </c>
      <c r="I4" s="1">
        <f>AVERAGE(F4,G4,H4)</f>
        <v>0.23696457468999985</v>
      </c>
      <c r="J4" s="1">
        <f>B4/10</f>
        <v>2</v>
      </c>
      <c r="K4">
        <f t="shared" si="0"/>
        <v>0.11848228734499992</v>
      </c>
      <c r="L4">
        <f t="shared" si="1"/>
        <v>0.11848228734499992</v>
      </c>
      <c r="M4">
        <v>100</v>
      </c>
      <c r="N4" s="19">
        <f t="shared" si="2"/>
        <v>11.848228734499992</v>
      </c>
      <c r="O4" t="s">
        <v>67</v>
      </c>
      <c r="Q4">
        <v>0.06</v>
      </c>
      <c r="R4" s="9">
        <v>0.52839999999999998</v>
      </c>
    </row>
    <row r="5" spans="1:18" x14ac:dyDescent="0.2">
      <c r="A5" s="6" t="s">
        <v>29</v>
      </c>
      <c r="B5" s="2">
        <v>20</v>
      </c>
      <c r="C5" s="3">
        <v>0.59099999999999997</v>
      </c>
      <c r="D5" s="3">
        <v>0.58160000000000001</v>
      </c>
      <c r="E5" s="3">
        <v>0.59619999999999995</v>
      </c>
      <c r="F5" s="2">
        <f>($U$18*C5^2)+($U$19*C5)+$U$20</f>
        <v>0.2400460904999997</v>
      </c>
      <c r="G5" s="2">
        <f>($U$18*D5^2)+($U$19*D5)+$U$20</f>
        <v>0.21857144927999994</v>
      </c>
      <c r="H5" s="2">
        <f>($U$18*E5^2)+($U$19*E5)+$U$20</f>
        <v>0.25183081721999967</v>
      </c>
      <c r="I5" s="1">
        <f>AVERAGE(F5,G5,H5)</f>
        <v>0.23681611899999977</v>
      </c>
      <c r="J5" s="1">
        <f>B5/10</f>
        <v>2</v>
      </c>
      <c r="K5">
        <f t="shared" si="0"/>
        <v>0.11840805949999988</v>
      </c>
      <c r="L5">
        <f t="shared" si="1"/>
        <v>0.11840805949999988</v>
      </c>
      <c r="M5">
        <v>100</v>
      </c>
      <c r="N5" s="19">
        <f t="shared" si="2"/>
        <v>11.840805949999989</v>
      </c>
      <c r="O5" t="s">
        <v>67</v>
      </c>
      <c r="Q5">
        <v>0.125</v>
      </c>
      <c r="R5" s="9">
        <v>0.53259999999999996</v>
      </c>
    </row>
    <row r="6" spans="1:18" x14ac:dyDescent="0.2">
      <c r="A6" s="6" t="s">
        <v>33</v>
      </c>
      <c r="B6" s="2">
        <v>20</v>
      </c>
      <c r="C6" s="3">
        <v>0.57940000000000003</v>
      </c>
      <c r="D6" s="3">
        <v>0.56840000000000002</v>
      </c>
      <c r="E6" s="3">
        <v>0.5877</v>
      </c>
      <c r="F6" s="2">
        <f>($U$18*C6^2)+($U$19*C6)+$U$20</f>
        <v>0.21351358218000005</v>
      </c>
      <c r="G6" s="2">
        <f>($U$18*D6^2)+($U$19*D6)+$U$20</f>
        <v>0.18804281927999966</v>
      </c>
      <c r="H6" s="2">
        <f>($U$18*E6^2)+($U$19*E6)+$U$20</f>
        <v>0.23253227314499991</v>
      </c>
      <c r="I6" s="1">
        <f>AVERAGE(F6,G6,H6)</f>
        <v>0.21136289153499987</v>
      </c>
      <c r="J6" s="1">
        <f>B6/10</f>
        <v>2</v>
      </c>
      <c r="K6">
        <f t="shared" si="0"/>
        <v>0.10568144576749994</v>
      </c>
      <c r="L6">
        <f t="shared" si="1"/>
        <v>0.10568144576749994</v>
      </c>
      <c r="M6">
        <v>100</v>
      </c>
      <c r="N6" s="19">
        <f t="shared" si="2"/>
        <v>10.568144576749994</v>
      </c>
      <c r="O6" t="s">
        <v>67</v>
      </c>
      <c r="Q6">
        <v>0.125</v>
      </c>
      <c r="R6" s="9">
        <v>0.53920000000000001</v>
      </c>
    </row>
    <row r="7" spans="1:18" x14ac:dyDescent="0.2">
      <c r="A7" s="6" t="s">
        <v>46</v>
      </c>
      <c r="B7" s="2">
        <v>10</v>
      </c>
      <c r="C7" s="3">
        <v>0.63990000000000002</v>
      </c>
      <c r="D7" s="3">
        <v>0.626</v>
      </c>
      <c r="E7" s="3">
        <v>0.58189999999999997</v>
      </c>
      <c r="F7" s="2">
        <f>($U$18*C7^2)+($U$19*C7)+$U$20</f>
        <v>0.34819775350499982</v>
      </c>
      <c r="G7" s="2">
        <f>($U$18*D7^2)+($U$19*D7)+$U$20</f>
        <v>0.31806313799999963</v>
      </c>
      <c r="H7" s="2">
        <f>($U$18*E7^2)+($U$19*E7)+$U$20</f>
        <v>0.21926022130499967</v>
      </c>
      <c r="I7" s="1">
        <f>AVERAGE(F7,G7,H7)</f>
        <v>0.29517370426999973</v>
      </c>
      <c r="J7" s="1">
        <f>B7/10</f>
        <v>1</v>
      </c>
      <c r="K7">
        <f t="shared" si="0"/>
        <v>0.29517370426999973</v>
      </c>
      <c r="L7">
        <f t="shared" si="1"/>
        <v>0.29517370426999973</v>
      </c>
      <c r="M7">
        <v>100</v>
      </c>
      <c r="N7" s="19">
        <f t="shared" si="2"/>
        <v>29.517370426999971</v>
      </c>
      <c r="Q7">
        <v>0.125</v>
      </c>
      <c r="R7" s="9">
        <v>0.53759999999999997</v>
      </c>
    </row>
    <row r="8" spans="1:18" x14ac:dyDescent="0.2">
      <c r="A8" s="6" t="s">
        <v>47</v>
      </c>
      <c r="B8" s="2">
        <v>10</v>
      </c>
      <c r="C8" s="3">
        <v>0.56330000000000002</v>
      </c>
      <c r="D8" s="3">
        <v>0.55449999999999999</v>
      </c>
      <c r="E8" s="3">
        <v>0.55900000000000005</v>
      </c>
      <c r="F8" s="2">
        <f>($U$18*C8^2)+($U$19*C8)+$U$20</f>
        <v>0.17613105094499981</v>
      </c>
      <c r="G8" s="2">
        <f>($U$18*D8^2)+($U$19*D8)+$U$20</f>
        <v>0.15542457262499987</v>
      </c>
      <c r="H8" s="2">
        <f>($U$18*E8^2)+($U$19*E8)+$U$20</f>
        <v>0.16603729049999982</v>
      </c>
      <c r="I8" s="1">
        <f>AVERAGE(F8,G8,H8)</f>
        <v>0.16586430468999983</v>
      </c>
      <c r="J8" s="1">
        <f>B8/10</f>
        <v>1</v>
      </c>
      <c r="K8">
        <f t="shared" si="0"/>
        <v>0.16586430468999983</v>
      </c>
      <c r="L8">
        <f t="shared" si="1"/>
        <v>0.16586430468999983</v>
      </c>
      <c r="M8">
        <v>100</v>
      </c>
      <c r="N8" s="19">
        <f t="shared" si="2"/>
        <v>16.586430468999982</v>
      </c>
      <c r="Q8">
        <v>0.25</v>
      </c>
      <c r="R8" s="9">
        <v>0.58360000000000001</v>
      </c>
    </row>
    <row r="9" spans="1:18" x14ac:dyDescent="0.2">
      <c r="A9" s="6" t="s">
        <v>48</v>
      </c>
      <c r="B9" s="2">
        <v>10</v>
      </c>
      <c r="C9" s="4">
        <v>0.60129999999999995</v>
      </c>
      <c r="D9" s="4">
        <v>0.58779999999999999</v>
      </c>
      <c r="E9" s="4">
        <v>0.58150000000000002</v>
      </c>
      <c r="F9" s="2">
        <f>($U$18*C9^2)+($U$19*C9)+$U$20</f>
        <v>0.26332327834499969</v>
      </c>
      <c r="G9" s="2">
        <f>($U$18*D9^2)+($U$19*D9)+$U$20</f>
        <v>0.23276036441999959</v>
      </c>
      <c r="H9" s="2">
        <f>($U$18*E9^2)+($U$19*E9)+$U$20</f>
        <v>0.21834180862499952</v>
      </c>
      <c r="I9" s="1">
        <f>AVERAGE(F9,G9,H9)</f>
        <v>0.2381418171299996</v>
      </c>
      <c r="J9" s="1">
        <f>B9/10</f>
        <v>1</v>
      </c>
      <c r="K9">
        <f t="shared" si="0"/>
        <v>0.2381418171299996</v>
      </c>
      <c r="L9">
        <f t="shared" si="1"/>
        <v>0.2381418171299996</v>
      </c>
      <c r="M9">
        <v>100</v>
      </c>
      <c r="N9" s="19">
        <f t="shared" si="2"/>
        <v>23.814181712999961</v>
      </c>
      <c r="Q9">
        <v>0.25</v>
      </c>
      <c r="R9" s="9">
        <v>0.58540000000000003</v>
      </c>
    </row>
    <row r="10" spans="1:18" x14ac:dyDescent="0.2">
      <c r="A10" s="6" t="s">
        <v>49</v>
      </c>
      <c r="B10" s="2">
        <v>10</v>
      </c>
      <c r="C10" s="4">
        <v>0.53169999999999995</v>
      </c>
      <c r="D10" s="4">
        <v>0.53590000000000004</v>
      </c>
      <c r="E10" s="4">
        <v>0.54579999999999995</v>
      </c>
      <c r="F10" s="2">
        <f>($U$18*C10^2)+($U$19*C10)+$U$20</f>
        <v>0.10087572994499983</v>
      </c>
      <c r="G10" s="2">
        <f>($U$18*D10^2)+($U$19*D10)+$U$20</f>
        <v>0.11102181190499971</v>
      </c>
      <c r="H10" s="2">
        <f>($U$18*E10^2)+($U$19*E10)+$U$20</f>
        <v>0.13476315881999978</v>
      </c>
      <c r="I10" s="1">
        <f>AVERAGE(F10,G10,H10)</f>
        <v>0.11555356688999978</v>
      </c>
      <c r="J10" s="1">
        <f>B10/10</f>
        <v>1</v>
      </c>
      <c r="K10">
        <f t="shared" si="0"/>
        <v>0.11555356688999978</v>
      </c>
      <c r="L10">
        <f t="shared" si="1"/>
        <v>0.11555356688999978</v>
      </c>
      <c r="M10">
        <v>100</v>
      </c>
      <c r="N10" s="19">
        <f t="shared" si="2"/>
        <v>11.555356688999979</v>
      </c>
      <c r="Q10">
        <v>0.25</v>
      </c>
      <c r="R10" s="9">
        <v>0.61250000000000004</v>
      </c>
    </row>
    <row r="11" spans="1:18" x14ac:dyDescent="0.2">
      <c r="A11" s="6" t="s">
        <v>50</v>
      </c>
      <c r="B11" s="2">
        <v>10</v>
      </c>
      <c r="C11" s="4">
        <v>0.57379999999999998</v>
      </c>
      <c r="D11" s="4">
        <v>0.57069999999999999</v>
      </c>
      <c r="E11" s="4">
        <v>0.58330000000000004</v>
      </c>
      <c r="F11" s="2">
        <f>($U$18*C11^2)+($U$19*C11)+$U$20</f>
        <v>0.20058443321999975</v>
      </c>
      <c r="G11" s="2">
        <f>($U$18*D11^2)+($U$19*D11)+$U$20</f>
        <v>0.19339352674499977</v>
      </c>
      <c r="H11" s="2">
        <f>($U$18*E11^2)+($U$19*E11)+$U$20</f>
        <v>0.222471516945</v>
      </c>
      <c r="I11" s="1">
        <f>AVERAGE(F11,G11,H11)</f>
        <v>0.20548315896999983</v>
      </c>
      <c r="J11" s="1">
        <f>B11/10</f>
        <v>1</v>
      </c>
      <c r="K11">
        <f t="shared" si="0"/>
        <v>0.20548315896999983</v>
      </c>
      <c r="L11">
        <f t="shared" si="1"/>
        <v>0.20548315896999983</v>
      </c>
      <c r="M11">
        <v>100</v>
      </c>
      <c r="N11" s="19">
        <f t="shared" si="2"/>
        <v>20.548315896999984</v>
      </c>
      <c r="Q11">
        <v>0.5</v>
      </c>
      <c r="R11" s="9"/>
    </row>
    <row r="12" spans="1:18" x14ac:dyDescent="0.2">
      <c r="A12" s="6" t="s">
        <v>51</v>
      </c>
      <c r="B12" s="2">
        <v>10</v>
      </c>
      <c r="C12" s="4">
        <v>0.60340000000000005</v>
      </c>
      <c r="D12" s="4">
        <v>0.60399999999999998</v>
      </c>
      <c r="E12" s="4">
        <v>0.59970000000000001</v>
      </c>
      <c r="F12" s="2">
        <f>($U$18*C12^2)+($U$19*C12)+$U$20</f>
        <v>0.26803657578000006</v>
      </c>
      <c r="G12" s="2">
        <f>($U$18*D12^2)+($U$19*D12)+$U$20</f>
        <v>0.26938120799999998</v>
      </c>
      <c r="H12" s="2">
        <f>($U$18*E12^2)+($U$19*E12)+$U$20</f>
        <v>0.25972479754499989</v>
      </c>
      <c r="I12" s="1">
        <f>AVERAGE(F12,G12,H12)</f>
        <v>0.265714193775</v>
      </c>
      <c r="J12" s="1">
        <f>B12/10</f>
        <v>1</v>
      </c>
      <c r="K12">
        <f t="shared" si="0"/>
        <v>0.265714193775</v>
      </c>
      <c r="L12">
        <f t="shared" si="1"/>
        <v>0.265714193775</v>
      </c>
      <c r="M12">
        <v>100</v>
      </c>
      <c r="N12" s="19">
        <f t="shared" si="2"/>
        <v>26.5714193775</v>
      </c>
      <c r="Q12">
        <v>0.5</v>
      </c>
      <c r="R12" s="9">
        <v>0.73819999999999997</v>
      </c>
    </row>
    <row r="13" spans="1:18" x14ac:dyDescent="0.2">
      <c r="A13" s="6" t="s">
        <v>52</v>
      </c>
      <c r="B13" s="2">
        <v>10</v>
      </c>
      <c r="C13" s="4">
        <v>0.65680000000000005</v>
      </c>
      <c r="D13" s="4">
        <v>0.64229999999999998</v>
      </c>
      <c r="E13" s="4">
        <v>0.65720000000000001</v>
      </c>
      <c r="F13" s="2">
        <f>($U$18*C13^2)+($U$19*C13)+$U$20</f>
        <v>0.38418585311999953</v>
      </c>
      <c r="G13" s="2">
        <f>($U$18*D13^2)+($U$19*D13)+$U$20</f>
        <v>0.3533519721449998</v>
      </c>
      <c r="H13" s="2">
        <f>($U$18*E13^2)+($U$19*E13)+$U$20</f>
        <v>0.38502899591999973</v>
      </c>
      <c r="I13" s="1">
        <f>AVERAGE(F13,G13,H13)</f>
        <v>0.37418894039499967</v>
      </c>
      <c r="J13" s="1">
        <f>B13/10</f>
        <v>1</v>
      </c>
      <c r="K13">
        <f t="shared" si="0"/>
        <v>0.37418894039499967</v>
      </c>
      <c r="L13">
        <f t="shared" si="1"/>
        <v>0.37418894039499967</v>
      </c>
      <c r="M13">
        <v>100</v>
      </c>
      <c r="N13" s="19">
        <f t="shared" si="2"/>
        <v>37.418894039499968</v>
      </c>
      <c r="Q13">
        <v>0.5</v>
      </c>
      <c r="R13" s="9">
        <v>0.7278</v>
      </c>
    </row>
    <row r="14" spans="1:18" x14ac:dyDescent="0.2">
      <c r="A14" s="6" t="s">
        <v>53</v>
      </c>
      <c r="B14" s="2">
        <v>10</v>
      </c>
      <c r="C14" s="4">
        <v>0.53690000000000004</v>
      </c>
      <c r="D14" s="4">
        <v>0.58530000000000004</v>
      </c>
      <c r="E14" s="4">
        <v>0.59750000000000003</v>
      </c>
      <c r="F14" s="2">
        <f>($U$18*C14^2)+($U$19*C14)+$U$20</f>
        <v>0.11343104830499984</v>
      </c>
      <c r="G14" s="2">
        <f>($U$18*D14^2)+($U$19*D14)+$U$20</f>
        <v>0.22705058554500002</v>
      </c>
      <c r="H14" s="2">
        <f>($U$18*E14^2)+($U$19*E14)+$U$20</f>
        <v>0.25476644062500009</v>
      </c>
      <c r="I14" s="1">
        <f>AVERAGE(F14,G14,H14)</f>
        <v>0.19841602482499998</v>
      </c>
      <c r="J14" s="1">
        <f>B14/10</f>
        <v>1</v>
      </c>
      <c r="K14">
        <f t="shared" si="0"/>
        <v>0.19841602482499998</v>
      </c>
      <c r="L14">
        <f t="shared" si="1"/>
        <v>0.19841602482499998</v>
      </c>
      <c r="M14">
        <v>100</v>
      </c>
      <c r="N14" s="19">
        <f t="shared" si="2"/>
        <v>19.841602482499997</v>
      </c>
      <c r="Q14">
        <v>1</v>
      </c>
      <c r="R14" s="9">
        <v>1.0168999999999999</v>
      </c>
    </row>
    <row r="15" spans="1:18" ht="20" customHeight="1" x14ac:dyDescent="0.2">
      <c r="A15" s="6" t="s">
        <v>54</v>
      </c>
      <c r="B15" s="2">
        <v>10</v>
      </c>
      <c r="C15" s="4">
        <v>0.57389999999999997</v>
      </c>
      <c r="D15" s="4">
        <v>0.57379999999999998</v>
      </c>
      <c r="E15" s="4">
        <v>0.55200000000000005</v>
      </c>
      <c r="F15" s="2">
        <f>($U$18*C15^2)+($U$19*C15)+$U$20</f>
        <v>0.20081599810499995</v>
      </c>
      <c r="G15" s="2">
        <f>($U$18*D15^2)+($U$19*D15)+$U$20</f>
        <v>0.20058443321999975</v>
      </c>
      <c r="H15" s="2">
        <f>($U$18*E15^2)+($U$19*E15)+$U$20</f>
        <v>0.14950675199999974</v>
      </c>
      <c r="I15" s="1">
        <f>AVERAGE(F15,G15,H15)</f>
        <v>0.18363572777499981</v>
      </c>
      <c r="J15" s="1">
        <f>B15/10</f>
        <v>1</v>
      </c>
      <c r="K15">
        <f t="shared" si="0"/>
        <v>0.18363572777499981</v>
      </c>
      <c r="L15">
        <f t="shared" si="1"/>
        <v>0.18363572777499981</v>
      </c>
      <c r="M15">
        <v>100</v>
      </c>
      <c r="N15" s="19">
        <f t="shared" si="2"/>
        <v>18.363572777499982</v>
      </c>
      <c r="Q15">
        <v>1</v>
      </c>
      <c r="R15" s="9">
        <v>0.95479999999999998</v>
      </c>
    </row>
    <row r="16" spans="1:18" x14ac:dyDescent="0.2">
      <c r="A16" s="6" t="s">
        <v>55</v>
      </c>
      <c r="B16" s="2">
        <v>10</v>
      </c>
      <c r="C16" s="4">
        <v>0.57220000000000004</v>
      </c>
      <c r="D16" s="4">
        <v>0.57199999999999995</v>
      </c>
      <c r="E16" s="4">
        <v>0.57899999999999996</v>
      </c>
      <c r="F16" s="2">
        <f>($U$18*C16^2)+($U$19*C16)+$U$20</f>
        <v>0.19687599641999998</v>
      </c>
      <c r="G16" s="2">
        <f>($U$18*D16^2)+($U$19*D16)+$U$20</f>
        <v>0.19641199199999981</v>
      </c>
      <c r="H16" s="2">
        <f>($U$18*E16^2)+($U$19*E16)+$U$20</f>
        <v>0.21259267049999964</v>
      </c>
      <c r="I16" s="1">
        <f>AVERAGE(F16,G16,H16)</f>
        <v>0.2019602196399998</v>
      </c>
      <c r="J16" s="1">
        <f>B16/10</f>
        <v>1</v>
      </c>
      <c r="K16">
        <f t="shared" si="0"/>
        <v>0.2019602196399998</v>
      </c>
      <c r="L16">
        <f t="shared" si="1"/>
        <v>0.2019602196399998</v>
      </c>
      <c r="M16">
        <v>100</v>
      </c>
      <c r="N16" s="19">
        <f t="shared" si="2"/>
        <v>20.196021963999979</v>
      </c>
      <c r="Q16">
        <v>1</v>
      </c>
      <c r="R16" s="9">
        <v>1.0880000000000001</v>
      </c>
    </row>
    <row r="17" spans="1:23" x14ac:dyDescent="0.2">
      <c r="A17" s="6" t="s">
        <v>56</v>
      </c>
      <c r="B17" s="2">
        <v>10</v>
      </c>
      <c r="C17" s="4">
        <v>0.58040000000000003</v>
      </c>
      <c r="D17" s="4">
        <v>0.57840000000000003</v>
      </c>
      <c r="E17" s="4">
        <v>0.57579999999999998</v>
      </c>
      <c r="F17" s="2">
        <f>($U$18*C17^2)+($U$19*C17)+$U$20</f>
        <v>0.21581411207999968</v>
      </c>
      <c r="G17" s="2">
        <f>($U$18*D17^2)+($U$19*D17)+$U$20</f>
        <v>0.21121055327999971</v>
      </c>
      <c r="H17" s="2">
        <f>($U$18*E17^2)+($U$19*E17)+$U$20</f>
        <v>0.20521098281999972</v>
      </c>
      <c r="I17" s="1">
        <f>AVERAGE(F17,G17,H17)</f>
        <v>0.21074521605999971</v>
      </c>
      <c r="J17" s="1">
        <f>B17/10</f>
        <v>1</v>
      </c>
      <c r="K17">
        <f t="shared" si="0"/>
        <v>0.21074521605999971</v>
      </c>
      <c r="L17">
        <f t="shared" si="1"/>
        <v>0.21074521605999971</v>
      </c>
      <c r="M17">
        <v>100</v>
      </c>
      <c r="N17" s="19">
        <f t="shared" si="2"/>
        <v>21.074521605999973</v>
      </c>
    </row>
    <row r="18" spans="1:23" x14ac:dyDescent="0.2">
      <c r="A18" s="6" t="s">
        <v>57</v>
      </c>
      <c r="B18" s="2">
        <v>10</v>
      </c>
      <c r="C18" s="4">
        <v>0.51729999999999998</v>
      </c>
      <c r="D18" s="4">
        <v>0.51629999999999998</v>
      </c>
      <c r="E18" s="4">
        <v>0.5222</v>
      </c>
      <c r="F18" s="2">
        <f>($U$18*C18^2)+($U$19*C18)+$U$20</f>
        <v>6.5754497144999924E-2</v>
      </c>
      <c r="G18" s="2">
        <f>($U$18*D18^2)+($U$19*D18)+$U$20</f>
        <v>6.3296280344999678E-2</v>
      </c>
      <c r="H18" s="2">
        <f>($U$18*E18^2)+($U$19*E18)+$U$20</f>
        <v>7.7763636419999838E-2</v>
      </c>
      <c r="I18" s="1">
        <f>AVERAGE(F18,G18,H18)</f>
        <v>6.8938137969999813E-2</v>
      </c>
      <c r="J18" s="1">
        <f>B18/10</f>
        <v>1</v>
      </c>
      <c r="K18">
        <f t="shared" si="0"/>
        <v>6.8938137969999813E-2</v>
      </c>
      <c r="L18">
        <f t="shared" si="1"/>
        <v>6.8938137969999813E-2</v>
      </c>
      <c r="M18">
        <v>100</v>
      </c>
      <c r="N18" s="19">
        <f t="shared" si="2"/>
        <v>6.8938137969999813</v>
      </c>
      <c r="O18" t="s">
        <v>68</v>
      </c>
      <c r="T18" s="16" t="s">
        <v>15</v>
      </c>
      <c r="U18" s="16">
        <v>-1.2495000000000001</v>
      </c>
      <c r="W18" t="s">
        <v>18</v>
      </c>
    </row>
    <row r="19" spans="1:23" x14ac:dyDescent="0.2">
      <c r="A19" s="6" t="s">
        <v>58</v>
      </c>
      <c r="B19" s="2">
        <v>10</v>
      </c>
      <c r="C19" s="4">
        <v>0.60099999999999998</v>
      </c>
      <c r="D19" s="4">
        <v>0.57279999999999998</v>
      </c>
      <c r="E19" s="4">
        <v>0.57389999999999997</v>
      </c>
      <c r="F19" s="2">
        <f>($U$18*C19^2)+($U$19*C19)+$U$20</f>
        <v>0.26264905049999987</v>
      </c>
      <c r="G19" s="2">
        <f>($U$18*D19^2)+($U$19*D19)+$U$20</f>
        <v>0.19826740991999992</v>
      </c>
      <c r="H19" s="2">
        <f>($U$18*E19^2)+($U$19*E19)+$U$20</f>
        <v>0.20081599810499995</v>
      </c>
      <c r="I19" s="1">
        <f>AVERAGE(F19,G19,H19)</f>
        <v>0.22057748617499992</v>
      </c>
      <c r="J19" s="1">
        <f>B19/10</f>
        <v>1</v>
      </c>
      <c r="K19">
        <f t="shared" si="0"/>
        <v>0.22057748617499992</v>
      </c>
      <c r="L19">
        <f t="shared" si="1"/>
        <v>0.22057748617499992</v>
      </c>
      <c r="M19">
        <v>100</v>
      </c>
      <c r="N19" s="19">
        <f t="shared" si="2"/>
        <v>22.057748617499993</v>
      </c>
      <c r="T19" s="16" t="s">
        <v>16</v>
      </c>
      <c r="U19" s="16">
        <v>3.7496999999999998</v>
      </c>
      <c r="W19" t="s">
        <v>19</v>
      </c>
    </row>
    <row r="20" spans="1:23" x14ac:dyDescent="0.2">
      <c r="A20" s="6" t="s">
        <v>59</v>
      </c>
      <c r="B20" s="2">
        <v>10</v>
      </c>
      <c r="C20" s="4">
        <v>0.60809999999999997</v>
      </c>
      <c r="D20" s="4">
        <v>0.58860000000000001</v>
      </c>
      <c r="E20" s="4">
        <v>0.58699999999999997</v>
      </c>
      <c r="F20" s="2">
        <f>($U$18*C20^2)+($U$19*C20)+$U$20</f>
        <v>0.27854545030499955</v>
      </c>
      <c r="G20" s="2">
        <f>($U$18*D20^2)+($U$19*D20)+$U$20</f>
        <v>0.23458419497999983</v>
      </c>
      <c r="H20" s="2">
        <f>($U$18*E20^2)+($U$19*E20)+$U$20</f>
        <v>0.2309349344999998</v>
      </c>
      <c r="I20" s="1">
        <f>AVERAGE(F20,G20,H20)</f>
        <v>0.24802152659499974</v>
      </c>
      <c r="J20" s="1">
        <f>B20/10</f>
        <v>1</v>
      </c>
      <c r="K20">
        <f t="shared" si="0"/>
        <v>0.24802152659499974</v>
      </c>
      <c r="L20">
        <f t="shared" si="1"/>
        <v>0.24802152659499974</v>
      </c>
      <c r="M20">
        <v>100</v>
      </c>
      <c r="N20" s="19">
        <f t="shared" si="2"/>
        <v>24.802152659499974</v>
      </c>
      <c r="T20" s="16" t="s">
        <v>17</v>
      </c>
      <c r="U20" s="16">
        <v>-1.5396000000000001</v>
      </c>
    </row>
    <row r="21" spans="1:23" x14ac:dyDescent="0.2">
      <c r="A21" s="6" t="s">
        <v>60</v>
      </c>
      <c r="B21" s="2">
        <v>10</v>
      </c>
      <c r="C21" s="4">
        <v>0.64329999999999998</v>
      </c>
      <c r="D21" s="4">
        <v>0.64629999999999999</v>
      </c>
      <c r="E21" s="4">
        <v>0.64329999999999998</v>
      </c>
      <c r="F21" s="2">
        <f>($U$18*C21^2)+($U$19*C21)+$U$20</f>
        <v>0.35549531494499997</v>
      </c>
      <c r="G21" s="2">
        <f>($U$18*D21^2)+($U$19*D21)+$U$20</f>
        <v>0.36191034934499955</v>
      </c>
      <c r="H21" s="2">
        <f>($U$18*E21^2)+($U$19*E21)+$U$20</f>
        <v>0.35549531494499997</v>
      </c>
      <c r="I21" s="1">
        <f>AVERAGE(F21,G21,H21)</f>
        <v>0.35763365974499983</v>
      </c>
      <c r="J21" s="1">
        <f>B21/10</f>
        <v>1</v>
      </c>
      <c r="K21">
        <f t="shared" si="0"/>
        <v>0.35763365974499983</v>
      </c>
      <c r="L21">
        <f t="shared" si="1"/>
        <v>0.35763365974499983</v>
      </c>
      <c r="M21">
        <v>100</v>
      </c>
      <c r="N21" s="19">
        <f t="shared" si="2"/>
        <v>35.763365974499983</v>
      </c>
    </row>
    <row r="22" spans="1:23" x14ac:dyDescent="0.2">
      <c r="A22" s="6" t="s">
        <v>61</v>
      </c>
      <c r="B22" s="2">
        <v>10</v>
      </c>
      <c r="C22" s="4">
        <v>0.54969999999999997</v>
      </c>
      <c r="D22" s="4">
        <v>0.5</v>
      </c>
      <c r="E22" s="4">
        <v>0.50980000000000003</v>
      </c>
      <c r="F22" s="2">
        <f>($U$18*C22^2)+($U$19*C22)+$U$20</f>
        <v>0.14404856254499987</v>
      </c>
      <c r="G22" s="2">
        <f>($U$18*D22^2)+($U$19*D22)+$U$20</f>
        <v>2.2874999999999757E-2</v>
      </c>
      <c r="H22" s="2">
        <f>($U$18*E22^2)+($U$19*E22)+$U$20</f>
        <v>4.7256958019999962E-2</v>
      </c>
      <c r="I22" s="1">
        <f>AVERAGE(F22,G22,H22)</f>
        <v>7.1393506854999858E-2</v>
      </c>
      <c r="J22" s="1">
        <f>B22/10</f>
        <v>1</v>
      </c>
      <c r="K22">
        <f t="shared" si="0"/>
        <v>7.1393506854999858E-2</v>
      </c>
      <c r="L22">
        <f t="shared" si="1"/>
        <v>7.1393506854999858E-2</v>
      </c>
      <c r="M22">
        <v>100</v>
      </c>
      <c r="N22" s="19">
        <f t="shared" si="2"/>
        <v>7.139350685499986</v>
      </c>
    </row>
    <row r="23" spans="1:23" x14ac:dyDescent="0.2">
      <c r="A23" s="6" t="s">
        <v>62</v>
      </c>
      <c r="B23" s="2">
        <v>10</v>
      </c>
      <c r="C23" s="4">
        <v>0.60470000000000002</v>
      </c>
      <c r="D23" s="4">
        <v>0.61909999999999998</v>
      </c>
      <c r="E23" s="4">
        <v>0.61699999999999999</v>
      </c>
      <c r="F23" s="2">
        <f>($U$18*C23^2)+($U$19*C23)+$U$20</f>
        <v>0.27094880854500003</v>
      </c>
      <c r="G23" s="2">
        <f>($U$18*D23^2)+($U$19*D23)+$U$20</f>
        <v>0.30292489990499982</v>
      </c>
      <c r="H23" s="2">
        <f>($U$18*E23^2)+($U$19*E23)+$U$20</f>
        <v>0.29829399449999983</v>
      </c>
      <c r="I23" s="1">
        <f>AVERAGE(F23,G23,H23)</f>
        <v>0.29072256764999987</v>
      </c>
      <c r="J23" s="1">
        <f>B23/10</f>
        <v>1</v>
      </c>
      <c r="K23">
        <f t="shared" si="0"/>
        <v>0.29072256764999987</v>
      </c>
      <c r="L23">
        <f t="shared" si="1"/>
        <v>0.29072256764999987</v>
      </c>
      <c r="M23">
        <v>100</v>
      </c>
      <c r="N23" s="19">
        <f t="shared" si="2"/>
        <v>29.072256764999988</v>
      </c>
    </row>
    <row r="24" spans="1:23" x14ac:dyDescent="0.2">
      <c r="A24" s="6" t="s">
        <v>63</v>
      </c>
      <c r="B24" s="23">
        <v>10</v>
      </c>
      <c r="C24" s="4">
        <v>0.50280000000000002</v>
      </c>
      <c r="D24" s="4">
        <v>0.50009999999999999</v>
      </c>
      <c r="E24" s="4">
        <v>0.51400000000000001</v>
      </c>
      <c r="F24" s="2">
        <f t="shared" ref="F24:F27" si="3">($U$18*C24^2)+($U$19*C24)+$U$20</f>
        <v>2.9865763919999955E-2</v>
      </c>
      <c r="G24" s="2">
        <f t="shared" ref="G24:G27" si="4">($U$18*D24^2)+($U$19*D24)+$U$20</f>
        <v>2.3125007504999795E-2</v>
      </c>
      <c r="H24" s="2">
        <f t="shared" ref="H24:H27" si="5">($U$18*E24^2)+($U$19*E24)+$U$20</f>
        <v>5.7632897999999821E-2</v>
      </c>
      <c r="I24" s="1">
        <f t="shared" ref="I24:I27" si="6">AVERAGE(F24,G24,H24)</f>
        <v>3.6874556474999855E-2</v>
      </c>
      <c r="J24" s="1">
        <f>B24/10</f>
        <v>1</v>
      </c>
      <c r="K24">
        <f t="shared" ref="K24:K27" si="7">I24/J24</f>
        <v>3.6874556474999855E-2</v>
      </c>
      <c r="L24">
        <f t="shared" si="1"/>
        <v>3.6874556474999855E-2</v>
      </c>
      <c r="M24">
        <v>101</v>
      </c>
      <c r="N24" s="21">
        <f t="shared" ref="N24:N27" si="8">L24*M24</f>
        <v>3.7243302039749855</v>
      </c>
    </row>
    <row r="25" spans="1:23" x14ac:dyDescent="0.2">
      <c r="A25" s="6" t="s">
        <v>64</v>
      </c>
      <c r="B25" s="23">
        <v>10</v>
      </c>
      <c r="C25" s="5">
        <v>0.50560000000000005</v>
      </c>
      <c r="D25" s="5">
        <v>0.53180000000000005</v>
      </c>
      <c r="E25" s="5">
        <v>0.51</v>
      </c>
      <c r="F25" s="2">
        <f t="shared" si="3"/>
        <v>3.6836935679999794E-2</v>
      </c>
      <c r="G25" s="2">
        <f t="shared" si="4"/>
        <v>0.10111781561999988</v>
      </c>
      <c r="H25" s="2">
        <f t="shared" si="5"/>
        <v>4.7752049999999935E-2</v>
      </c>
      <c r="I25" s="1">
        <f t="shared" si="6"/>
        <v>6.1902267099999873E-2</v>
      </c>
      <c r="J25" s="1">
        <f>B25/10</f>
        <v>1</v>
      </c>
      <c r="K25">
        <f t="shared" si="7"/>
        <v>6.1902267099999873E-2</v>
      </c>
      <c r="L25">
        <f t="shared" si="1"/>
        <v>6.1902267099999873E-2</v>
      </c>
      <c r="M25">
        <v>102</v>
      </c>
      <c r="N25" s="21">
        <f t="shared" si="8"/>
        <v>6.3140312441999873</v>
      </c>
    </row>
    <row r="26" spans="1:23" x14ac:dyDescent="0.2">
      <c r="A26" s="6" t="s">
        <v>65</v>
      </c>
      <c r="B26" s="23">
        <v>10</v>
      </c>
      <c r="C26" s="5">
        <v>0.48270000000000002</v>
      </c>
      <c r="D26" s="5">
        <v>0.51380000000000003</v>
      </c>
      <c r="E26" s="5">
        <v>0.50239999999999996</v>
      </c>
      <c r="F26" s="2">
        <f t="shared" si="3"/>
        <v>-2.075242285500023E-2</v>
      </c>
      <c r="G26" s="2">
        <f t="shared" si="4"/>
        <v>5.713980521999984E-2</v>
      </c>
      <c r="H26" s="2">
        <f t="shared" si="5"/>
        <v>2.8868282879999541E-2</v>
      </c>
      <c r="I26" s="1">
        <f t="shared" si="6"/>
        <v>2.1751888414999716E-2</v>
      </c>
      <c r="J26" s="1">
        <f>B26/10</f>
        <v>1</v>
      </c>
      <c r="K26">
        <f t="shared" si="7"/>
        <v>2.1751888414999716E-2</v>
      </c>
      <c r="L26">
        <f t="shared" si="1"/>
        <v>2.1751888414999716E-2</v>
      </c>
      <c r="M26">
        <v>103</v>
      </c>
      <c r="N26" s="21">
        <f t="shared" si="8"/>
        <v>2.2404445067449705</v>
      </c>
    </row>
    <row r="27" spans="1:23" x14ac:dyDescent="0.2">
      <c r="A27" s="6" t="s">
        <v>66</v>
      </c>
      <c r="B27" s="23">
        <v>10</v>
      </c>
      <c r="C27" s="5">
        <v>0.51</v>
      </c>
      <c r="D27" s="5">
        <v>0.49530000000000002</v>
      </c>
      <c r="E27" s="5">
        <v>0.49680000000000002</v>
      </c>
      <c r="F27" s="2">
        <f t="shared" si="3"/>
        <v>4.7752049999999935E-2</v>
      </c>
      <c r="G27" s="2">
        <f t="shared" si="4"/>
        <v>1.1096458544999965E-2</v>
      </c>
      <c r="H27" s="2">
        <f t="shared" si="5"/>
        <v>1.486156511999992E-2</v>
      </c>
      <c r="I27" s="1">
        <f t="shared" si="6"/>
        <v>2.4570024554999941E-2</v>
      </c>
      <c r="J27" s="1">
        <f>B27/10</f>
        <v>1</v>
      </c>
      <c r="K27">
        <f t="shared" si="7"/>
        <v>2.4570024554999941E-2</v>
      </c>
      <c r="L27">
        <f t="shared" si="1"/>
        <v>2.4570024554999941E-2</v>
      </c>
      <c r="M27">
        <v>104</v>
      </c>
      <c r="N27" s="21">
        <f t="shared" si="8"/>
        <v>2.5552825537199939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0DEC-4DB8-8146-AD10-A2852FBE37F2}">
  <dimension ref="A1:W32"/>
  <sheetViews>
    <sheetView topLeftCell="J1" zoomScale="64" workbookViewId="0">
      <selection activeCell="H44" sqref="H44"/>
    </sheetView>
  </sheetViews>
  <sheetFormatPr baseColWidth="10" defaultRowHeight="16" x14ac:dyDescent="0.2"/>
  <cols>
    <col min="1" max="1" width="12.33203125" style="6" customWidth="1"/>
    <col min="2" max="2" width="9.33203125" customWidth="1"/>
    <col min="3" max="5" width="10.83203125" style="5"/>
    <col min="9" max="9" width="20.83203125" customWidth="1"/>
    <col min="10" max="10" width="16.5" customWidth="1"/>
    <col min="13" max="13" width="17.1640625" customWidth="1"/>
    <col min="14" max="14" width="12.1640625" style="8" customWidth="1"/>
    <col min="15" max="15" width="33.5" customWidth="1"/>
    <col min="16" max="16" width="11.83203125" style="18" customWidth="1"/>
    <col min="18" max="18" width="10.83203125" style="10"/>
  </cols>
  <sheetData>
    <row r="1" spans="1:18" s="12" customFormat="1" ht="51" x14ac:dyDescent="0.2">
      <c r="A1" s="11" t="s">
        <v>0</v>
      </c>
      <c r="B1" s="12" t="s">
        <v>1</v>
      </c>
      <c r="C1" s="13" t="s">
        <v>2</v>
      </c>
      <c r="D1" s="13" t="s">
        <v>4</v>
      </c>
      <c r="E1" s="13" t="s">
        <v>6</v>
      </c>
      <c r="F1" s="12" t="s">
        <v>3</v>
      </c>
      <c r="G1" s="12" t="s">
        <v>5</v>
      </c>
      <c r="H1" s="12" t="s">
        <v>7</v>
      </c>
      <c r="I1" s="12" t="s">
        <v>8</v>
      </c>
      <c r="J1" s="12" t="s">
        <v>14</v>
      </c>
      <c r="K1" s="12" t="s">
        <v>13</v>
      </c>
      <c r="L1" s="12" t="s">
        <v>9</v>
      </c>
      <c r="M1" s="12" t="s">
        <v>12</v>
      </c>
      <c r="N1" s="14" t="s">
        <v>42</v>
      </c>
      <c r="O1" s="12" t="s">
        <v>43</v>
      </c>
      <c r="P1" s="17"/>
      <c r="Q1" s="12" t="s">
        <v>10</v>
      </c>
      <c r="R1" s="15" t="s">
        <v>11</v>
      </c>
    </row>
    <row r="2" spans="1:18" x14ac:dyDescent="0.2">
      <c r="A2" s="6" t="s">
        <v>20</v>
      </c>
      <c r="B2" s="2">
        <v>10</v>
      </c>
      <c r="C2" s="3">
        <v>0.47510000000000002</v>
      </c>
      <c r="D2" s="3">
        <v>0.48120000000000002</v>
      </c>
      <c r="E2" s="3">
        <v>0.48649999999999999</v>
      </c>
      <c r="F2" s="2">
        <f>($U$18*C2^2)+($U$19*C2)+$U$20</f>
        <v>-4.1210694331999975E-2</v>
      </c>
      <c r="G2" s="2">
        <f>($U$18*D2^2)+($U$19*D2)+$U$20</f>
        <v>-2.855105420799986E-2</v>
      </c>
      <c r="H2" s="2">
        <f>($U$18*E2^2)+($U$19*E2)+$U$20</f>
        <v>-1.7553700699999952E-2</v>
      </c>
      <c r="I2" s="1">
        <f>AVERAGE(F2,G2,H2)</f>
        <v>-2.9105149746666597E-2</v>
      </c>
      <c r="J2" s="1">
        <f>B2/10</f>
        <v>1</v>
      </c>
      <c r="K2">
        <f>I2/J2</f>
        <v>-2.9105149746666597E-2</v>
      </c>
      <c r="L2">
        <f>K2</f>
        <v>-2.9105149746666597E-2</v>
      </c>
      <c r="M2">
        <v>100</v>
      </c>
      <c r="N2" s="21">
        <f>L2*M2</f>
        <v>-2.9105149746666599</v>
      </c>
      <c r="Q2">
        <v>0.06</v>
      </c>
      <c r="R2" s="9">
        <v>0.51629999999999998</v>
      </c>
    </row>
    <row r="3" spans="1:18" x14ac:dyDescent="0.2">
      <c r="A3" s="6" t="s">
        <v>57</v>
      </c>
      <c r="B3" s="2">
        <v>20</v>
      </c>
      <c r="C3" s="3">
        <v>0.55300000000000005</v>
      </c>
      <c r="D3" s="3">
        <v>0.54949999999999999</v>
      </c>
      <c r="E3" s="3">
        <v>0.55600000000000005</v>
      </c>
      <c r="F3" s="2">
        <f>($U$18*C3^2)+($U$19*C3)+$U$20</f>
        <v>0.12027344120000016</v>
      </c>
      <c r="G3" s="2">
        <f>($U$18*D3^2)+($U$19*D3)+$U$20</f>
        <v>0.11302670169999995</v>
      </c>
      <c r="H3" s="2">
        <f>($U$18*E3^2)+($U$19*E3)+$U$20</f>
        <v>0.12648428480000007</v>
      </c>
      <c r="I3" s="1">
        <f>AVERAGE(F3,G3,H3)</f>
        <v>0.11992814256666673</v>
      </c>
      <c r="J3" s="1">
        <f>B3/10</f>
        <v>2</v>
      </c>
      <c r="K3">
        <f t="shared" ref="K3:K23" si="0">I3/J3</f>
        <v>5.9964071283333364E-2</v>
      </c>
      <c r="L3">
        <f t="shared" ref="L3:L32" si="1">K3</f>
        <v>5.9964071283333364E-2</v>
      </c>
      <c r="M3">
        <v>100</v>
      </c>
      <c r="N3" s="19">
        <f t="shared" ref="N3:N23" si="2">L3*M3</f>
        <v>5.9964071283333364</v>
      </c>
      <c r="Q3">
        <v>0.06</v>
      </c>
      <c r="R3" s="9">
        <v>0.52039999999999997</v>
      </c>
    </row>
    <row r="4" spans="1:18" x14ac:dyDescent="0.2">
      <c r="A4" s="6" t="s">
        <v>70</v>
      </c>
      <c r="B4" s="2">
        <v>10</v>
      </c>
      <c r="C4" s="3">
        <v>0.52790000000000004</v>
      </c>
      <c r="D4" s="3">
        <v>0.51949999999999996</v>
      </c>
      <c r="E4" s="3">
        <v>0.52200000000000002</v>
      </c>
      <c r="F4" s="2">
        <f>($U$18*C4^2)+($U$19*C4)+$U$20</f>
        <v>6.8285966788000252E-2</v>
      </c>
      <c r="G4" s="2">
        <f>($U$18*D4^2)+($U$19*D4)+$U$20</f>
        <v>5.0878425699999896E-2</v>
      </c>
      <c r="H4" s="2">
        <f>($U$18*E4^2)+($U$19*E4)+$U$20</f>
        <v>5.6059731199999963E-2</v>
      </c>
      <c r="I4" s="1">
        <f>AVERAGE(F4,G4,H4)</f>
        <v>5.8408041229333373E-2</v>
      </c>
      <c r="J4" s="1">
        <f>B4/10</f>
        <v>1</v>
      </c>
      <c r="K4">
        <f t="shared" si="0"/>
        <v>5.8408041229333373E-2</v>
      </c>
      <c r="L4">
        <f t="shared" si="1"/>
        <v>5.8408041229333373E-2</v>
      </c>
      <c r="M4">
        <v>100</v>
      </c>
      <c r="N4" s="19">
        <f t="shared" si="2"/>
        <v>5.8408041229333376</v>
      </c>
      <c r="O4" t="s">
        <v>92</v>
      </c>
      <c r="Q4">
        <v>0.06</v>
      </c>
      <c r="R4" s="9">
        <v>0.54210000000000003</v>
      </c>
    </row>
    <row r="5" spans="1:18" x14ac:dyDescent="0.2">
      <c r="A5" s="6" t="s">
        <v>71</v>
      </c>
      <c r="B5" s="2">
        <v>10</v>
      </c>
      <c r="C5" s="3">
        <v>0.58689999999999998</v>
      </c>
      <c r="D5" s="3">
        <v>0.60670000000000002</v>
      </c>
      <c r="E5" s="3">
        <v>0.63080000000000003</v>
      </c>
      <c r="F5" s="2">
        <f>($U$18*C5^2)+($U$19*C5)+$U$20</f>
        <v>0.19042119654800005</v>
      </c>
      <c r="G5" s="2">
        <f>($U$18*D5^2)+($U$19*D5)+$U$20</f>
        <v>0.2313571516520001</v>
      </c>
      <c r="H5" s="2">
        <f>($U$18*E5^2)+($U$19*E5)+$U$20</f>
        <v>0.28114811315200017</v>
      </c>
      <c r="I5" s="1">
        <f>AVERAGE(F5,G5,H5)</f>
        <v>0.23430882045066678</v>
      </c>
      <c r="J5" s="1">
        <f>B5/10</f>
        <v>1</v>
      </c>
      <c r="K5">
        <f t="shared" si="0"/>
        <v>0.23430882045066678</v>
      </c>
      <c r="L5">
        <f t="shared" si="1"/>
        <v>0.23430882045066678</v>
      </c>
      <c r="M5">
        <v>100</v>
      </c>
      <c r="N5" s="19">
        <f t="shared" si="2"/>
        <v>23.430882045066678</v>
      </c>
      <c r="Q5">
        <v>0.125</v>
      </c>
      <c r="R5" s="9">
        <v>0.5514</v>
      </c>
    </row>
    <row r="6" spans="1:18" x14ac:dyDescent="0.2">
      <c r="A6" s="6" t="s">
        <v>72</v>
      </c>
      <c r="B6" s="2">
        <v>10</v>
      </c>
      <c r="C6" s="3">
        <v>0.53710000000000002</v>
      </c>
      <c r="D6" s="3">
        <v>0.54259999999999997</v>
      </c>
      <c r="E6" s="3">
        <v>0.52370000000000005</v>
      </c>
      <c r="F6" s="2">
        <f>($U$18*C6^2)+($U$19*C6)+$U$20</f>
        <v>8.7345993188000071E-2</v>
      </c>
      <c r="G6" s="2">
        <f>($U$18*D6^2)+($U$19*D6)+$U$20</f>
        <v>9.8737889968000037E-2</v>
      </c>
      <c r="H6" s="2">
        <f>($U$18*E6^2)+($U$19*E6)+$U$20</f>
        <v>5.9582781892000281E-2</v>
      </c>
      <c r="I6" s="1">
        <f>AVERAGE(F6,G6,H6)</f>
        <v>8.1888888349333458E-2</v>
      </c>
      <c r="J6" s="1">
        <f>B6/10</f>
        <v>1</v>
      </c>
      <c r="K6">
        <f t="shared" si="0"/>
        <v>8.1888888349333458E-2</v>
      </c>
      <c r="L6">
        <f t="shared" si="1"/>
        <v>8.1888888349333458E-2</v>
      </c>
      <c r="M6">
        <v>100</v>
      </c>
      <c r="N6" s="19">
        <f t="shared" si="2"/>
        <v>8.188888834933346</v>
      </c>
      <c r="Q6">
        <v>0.125</v>
      </c>
      <c r="R6" s="9"/>
    </row>
    <row r="7" spans="1:18" x14ac:dyDescent="0.2">
      <c r="A7" s="6" t="s">
        <v>73</v>
      </c>
      <c r="B7" s="2">
        <v>10</v>
      </c>
      <c r="C7" s="3">
        <v>0.49130000000000001</v>
      </c>
      <c r="D7" s="3">
        <v>0.47770000000000001</v>
      </c>
      <c r="E7" s="3">
        <v>0.49049999999999999</v>
      </c>
      <c r="F7" s="2">
        <f>($U$18*C7^2)+($U$19*C7)+$U$20</f>
        <v>-7.5954429079998498E-3</v>
      </c>
      <c r="G7" s="2">
        <f>($U$18*D7^2)+($U$19*D7)+$U$20</f>
        <v>-3.5814480028000029E-2</v>
      </c>
      <c r="H7" s="2">
        <f>($U$18*E7^2)+($U$19*E7)+$U$20</f>
        <v>-9.2550463000000693E-3</v>
      </c>
      <c r="I7" s="1">
        <f>AVERAGE(F7,G7,H7)</f>
        <v>-1.7554989745333316E-2</v>
      </c>
      <c r="J7" s="1">
        <f>B7/10</f>
        <v>1</v>
      </c>
      <c r="K7">
        <f t="shared" si="0"/>
        <v>-1.7554989745333316E-2</v>
      </c>
      <c r="L7">
        <f t="shared" si="1"/>
        <v>-1.7554989745333316E-2</v>
      </c>
      <c r="M7">
        <v>100</v>
      </c>
      <c r="N7" s="19">
        <f t="shared" si="2"/>
        <v>-1.7554989745333316</v>
      </c>
      <c r="O7" t="s">
        <v>92</v>
      </c>
      <c r="Q7">
        <v>0.125</v>
      </c>
      <c r="R7" s="9">
        <v>0.55659999999999998</v>
      </c>
    </row>
    <row r="8" spans="1:18" x14ac:dyDescent="0.2">
      <c r="A8" s="6" t="s">
        <v>74</v>
      </c>
      <c r="B8" s="2">
        <v>10</v>
      </c>
      <c r="C8" s="3">
        <v>0.56879999999999997</v>
      </c>
      <c r="D8" s="3">
        <v>0.56440000000000001</v>
      </c>
      <c r="E8" s="3">
        <v>0.55459999999999998</v>
      </c>
      <c r="F8" s="2">
        <f>($U$18*C8^2)+($U$19*C8)+$U$20</f>
        <v>0.15297716979199993</v>
      </c>
      <c r="G8" s="2">
        <f>($U$18*D8^2)+($U$19*D8)+$U$20</f>
        <v>0.14387146764800018</v>
      </c>
      <c r="H8" s="2">
        <f>($U$18*E8^2)+($U$19*E8)+$U$20</f>
        <v>0.12358596548799983</v>
      </c>
      <c r="I8" s="1">
        <f>AVERAGE(F8,G8,H8)</f>
        <v>0.14014486764266665</v>
      </c>
      <c r="J8" s="1">
        <f>B8/10</f>
        <v>1</v>
      </c>
      <c r="K8">
        <f t="shared" si="0"/>
        <v>0.14014486764266665</v>
      </c>
      <c r="L8">
        <f t="shared" si="1"/>
        <v>0.14014486764266665</v>
      </c>
      <c r="M8">
        <v>100</v>
      </c>
      <c r="N8" s="19">
        <f t="shared" si="2"/>
        <v>14.014486764266664</v>
      </c>
      <c r="Q8">
        <v>0.25</v>
      </c>
      <c r="R8" s="9">
        <v>0.62570000000000003</v>
      </c>
    </row>
    <row r="9" spans="1:18" x14ac:dyDescent="0.2">
      <c r="A9" s="6" t="s">
        <v>75</v>
      </c>
      <c r="B9" s="2">
        <v>10</v>
      </c>
      <c r="C9" s="4">
        <v>0.51029999999999998</v>
      </c>
      <c r="D9" s="4">
        <v>0.50519999999999998</v>
      </c>
      <c r="E9" s="4">
        <v>0.50839999999999996</v>
      </c>
      <c r="F9" s="2">
        <f>($U$18*C9^2)+($U$19*C9)+$U$20</f>
        <v>3.1807647811999962E-2</v>
      </c>
      <c r="G9" s="2">
        <f>($U$18*D9^2)+($U$19*D9)+$U$20</f>
        <v>2.123338227199989E-2</v>
      </c>
      <c r="H9" s="2">
        <f>($U$18*E9^2)+($U$19*E9)+$U$20</f>
        <v>2.7868417408000168E-2</v>
      </c>
      <c r="I9" s="1">
        <f>AVERAGE(F9,G9,H9)</f>
        <v>2.6969815830666672E-2</v>
      </c>
      <c r="J9" s="1">
        <f>B9/10</f>
        <v>1</v>
      </c>
      <c r="K9">
        <f t="shared" si="0"/>
        <v>2.6969815830666672E-2</v>
      </c>
      <c r="L9">
        <f t="shared" si="1"/>
        <v>2.6969815830666672E-2</v>
      </c>
      <c r="M9">
        <v>100</v>
      </c>
      <c r="N9" s="19">
        <f t="shared" si="2"/>
        <v>2.696981583066667</v>
      </c>
      <c r="O9" t="s">
        <v>92</v>
      </c>
      <c r="Q9">
        <v>0.25</v>
      </c>
      <c r="R9" s="9">
        <v>0.60719999999999996</v>
      </c>
    </row>
    <row r="10" spans="1:18" x14ac:dyDescent="0.2">
      <c r="A10" s="6" t="s">
        <v>76</v>
      </c>
      <c r="B10" s="2">
        <v>10</v>
      </c>
      <c r="C10" s="4">
        <v>0.52310000000000001</v>
      </c>
      <c r="D10" s="4">
        <v>0.58240000000000003</v>
      </c>
      <c r="E10" s="4">
        <v>0.56640000000000001</v>
      </c>
      <c r="F10" s="2">
        <f>($U$18*C10^2)+($U$19*C10)+$U$20</f>
        <v>5.8339374148000056E-2</v>
      </c>
      <c r="G10" s="2">
        <f>($U$18*D10^2)+($U$19*D10)+$U$20</f>
        <v>0.18111393996800018</v>
      </c>
      <c r="H10" s="2">
        <f>($U$18*E10^2)+($U$19*E10)+$U$20</f>
        <v>0.14801058252800026</v>
      </c>
      <c r="I10" s="1">
        <f>AVERAGE(F10,G10,H10)</f>
        <v>0.12915463221466683</v>
      </c>
      <c r="J10" s="1">
        <f>B10/10</f>
        <v>1</v>
      </c>
      <c r="K10">
        <f t="shared" si="0"/>
        <v>0.12915463221466683</v>
      </c>
      <c r="L10">
        <f t="shared" si="1"/>
        <v>0.12915463221466683</v>
      </c>
      <c r="M10">
        <v>100</v>
      </c>
      <c r="N10" s="19">
        <f t="shared" si="2"/>
        <v>12.915463221466684</v>
      </c>
      <c r="Q10">
        <v>0.25</v>
      </c>
      <c r="R10" s="9">
        <v>0.61070000000000002</v>
      </c>
    </row>
    <row r="11" spans="1:18" x14ac:dyDescent="0.2">
      <c r="A11" s="6" t="s">
        <v>77</v>
      </c>
      <c r="B11" s="2">
        <v>10</v>
      </c>
      <c r="C11" s="4">
        <v>0.5706</v>
      </c>
      <c r="D11" s="4">
        <v>0.57089999999999996</v>
      </c>
      <c r="E11" s="4">
        <v>0.5444</v>
      </c>
      <c r="F11" s="2">
        <f>($U$18*C11^2)+($U$19*C11)+$U$20</f>
        <v>0.15670185924799984</v>
      </c>
      <c r="G11" s="2">
        <f>($U$18*D11^2)+($U$19*D11)+$U$20</f>
        <v>0.15732261990800001</v>
      </c>
      <c r="H11" s="2">
        <f>($U$18*E11^2)+($U$19*E11)+$U$20</f>
        <v>0.10246571084800005</v>
      </c>
      <c r="I11" s="1">
        <f>AVERAGE(F11,G11,H11)</f>
        <v>0.13883006333466663</v>
      </c>
      <c r="J11" s="1">
        <f>B11/10</f>
        <v>1</v>
      </c>
      <c r="K11">
        <f t="shared" si="0"/>
        <v>0.13883006333466663</v>
      </c>
      <c r="L11">
        <f t="shared" si="1"/>
        <v>0.13883006333466663</v>
      </c>
      <c r="M11">
        <v>100</v>
      </c>
      <c r="N11" s="19">
        <f t="shared" si="2"/>
        <v>13.883006333466664</v>
      </c>
      <c r="Q11">
        <v>0.5</v>
      </c>
      <c r="R11" s="9">
        <v>0.73880000000000001</v>
      </c>
    </row>
    <row r="12" spans="1:18" x14ac:dyDescent="0.2">
      <c r="A12" s="6" t="s">
        <v>78</v>
      </c>
      <c r="B12" s="2">
        <v>10</v>
      </c>
      <c r="C12" s="4">
        <v>0.56910000000000005</v>
      </c>
      <c r="D12" s="4">
        <v>0.58250000000000002</v>
      </c>
      <c r="E12" s="4">
        <v>0.58919999999999995</v>
      </c>
      <c r="F12" s="2">
        <f>($U$18*C12^2)+($U$19*C12)+$U$20</f>
        <v>0.15359796630800004</v>
      </c>
      <c r="G12" s="2">
        <f>($U$18*D12^2)+($U$19*D12)+$U$20</f>
        <v>0.18132078250000006</v>
      </c>
      <c r="H12" s="2">
        <f>($U$18*E12^2)+($U$19*E12)+$U$20</f>
        <v>0.19517771955199992</v>
      </c>
      <c r="I12" s="1">
        <f>AVERAGE(F12,G12,H12)</f>
        <v>0.17669882278666668</v>
      </c>
      <c r="J12" s="1">
        <f>B12/10</f>
        <v>1</v>
      </c>
      <c r="K12">
        <f t="shared" si="0"/>
        <v>0.17669882278666668</v>
      </c>
      <c r="L12">
        <f t="shared" si="1"/>
        <v>0.17669882278666668</v>
      </c>
      <c r="M12">
        <v>100</v>
      </c>
      <c r="N12" s="19">
        <f t="shared" si="2"/>
        <v>17.66988227866667</v>
      </c>
      <c r="Q12">
        <v>0.5</v>
      </c>
      <c r="R12" s="9">
        <v>0.73650000000000004</v>
      </c>
    </row>
    <row r="13" spans="1:18" x14ac:dyDescent="0.2">
      <c r="A13" s="6" t="s">
        <v>79</v>
      </c>
      <c r="B13" s="2">
        <v>10</v>
      </c>
      <c r="C13" s="4">
        <v>0.5081</v>
      </c>
      <c r="D13" s="4">
        <v>0.51570000000000005</v>
      </c>
      <c r="E13" s="4">
        <v>0.50509999999999999</v>
      </c>
      <c r="F13" s="2">
        <f>($U$18*C13^2)+($U$19*C13)+$U$20</f>
        <v>2.7246411748000021E-2</v>
      </c>
      <c r="G13" s="2">
        <f>($U$18*D13^2)+($U$19*D13)+$U$20</f>
        <v>4.3002046532000238E-2</v>
      </c>
      <c r="H13" s="2">
        <f>($U$18*E13^2)+($U$19*E13)+$U$20</f>
        <v>2.1026026468000003E-2</v>
      </c>
      <c r="I13" s="1">
        <f>AVERAGE(F13,G13,H13)</f>
        <v>3.0424828249333419E-2</v>
      </c>
      <c r="J13" s="1">
        <f>B13/10</f>
        <v>1</v>
      </c>
      <c r="K13">
        <f t="shared" si="0"/>
        <v>3.0424828249333419E-2</v>
      </c>
      <c r="L13">
        <f t="shared" si="1"/>
        <v>3.0424828249333419E-2</v>
      </c>
      <c r="M13">
        <v>100</v>
      </c>
      <c r="N13" s="19">
        <f t="shared" si="2"/>
        <v>3.0424828249333418</v>
      </c>
      <c r="O13" t="s">
        <v>92</v>
      </c>
      <c r="Q13">
        <v>0.5</v>
      </c>
      <c r="R13" s="9">
        <v>0.73460000000000003</v>
      </c>
    </row>
    <row r="14" spans="1:18" x14ac:dyDescent="0.2">
      <c r="A14" s="6" t="s">
        <v>80</v>
      </c>
      <c r="B14" s="2">
        <v>10</v>
      </c>
      <c r="C14" s="4">
        <v>0.58540000000000003</v>
      </c>
      <c r="D14" s="4">
        <v>0.57210000000000005</v>
      </c>
      <c r="E14" s="4">
        <v>0.60929999999999995</v>
      </c>
      <c r="F14" s="2">
        <f>($U$18*C14^2)+($U$19*C14)+$U$20</f>
        <v>0.18731892708800024</v>
      </c>
      <c r="G14" s="2">
        <f>($U$18*D14^2)+($U$19*D14)+$U$20</f>
        <v>0.15980560278800016</v>
      </c>
      <c r="H14" s="2">
        <f>($U$18*E14^2)+($U$19*E14)+$U$20</f>
        <v>0.23673064653200004</v>
      </c>
      <c r="I14" s="1">
        <f>AVERAGE(F14,G14,H14)</f>
        <v>0.19461839213600016</v>
      </c>
      <c r="J14" s="1">
        <f>B14/10</f>
        <v>1</v>
      </c>
      <c r="K14">
        <f t="shared" si="0"/>
        <v>0.19461839213600016</v>
      </c>
      <c r="L14">
        <f t="shared" si="1"/>
        <v>0.19461839213600016</v>
      </c>
      <c r="M14">
        <v>100</v>
      </c>
      <c r="N14" s="19">
        <f t="shared" si="2"/>
        <v>19.461839213600015</v>
      </c>
      <c r="Q14">
        <v>1</v>
      </c>
      <c r="R14" s="9">
        <v>0.98760000000000003</v>
      </c>
    </row>
    <row r="15" spans="1:18" ht="20" customHeight="1" x14ac:dyDescent="0.2">
      <c r="A15" s="6" t="s">
        <v>81</v>
      </c>
      <c r="B15" s="2">
        <v>10</v>
      </c>
      <c r="C15" s="4">
        <v>0.52229999999999999</v>
      </c>
      <c r="D15" s="4">
        <v>0.51870000000000005</v>
      </c>
      <c r="E15" s="4">
        <v>0.51839999999999997</v>
      </c>
      <c r="F15" s="2">
        <f>($U$18*C15^2)+($U$19*C15)+$U$20</f>
        <v>5.6681459972000026E-2</v>
      </c>
      <c r="G15" s="2">
        <f>($U$18*D15^2)+($U$19*D15)+$U$20</f>
        <v>4.9220320292000075E-2</v>
      </c>
      <c r="H15" s="2">
        <f>($U$18*E15^2)+($U$19*E15)+$U$20</f>
        <v>4.8598519807999896E-2</v>
      </c>
      <c r="I15" s="1">
        <f>AVERAGE(F15,G15,H15)</f>
        <v>5.1500100023999996E-2</v>
      </c>
      <c r="J15" s="1">
        <f>B15/10</f>
        <v>1</v>
      </c>
      <c r="K15">
        <f t="shared" si="0"/>
        <v>5.1500100023999996E-2</v>
      </c>
      <c r="L15">
        <f t="shared" si="1"/>
        <v>5.1500100023999996E-2</v>
      </c>
      <c r="M15">
        <v>100</v>
      </c>
      <c r="N15" s="19">
        <f t="shared" si="2"/>
        <v>5.1500100023999993</v>
      </c>
      <c r="O15" t="s">
        <v>92</v>
      </c>
      <c r="Q15">
        <v>1</v>
      </c>
      <c r="R15" s="9">
        <v>0.97370000000000001</v>
      </c>
    </row>
    <row r="16" spans="1:18" x14ac:dyDescent="0.2">
      <c r="A16" s="6" t="s">
        <v>82</v>
      </c>
      <c r="B16" s="2">
        <v>10</v>
      </c>
      <c r="C16" s="4">
        <v>0.55600000000000005</v>
      </c>
      <c r="D16" s="4">
        <v>0.53869999999999996</v>
      </c>
      <c r="E16" s="4">
        <v>0.5514</v>
      </c>
      <c r="F16" s="2">
        <f>($U$18*C16^2)+($U$19*C16)+$U$20</f>
        <v>0.12648428480000007</v>
      </c>
      <c r="G16" s="2">
        <f>($U$18*D16^2)+($U$19*D16)+$U$20</f>
        <v>9.0660206691999923E-2</v>
      </c>
      <c r="H16" s="2">
        <f>($U$18*E16^2)+($U$19*E16)+$U$20</f>
        <v>0.11696074692800007</v>
      </c>
      <c r="I16" s="1">
        <f>AVERAGE(F16,G16,H16)</f>
        <v>0.11136841280666669</v>
      </c>
      <c r="J16" s="1">
        <f>B16/10</f>
        <v>1</v>
      </c>
      <c r="K16">
        <f t="shared" si="0"/>
        <v>0.11136841280666669</v>
      </c>
      <c r="L16">
        <f t="shared" si="1"/>
        <v>0.11136841280666669</v>
      </c>
      <c r="M16">
        <v>100</v>
      </c>
      <c r="N16" s="19">
        <f t="shared" si="2"/>
        <v>11.136841280666669</v>
      </c>
      <c r="Q16">
        <v>1</v>
      </c>
      <c r="R16" s="9"/>
    </row>
    <row r="17" spans="1:23" x14ac:dyDescent="0.2">
      <c r="A17" s="6" t="s">
        <v>83</v>
      </c>
      <c r="B17" s="2">
        <v>10</v>
      </c>
      <c r="C17" s="4">
        <v>0.62849999999999995</v>
      </c>
      <c r="D17" s="4">
        <v>0.6079</v>
      </c>
      <c r="E17" s="4">
        <v>0.65049999999999997</v>
      </c>
      <c r="F17" s="2">
        <f>($U$18*C17^2)+($U$19*C17)+$U$20</f>
        <v>0.27639794329999989</v>
      </c>
      <c r="G17" s="2">
        <f>($U$18*D17^2)+($U$19*D17)+$U$20</f>
        <v>0.23383728198800013</v>
      </c>
      <c r="H17" s="2">
        <f>($U$18*E17^2)+($U$19*E17)+$U$20</f>
        <v>0.32181996169999993</v>
      </c>
      <c r="I17" s="1">
        <f>AVERAGE(F17,G17,H17)</f>
        <v>0.27735172899599997</v>
      </c>
      <c r="J17" s="1">
        <f>B17/10</f>
        <v>1</v>
      </c>
      <c r="K17">
        <f t="shared" si="0"/>
        <v>0.27735172899599997</v>
      </c>
      <c r="L17">
        <f t="shared" si="1"/>
        <v>0.27735172899599997</v>
      </c>
      <c r="M17">
        <v>100</v>
      </c>
      <c r="N17" s="19">
        <f t="shared" si="2"/>
        <v>27.735172899599998</v>
      </c>
    </row>
    <row r="18" spans="1:23" x14ac:dyDescent="0.2">
      <c r="A18" s="6" t="s">
        <v>84</v>
      </c>
      <c r="B18" s="2">
        <v>10</v>
      </c>
      <c r="C18" s="4">
        <v>0.51129999999999998</v>
      </c>
      <c r="D18" s="4">
        <v>0.57850000000000001</v>
      </c>
      <c r="E18" s="4">
        <v>0.58109999999999995</v>
      </c>
      <c r="F18" s="2">
        <f>($U$18*C18^2)+($U$19*C18)+$U$20</f>
        <v>3.3880830691999986E-2</v>
      </c>
      <c r="G18" s="2">
        <f>($U$18*D18^2)+($U$19*D18)+$U$20</f>
        <v>0.17304656330000001</v>
      </c>
      <c r="H18" s="2">
        <f>($U$18*E18^2)+($U$19*E18)+$U$20</f>
        <v>0.17842492662800002</v>
      </c>
      <c r="I18" s="1">
        <f>AVERAGE(F18,G18,H18)</f>
        <v>0.12845077354000001</v>
      </c>
      <c r="J18" s="1">
        <f>B18/10</f>
        <v>1</v>
      </c>
      <c r="K18">
        <f t="shared" si="0"/>
        <v>0.12845077354000001</v>
      </c>
      <c r="L18">
        <f t="shared" si="1"/>
        <v>0.12845077354000001</v>
      </c>
      <c r="M18">
        <v>100</v>
      </c>
      <c r="N18" s="19">
        <f t="shared" si="2"/>
        <v>12.845077354000001</v>
      </c>
      <c r="T18" s="16" t="s">
        <v>15</v>
      </c>
      <c r="U18" s="16">
        <v>-3.32E-2</v>
      </c>
      <c r="W18" t="s">
        <v>18</v>
      </c>
    </row>
    <row r="19" spans="1:23" x14ac:dyDescent="0.2">
      <c r="A19" s="6" t="s">
        <v>85</v>
      </c>
      <c r="B19" s="2">
        <v>10</v>
      </c>
      <c r="C19" s="4">
        <v>0.79159999999999997</v>
      </c>
      <c r="D19" s="4">
        <v>0.84919999999999995</v>
      </c>
      <c r="E19" s="4">
        <v>0.87929999999999997</v>
      </c>
      <c r="F19" s="2">
        <f>($U$18*C19^2)+($U$19*C19)+$U$20</f>
        <v>0.61237622540799985</v>
      </c>
      <c r="G19" s="2">
        <f>($U$18*D19^2)+($U$19*D19)+$U$20</f>
        <v>0.73060745075199995</v>
      </c>
      <c r="H19" s="2">
        <f>($U$18*E19^2)+($U$19*E19)+$U$20</f>
        <v>0.79230383613199984</v>
      </c>
      <c r="I19" s="1">
        <f>AVERAGE(F19,G19,H19)</f>
        <v>0.71176250409733333</v>
      </c>
      <c r="J19" s="1">
        <f>B19/10</f>
        <v>1</v>
      </c>
      <c r="K19">
        <f t="shared" si="0"/>
        <v>0.71176250409733333</v>
      </c>
      <c r="L19">
        <f t="shared" si="1"/>
        <v>0.71176250409733333</v>
      </c>
      <c r="M19">
        <v>40</v>
      </c>
      <c r="N19" s="19">
        <f t="shared" si="2"/>
        <v>28.470500163893334</v>
      </c>
      <c r="O19" t="s">
        <v>93</v>
      </c>
      <c r="T19" s="16" t="s">
        <v>16</v>
      </c>
      <c r="U19" s="16">
        <v>2.1071</v>
      </c>
      <c r="W19" t="s">
        <v>19</v>
      </c>
    </row>
    <row r="20" spans="1:23" x14ac:dyDescent="0.2">
      <c r="A20" s="6" t="s">
        <v>86</v>
      </c>
      <c r="B20" s="2">
        <v>10</v>
      </c>
      <c r="C20" s="4">
        <v>0.48599999999999999</v>
      </c>
      <c r="D20" s="4">
        <v>0.47989999999999999</v>
      </c>
      <c r="E20" s="4">
        <v>0.47720000000000001</v>
      </c>
      <c r="F20" s="2">
        <f>($U$18*C20^2)+($U$19*C20)+$U$20</f>
        <v>-1.8591107200000012E-2</v>
      </c>
      <c r="G20" s="2">
        <f>($U$18*D20^2)+($U$19*D20)+$U$20</f>
        <v>-3.1248803131999958E-2</v>
      </c>
      <c r="H20" s="2">
        <f>($U$18*E20^2)+($U$19*E20)+$U$20</f>
        <v>-3.6852178687999948E-2</v>
      </c>
      <c r="I20" s="1">
        <f>AVERAGE(F20,G20,H20)</f>
        <v>-2.8897363006666638E-2</v>
      </c>
      <c r="J20" s="1">
        <f>B20/10</f>
        <v>1</v>
      </c>
      <c r="K20">
        <f t="shared" si="0"/>
        <v>-2.8897363006666638E-2</v>
      </c>
      <c r="L20">
        <f t="shared" si="1"/>
        <v>-2.8897363006666638E-2</v>
      </c>
      <c r="M20">
        <v>100</v>
      </c>
      <c r="N20" s="19">
        <f t="shared" si="2"/>
        <v>-2.8897363006666636</v>
      </c>
      <c r="O20" t="s">
        <v>92</v>
      </c>
      <c r="T20" s="16" t="s">
        <v>17</v>
      </c>
      <c r="U20" s="16">
        <v>-1.0347999999999999</v>
      </c>
    </row>
    <row r="21" spans="1:23" x14ac:dyDescent="0.2">
      <c r="A21" s="6" t="s">
        <v>87</v>
      </c>
      <c r="B21" s="2">
        <v>10</v>
      </c>
      <c r="C21" s="4">
        <v>0.58840000000000003</v>
      </c>
      <c r="D21" s="4">
        <v>0.59409999999999996</v>
      </c>
      <c r="E21" s="4">
        <v>0.59789999999999999</v>
      </c>
      <c r="F21" s="2">
        <f>($U$18*C21^2)+($U$19*C21)+$U$20</f>
        <v>0.19352331660800015</v>
      </c>
      <c r="G21" s="2">
        <f>($U$18*D21^2)+($U$19*D21)+$U$20</f>
        <v>0.20531001030799989</v>
      </c>
      <c r="H21" s="2">
        <f>($U$18*E21^2)+($U$19*E21)+$U$20</f>
        <v>0.2131666075880001</v>
      </c>
      <c r="I21" s="1">
        <f>AVERAGE(F21,G21,H21)</f>
        <v>0.20399997816800006</v>
      </c>
      <c r="J21" s="1">
        <f>B21/10</f>
        <v>1</v>
      </c>
      <c r="K21">
        <f t="shared" si="0"/>
        <v>0.20399997816800006</v>
      </c>
      <c r="L21">
        <f t="shared" si="1"/>
        <v>0.20399997816800006</v>
      </c>
      <c r="M21">
        <v>100</v>
      </c>
      <c r="N21" s="19">
        <f t="shared" si="2"/>
        <v>20.399997816800006</v>
      </c>
    </row>
    <row r="22" spans="1:23" x14ac:dyDescent="0.2">
      <c r="A22" s="6" t="s">
        <v>85</v>
      </c>
      <c r="B22" s="2">
        <v>5</v>
      </c>
      <c r="C22" s="4">
        <v>0.62339999999999995</v>
      </c>
      <c r="D22" s="4">
        <v>0.53890000000000005</v>
      </c>
      <c r="E22" s="4"/>
      <c r="F22" s="2">
        <f t="shared" ref="F22:F32" si="3">($U$18*C22^2)+($U$19*C22)+$U$20</f>
        <v>0.26586370500799994</v>
      </c>
      <c r="G22" s="2">
        <f t="shared" ref="G22:G32" si="4">($U$18*D22^2)+($U$19*D22)+$U$20</f>
        <v>9.1074471428000292E-2</v>
      </c>
      <c r="H22" s="2">
        <f t="shared" ref="H22:H32" si="5">($U$18*E22^2)+($U$19*E22)+$U$20</f>
        <v>-1.0347999999999999</v>
      </c>
      <c r="I22" s="1">
        <f>AVERAGE(F22,G22)</f>
        <v>0.17846908821800012</v>
      </c>
      <c r="J22" s="1">
        <f t="shared" ref="J22:J32" si="6">B22/10</f>
        <v>0.5</v>
      </c>
      <c r="K22">
        <f t="shared" ref="K22:K32" si="7">I22/J22</f>
        <v>0.35693817643600023</v>
      </c>
      <c r="L22">
        <f t="shared" si="1"/>
        <v>0.35693817643600023</v>
      </c>
      <c r="M22">
        <v>40</v>
      </c>
      <c r="N22" s="19">
        <f t="shared" ref="N22:N32" si="8">L22*M22</f>
        <v>14.277527057440009</v>
      </c>
      <c r="O22" t="s">
        <v>91</v>
      </c>
    </row>
    <row r="23" spans="1:23" x14ac:dyDescent="0.2">
      <c r="A23" s="6" t="s">
        <v>88</v>
      </c>
      <c r="B23" s="2">
        <v>10</v>
      </c>
      <c r="C23" s="4">
        <v>0.48270000000000002</v>
      </c>
      <c r="D23" s="4">
        <v>0.47760000000000002</v>
      </c>
      <c r="E23" s="4">
        <v>0.47939999999999999</v>
      </c>
      <c r="F23" s="2">
        <f t="shared" si="3"/>
        <v>-2.5438406427999993E-2</v>
      </c>
      <c r="G23" s="2">
        <f t="shared" si="4"/>
        <v>-3.6022018431999925E-2</v>
      </c>
      <c r="H23" s="2">
        <f t="shared" si="5"/>
        <v>-3.228642875199994E-2</v>
      </c>
      <c r="I23" s="1">
        <f t="shared" ref="I22:I32" si="9">AVERAGE(F23,G23,H23)</f>
        <v>-3.1248951203999953E-2</v>
      </c>
      <c r="J23" s="1">
        <f t="shared" si="6"/>
        <v>1</v>
      </c>
      <c r="K23">
        <f t="shared" si="7"/>
        <v>-3.1248951203999953E-2</v>
      </c>
      <c r="L23">
        <f t="shared" si="1"/>
        <v>-3.1248951203999953E-2</v>
      </c>
      <c r="M23">
        <v>100</v>
      </c>
      <c r="N23" s="21">
        <f t="shared" si="8"/>
        <v>-3.1248951203999953</v>
      </c>
    </row>
    <row r="24" spans="1:23" x14ac:dyDescent="0.2">
      <c r="A24" s="6" t="s">
        <v>89</v>
      </c>
      <c r="B24" s="2">
        <v>10</v>
      </c>
      <c r="C24" s="4">
        <v>0.4884</v>
      </c>
      <c r="D24" s="4">
        <v>0.49630000000000002</v>
      </c>
      <c r="E24" s="4">
        <v>0.4874</v>
      </c>
      <c r="F24" s="2">
        <f t="shared" si="3"/>
        <v>-1.3611707392000127E-2</v>
      </c>
      <c r="G24" s="2">
        <f t="shared" si="4"/>
        <v>2.7761154920000752E-3</v>
      </c>
      <c r="H24" s="2">
        <f t="shared" si="5"/>
        <v>-1.5686410832000064E-2</v>
      </c>
      <c r="I24" s="1">
        <f t="shared" si="9"/>
        <v>-8.8406675773333721E-3</v>
      </c>
      <c r="J24" s="1">
        <f t="shared" si="6"/>
        <v>1</v>
      </c>
      <c r="K24">
        <f t="shared" si="7"/>
        <v>-8.8406675773333721E-3</v>
      </c>
      <c r="L24">
        <f t="shared" si="1"/>
        <v>-8.8406675773333721E-3</v>
      </c>
      <c r="M24">
        <v>100</v>
      </c>
      <c r="N24" s="21">
        <f t="shared" si="8"/>
        <v>-0.88406675773333721</v>
      </c>
    </row>
    <row r="25" spans="1:23" x14ac:dyDescent="0.2">
      <c r="A25" s="6" t="s">
        <v>90</v>
      </c>
      <c r="B25" s="2">
        <v>10</v>
      </c>
      <c r="C25" s="4">
        <v>0.48720000000000002</v>
      </c>
      <c r="D25" s="4">
        <v>0.48509999999999998</v>
      </c>
      <c r="E25" s="4">
        <v>0.48420000000000002</v>
      </c>
      <c r="F25" s="2">
        <f t="shared" si="3"/>
        <v>-1.6101359487999956E-2</v>
      </c>
      <c r="G25" s="2">
        <f t="shared" si="4"/>
        <v>-2.0458480732000073E-2</v>
      </c>
      <c r="H25" s="2">
        <f t="shared" si="5"/>
        <v>-2.2325908047999832E-2</v>
      </c>
      <c r="I25" s="1">
        <f t="shared" si="9"/>
        <v>-1.9628582755999952E-2</v>
      </c>
      <c r="J25" s="1">
        <f t="shared" si="6"/>
        <v>1</v>
      </c>
      <c r="K25">
        <f t="shared" si="7"/>
        <v>-1.9628582755999952E-2</v>
      </c>
      <c r="L25">
        <f t="shared" si="1"/>
        <v>-1.9628582755999952E-2</v>
      </c>
      <c r="M25">
        <v>100</v>
      </c>
      <c r="N25" s="21">
        <f t="shared" si="8"/>
        <v>-1.9628582755999953</v>
      </c>
    </row>
    <row r="26" spans="1:23" x14ac:dyDescent="0.2">
      <c r="B26" s="2"/>
      <c r="C26" s="4"/>
      <c r="D26" s="4"/>
      <c r="E26" s="4"/>
      <c r="F26" s="2"/>
      <c r="G26" s="2"/>
      <c r="H26" s="2"/>
      <c r="I26" s="1"/>
      <c r="J26" s="1"/>
      <c r="N26" s="19"/>
    </row>
    <row r="27" spans="1:23" x14ac:dyDescent="0.2">
      <c r="B27" s="2"/>
      <c r="C27" s="4"/>
      <c r="D27" s="4"/>
      <c r="E27" s="4"/>
      <c r="F27" s="2"/>
      <c r="G27" s="2"/>
      <c r="H27" s="2"/>
      <c r="I27" s="1"/>
      <c r="J27" s="1"/>
      <c r="N27" s="19"/>
    </row>
    <row r="28" spans="1:23" x14ac:dyDescent="0.2">
      <c r="B28" s="2"/>
      <c r="C28" s="4"/>
      <c r="D28" s="4"/>
      <c r="E28" s="4"/>
      <c r="F28" s="2"/>
      <c r="G28" s="2"/>
      <c r="H28" s="2"/>
      <c r="I28" s="1"/>
      <c r="J28" s="1"/>
      <c r="N28" s="19"/>
    </row>
    <row r="29" spans="1:23" x14ac:dyDescent="0.2">
      <c r="B29" s="2"/>
      <c r="C29" s="4"/>
      <c r="D29" s="4"/>
      <c r="E29" s="4"/>
      <c r="F29" s="2"/>
      <c r="G29" s="2"/>
      <c r="H29" s="2"/>
      <c r="I29" s="1"/>
      <c r="J29" s="1"/>
      <c r="N29" s="19"/>
    </row>
    <row r="30" spans="1:23" x14ac:dyDescent="0.2">
      <c r="B30" s="2"/>
      <c r="C30" s="4"/>
      <c r="D30" s="4"/>
      <c r="E30" s="4"/>
      <c r="F30" s="2"/>
      <c r="G30" s="2"/>
      <c r="H30" s="2"/>
      <c r="I30" s="1"/>
      <c r="J30" s="1"/>
      <c r="N30" s="19"/>
    </row>
    <row r="31" spans="1:23" x14ac:dyDescent="0.2">
      <c r="B31" s="2"/>
      <c r="C31" s="4"/>
      <c r="D31" s="4"/>
      <c r="E31" s="4"/>
      <c r="F31" s="2"/>
      <c r="G31" s="2"/>
      <c r="H31" s="2"/>
      <c r="I31" s="1"/>
      <c r="J31" s="1"/>
      <c r="N31" s="19"/>
    </row>
    <row r="32" spans="1:23" x14ac:dyDescent="0.2">
      <c r="B32" s="2"/>
      <c r="C32" s="4"/>
      <c r="D32" s="4"/>
      <c r="E32" s="4"/>
      <c r="F32" s="2"/>
      <c r="G32" s="2"/>
      <c r="H32" s="2"/>
      <c r="I32" s="1"/>
      <c r="J32" s="1"/>
      <c r="N32" s="1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56C3-DBB3-604C-892A-98E26859AA13}">
  <dimension ref="A1:W25"/>
  <sheetViews>
    <sheetView topLeftCell="G1" workbookViewId="0">
      <selection activeCell="N3" sqref="N3:N10"/>
    </sheetView>
  </sheetViews>
  <sheetFormatPr baseColWidth="10" defaultRowHeight="16" x14ac:dyDescent="0.2"/>
  <cols>
    <col min="1" max="1" width="12.33203125" style="6" customWidth="1"/>
    <col min="2" max="2" width="9.33203125" customWidth="1"/>
    <col min="3" max="5" width="10.83203125" style="5"/>
    <col min="9" max="9" width="20.83203125" customWidth="1"/>
    <col min="10" max="10" width="16.5" customWidth="1"/>
    <col min="13" max="13" width="17.1640625" customWidth="1"/>
    <col min="14" max="14" width="12.1640625" style="8" customWidth="1"/>
    <col min="15" max="15" width="33.5" customWidth="1"/>
    <col min="16" max="16" width="11.83203125" style="18" customWidth="1"/>
    <col min="18" max="18" width="10.83203125" style="10"/>
  </cols>
  <sheetData>
    <row r="1" spans="1:18" s="12" customFormat="1" ht="51" x14ac:dyDescent="0.2">
      <c r="A1" s="11" t="s">
        <v>0</v>
      </c>
      <c r="B1" s="12" t="s">
        <v>1</v>
      </c>
      <c r="C1" s="13" t="s">
        <v>2</v>
      </c>
      <c r="D1" s="13" t="s">
        <v>4</v>
      </c>
      <c r="E1" s="13" t="s">
        <v>6</v>
      </c>
      <c r="F1" s="12" t="s">
        <v>3</v>
      </c>
      <c r="G1" s="12" t="s">
        <v>5</v>
      </c>
      <c r="H1" s="12" t="s">
        <v>7</v>
      </c>
      <c r="I1" s="12" t="s">
        <v>8</v>
      </c>
      <c r="J1" s="12" t="s">
        <v>14</v>
      </c>
      <c r="K1" s="12" t="s">
        <v>13</v>
      </c>
      <c r="L1" s="12" t="s">
        <v>9</v>
      </c>
      <c r="M1" s="12" t="s">
        <v>12</v>
      </c>
      <c r="N1" s="14" t="s">
        <v>42</v>
      </c>
      <c r="O1" s="12" t="s">
        <v>43</v>
      </c>
      <c r="P1" s="17"/>
      <c r="Q1" s="12" t="s">
        <v>10</v>
      </c>
      <c r="R1" s="15" t="s">
        <v>11</v>
      </c>
    </row>
    <row r="2" spans="1:18" x14ac:dyDescent="0.2">
      <c r="A2" s="6" t="s">
        <v>20</v>
      </c>
      <c r="B2" s="2">
        <v>10</v>
      </c>
      <c r="C2" s="3">
        <v>0.49859999999999999</v>
      </c>
      <c r="D2" s="3">
        <v>0.4839</v>
      </c>
      <c r="E2" s="3">
        <v>0.51129999999999998</v>
      </c>
      <c r="F2" s="2">
        <f>($U$18*C2^2)+($U$19*C2)+$U$20</f>
        <v>1.999989520000689E-4</v>
      </c>
      <c r="G2" s="2">
        <f>($U$18*D2^2)+($U$19*D2)+$U$20</f>
        <v>-2.661377859799996E-2</v>
      </c>
      <c r="H2" s="2">
        <f>($U$18*E2^2)+($U$19*E2)+$U$20</f>
        <v>2.3308644377999954E-2</v>
      </c>
      <c r="I2" s="1">
        <f>AVERAGE(F2,G2,H2)</f>
        <v>-1.0350450893333123E-3</v>
      </c>
      <c r="J2" s="1">
        <f>B2/10</f>
        <v>1</v>
      </c>
      <c r="K2">
        <f>I2/J2</f>
        <v>-1.0350450893333123E-3</v>
      </c>
      <c r="L2">
        <f>K2</f>
        <v>-1.0350450893333123E-3</v>
      </c>
      <c r="M2">
        <v>100</v>
      </c>
      <c r="N2" s="21">
        <f>L2*M2</f>
        <v>-0.10350450893333123</v>
      </c>
      <c r="Q2">
        <v>0.06</v>
      </c>
      <c r="R2" s="24"/>
    </row>
    <row r="3" spans="1:18" x14ac:dyDescent="0.2">
      <c r="A3" s="6" t="s">
        <v>70</v>
      </c>
      <c r="B3" s="2">
        <v>20</v>
      </c>
      <c r="C3" s="3">
        <v>0.63829999999999998</v>
      </c>
      <c r="D3" s="3">
        <v>0.62990000000000002</v>
      </c>
      <c r="E3" s="3">
        <v>0.63560000000000005</v>
      </c>
      <c r="F3" s="2">
        <f>($U$18*C3^2)+($U$19*C3)+$U$20</f>
        <v>0.25148897541799997</v>
      </c>
      <c r="G3" s="2">
        <f>($U$18*D3^2)+($U$19*D3)+$U$20</f>
        <v>0.23655991716199998</v>
      </c>
      <c r="H3" s="2">
        <f>($U$18*E3^2)+($U$19*E3)+$U$20</f>
        <v>0.24669287043200028</v>
      </c>
      <c r="I3" s="1">
        <f>AVERAGE(F3,G3,H3)</f>
        <v>0.24491392100400008</v>
      </c>
      <c r="J3" s="1">
        <f>B3/10</f>
        <v>2</v>
      </c>
      <c r="K3">
        <f t="shared" ref="K3:K23" si="0">I3/J3</f>
        <v>0.12245696050200004</v>
      </c>
      <c r="L3">
        <f t="shared" ref="L3:L23" si="1">K3</f>
        <v>0.12245696050200004</v>
      </c>
      <c r="M3">
        <v>100</v>
      </c>
      <c r="N3" s="19">
        <f t="shared" ref="N3:N23" si="2">L3*M3</f>
        <v>12.245696050200005</v>
      </c>
      <c r="Q3">
        <v>0.06</v>
      </c>
      <c r="R3" s="24">
        <v>0.53559999999999997</v>
      </c>
    </row>
    <row r="4" spans="1:18" x14ac:dyDescent="0.2">
      <c r="A4" s="6" t="s">
        <v>73</v>
      </c>
      <c r="B4" s="2">
        <v>20</v>
      </c>
      <c r="C4" s="3">
        <v>0.55400000000000005</v>
      </c>
      <c r="D4" s="3">
        <v>0.55149999999999999</v>
      </c>
      <c r="E4" s="3">
        <v>0.55510000000000004</v>
      </c>
      <c r="F4" s="2">
        <f>($U$18*C4^2)+($U$19*C4)+$U$20</f>
        <v>0.10061715920000014</v>
      </c>
      <c r="G4" s="2">
        <f>($U$18*D4^2)+($U$19*D4)+$U$20</f>
        <v>9.6107361449999984E-2</v>
      </c>
      <c r="H4" s="2">
        <f>($U$18*E4^2)+($U$19*E4)+$U$20</f>
        <v>0.10260082156200012</v>
      </c>
      <c r="I4" s="1">
        <f>AVERAGE(F4,G4,H4)</f>
        <v>9.9775114070666748E-2</v>
      </c>
      <c r="J4" s="1">
        <f>B4/10</f>
        <v>2</v>
      </c>
      <c r="K4">
        <f t="shared" si="0"/>
        <v>4.9887557035333374E-2</v>
      </c>
      <c r="L4">
        <f t="shared" si="1"/>
        <v>4.9887557035333374E-2</v>
      </c>
      <c r="M4">
        <v>100</v>
      </c>
      <c r="N4" s="19">
        <f t="shared" si="2"/>
        <v>4.9887557035333376</v>
      </c>
      <c r="Q4">
        <v>0.06</v>
      </c>
      <c r="R4" s="24">
        <v>0.54090000000000005</v>
      </c>
    </row>
    <row r="5" spans="1:18" x14ac:dyDescent="0.2">
      <c r="A5" s="6" t="s">
        <v>75</v>
      </c>
      <c r="B5" s="2">
        <v>20</v>
      </c>
      <c r="C5" s="3">
        <v>0.57799999999999996</v>
      </c>
      <c r="D5" s="3">
        <v>0.58430000000000004</v>
      </c>
      <c r="E5" s="3">
        <v>0.57840000000000003</v>
      </c>
      <c r="F5" s="2">
        <f>($U$18*C5^2)+($U$19*C5)+$U$20</f>
        <v>0.14380704079999995</v>
      </c>
      <c r="G5" s="2">
        <f>($U$18*D5^2)+($U$19*D5)+$U$20</f>
        <v>0.15511311693800034</v>
      </c>
      <c r="H5" s="2">
        <f>($U$18*E5^2)+($U$19*E5)+$U$20</f>
        <v>0.14452527347200006</v>
      </c>
      <c r="I5" s="1">
        <f>AVERAGE(F5,G5,H5)</f>
        <v>0.14781514373666679</v>
      </c>
      <c r="J5" s="1">
        <f>B5/10</f>
        <v>2</v>
      </c>
      <c r="K5">
        <f t="shared" si="0"/>
        <v>7.3907571868333397E-2</v>
      </c>
      <c r="L5">
        <f t="shared" si="1"/>
        <v>7.3907571868333397E-2</v>
      </c>
      <c r="M5">
        <v>100</v>
      </c>
      <c r="N5" s="19">
        <f t="shared" si="2"/>
        <v>7.3907571868333397</v>
      </c>
      <c r="Q5">
        <v>0.125</v>
      </c>
      <c r="R5" s="24">
        <v>0.57909999999999995</v>
      </c>
    </row>
    <row r="6" spans="1:18" x14ac:dyDescent="0.2">
      <c r="A6" s="6" t="s">
        <v>79</v>
      </c>
      <c r="B6" s="2">
        <v>20</v>
      </c>
      <c r="C6" s="3">
        <v>0.61070000000000002</v>
      </c>
      <c r="D6" s="3">
        <v>0.61890000000000001</v>
      </c>
      <c r="E6" s="3">
        <v>0.60450000000000004</v>
      </c>
      <c r="F6" s="2">
        <f>($U$18*C6^2)+($U$19*C6)+$U$20</f>
        <v>0.20234955453800019</v>
      </c>
      <c r="G6" s="2">
        <f>($U$18*D6^2)+($U$19*D6)+$U$20</f>
        <v>0.21697500500199995</v>
      </c>
      <c r="H6" s="2">
        <f>($U$18*E6^2)+($U$19*E6)+$U$20</f>
        <v>0.19127666305000013</v>
      </c>
      <c r="I6" s="1">
        <f>AVERAGE(F6,G6,H6)</f>
        <v>0.20353374086333342</v>
      </c>
      <c r="J6" s="1">
        <f>B6/10</f>
        <v>2</v>
      </c>
      <c r="K6">
        <f t="shared" si="0"/>
        <v>0.10176687043166671</v>
      </c>
      <c r="L6">
        <f t="shared" si="1"/>
        <v>0.10176687043166671</v>
      </c>
      <c r="M6">
        <v>100</v>
      </c>
      <c r="N6" s="19">
        <f t="shared" si="2"/>
        <v>10.176687043166671</v>
      </c>
      <c r="Q6">
        <v>0.125</v>
      </c>
      <c r="R6" s="24">
        <v>0.57520000000000004</v>
      </c>
    </row>
    <row r="7" spans="1:18" x14ac:dyDescent="0.2">
      <c r="A7" s="6" t="s">
        <v>81</v>
      </c>
      <c r="B7" s="2">
        <v>20</v>
      </c>
      <c r="C7" s="3">
        <v>0.62180000000000002</v>
      </c>
      <c r="D7" s="3">
        <v>0.61339999999999995</v>
      </c>
      <c r="E7" s="3">
        <v>0.62119999999999997</v>
      </c>
      <c r="F7" s="2">
        <f>($U$18*C7^2)+($U$19*C7)+$U$20</f>
        <v>0.22214214768800022</v>
      </c>
      <c r="G7" s="2">
        <f>($U$18*D7^2)+($U$19*D7)+$U$20</f>
        <v>0.20716768407199992</v>
      </c>
      <c r="H7" s="2">
        <f>($U$18*E7^2)+($U$19*E7)+$U$20</f>
        <v>0.2210733097280001</v>
      </c>
      <c r="I7" s="1">
        <f>AVERAGE(F7,G7,H7)</f>
        <v>0.21679438049600008</v>
      </c>
      <c r="J7" s="1">
        <f>B7/10</f>
        <v>2</v>
      </c>
      <c r="K7">
        <f t="shared" si="0"/>
        <v>0.10839719024800004</v>
      </c>
      <c r="L7">
        <f t="shared" si="1"/>
        <v>0.10839719024800004</v>
      </c>
      <c r="M7">
        <v>100</v>
      </c>
      <c r="N7" s="19">
        <f t="shared" si="2"/>
        <v>10.839719024800004</v>
      </c>
      <c r="Q7">
        <v>0.125</v>
      </c>
      <c r="R7" s="24">
        <v>0.57169999999999999</v>
      </c>
    </row>
    <row r="8" spans="1:18" x14ac:dyDescent="0.2">
      <c r="A8" s="6" t="s">
        <v>86</v>
      </c>
      <c r="B8" s="2">
        <v>20</v>
      </c>
      <c r="C8" s="3">
        <v>0.51139999999999997</v>
      </c>
      <c r="D8" s="3">
        <v>0.51239999999999997</v>
      </c>
      <c r="E8" s="3">
        <v>0.51329999999999998</v>
      </c>
      <c r="F8" s="2">
        <f>($U$18*C8^2)+($U$19*C8)+$U$20</f>
        <v>2.3490392552000028E-2</v>
      </c>
      <c r="G8" s="2">
        <f>($U$18*D8^2)+($U$19*D8)+$U$20</f>
        <v>2.5307694112000068E-2</v>
      </c>
      <c r="H8" s="2">
        <f>($U$18*E8^2)+($U$19*E8)+$U$20</f>
        <v>2.6942985417999998E-2</v>
      </c>
      <c r="I8" s="1">
        <f>AVERAGE(F8,G8,H8)</f>
        <v>2.5247024027333365E-2</v>
      </c>
      <c r="J8" s="1">
        <f>B8/10</f>
        <v>2</v>
      </c>
      <c r="K8">
        <f t="shared" si="0"/>
        <v>1.2623512013666682E-2</v>
      </c>
      <c r="L8">
        <f t="shared" si="1"/>
        <v>1.2623512013666682E-2</v>
      </c>
      <c r="M8">
        <v>100</v>
      </c>
      <c r="N8" s="19">
        <f t="shared" si="2"/>
        <v>1.2623512013666682</v>
      </c>
      <c r="O8" t="s">
        <v>94</v>
      </c>
      <c r="Q8">
        <v>0.25</v>
      </c>
      <c r="R8" s="24">
        <v>0.62039999999999995</v>
      </c>
    </row>
    <row r="9" spans="1:18" x14ac:dyDescent="0.2">
      <c r="A9" s="6" t="s">
        <v>90</v>
      </c>
      <c r="B9" s="2">
        <v>10</v>
      </c>
      <c r="C9" s="4">
        <v>0.496</v>
      </c>
      <c r="D9" s="4">
        <v>0.4985</v>
      </c>
      <c r="E9" s="4">
        <v>0.5071</v>
      </c>
      <c r="F9" s="2">
        <f>($U$18*C9^2)+($U$19*C9)+$U$20</f>
        <v>-4.5374207999999694E-3</v>
      </c>
      <c r="G9" s="2">
        <f>($U$18*D9^2)+($U$19*D9)+$U$20</f>
        <v>1.7831450000116433E-5</v>
      </c>
      <c r="H9" s="2">
        <f>($U$18*E9^2)+($U$19*E9)+$U$20</f>
        <v>1.5672262842000184E-2</v>
      </c>
      <c r="I9" s="1">
        <f>AVERAGE(F9,G9,H9)</f>
        <v>3.7175578306667769E-3</v>
      </c>
      <c r="J9" s="1">
        <f>B9/10</f>
        <v>1</v>
      </c>
      <c r="K9">
        <f t="shared" si="0"/>
        <v>3.7175578306667769E-3</v>
      </c>
      <c r="L9">
        <f t="shared" si="1"/>
        <v>3.7175578306667769E-3</v>
      </c>
      <c r="M9">
        <v>100</v>
      </c>
      <c r="N9" s="19">
        <f t="shared" si="2"/>
        <v>0.37175578306667767</v>
      </c>
      <c r="Q9">
        <v>0.25</v>
      </c>
      <c r="R9" s="24">
        <v>0.60809999999999997</v>
      </c>
    </row>
    <row r="10" spans="1:18" x14ac:dyDescent="0.2">
      <c r="A10" s="6" t="s">
        <v>89</v>
      </c>
      <c r="B10" s="2">
        <v>10</v>
      </c>
      <c r="C10" s="4">
        <v>0.50319999999999998</v>
      </c>
      <c r="D10" s="4">
        <v>0.49569999999999997</v>
      </c>
      <c r="E10" s="4">
        <v>0.49790000000000001</v>
      </c>
      <c r="F10" s="2">
        <f>($U$18*C10^2)+($U$19*C10)+$U$20</f>
        <v>8.5761626879999886E-3</v>
      </c>
      <c r="G10" s="2">
        <f>($U$18*D10^2)+($U$19*D10)+$U$20</f>
        <v>-5.0841886619999999E-3</v>
      </c>
      <c r="H10" s="2">
        <f>($U$18*E10^2)+($U$19*E10)+$U$20</f>
        <v>-1.0752423579999393E-3</v>
      </c>
      <c r="I10" s="1">
        <f>AVERAGE(F10,G10,H10)</f>
        <v>8.0557722266668319E-4</v>
      </c>
      <c r="J10" s="1">
        <f>B10/10</f>
        <v>1</v>
      </c>
      <c r="K10">
        <f t="shared" si="0"/>
        <v>8.0557722266668319E-4</v>
      </c>
      <c r="L10">
        <f t="shared" si="1"/>
        <v>8.0557722266668319E-4</v>
      </c>
      <c r="M10">
        <v>100</v>
      </c>
      <c r="N10" s="19">
        <f t="shared" si="2"/>
        <v>8.0557722266668325E-2</v>
      </c>
      <c r="Q10">
        <v>0.25</v>
      </c>
      <c r="R10" s="24">
        <v>0.61280000000000001</v>
      </c>
    </row>
    <row r="11" spans="1:18" x14ac:dyDescent="0.2">
      <c r="B11" s="2"/>
      <c r="C11" s="4"/>
      <c r="D11" s="4"/>
      <c r="E11" s="4"/>
      <c r="F11" s="2"/>
      <c r="G11" s="2"/>
      <c r="H11" s="2"/>
      <c r="I11" s="1"/>
      <c r="J11" s="1"/>
      <c r="N11" s="19"/>
      <c r="Q11">
        <v>0.5</v>
      </c>
      <c r="R11" s="24">
        <v>0.82869999999999999</v>
      </c>
    </row>
    <row r="12" spans="1:18" x14ac:dyDescent="0.2">
      <c r="B12" s="2"/>
      <c r="C12" s="4"/>
      <c r="D12" s="4"/>
      <c r="E12" s="4"/>
      <c r="F12" s="2"/>
      <c r="G12" s="2"/>
      <c r="H12" s="2"/>
      <c r="I12" s="1"/>
      <c r="J12" s="1"/>
      <c r="N12" s="19"/>
      <c r="Q12">
        <v>0.5</v>
      </c>
      <c r="R12" s="24">
        <v>0.79200000000000004</v>
      </c>
    </row>
    <row r="13" spans="1:18" x14ac:dyDescent="0.2">
      <c r="B13" s="2"/>
      <c r="C13" s="4"/>
      <c r="D13" s="4"/>
      <c r="E13" s="4"/>
      <c r="F13" s="2"/>
      <c r="G13" s="2"/>
      <c r="H13" s="2"/>
      <c r="I13" s="1"/>
      <c r="J13" s="1"/>
      <c r="N13" s="19"/>
      <c r="Q13">
        <v>0.5</v>
      </c>
      <c r="R13" s="24">
        <v>0.80640000000000001</v>
      </c>
    </row>
    <row r="14" spans="1:18" x14ac:dyDescent="0.2">
      <c r="B14" s="2"/>
      <c r="C14" s="4"/>
      <c r="D14" s="4"/>
      <c r="E14" s="4"/>
      <c r="F14" s="2"/>
      <c r="G14" s="2"/>
      <c r="H14" s="2"/>
      <c r="I14" s="1"/>
      <c r="J14" s="1"/>
      <c r="N14" s="19"/>
      <c r="Q14">
        <v>1</v>
      </c>
      <c r="R14" s="24">
        <v>1.0028999999999999</v>
      </c>
    </row>
    <row r="15" spans="1:18" ht="20" customHeight="1" x14ac:dyDescent="0.2">
      <c r="B15" s="2"/>
      <c r="C15" s="4"/>
      <c r="D15" s="4"/>
      <c r="E15" s="4"/>
      <c r="F15" s="2"/>
      <c r="G15" s="2"/>
      <c r="H15" s="2"/>
      <c r="I15" s="1"/>
      <c r="J15" s="1"/>
      <c r="N15" s="19"/>
      <c r="Q15">
        <v>1</v>
      </c>
      <c r="R15" s="24">
        <v>1.127</v>
      </c>
    </row>
    <row r="16" spans="1:18" x14ac:dyDescent="0.2">
      <c r="B16" s="2"/>
      <c r="C16" s="4"/>
      <c r="D16" s="4"/>
      <c r="E16" s="4"/>
      <c r="F16" s="2"/>
      <c r="G16" s="2"/>
      <c r="H16" s="2"/>
      <c r="I16" s="1"/>
      <c r="J16" s="1"/>
      <c r="N16" s="19"/>
      <c r="Q16">
        <v>1</v>
      </c>
      <c r="R16" s="24">
        <v>1.0486</v>
      </c>
    </row>
    <row r="17" spans="2:23" x14ac:dyDescent="0.2">
      <c r="B17" s="2"/>
      <c r="C17" s="4"/>
      <c r="D17" s="4"/>
      <c r="E17" s="4"/>
      <c r="F17" s="2"/>
      <c r="G17" s="2"/>
      <c r="H17" s="2"/>
      <c r="I17" s="1"/>
      <c r="J17" s="1"/>
      <c r="N17" s="19"/>
    </row>
    <row r="18" spans="2:23" x14ac:dyDescent="0.2">
      <c r="B18" s="2"/>
      <c r="C18" s="4"/>
      <c r="D18" s="4"/>
      <c r="E18" s="4"/>
      <c r="F18" s="2"/>
      <c r="G18" s="2"/>
      <c r="H18" s="2"/>
      <c r="I18" s="1"/>
      <c r="J18" s="1"/>
      <c r="N18" s="19"/>
      <c r="T18" s="16" t="s">
        <v>15</v>
      </c>
      <c r="U18" s="16">
        <v>-0.1638</v>
      </c>
      <c r="W18" t="s">
        <v>18</v>
      </c>
    </row>
    <row r="19" spans="2:23" x14ac:dyDescent="0.2">
      <c r="B19" s="2"/>
      <c r="C19" s="4"/>
      <c r="D19" s="4"/>
      <c r="E19" s="4"/>
      <c r="F19" s="2"/>
      <c r="G19" s="2"/>
      <c r="H19" s="2"/>
      <c r="I19" s="1"/>
      <c r="J19" s="1"/>
      <c r="N19" s="19"/>
      <c r="T19" s="16" t="s">
        <v>16</v>
      </c>
      <c r="U19" s="16">
        <v>1.9850000000000001</v>
      </c>
      <c r="W19" t="s">
        <v>19</v>
      </c>
    </row>
    <row r="20" spans="2:23" x14ac:dyDescent="0.2">
      <c r="B20" s="2"/>
      <c r="C20" s="4"/>
      <c r="D20" s="4"/>
      <c r="E20" s="4"/>
      <c r="F20" s="2"/>
      <c r="G20" s="2"/>
      <c r="H20" s="2"/>
      <c r="I20" s="1"/>
      <c r="J20" s="1"/>
      <c r="N20" s="19"/>
      <c r="T20" s="16" t="s">
        <v>17</v>
      </c>
      <c r="U20" s="16">
        <v>-0.94879999999999998</v>
      </c>
    </row>
    <row r="21" spans="2:23" x14ac:dyDescent="0.2">
      <c r="B21" s="2"/>
      <c r="C21" s="4"/>
      <c r="D21" s="4"/>
      <c r="E21" s="4"/>
      <c r="F21" s="2"/>
      <c r="G21" s="2"/>
      <c r="H21" s="2"/>
      <c r="I21" s="1"/>
      <c r="J21" s="1"/>
      <c r="N21" s="19"/>
    </row>
    <row r="22" spans="2:23" x14ac:dyDescent="0.2">
      <c r="B22" s="2"/>
      <c r="C22" s="4"/>
      <c r="D22" s="4"/>
      <c r="E22" s="4"/>
      <c r="F22" s="2"/>
      <c r="G22" s="2"/>
      <c r="H22" s="2"/>
      <c r="I22" s="1"/>
      <c r="J22" s="1"/>
      <c r="N22" s="19"/>
    </row>
    <row r="23" spans="2:23" x14ac:dyDescent="0.2">
      <c r="B23" s="2"/>
      <c r="C23" s="4"/>
      <c r="D23" s="4"/>
      <c r="E23" s="4"/>
      <c r="F23" s="2"/>
      <c r="G23" s="2"/>
      <c r="H23" s="2"/>
      <c r="I23" s="1"/>
      <c r="J23" s="1"/>
      <c r="N23" s="19"/>
    </row>
    <row r="24" spans="2:23" x14ac:dyDescent="0.2">
      <c r="B24" s="2"/>
      <c r="C24" s="4"/>
      <c r="D24" s="4"/>
      <c r="E24" s="4"/>
      <c r="F24" s="2"/>
      <c r="G24" s="2"/>
      <c r="H24" s="2"/>
      <c r="I24" s="1"/>
      <c r="J24" s="1"/>
      <c r="N24" s="7"/>
    </row>
    <row r="25" spans="2:23" x14ac:dyDescent="0.2">
      <c r="B25" s="2"/>
      <c r="F25" s="2"/>
      <c r="G25" s="2"/>
      <c r="H25" s="2"/>
      <c r="J25" s="1"/>
      <c r="N25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Plate1</vt:lpstr>
      <vt:lpstr>Plate2</vt:lpstr>
      <vt:lpstr>Plate3</vt:lpstr>
      <vt:lpstr>Plate4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Ariana Huffmyer</cp:lastModifiedBy>
  <dcterms:created xsi:type="dcterms:W3CDTF">2023-08-10T06:15:41Z</dcterms:created>
  <dcterms:modified xsi:type="dcterms:W3CDTF">2024-04-24T07:26:43Z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2023-08-10T10:22:22Z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85e886f2-47a3-4c7d-b01a-379f0f4536fd</vt:lpwstr>
  </property>
  <property fmtid="{D5CDD505-2E9C-101B-9397-08002B2CF9AE}" pid="8" name="MSIP_Label_51a6c3db-1667-4f49-995a-8b9973972958_ContentBits">
    <vt:lpwstr>0</vt:lpwstr>
  </property>
</Properties>
</file>