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40567cc0bce1cf/Documents/"/>
    </mc:Choice>
  </mc:AlternateContent>
  <xr:revisionPtr revIDLastSave="131" documentId="8_{93D409EE-2AA8-45C0-9975-1AB622C6623F}" xr6:coauthVersionLast="47" xr6:coauthVersionMax="47" xr10:uidLastSave="{CC6F94AF-FA0B-4833-A616-0A55D7687F52}"/>
  <bookViews>
    <workbookView xWindow="-108" yWindow="-108" windowWidth="23256" windowHeight="12456" activeTab="1" xr2:uid="{D45CFBCB-1981-4896-8CD1-60BA3610A9CA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0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<sst xmlns="http://schemas.openxmlformats.org/spreadsheetml/2006/main" count="84" uniqueCount="44">
  <si>
    <t>EmployeeID</t>
  </si>
  <si>
    <t>FirstName</t>
  </si>
  <si>
    <t>LastName</t>
  </si>
  <si>
    <t>Department</t>
  </si>
  <si>
    <t>Salary</t>
  </si>
  <si>
    <t>Rajesh</t>
  </si>
  <si>
    <t>Patel</t>
  </si>
  <si>
    <t>Sales</t>
  </si>
  <si>
    <t>Aarti</t>
  </si>
  <si>
    <t>Sharma</t>
  </si>
  <si>
    <t>Vikram</t>
  </si>
  <si>
    <t>Singh</t>
  </si>
  <si>
    <t>Marketing</t>
  </si>
  <si>
    <t>Priya</t>
  </si>
  <si>
    <t>Yadav</t>
  </si>
  <si>
    <t>Anil</t>
  </si>
  <si>
    <t>Verma</t>
  </si>
  <si>
    <t>HR</t>
  </si>
  <si>
    <t>Sunita</t>
  </si>
  <si>
    <t>Gupta</t>
  </si>
  <si>
    <t>Rahul</t>
  </si>
  <si>
    <t>Kumar</t>
  </si>
  <si>
    <t>IT</t>
  </si>
  <si>
    <t>Neha</t>
  </si>
  <si>
    <t>Mishra</t>
  </si>
  <si>
    <t>Grand Total</t>
  </si>
  <si>
    <t>Sum of Salary</t>
  </si>
  <si>
    <t>Count of Salary</t>
  </si>
  <si>
    <t>Max of Salary</t>
  </si>
  <si>
    <t>Min of Salary</t>
  </si>
  <si>
    <t>Average of Salary</t>
  </si>
  <si>
    <t>StdDev of Salary</t>
  </si>
  <si>
    <t>count</t>
  </si>
  <si>
    <t>sum</t>
  </si>
  <si>
    <t>Average</t>
  </si>
  <si>
    <t>Max</t>
  </si>
  <si>
    <t>Mini</t>
  </si>
  <si>
    <t>countall</t>
  </si>
  <si>
    <t>countif</t>
  </si>
  <si>
    <t>sumif</t>
  </si>
  <si>
    <t>Averageif</t>
  </si>
  <si>
    <t>countifs</t>
  </si>
  <si>
    <t>averageifs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</si>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</sst>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Kumar H" refreshedDate="45386.908587500002" createdVersion="8" refreshedVersion="8" minRefreshableVersion="3" recordCount="8" xr:uid="{A32F8E6C-71F1-434A-A38E-3F0B4EC22DB1}">
  <cacheSource type="worksheet">
    <worksheetSource ref="A1:E9" sheet="Sheet1"/>
  </cacheSource>
  <cacheFields count="5">
    <cacheField name="EmployeeID" numFmtId="0">
      <sharedItems containsSemiMixedTypes="0" containsString="0" containsNumber="1" containsInteger="1" minValue="1" maxValue="8"/>
    </cacheField>
    <cacheField name="FirstName" numFmtId="0">
      <sharedItems count="8">
        <s v="Rajesh"/>
        <s v="Aarti"/>
        <s v="Vikram"/>
        <s v="Priya"/>
        <s v="Anil"/>
        <s v="Sunita"/>
        <s v="Rahul"/>
        <s v="Neha"/>
      </sharedItems>
    </cacheField>
    <cacheField name="LastName" numFmtId="0">
      <sharedItems/>
    </cacheField>
    <cacheField name="Department" numFmtId="0">
      <sharedItems count="4">
        <s v="Sales"/>
        <s v="Marketing"/>
        <s v="HR"/>
        <s v="IT"/>
      </sharedItems>
    </cacheField>
    <cacheField name="Salary" numFmtId="0">
      <sharedItems containsSemiMixedTypes="0" containsString="0" containsNumber="1" containsInteger="1" minValue="47000" maxValue="6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x v="0"/>
    <s v="Patel"/>
    <x v="0"/>
    <n v="50000"/>
  </r>
  <r>
    <n v="2"/>
    <x v="1"/>
    <s v="Sharma"/>
    <x v="0"/>
    <n v="60000"/>
  </r>
  <r>
    <n v="3"/>
    <x v="2"/>
    <s v="Singh"/>
    <x v="1"/>
    <n v="55000"/>
  </r>
  <r>
    <n v="4"/>
    <x v="3"/>
    <s v="Yadav"/>
    <x v="1"/>
    <n v="52000"/>
  </r>
  <r>
    <n v="5"/>
    <x v="4"/>
    <s v="Verma"/>
    <x v="2"/>
    <n v="48000"/>
  </r>
  <r>
    <n v="6"/>
    <x v="5"/>
    <s v="Gupta"/>
    <x v="2"/>
    <n v="47000"/>
  </r>
  <r>
    <n v="7"/>
    <x v="6"/>
    <s v="Kumar"/>
    <x v="3"/>
    <n v="60000"/>
  </r>
  <r>
    <n v="8"/>
    <x v="7"/>
    <s v="Mishra"/>
    <x v="3"/>
    <n v="6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D7C41-24DC-4638-8D4C-7A1F88BE97E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J3:K8" firstHeaderRow="1" firstDataRow="1" firstDataCol="1"/>
  <pivotFields count="5">
    <pivotField showAll="0"/>
    <pivotField axis="axisRow" showAll="0">
      <items count="9">
        <item x="1"/>
        <item x="4"/>
        <item x="7"/>
        <item x="3"/>
        <item x="6"/>
        <item x="0"/>
        <item x="5"/>
        <item x="2"/>
        <item t="default"/>
      </items>
    </pivotField>
    <pivotField showAll="0"/>
    <pivotField axis="axisRow" showAll="0">
      <items count="5">
        <item sd="0" x="2"/>
        <item sd="0" x="3"/>
        <item sd="0" x="1"/>
        <item sd="0" x="0"/>
        <item t="default"/>
      </items>
    </pivotField>
    <pivotField dataField="1" showAll="0"/>
  </pivotFields>
  <rowFields count="2">
    <field x="3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in of Salary" fld="4" subtotal="min" baseField="3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41349-BBC6-4360-9393-D48A404641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G3:H8" firstHeaderRow="1" firstDataRow="1" firstDataCol="1"/>
  <pivotFields count="5">
    <pivotField showAll="0"/>
    <pivotField axis="axisRow" showAll="0">
      <items count="9">
        <item x="1"/>
        <item x="4"/>
        <item x="7"/>
        <item x="3"/>
        <item x="6"/>
        <item x="0"/>
        <item x="5"/>
        <item x="2"/>
        <item t="default"/>
      </items>
    </pivotField>
    <pivotField showAll="0"/>
    <pivotField axis="axisRow" showAll="0">
      <items count="5">
        <item sd="0" x="2"/>
        <item sd="0" x="3"/>
        <item sd="0" x="1"/>
        <item sd="0" x="0"/>
        <item t="default"/>
      </items>
    </pivotField>
    <pivotField dataField="1" showAll="0"/>
  </pivotFields>
  <rowFields count="2">
    <field x="3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alary" fld="4" subtotal="max" baseField="3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7CAF2-5002-4484-B7F3-EF570FAD21C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D3:E8" firstHeaderRow="1" firstDataRow="1" firstDataCol="1"/>
  <pivotFields count="5">
    <pivotField showAll="0"/>
    <pivotField axis="axisRow" showAll="0">
      <items count="9">
        <item x="1"/>
        <item x="4"/>
        <item x="7"/>
        <item x="3"/>
        <item x="6"/>
        <item x="0"/>
        <item x="5"/>
        <item x="2"/>
        <item t="default"/>
      </items>
    </pivotField>
    <pivotField showAll="0"/>
    <pivotField axis="axisRow" showAll="0">
      <items count="5">
        <item sd="0" x="2"/>
        <item sd="0" x="3"/>
        <item sd="0" x="1"/>
        <item sd="0" x="0"/>
        <item t="default"/>
      </items>
    </pivotField>
    <pivotField dataField="1" showAll="0"/>
  </pivotFields>
  <rowFields count="2">
    <field x="3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4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7B8FD-7FC6-4356-B566-AD413AA354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B8" firstHeaderRow="1" firstDataRow="1" firstDataCol="1"/>
  <pivotFields count="5">
    <pivotField showAll="0"/>
    <pivotField axis="axisRow" showAll="0">
      <items count="9">
        <item x="1"/>
        <item x="4"/>
        <item x="7"/>
        <item x="3"/>
        <item x="6"/>
        <item x="0"/>
        <item x="5"/>
        <item x="2"/>
        <item t="default"/>
      </items>
    </pivotField>
    <pivotField showAll="0"/>
    <pivotField axis="axisRow" showAll="0">
      <items count="5">
        <item sd="0" x="2"/>
        <item sd="0" x="3"/>
        <item sd="0" x="1"/>
        <item sd="0" x="0"/>
        <item t="default"/>
      </items>
    </pivotField>
    <pivotField dataField="1" showAll="0"/>
  </pivotFields>
  <rowFields count="2">
    <field x="3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ary" fld="4" subtotal="count" baseField="3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083E2-EB5B-43E7-839F-30B27591B22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D13:E18" firstHeaderRow="1" firstDataRow="1" firstDataCol="1"/>
  <pivotFields count="5"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tdDev of Salary" fld="4" subtotal="stdDev" baseField="3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3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63443-0BFD-475B-9F55-AB4A1890769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13:B18" firstHeaderRow="1" firstDataRow="1" firstDataCol="1"/>
  <pivotFields count="5"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4" subtotal="average" baseField="3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3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22DA-D1D5-48E9-8ACC-B4F12D3ABC5F}">
  <dimension ref="A3:K18"/>
  <sheetViews>
    <sheetView workbookViewId="0">
      <selection activeCell="H19" sqref="H19"/>
    </sheetView>
  </sheetViews>
  <sheetFormatPr defaultRowHeight="14.4" x14ac:dyDescent="0.3"/>
  <cols>
    <col min="1" max="1" width="13.33203125" bestFit="1" customWidth="1"/>
    <col min="2" max="2" width="15.77734375" bestFit="1" customWidth="1"/>
    <col min="4" max="4" width="13.33203125" bestFit="1" customWidth="1"/>
    <col min="5" max="5" width="14.88671875" bestFit="1" customWidth="1"/>
    <col min="7" max="7" width="13.33203125" bestFit="1" customWidth="1"/>
    <col min="8" max="8" width="12.44140625" bestFit="1" customWidth="1"/>
    <col min="10" max="10" width="13.33203125" bestFit="1" customWidth="1"/>
    <col min="11" max="11" width="12.109375" bestFit="1" customWidth="1"/>
  </cols>
  <sheetData>
    <row r="3" spans="1:11" x14ac:dyDescent="0.3">
      <c r="A3" s="1" t="s">
        <v>3</v>
      </c>
      <c r="B3" s="2" t="s">
        <v>27</v>
      </c>
      <c r="D3" s="1" t="s">
        <v>3</v>
      </c>
      <c r="E3" s="2" t="s">
        <v>26</v>
      </c>
      <c r="G3" s="1" t="s">
        <v>3</v>
      </c>
      <c r="H3" s="2" t="s">
        <v>28</v>
      </c>
      <c r="J3" s="1" t="s">
        <v>3</v>
      </c>
      <c r="K3" s="2" t="s">
        <v>29</v>
      </c>
    </row>
    <row r="4" spans="1:11" x14ac:dyDescent="0.3">
      <c r="A4" s="3" t="s">
        <v>17</v>
      </c>
      <c r="B4" s="2">
        <v>2</v>
      </c>
      <c r="D4" s="3" t="s">
        <v>17</v>
      </c>
      <c r="E4" s="2">
        <v>95000</v>
      </c>
      <c r="G4" s="3" t="s">
        <v>17</v>
      </c>
      <c r="H4" s="2">
        <v>48000</v>
      </c>
      <c r="J4" s="3" t="s">
        <v>17</v>
      </c>
      <c r="K4" s="2">
        <v>47000</v>
      </c>
    </row>
    <row r="5" spans="1:11" x14ac:dyDescent="0.3">
      <c r="A5" s="3" t="s">
        <v>22</v>
      </c>
      <c r="B5" s="2">
        <v>2</v>
      </c>
      <c r="D5" s="3" t="s">
        <v>22</v>
      </c>
      <c r="E5" s="2">
        <v>122000</v>
      </c>
      <c r="G5" s="3" t="s">
        <v>22</v>
      </c>
      <c r="H5" s="2">
        <v>62000</v>
      </c>
      <c r="J5" s="3" t="s">
        <v>22</v>
      </c>
      <c r="K5" s="2">
        <v>60000</v>
      </c>
    </row>
    <row r="6" spans="1:11" x14ac:dyDescent="0.3">
      <c r="A6" s="3" t="s">
        <v>12</v>
      </c>
      <c r="B6" s="2">
        <v>2</v>
      </c>
      <c r="D6" s="3" t="s">
        <v>12</v>
      </c>
      <c r="E6" s="2">
        <v>107000</v>
      </c>
      <c r="G6" s="3" t="s">
        <v>12</v>
      </c>
      <c r="H6" s="2">
        <v>55000</v>
      </c>
      <c r="J6" s="3" t="s">
        <v>12</v>
      </c>
      <c r="K6" s="2">
        <v>52000</v>
      </c>
    </row>
    <row r="7" spans="1:11" x14ac:dyDescent="0.3">
      <c r="A7" s="3" t="s">
        <v>7</v>
      </c>
      <c r="B7" s="2">
        <v>2</v>
      </c>
      <c r="D7" s="3" t="s">
        <v>7</v>
      </c>
      <c r="E7" s="2">
        <v>110000</v>
      </c>
      <c r="G7" s="3" t="s">
        <v>7</v>
      </c>
      <c r="H7" s="2">
        <v>60000</v>
      </c>
      <c r="J7" s="3" t="s">
        <v>7</v>
      </c>
      <c r="K7" s="2">
        <v>50000</v>
      </c>
    </row>
    <row r="8" spans="1:11" x14ac:dyDescent="0.3">
      <c r="A8" s="3" t="s">
        <v>25</v>
      </c>
      <c r="B8" s="2">
        <v>8</v>
      </c>
      <c r="D8" s="3" t="s">
        <v>25</v>
      </c>
      <c r="E8" s="2">
        <v>434000</v>
      </c>
      <c r="G8" s="3" t="s">
        <v>25</v>
      </c>
      <c r="H8" s="2">
        <v>62000</v>
      </c>
      <c r="J8" s="3" t="s">
        <v>25</v>
      </c>
      <c r="K8" s="2">
        <v>47000</v>
      </c>
    </row>
    <row r="13" spans="1:11" x14ac:dyDescent="0.3">
      <c r="A13" s="1" t="s">
        <v>3</v>
      </c>
      <c r="B13" s="2" t="s">
        <v>30</v>
      </c>
      <c r="D13" s="1" t="s">
        <v>3</v>
      </c>
      <c r="E13" s="2" t="s">
        <v>31</v>
      </c>
    </row>
    <row r="14" spans="1:11" x14ac:dyDescent="0.3">
      <c r="A14" s="3" t="s">
        <v>17</v>
      </c>
      <c r="B14" s="2">
        <v>47500</v>
      </c>
      <c r="D14" s="3" t="s">
        <v>17</v>
      </c>
      <c r="E14" s="2">
        <v>707.10678118654755</v>
      </c>
    </row>
    <row r="15" spans="1:11" x14ac:dyDescent="0.3">
      <c r="A15" s="3" t="s">
        <v>22</v>
      </c>
      <c r="B15" s="2">
        <v>61000</v>
      </c>
      <c r="D15" s="3" t="s">
        <v>22</v>
      </c>
      <c r="E15" s="2">
        <v>1414.2135623730951</v>
      </c>
    </row>
    <row r="16" spans="1:11" x14ac:dyDescent="0.3">
      <c r="A16" s="3" t="s">
        <v>12</v>
      </c>
      <c r="B16" s="2">
        <v>53500</v>
      </c>
      <c r="D16" s="3" t="s">
        <v>12</v>
      </c>
      <c r="E16" s="2">
        <v>2121.3203435596424</v>
      </c>
    </row>
    <row r="17" spans="1:5" x14ac:dyDescent="0.3">
      <c r="A17" s="3" t="s">
        <v>7</v>
      </c>
      <c r="B17" s="2">
        <v>55000</v>
      </c>
      <c r="D17" s="3" t="s">
        <v>7</v>
      </c>
      <c r="E17" s="2">
        <v>7071.0678118654751</v>
      </c>
    </row>
    <row r="18" spans="1:5" x14ac:dyDescent="0.3">
      <c r="A18" s="3" t="s">
        <v>25</v>
      </c>
      <c r="B18" s="2">
        <v>54250</v>
      </c>
      <c r="D18" s="3" t="s">
        <v>25</v>
      </c>
      <c r="E18" s="2">
        <v>5873.6700622353655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D16A-8CF9-4370-B085-3D8BF2882185}">
  <dimension ref="A1:H13"/>
  <sheetViews>
    <sheetView tabSelected="1" workbookViewId="0">
      <selection activeCell="K8" sqref="K8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9.33203125" bestFit="1" customWidth="1"/>
    <col min="4" max="4" width="11.109375" bestFit="1" customWidth="1"/>
    <col min="5" max="5" width="6.109375" bestFit="1" customWidth="1"/>
    <col min="6" max="6" width="6.109375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G1" s="7" t="s">
        <v>4</v>
      </c>
      <c r="H1" s="7"/>
    </row>
    <row r="2" spans="1:8" x14ac:dyDescent="0.3">
      <c r="A2" s="2">
        <v>1</v>
      </c>
      <c r="B2" s="2" t="s">
        <v>5</v>
      </c>
      <c r="C2" s="2" t="s">
        <v>6</v>
      </c>
      <c r="D2" s="2" t="s">
        <v>7</v>
      </c>
      <c r="E2" s="2">
        <v>50000</v>
      </c>
      <c r="F2" s="2"/>
      <c r="G2" s="6" t="s">
        <v>32</v>
      </c>
      <c r="H2" s="2">
        <f>COUNT(E1:E9)</f>
        <v>8</v>
      </c>
    </row>
    <row r="3" spans="1:8" x14ac:dyDescent="0.3">
      <c r="A3" s="2">
        <v>2</v>
      </c>
      <c r="B3" s="2" t="s">
        <v>8</v>
      </c>
      <c r="C3" s="2" t="s">
        <v>9</v>
      </c>
      <c r="D3" s="2" t="s">
        <v>7</v>
      </c>
      <c r="E3" s="2">
        <v>60000</v>
      </c>
      <c r="F3" s="2"/>
      <c r="G3" s="6" t="s">
        <v>33</v>
      </c>
      <c r="H3" s="2">
        <f>SUM(E2:E9)</f>
        <v>434000</v>
      </c>
    </row>
    <row r="4" spans="1:8" x14ac:dyDescent="0.3">
      <c r="A4" s="2">
        <v>3</v>
      </c>
      <c r="B4" s="2" t="s">
        <v>10</v>
      </c>
      <c r="C4" s="2" t="s">
        <v>11</v>
      </c>
      <c r="D4" s="2" t="s">
        <v>12</v>
      </c>
      <c r="E4" s="2">
        <v>55000</v>
      </c>
      <c r="F4" s="2"/>
      <c r="G4" s="6" t="s">
        <v>34</v>
      </c>
      <c r="H4" s="2">
        <f>AVERAGE(E2:E9)</f>
        <v>54250</v>
      </c>
    </row>
    <row r="5" spans="1:8" x14ac:dyDescent="0.3">
      <c r="A5" s="2">
        <v>4</v>
      </c>
      <c r="B5" s="2" t="s">
        <v>13</v>
      </c>
      <c r="C5" s="2" t="s">
        <v>14</v>
      </c>
      <c r="D5" s="2" t="s">
        <v>12</v>
      </c>
      <c r="E5" s="2">
        <v>52000</v>
      </c>
      <c r="F5" s="2"/>
      <c r="G5" s="6" t="s">
        <v>35</v>
      </c>
      <c r="H5" s="2">
        <f>MAX(E2:E9)</f>
        <v>62000</v>
      </c>
    </row>
    <row r="6" spans="1:8" x14ac:dyDescent="0.3">
      <c r="A6" s="2">
        <v>5</v>
      </c>
      <c r="B6" s="2" t="s">
        <v>15</v>
      </c>
      <c r="C6" s="2" t="s">
        <v>16</v>
      </c>
      <c r="D6" s="2" t="s">
        <v>17</v>
      </c>
      <c r="E6" s="2">
        <v>48000</v>
      </c>
      <c r="F6" s="2"/>
      <c r="G6" s="6" t="s">
        <v>36</v>
      </c>
      <c r="H6" s="2">
        <f>MIN(E2:E9)</f>
        <v>47000</v>
      </c>
    </row>
    <row r="7" spans="1:8" x14ac:dyDescent="0.3">
      <c r="A7" s="2">
        <v>6</v>
      </c>
      <c r="B7" s="2" t="s">
        <v>18</v>
      </c>
      <c r="C7" s="2" t="s">
        <v>19</v>
      </c>
      <c r="D7" s="2" t="s">
        <v>17</v>
      </c>
      <c r="E7" s="2">
        <v>47000</v>
      </c>
      <c r="G7" s="6" t="s">
        <v>37</v>
      </c>
      <c r="H7" s="2">
        <f>COUNTA(A1:E9)</f>
        <v>45</v>
      </c>
    </row>
    <row r="8" spans="1:8" x14ac:dyDescent="0.3">
      <c r="A8" s="2">
        <v>7</v>
      </c>
      <c r="B8" s="2" t="s">
        <v>20</v>
      </c>
      <c r="C8" s="2" t="s">
        <v>21</v>
      </c>
      <c r="D8" s="2" t="s">
        <v>22</v>
      </c>
      <c r="E8" s="2">
        <v>60000</v>
      </c>
      <c r="G8" s="6" t="s">
        <v>38</v>
      </c>
      <c r="H8" s="2">
        <f>COUNTIF(D2:D9,"Marketing")</f>
        <v>2</v>
      </c>
    </row>
    <row r="9" spans="1:8" x14ac:dyDescent="0.3">
      <c r="A9" s="2">
        <v>8</v>
      </c>
      <c r="B9" s="2" t="s">
        <v>23</v>
      </c>
      <c r="C9" s="2" t="s">
        <v>24</v>
      </c>
      <c r="D9" s="2" t="s">
        <v>22</v>
      </c>
      <c r="E9" s="2">
        <v>62000</v>
      </c>
      <c r="G9" s="6" t="s">
        <v>39</v>
      </c>
      <c r="H9" s="2">
        <f ca="1">SUMIF(D2:E9,"Marketing",E2:E9)</f>
        <v>107000</v>
      </c>
    </row>
    <row r="10" spans="1:8" x14ac:dyDescent="0.3">
      <c r="G10" s="6" t="s">
        <v>40</v>
      </c>
      <c r="H10" s="2">
        <f>AVERAGEIF(D1:D9,"sales",E1:E9)</f>
        <v>55000</v>
      </c>
    </row>
    <row r="11" spans="1:8" x14ac:dyDescent="0.3">
      <c r="G11" s="6" t="s">
        <v>41</v>
      </c>
      <c r="H11" s="2">
        <f>COUNTIFS(D1:D9,"HR",E1:E9,"&gt;40000")</f>
        <v>2</v>
      </c>
    </row>
    <row r="12" spans="1:8" x14ac:dyDescent="0.3">
      <c r="G12" s="6" t="s">
        <v>42</v>
      </c>
      <c r="H12" s="2">
        <f>AVERAGEIFS(E1:E9,D1:D9,"IT",E1:E9,"&gt;60000")</f>
        <v>62000</v>
      </c>
    </row>
    <row r="13" spans="1:8" x14ac:dyDescent="0.3">
      <c r="G13" s="6" t="s">
        <v>43</v>
      </c>
      <c r="H13" s="2">
        <f>SUMIFS(E1:E9,D1:D9,"Sales",E1:E9,"&gt;40000")</f>
        <v>110000</v>
      </c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H</dc:creator>
  <cp:lastModifiedBy>ARUN KUMAR H</cp:lastModifiedBy>
  <dcterms:created xsi:type="dcterms:W3CDTF">2024-04-04T16:17:24Z</dcterms:created>
  <dcterms:modified xsi:type="dcterms:W3CDTF">2024-04-07T15:14:50Z</dcterms:modified>
</cp:coreProperties>
</file>