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work\指数法\"/>
    </mc:Choice>
  </mc:AlternateContent>
  <xr:revisionPtr revIDLastSave="0" documentId="13_ncr:1_{8429EDE4-BAB9-4773-A58B-A40D1E3F2526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7" i="1" l="1"/>
  <c r="Z5" i="1"/>
  <c r="AA5" i="1"/>
  <c r="AB5" i="1"/>
  <c r="AC5" i="1"/>
  <c r="AF5" i="1" s="1"/>
  <c r="AD5" i="1"/>
  <c r="Z6" i="1"/>
  <c r="AA6" i="1"/>
  <c r="AB6" i="1"/>
  <c r="AC6" i="1"/>
  <c r="AD6" i="1"/>
  <c r="AF6" i="1" s="1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F12" i="1" s="1"/>
  <c r="AD12" i="1"/>
  <c r="Z13" i="1"/>
  <c r="AF13" i="1" s="1"/>
  <c r="AA13" i="1"/>
  <c r="AB13" i="1"/>
  <c r="AC13" i="1"/>
  <c r="AD13" i="1"/>
  <c r="Z14" i="1"/>
  <c r="AA14" i="1"/>
  <c r="AB14" i="1"/>
  <c r="AC14" i="1"/>
  <c r="AF14" i="1" s="1"/>
  <c r="AD14" i="1"/>
  <c r="Z15" i="1"/>
  <c r="AA15" i="1"/>
  <c r="AB15" i="1"/>
  <c r="AC15" i="1"/>
  <c r="AD15" i="1"/>
  <c r="AF15" i="1" s="1"/>
  <c r="Z16" i="1"/>
  <c r="AA16" i="1"/>
  <c r="AB16" i="1"/>
  <c r="AC16" i="1"/>
  <c r="AD16" i="1"/>
  <c r="Z17" i="1"/>
  <c r="AA17" i="1"/>
  <c r="AB17" i="1"/>
  <c r="AC17" i="1"/>
  <c r="AF17" i="1" s="1"/>
  <c r="AD17" i="1"/>
  <c r="Z18" i="1"/>
  <c r="AA18" i="1"/>
  <c r="AB18" i="1"/>
  <c r="AC18" i="1"/>
  <c r="AD18" i="1"/>
  <c r="AF18" i="1" s="1"/>
  <c r="Z19" i="1"/>
  <c r="AA19" i="1"/>
  <c r="AB19" i="1"/>
  <c r="AC19" i="1"/>
  <c r="AF19" i="1" s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F22" i="1" s="1"/>
  <c r="AB22" i="1"/>
  <c r="AC22" i="1"/>
  <c r="AD22" i="1"/>
  <c r="Z23" i="1"/>
  <c r="AA23" i="1"/>
  <c r="AB23" i="1"/>
  <c r="AC23" i="1"/>
  <c r="AD23" i="1"/>
  <c r="Z24" i="1"/>
  <c r="AA24" i="1"/>
  <c r="AB24" i="1"/>
  <c r="AC24" i="1"/>
  <c r="AF24" i="1" s="1"/>
  <c r="AD24" i="1"/>
  <c r="AA4" i="1"/>
  <c r="AB4" i="1"/>
  <c r="AC4" i="1"/>
  <c r="AD4" i="1"/>
  <c r="Z4" i="1"/>
  <c r="AF4" i="1" s="1"/>
  <c r="T4" i="1"/>
  <c r="AF8" i="1"/>
  <c r="AF9" i="1"/>
  <c r="AF10" i="1"/>
  <c r="AF11" i="1"/>
  <c r="AF16" i="1"/>
  <c r="AF20" i="1"/>
  <c r="AF21" i="1"/>
  <c r="AF23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X4" i="1"/>
  <c r="U4" i="1"/>
  <c r="V4" i="1"/>
  <c r="W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4" i="1"/>
  <c r="G8" i="2"/>
  <c r="H8" i="2"/>
  <c r="I8" i="2"/>
  <c r="I6" i="2"/>
  <c r="I7" i="2"/>
  <c r="I5" i="2"/>
  <c r="H6" i="2"/>
  <c r="H7" i="2"/>
  <c r="H5" i="2"/>
  <c r="G6" i="2"/>
  <c r="G7" i="2"/>
  <c r="G5" i="2"/>
  <c r="AR15" i="1"/>
  <c r="AS15" i="1"/>
  <c r="AT15" i="1"/>
  <c r="AU15" i="1"/>
  <c r="AQ15" i="1"/>
  <c r="AR14" i="1"/>
  <c r="AS14" i="1"/>
  <c r="AT14" i="1"/>
  <c r="AU14" i="1"/>
  <c r="AQ14" i="1"/>
  <c r="AR13" i="1"/>
  <c r="AS13" i="1"/>
  <c r="AT13" i="1"/>
  <c r="AU13" i="1"/>
  <c r="AQ13" i="1"/>
  <c r="AR12" i="1"/>
  <c r="AS12" i="1"/>
  <c r="AT12" i="1"/>
  <c r="AU12" i="1"/>
  <c r="AQ12" i="1"/>
  <c r="AR11" i="1"/>
  <c r="AS11" i="1"/>
  <c r="AT11" i="1"/>
  <c r="AU11" i="1"/>
  <c r="AQ11" i="1"/>
  <c r="AP10" i="1"/>
  <c r="AP3" i="1"/>
  <c r="F25" i="1"/>
  <c r="N6" i="1" s="1"/>
  <c r="G25" i="1"/>
  <c r="E25" i="1"/>
  <c r="M9" i="1" s="1"/>
  <c r="O15" i="1" l="1"/>
  <c r="O4" i="1"/>
  <c r="O11" i="1"/>
  <c r="M14" i="1"/>
  <c r="O22" i="1"/>
  <c r="M7" i="1"/>
  <c r="M5" i="1"/>
  <c r="O14" i="1"/>
  <c r="O13" i="1"/>
  <c r="O10" i="1"/>
  <c r="M8" i="1"/>
  <c r="N16" i="1"/>
  <c r="M20" i="1"/>
  <c r="M19" i="1"/>
  <c r="N14" i="1"/>
  <c r="M17" i="1"/>
  <c r="N13" i="1"/>
  <c r="N24" i="1"/>
  <c r="M16" i="1"/>
  <c r="N12" i="1"/>
  <c r="N4" i="1"/>
  <c r="N17" i="1"/>
  <c r="M15" i="1"/>
  <c r="N5" i="1"/>
  <c r="O23" i="1"/>
  <c r="M18" i="1"/>
  <c r="M6" i="1"/>
  <c r="N15" i="1"/>
  <c r="O24" i="1"/>
  <c r="O12" i="1"/>
  <c r="O20" i="1"/>
  <c r="M4" i="1"/>
  <c r="M13" i="1"/>
  <c r="N22" i="1"/>
  <c r="N10" i="1"/>
  <c r="O19" i="1"/>
  <c r="O7" i="1"/>
  <c r="N23" i="1"/>
  <c r="M12" i="1"/>
  <c r="N21" i="1"/>
  <c r="N9" i="1"/>
  <c r="O18" i="1"/>
  <c r="O6" i="1"/>
  <c r="O21" i="1"/>
  <c r="M24" i="1"/>
  <c r="M23" i="1"/>
  <c r="M11" i="1"/>
  <c r="N20" i="1"/>
  <c r="N8" i="1"/>
  <c r="O17" i="1"/>
  <c r="O5" i="1"/>
  <c r="N11" i="1"/>
  <c r="M22" i="1"/>
  <c r="M10" i="1"/>
  <c r="N19" i="1"/>
  <c r="N7" i="1"/>
  <c r="O16" i="1"/>
  <c r="O9" i="1"/>
  <c r="O8" i="1"/>
  <c r="M21" i="1"/>
  <c r="N18" i="1"/>
  <c r="AQ6" i="1" l="1"/>
  <c r="AR6" i="1"/>
  <c r="AS6" i="1"/>
  <c r="AR5" i="1"/>
  <c r="AS5" i="1"/>
  <c r="AQ5" i="1"/>
  <c r="AR4" i="1"/>
  <c r="AQ4" i="1"/>
  <c r="AS4" i="1"/>
  <c r="H25" i="1"/>
  <c r="I25" i="1"/>
  <c r="P12" i="1" l="1"/>
  <c r="P21" i="1"/>
  <c r="P5" i="1"/>
  <c r="P23" i="1"/>
  <c r="P7" i="1"/>
  <c r="P16" i="1"/>
  <c r="P15" i="1"/>
  <c r="P8" i="1"/>
  <c r="P11" i="1"/>
  <c r="P14" i="1"/>
  <c r="P20" i="1"/>
  <c r="P13" i="1"/>
  <c r="P9" i="1"/>
  <c r="P18" i="1"/>
  <c r="P10" i="1"/>
  <c r="P22" i="1"/>
  <c r="P6" i="1"/>
  <c r="P4" i="1"/>
  <c r="P19" i="1"/>
  <c r="P17" i="1"/>
  <c r="P24" i="1"/>
  <c r="Q8" i="1"/>
  <c r="Q21" i="1"/>
  <c r="Q15" i="1"/>
  <c r="Q23" i="1"/>
  <c r="Q10" i="1"/>
  <c r="Q9" i="1"/>
  <c r="Q12" i="1"/>
  <c r="Q24" i="1"/>
  <c r="Q20" i="1"/>
  <c r="Q5" i="1"/>
  <c r="Q4" i="1"/>
  <c r="Q18" i="1"/>
  <c r="Q14" i="1"/>
  <c r="Q16" i="1"/>
  <c r="Q7" i="1"/>
  <c r="Q13" i="1"/>
  <c r="Q19" i="1"/>
  <c r="Q6" i="1"/>
  <c r="Q22" i="1"/>
  <c r="Q11" i="1"/>
  <c r="Q17" i="1"/>
  <c r="AR7" i="1" l="1"/>
  <c r="AS7" i="1"/>
  <c r="AT7" i="1"/>
  <c r="AU7" i="1"/>
  <c r="AQ7" i="1"/>
  <c r="AT6" i="1"/>
  <c r="AT5" i="1"/>
  <c r="AT4" i="1"/>
  <c r="AR8" i="1"/>
  <c r="AT8" i="1"/>
  <c r="AU8" i="1"/>
  <c r="AQ8" i="1"/>
  <c r="AS8" i="1"/>
  <c r="AU4" i="1"/>
  <c r="AU5" i="1"/>
  <c r="AU6" i="1"/>
</calcChain>
</file>

<file path=xl/sharedStrings.xml><?xml version="1.0" encoding="utf-8"?>
<sst xmlns="http://schemas.openxmlformats.org/spreadsheetml/2006/main" count="123" uniqueCount="60">
  <si>
    <t>工业固体废弃物产生量（万吨)</t>
  </si>
  <si>
    <t>负</t>
  </si>
  <si>
    <t>工业废水排放量（万吨)</t>
  </si>
  <si>
    <t>城市绿地面积(平方米)</t>
  </si>
  <si>
    <t>正</t>
  </si>
  <si>
    <t>建成区绿化覆盖率（ %)</t>
  </si>
  <si>
    <t>工业废气排放量(万标立方米)</t>
  </si>
  <si>
    <t>确定指标的正负向</t>
    <phoneticPr fontId="1" type="noConversion"/>
  </si>
  <si>
    <t>2016年广州市环境数据</t>
  </si>
  <si>
    <t>广州</t>
  </si>
  <si>
    <t>深圳</t>
  </si>
  <si>
    <t>珠海</t>
  </si>
  <si>
    <t>汕头</t>
  </si>
  <si>
    <t>佛山</t>
  </si>
  <si>
    <t>韶关</t>
  </si>
  <si>
    <t>河源</t>
  </si>
  <si>
    <t>梅州</t>
  </si>
  <si>
    <t>惠州</t>
  </si>
  <si>
    <t>汕尾</t>
  </si>
  <si>
    <t>东莞</t>
  </si>
  <si>
    <t>中山</t>
  </si>
  <si>
    <t>江门</t>
  </si>
  <si>
    <t>阳江</t>
  </si>
  <si>
    <t>湛江</t>
  </si>
  <si>
    <t>茂名</t>
  </si>
  <si>
    <t>肇庆</t>
  </si>
  <si>
    <t>清远</t>
  </si>
  <si>
    <t>朝州</t>
  </si>
  <si>
    <t>揭阳</t>
  </si>
  <si>
    <t>云浮</t>
    <phoneticPr fontId="1" type="noConversion"/>
  </si>
  <si>
    <t>废水排放总量</t>
    <phoneticPr fontId="1" type="noConversion"/>
  </si>
  <si>
    <t>废气排放总量</t>
    <phoneticPr fontId="1" type="noConversion"/>
  </si>
  <si>
    <t>建成区绿地率</t>
    <phoneticPr fontId="1" type="noConversion"/>
  </si>
  <si>
    <t>sum</t>
    <phoneticPr fontId="1" type="noConversion"/>
  </si>
  <si>
    <t>固体废弃物排放总量</t>
    <phoneticPr fontId="1" type="noConversion"/>
  </si>
  <si>
    <t>绿地面积</t>
    <phoneticPr fontId="1" type="noConversion"/>
  </si>
  <si>
    <t>某商店三种商品的销售资料</t>
    <phoneticPr fontId="1" type="noConversion"/>
  </si>
  <si>
    <t>商品名称</t>
    <phoneticPr fontId="1" type="noConversion"/>
  </si>
  <si>
    <t>计量单位</t>
    <phoneticPr fontId="1" type="noConversion"/>
  </si>
  <si>
    <t>销售量</t>
    <phoneticPr fontId="1" type="noConversion"/>
  </si>
  <si>
    <t>价格(元)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</si>
  <si>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</si>
  <si>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</si>
  <si>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</si>
  <si>
    <t>件</t>
    <phoneticPr fontId="1" type="noConversion"/>
  </si>
  <si>
    <t>米</t>
    <phoneticPr fontId="1" type="noConversion"/>
  </si>
  <si>
    <t>套</t>
    <phoneticPr fontId="1" type="noConversion"/>
  </si>
  <si>
    <t>1999年</t>
    <phoneticPr fontId="1" type="noConversion"/>
  </si>
  <si>
    <t>2000年</t>
    <phoneticPr fontId="1" type="noConversion"/>
  </si>
  <si>
    <t>q0</t>
    <phoneticPr fontId="1" type="noConversion"/>
  </si>
  <si>
    <t>q1</t>
    <phoneticPr fontId="1" type="noConversion"/>
  </si>
  <si>
    <t>p0</t>
    <phoneticPr fontId="1" type="noConversion"/>
  </si>
  <si>
    <t>p1</t>
    <phoneticPr fontId="1" type="noConversion"/>
  </si>
  <si>
    <t>销售额(元)</t>
    <phoneticPr fontId="1" type="noConversion"/>
  </si>
  <si>
    <t>p0q0</t>
    <phoneticPr fontId="1" type="noConversion"/>
  </si>
  <si>
    <t>p1q1</t>
    <phoneticPr fontId="1" type="noConversion"/>
  </si>
  <si>
    <t>p0q1</t>
    <phoneticPr fontId="1" type="noConversion"/>
  </si>
  <si>
    <t>权重</t>
    <phoneticPr fontId="1" type="noConversion"/>
  </si>
  <si>
    <t>指数法</t>
    <phoneticPr fontId="1" type="noConversion"/>
  </si>
  <si>
    <t>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</si>
</sst>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25"/>
  <sheetViews>
    <sheetView tabSelected="1" topLeftCell="U1" zoomScaleNormal="100" workbookViewId="0">
      <selection activeCell="AF4" sqref="AF4"/>
    </sheetView>
  </sheetViews>
  <sheetFormatPr defaultRowHeight="13.8" x14ac:dyDescent="0.25"/>
  <cols>
    <col min="1" max="1" width="28.109375" bestFit="1" customWidth="1"/>
    <col min="2" max="2" width="3.33203125" bestFit="1" customWidth="1"/>
    <col min="4" max="4" width="5.44140625" bestFit="1" customWidth="1"/>
    <col min="5" max="5" width="14.88671875" bestFit="1" customWidth="1"/>
    <col min="6" max="6" width="15.88671875" bestFit="1" customWidth="1"/>
    <col min="7" max="7" width="20.44140625" bestFit="1" customWidth="1"/>
    <col min="8" max="8" width="9.44140625" bestFit="1" customWidth="1"/>
    <col min="9" max="9" width="14.33203125" bestFit="1" customWidth="1"/>
    <col min="12" max="12" width="5.44140625" bestFit="1" customWidth="1"/>
    <col min="13" max="14" width="13.88671875" bestFit="1" customWidth="1"/>
    <col min="15" max="15" width="20.44140625" bestFit="1" customWidth="1"/>
    <col min="16" max="16" width="12.77734375" bestFit="1" customWidth="1"/>
    <col min="17" max="17" width="13.88671875" bestFit="1" customWidth="1"/>
    <col min="19" max="19" width="20.44140625" bestFit="1" customWidth="1"/>
    <col min="20" max="21" width="13.88671875" bestFit="1" customWidth="1"/>
    <col min="22" max="22" width="20.44140625" bestFit="1" customWidth="1"/>
    <col min="23" max="23" width="12.77734375" bestFit="1" customWidth="1"/>
    <col min="24" max="24" width="13.88671875" bestFit="1" customWidth="1"/>
    <col min="26" max="27" width="15.44140625" bestFit="1" customWidth="1"/>
    <col min="28" max="28" width="22.77734375" bestFit="1" customWidth="1"/>
    <col min="29" max="29" width="10.5546875" bestFit="1" customWidth="1"/>
    <col min="30" max="30" width="15.44140625" bestFit="1" customWidth="1"/>
  </cols>
  <sheetData>
    <row r="2" spans="1:47" ht="15.6" x14ac:dyDescent="0.25">
      <c r="A2" s="17" t="s">
        <v>7</v>
      </c>
      <c r="B2" s="17"/>
      <c r="D2" s="18" t="s">
        <v>8</v>
      </c>
      <c r="E2" s="18"/>
      <c r="F2" s="18"/>
      <c r="G2" s="18"/>
      <c r="H2" s="18"/>
      <c r="I2" s="18"/>
      <c r="L2" s="18" t="s">
        <v>8</v>
      </c>
      <c r="M2" s="18"/>
      <c r="N2" s="18"/>
      <c r="O2" s="18"/>
      <c r="P2" s="18"/>
      <c r="Q2" s="18"/>
      <c r="T2" s="19" t="s">
        <v>57</v>
      </c>
      <c r="U2" s="19"/>
      <c r="V2" s="19"/>
      <c r="W2" s="19"/>
      <c r="AB2" t="s">
        <v>58</v>
      </c>
      <c r="AF2" t="s">
        <v>59</v>
      </c>
    </row>
    <row r="3" spans="1:47" ht="28.8" x14ac:dyDescent="0.25">
      <c r="A3" s="5" t="s">
        <v>0</v>
      </c>
      <c r="B3" s="5" t="s">
        <v>1</v>
      </c>
      <c r="D3" s="3"/>
      <c r="E3" s="4" t="s">
        <v>30</v>
      </c>
      <c r="F3" s="4" t="s">
        <v>31</v>
      </c>
      <c r="G3" s="4" t="s">
        <v>34</v>
      </c>
      <c r="H3" s="4" t="s">
        <v>35</v>
      </c>
      <c r="I3" s="4" t="s">
        <v>32</v>
      </c>
      <c r="L3" s="6"/>
      <c r="M3" s="4" t="s">
        <v>30</v>
      </c>
      <c r="N3" s="4" t="s">
        <v>31</v>
      </c>
      <c r="O3" s="4" t="s">
        <v>34</v>
      </c>
      <c r="P3" s="4" t="s">
        <v>35</v>
      </c>
      <c r="Q3" s="4" t="s">
        <v>32</v>
      </c>
      <c r="R3" s="16" t="s">
        <v>33</v>
      </c>
      <c r="T3" s="4" t="s">
        <v>30</v>
      </c>
      <c r="U3" s="4" t="s">
        <v>31</v>
      </c>
      <c r="V3" s="4" t="s">
        <v>34</v>
      </c>
      <c r="W3" s="4" t="s">
        <v>35</v>
      </c>
      <c r="X3" s="4" t="s">
        <v>32</v>
      </c>
      <c r="Z3" s="4" t="s">
        <v>30</v>
      </c>
      <c r="AA3" s="4" t="s">
        <v>31</v>
      </c>
      <c r="AB3" s="4" t="s">
        <v>34</v>
      </c>
      <c r="AC3" s="4" t="s">
        <v>35</v>
      </c>
      <c r="AD3" s="4" t="s">
        <v>32</v>
      </c>
      <c r="AP3" s="7" t="str">
        <f>L4</f>
        <v>广州</v>
      </c>
      <c r="AQ3" s="4" t="s">
        <v>30</v>
      </c>
      <c r="AR3" s="4" t="s">
        <v>31</v>
      </c>
      <c r="AS3" s="4" t="s">
        <v>34</v>
      </c>
      <c r="AT3" s="4" t="s">
        <v>35</v>
      </c>
      <c r="AU3" s="4" t="s">
        <v>32</v>
      </c>
    </row>
    <row r="4" spans="1:47" ht="15.6" x14ac:dyDescent="0.25">
      <c r="A4" s="5" t="s">
        <v>2</v>
      </c>
      <c r="B4" s="5" t="s">
        <v>1</v>
      </c>
      <c r="D4" s="1" t="s">
        <v>9</v>
      </c>
      <c r="E4" s="2">
        <v>16.100000000000001</v>
      </c>
      <c r="F4" s="2">
        <v>4122.8</v>
      </c>
      <c r="G4" s="2">
        <v>498.9</v>
      </c>
      <c r="H4" s="2">
        <v>144524</v>
      </c>
      <c r="I4" s="2">
        <v>0.37</v>
      </c>
      <c r="L4" s="2" t="s">
        <v>9</v>
      </c>
      <c r="M4" s="2">
        <f>E4/$E$25</f>
        <v>0.17200854700854695</v>
      </c>
      <c r="N4" s="2">
        <f>F4/$F$25</f>
        <v>0.1061316322616685</v>
      </c>
      <c r="O4" s="2">
        <f>G4/$G$25</f>
        <v>8.893523717845872E-2</v>
      </c>
      <c r="P4" s="2">
        <f>H4/$H$25</f>
        <v>0.34163706855330589</v>
      </c>
      <c r="Q4" s="2">
        <f>I4/$I$25</f>
        <v>4.6482412060301515E-2</v>
      </c>
      <c r="R4">
        <f>SUM(M4:Q4)</f>
        <v>0.75519489706228149</v>
      </c>
      <c r="T4">
        <f>M4/$R$4</f>
        <v>0.22776709386896357</v>
      </c>
      <c r="U4">
        <f t="shared" ref="U4:W4" si="0">N4/$R$4</f>
        <v>0.14053542029285684</v>
      </c>
      <c r="V4">
        <f t="shared" si="0"/>
        <v>0.11776461615990523</v>
      </c>
      <c r="W4">
        <f t="shared" si="0"/>
        <v>0.45238264967398317</v>
      </c>
      <c r="X4">
        <f>Q4/$R$4</f>
        <v>6.1550220004291258E-2</v>
      </c>
      <c r="Z4">
        <f>POWER(M4,T4)</f>
        <v>0.66970486110573524</v>
      </c>
      <c r="AA4">
        <f t="shared" ref="AA4:AD4" si="1">POWER(N4,U4)</f>
        <v>0.72961994203807035</v>
      </c>
      <c r="AB4">
        <f t="shared" si="1"/>
        <v>0.75203505906767421</v>
      </c>
      <c r="AC4">
        <f t="shared" si="1"/>
        <v>0.6151668054451388</v>
      </c>
      <c r="AD4">
        <f t="shared" si="1"/>
        <v>0.82788749660953742</v>
      </c>
      <c r="AF4">
        <f>(AC4*AD4)/(Z4*AA4*AB4)</f>
        <v>1.3859449552656458</v>
      </c>
      <c r="AP4" s="4" t="s">
        <v>30</v>
      </c>
      <c r="AQ4" s="8">
        <f>$M$4/M$4</f>
        <v>1</v>
      </c>
      <c r="AR4" s="9">
        <f>$M$4/N$4</f>
        <v>1.6207095221569601</v>
      </c>
      <c r="AS4" s="9">
        <f>$M$4/O$4</f>
        <v>1.9340876852151654</v>
      </c>
      <c r="AT4" s="9">
        <f>$M$4/P$4</f>
        <v>0.50348326584387704</v>
      </c>
      <c r="AU4" s="9">
        <f>$M$4/Q$4</f>
        <v>3.7005082005081986</v>
      </c>
    </row>
    <row r="5" spans="1:47" ht="15.6" x14ac:dyDescent="0.25">
      <c r="A5" s="5" t="s">
        <v>3</v>
      </c>
      <c r="B5" s="5" t="s">
        <v>4</v>
      </c>
      <c r="D5" s="1" t="s">
        <v>10</v>
      </c>
      <c r="E5" s="2">
        <v>18.3</v>
      </c>
      <c r="F5" s="2">
        <v>2779.5</v>
      </c>
      <c r="G5" s="2">
        <v>102.6</v>
      </c>
      <c r="H5" s="2">
        <v>97850</v>
      </c>
      <c r="I5" s="2">
        <v>0.43</v>
      </c>
      <c r="L5" s="2" t="s">
        <v>10</v>
      </c>
      <c r="M5" s="2">
        <f t="shared" ref="M5:M24" si="2">E5/$E$25</f>
        <v>0.19551282051282046</v>
      </c>
      <c r="N5" s="2">
        <f t="shared" ref="N5:N24" si="3">F5/$F$25</f>
        <v>7.1551584328928775E-2</v>
      </c>
      <c r="O5" s="2">
        <f t="shared" ref="O5:O24" si="4">G5/$G$25</f>
        <v>1.828974811487245E-2</v>
      </c>
      <c r="P5" s="2">
        <f t="shared" ref="P5:P24" si="5">H5/$H$25</f>
        <v>0.23130543825206182</v>
      </c>
      <c r="Q5" s="2">
        <f t="shared" ref="Q5:Q24" si="6">I5/$I$25</f>
        <v>5.4020100502512575E-2</v>
      </c>
      <c r="R5">
        <f t="shared" ref="R5:R24" si="7">SUM(M5:Q5)</f>
        <v>0.57067969171119604</v>
      </c>
      <c r="T5">
        <f>M5/$R$5</f>
        <v>0.34259642204293411</v>
      </c>
      <c r="U5">
        <f t="shared" ref="U5:W5" si="8">N5/$R$5</f>
        <v>0.12537958747818714</v>
      </c>
      <c r="V5">
        <f t="shared" si="8"/>
        <v>3.204906076126561E-2</v>
      </c>
      <c r="W5">
        <f t="shared" si="8"/>
        <v>0.40531569917704136</v>
      </c>
      <c r="X5">
        <f>Q5/$R$5</f>
        <v>9.4659230540571848E-2</v>
      </c>
      <c r="Z5">
        <f t="shared" ref="Z5:Z24" si="9">POWER(M5,T5)</f>
        <v>0.571688128271443</v>
      </c>
      <c r="AA5">
        <f t="shared" ref="AA5:AA24" si="10">POWER(N5,U5)</f>
        <v>0.71844352432569591</v>
      </c>
      <c r="AB5">
        <f t="shared" ref="AB5:AB24" si="11">POWER(O5,V5)</f>
        <v>0.87964085047540475</v>
      </c>
      <c r="AC5">
        <f t="shared" ref="AC5:AC24" si="12">POWER(P5,W5)</f>
        <v>0.55245198793227457</v>
      </c>
      <c r="AD5">
        <f t="shared" ref="AD5:AD24" si="13">POWER(Q5,X5)</f>
        <v>0.75862066404213646</v>
      </c>
      <c r="AF5">
        <f t="shared" ref="AF5:AF24" si="14">(AC5*AD5)/(Z5*AA5*AB5)</f>
        <v>1.1600107417219985</v>
      </c>
      <c r="AP5" s="4" t="s">
        <v>31</v>
      </c>
      <c r="AQ5" s="8">
        <f>$N$4/M$4</f>
        <v>0.6170137130243587</v>
      </c>
      <c r="AR5" s="9">
        <f>$N$4/N$4</f>
        <v>1</v>
      </c>
      <c r="AS5" s="9">
        <f>$N$4/O$4</f>
        <v>1.1933586239692962</v>
      </c>
      <c r="AT5" s="9">
        <f>$N$4/P$4</f>
        <v>0.31065607930396083</v>
      </c>
      <c r="AU5" s="9">
        <f>$N$4/Q$4</f>
        <v>2.2832643048726515</v>
      </c>
    </row>
    <row r="6" spans="1:47" ht="15.6" x14ac:dyDescent="0.25">
      <c r="A6" s="5" t="s">
        <v>5</v>
      </c>
      <c r="B6" s="5" t="s">
        <v>4</v>
      </c>
      <c r="D6" s="1" t="s">
        <v>11</v>
      </c>
      <c r="E6" s="2">
        <v>2.9</v>
      </c>
      <c r="F6" s="2">
        <v>2332.8000000000002</v>
      </c>
      <c r="G6" s="2">
        <v>245.6</v>
      </c>
      <c r="H6" s="2">
        <v>9559.56</v>
      </c>
      <c r="I6" s="2">
        <v>0.39</v>
      </c>
      <c r="L6" s="2" t="s">
        <v>11</v>
      </c>
      <c r="M6" s="2">
        <f t="shared" si="2"/>
        <v>3.098290598290597E-2</v>
      </c>
      <c r="N6" s="2">
        <f t="shared" si="3"/>
        <v>6.0052360468618476E-2</v>
      </c>
      <c r="O6" s="2">
        <f t="shared" si="4"/>
        <v>4.3781307378291168E-2</v>
      </c>
      <c r="P6" s="2">
        <f t="shared" si="5"/>
        <v>2.2597631224291058E-2</v>
      </c>
      <c r="Q6" s="2">
        <f t="shared" si="6"/>
        <v>4.899497487437187E-2</v>
      </c>
      <c r="R6">
        <f t="shared" si="7"/>
        <v>0.20640917992847854</v>
      </c>
      <c r="T6">
        <f>M6/$R$6</f>
        <v>0.15010430250070103</v>
      </c>
      <c r="U6">
        <f t="shared" ref="U6" si="15">N6/$R$4</f>
        <v>7.9519023105456596E-2</v>
      </c>
      <c r="V6">
        <f t="shared" ref="V6" si="16">O6/$R$4</f>
        <v>5.7973521204395126E-2</v>
      </c>
      <c r="W6">
        <f t="shared" ref="W6:X6" si="17">P6/$R$4</f>
        <v>2.9922913028406512E-2</v>
      </c>
      <c r="X6">
        <f t="shared" si="17"/>
        <v>6.4877258923442135E-2</v>
      </c>
      <c r="Z6">
        <f t="shared" si="9"/>
        <v>0.59362330515069839</v>
      </c>
      <c r="AA6">
        <f t="shared" si="10"/>
        <v>0.79959469749011647</v>
      </c>
      <c r="AB6">
        <f t="shared" si="11"/>
        <v>0.83412420350031902</v>
      </c>
      <c r="AC6">
        <f t="shared" si="12"/>
        <v>0.89278887070660151</v>
      </c>
      <c r="AD6">
        <f t="shared" si="13"/>
        <v>0.82228169466965617</v>
      </c>
      <c r="AF6">
        <f t="shared" si="14"/>
        <v>1.854205303142801</v>
      </c>
      <c r="AP6" s="4" t="s">
        <v>34</v>
      </c>
      <c r="AQ6" s="8">
        <f>$O$4/M$4</f>
        <v>0.51703963974557388</v>
      </c>
      <c r="AR6" s="9">
        <f>$O$4/N$4</f>
        <v>0.83797106746825578</v>
      </c>
      <c r="AS6" s="9">
        <f>$O$4/O$4</f>
        <v>1</v>
      </c>
      <c r="AT6" s="9">
        <f>$O$4/P$4</f>
        <v>0.26032080638984317</v>
      </c>
      <c r="AU6" s="9">
        <f>$O$4/Q$4</f>
        <v>1.9133094268663009</v>
      </c>
    </row>
    <row r="7" spans="1:47" ht="15.6" x14ac:dyDescent="0.25">
      <c r="A7" s="5" t="s">
        <v>6</v>
      </c>
      <c r="B7" s="5" t="s">
        <v>1</v>
      </c>
      <c r="D7" s="1" t="s">
        <v>12</v>
      </c>
      <c r="E7" s="2">
        <v>3</v>
      </c>
      <c r="F7" s="2">
        <v>729.1</v>
      </c>
      <c r="G7" s="2">
        <v>85.1</v>
      </c>
      <c r="H7" s="2">
        <v>10551</v>
      </c>
      <c r="I7" s="2">
        <v>0.46</v>
      </c>
      <c r="L7" s="2" t="s">
        <v>12</v>
      </c>
      <c r="M7" s="2">
        <f t="shared" si="2"/>
        <v>3.2051282051282041E-2</v>
      </c>
      <c r="N7" s="2">
        <f t="shared" si="3"/>
        <v>1.8768936907437299E-2</v>
      </c>
      <c r="O7" s="2">
        <f t="shared" si="4"/>
        <v>1.5170151701517013E-2</v>
      </c>
      <c r="P7" s="2">
        <f t="shared" si="5"/>
        <v>2.4941274184951498E-2</v>
      </c>
      <c r="Q7" s="2">
        <f t="shared" si="6"/>
        <v>5.7788944723618105E-2</v>
      </c>
      <c r="R7">
        <f t="shared" si="7"/>
        <v>0.14872058956880596</v>
      </c>
      <c r="T7">
        <f>M7/$R$7</f>
        <v>0.21551341441161673</v>
      </c>
      <c r="U7">
        <f t="shared" ref="U7:X7" si="18">N7/$R$7</f>
        <v>0.12620267954729833</v>
      </c>
      <c r="V7">
        <f t="shared" si="18"/>
        <v>0.10200438113848724</v>
      </c>
      <c r="W7">
        <f t="shared" si="18"/>
        <v>0.1677055897725066</v>
      </c>
      <c r="X7">
        <f t="shared" si="18"/>
        <v>0.38857393513009109</v>
      </c>
      <c r="Z7">
        <f t="shared" si="9"/>
        <v>0.47641962374120295</v>
      </c>
      <c r="AA7">
        <f t="shared" si="10"/>
        <v>0.60548510024959934</v>
      </c>
      <c r="AB7">
        <f t="shared" si="11"/>
        <v>0.65230844771782526</v>
      </c>
      <c r="AC7">
        <f t="shared" si="12"/>
        <v>0.53846105095737262</v>
      </c>
      <c r="AD7">
        <f t="shared" si="13"/>
        <v>0.33028218392867587</v>
      </c>
      <c r="AF7">
        <f>(AC7*AD7)/(Z7*AA7*AB7)</f>
        <v>0.94513389186471242</v>
      </c>
      <c r="AP7" s="4" t="s">
        <v>35</v>
      </c>
      <c r="AQ7" s="8">
        <f>$P$4/M$4</f>
        <v>1.9861633302229467</v>
      </c>
      <c r="AR7" s="9">
        <f>$P$4/N$4</f>
        <v>3.2189938218513086</v>
      </c>
      <c r="AS7" s="9">
        <f>$P$4/O$4</f>
        <v>3.8414140378101433</v>
      </c>
      <c r="AT7" s="9">
        <f>$P$4/P$4</f>
        <v>1</v>
      </c>
      <c r="AU7" s="9">
        <f>$P$4/Q$4</f>
        <v>7.3498136910386878</v>
      </c>
    </row>
    <row r="8" spans="1:47" ht="15.6" x14ac:dyDescent="0.25">
      <c r="D8" s="1" t="s">
        <v>13</v>
      </c>
      <c r="E8" s="2">
        <v>8.3000000000000007</v>
      </c>
      <c r="F8" s="2">
        <v>3258.7</v>
      </c>
      <c r="G8" s="2">
        <v>382.6</v>
      </c>
      <c r="H8" s="2">
        <v>5555.05</v>
      </c>
      <c r="I8" s="2">
        <v>0.41</v>
      </c>
      <c r="L8" s="2" t="s">
        <v>13</v>
      </c>
      <c r="M8" s="2">
        <f t="shared" si="2"/>
        <v>8.8675213675213652E-2</v>
      </c>
      <c r="N8" s="2">
        <f t="shared" si="3"/>
        <v>8.3887443012297239E-2</v>
      </c>
      <c r="O8" s="2">
        <f t="shared" si="4"/>
        <v>6.8203290728559449E-2</v>
      </c>
      <c r="P8" s="2">
        <f t="shared" si="5"/>
        <v>1.3131459118672622E-2</v>
      </c>
      <c r="Q8" s="2">
        <f t="shared" si="6"/>
        <v>5.1507537688442219E-2</v>
      </c>
      <c r="R8">
        <f t="shared" si="7"/>
        <v>0.3054049442231852</v>
      </c>
      <c r="T8">
        <f>M8/$R$8</f>
        <v>0.29035290800796981</v>
      </c>
      <c r="U8">
        <f t="shared" ref="U8:X8" si="19">N8/$R$8</f>
        <v>0.27467611313782003</v>
      </c>
      <c r="V8">
        <f t="shared" si="19"/>
        <v>0.22332084669434016</v>
      </c>
      <c r="W8">
        <f t="shared" si="19"/>
        <v>4.2996877971550961E-2</v>
      </c>
      <c r="X8">
        <f t="shared" si="19"/>
        <v>0.16865325418831892</v>
      </c>
      <c r="Z8">
        <f t="shared" si="9"/>
        <v>0.49487022199785852</v>
      </c>
      <c r="AA8">
        <f t="shared" si="10"/>
        <v>0.50625026497248649</v>
      </c>
      <c r="AB8">
        <f t="shared" si="11"/>
        <v>0.54898998105182184</v>
      </c>
      <c r="AC8">
        <f t="shared" si="12"/>
        <v>0.83002912770863646</v>
      </c>
      <c r="AD8">
        <f t="shared" si="13"/>
        <v>0.60639109750706821</v>
      </c>
      <c r="AF8">
        <f t="shared" si="14"/>
        <v>3.6595286024830185</v>
      </c>
      <c r="AP8" s="4" t="s">
        <v>32</v>
      </c>
      <c r="AQ8" s="8">
        <f>$Q$4/M$4</f>
        <v>0.27023315334436171</v>
      </c>
      <c r="AR8" s="9">
        <f>$Q$4/N$4</f>
        <v>0.43796944482770894</v>
      </c>
      <c r="AS8" s="9">
        <f>$Q$4/O$4</f>
        <v>0.52265461402019131</v>
      </c>
      <c r="AT8" s="9">
        <f>$Q$4/P$4</f>
        <v>0.13605787058510843</v>
      </c>
      <c r="AU8" s="9">
        <f>$Q$4/Q$4</f>
        <v>1</v>
      </c>
    </row>
    <row r="9" spans="1:47" ht="15.6" x14ac:dyDescent="0.25">
      <c r="D9" s="1" t="s">
        <v>14</v>
      </c>
      <c r="E9" s="2">
        <v>1.9</v>
      </c>
      <c r="F9" s="2">
        <v>3077.3</v>
      </c>
      <c r="G9" s="2">
        <v>684</v>
      </c>
      <c r="H9" s="2">
        <v>4408</v>
      </c>
      <c r="I9" s="2">
        <v>0.39</v>
      </c>
      <c r="L9" s="2" t="s">
        <v>14</v>
      </c>
      <c r="M9" s="2">
        <f t="shared" si="2"/>
        <v>2.0299145299145289E-2</v>
      </c>
      <c r="N9" s="2">
        <f t="shared" si="3"/>
        <v>7.9217733569135654E-2</v>
      </c>
      <c r="O9" s="2">
        <f t="shared" si="4"/>
        <v>0.12193165409914968</v>
      </c>
      <c r="P9" s="2">
        <f t="shared" si="5"/>
        <v>1.0419973140675406E-2</v>
      </c>
      <c r="Q9" s="2">
        <f t="shared" si="6"/>
        <v>4.899497487437187E-2</v>
      </c>
      <c r="R9">
        <f t="shared" si="7"/>
        <v>0.28086348098247788</v>
      </c>
      <c r="T9">
        <f>M9/$R$9</f>
        <v>7.2274064353748016E-2</v>
      </c>
      <c r="U9">
        <f t="shared" ref="U9:X9" si="20">N9/$R$9</f>
        <v>0.28205067206326401</v>
      </c>
      <c r="V9">
        <f t="shared" si="20"/>
        <v>0.43413139249227128</v>
      </c>
      <c r="W9">
        <f t="shared" si="20"/>
        <v>3.7099779238745079E-2</v>
      </c>
      <c r="X9">
        <f t="shared" si="20"/>
        <v>0.17444409185197168</v>
      </c>
      <c r="Z9">
        <f t="shared" si="9"/>
        <v>0.75452657079623653</v>
      </c>
      <c r="AA9">
        <f t="shared" si="10"/>
        <v>0.48911628358815129</v>
      </c>
      <c r="AB9">
        <f t="shared" si="11"/>
        <v>0.40110166848414547</v>
      </c>
      <c r="AC9">
        <f t="shared" si="12"/>
        <v>0.84423487442026013</v>
      </c>
      <c r="AD9">
        <f t="shared" si="13"/>
        <v>0.59088732593571891</v>
      </c>
      <c r="AF9">
        <f t="shared" si="14"/>
        <v>3.3699762098794994</v>
      </c>
    </row>
    <row r="10" spans="1:47" ht="15.6" x14ac:dyDescent="0.25">
      <c r="D10" s="1" t="s">
        <v>15</v>
      </c>
      <c r="E10" s="2">
        <v>1</v>
      </c>
      <c r="F10" s="2">
        <v>444.8</v>
      </c>
      <c r="G10" s="2">
        <v>147.9</v>
      </c>
      <c r="H10" s="2">
        <v>1468</v>
      </c>
      <c r="I10" s="2">
        <v>0.42</v>
      </c>
      <c r="L10" s="2" t="s">
        <v>15</v>
      </c>
      <c r="M10" s="2">
        <f t="shared" si="2"/>
        <v>1.0683760683760679E-2</v>
      </c>
      <c r="N10" s="2">
        <f t="shared" si="3"/>
        <v>1.1450312901423825E-2</v>
      </c>
      <c r="O10" s="2">
        <f t="shared" si="4"/>
        <v>2.636504625915824E-2</v>
      </c>
      <c r="P10" s="2">
        <f t="shared" si="5"/>
        <v>3.4701725432194864E-3</v>
      </c>
      <c r="Q10" s="2">
        <f t="shared" si="6"/>
        <v>5.27638190954774E-2</v>
      </c>
      <c r="R10">
        <f t="shared" si="7"/>
        <v>0.10473311148303963</v>
      </c>
      <c r="T10">
        <f>M10/$R$10</f>
        <v>0.10200938874513239</v>
      </c>
      <c r="U10">
        <f t="shared" ref="U10:X10" si="21">N10/$R$10</f>
        <v>0.10932848971338044</v>
      </c>
      <c r="V10">
        <f t="shared" si="21"/>
        <v>0.2517355388933305</v>
      </c>
      <c r="W10">
        <f t="shared" si="21"/>
        <v>3.3133480845562793E-2</v>
      </c>
      <c r="X10">
        <f t="shared" si="21"/>
        <v>0.50379310180259396</v>
      </c>
      <c r="Z10">
        <f t="shared" si="9"/>
        <v>0.62937770669252757</v>
      </c>
      <c r="AA10">
        <f t="shared" si="10"/>
        <v>0.6134418954896107</v>
      </c>
      <c r="AB10">
        <f t="shared" si="11"/>
        <v>0.40042092821231218</v>
      </c>
      <c r="AC10">
        <f t="shared" si="12"/>
        <v>0.828902156027846</v>
      </c>
      <c r="AD10">
        <f t="shared" si="13"/>
        <v>0.2271547394547811</v>
      </c>
      <c r="AF10">
        <f t="shared" si="14"/>
        <v>1.2179333285329419</v>
      </c>
      <c r="AP10" s="7" t="str">
        <f>L5</f>
        <v>深圳</v>
      </c>
      <c r="AQ10" s="4" t="s">
        <v>30</v>
      </c>
      <c r="AR10" s="4" t="s">
        <v>31</v>
      </c>
      <c r="AS10" s="4" t="s">
        <v>34</v>
      </c>
      <c r="AT10" s="4" t="s">
        <v>35</v>
      </c>
      <c r="AU10" s="4" t="s">
        <v>32</v>
      </c>
    </row>
    <row r="11" spans="1:47" ht="15.6" x14ac:dyDescent="0.25">
      <c r="D11" s="1" t="s">
        <v>16</v>
      </c>
      <c r="E11" s="2">
        <v>1.4</v>
      </c>
      <c r="F11" s="2">
        <v>1395.3</v>
      </c>
      <c r="G11" s="2">
        <v>390.9</v>
      </c>
      <c r="H11" s="2">
        <v>2394</v>
      </c>
      <c r="I11" s="2">
        <v>0.38</v>
      </c>
      <c r="L11" s="2" t="s">
        <v>16</v>
      </c>
      <c r="M11" s="2">
        <f t="shared" si="2"/>
        <v>1.4957264957264951E-2</v>
      </c>
      <c r="N11" s="2">
        <f t="shared" si="3"/>
        <v>3.5918663649632782E-2</v>
      </c>
      <c r="O11" s="2">
        <f t="shared" si="4"/>
        <v>6.9682870741750877E-2</v>
      </c>
      <c r="P11" s="2">
        <f t="shared" si="5"/>
        <v>5.6591233436426771E-3</v>
      </c>
      <c r="Q11" s="2">
        <f t="shared" si="6"/>
        <v>4.7738693467336696E-2</v>
      </c>
      <c r="R11">
        <f t="shared" si="7"/>
        <v>0.17395661615962799</v>
      </c>
      <c r="T11">
        <f>M11/$R$11</f>
        <v>8.598273113992802E-2</v>
      </c>
      <c r="U11">
        <f t="shared" ref="U11:X11" si="22">N11/$R$11</f>
        <v>0.20648058373745728</v>
      </c>
      <c r="V11">
        <f t="shared" si="22"/>
        <v>0.40057614524881141</v>
      </c>
      <c r="W11">
        <f t="shared" si="22"/>
        <v>3.2531808611692525E-2</v>
      </c>
      <c r="X11">
        <f t="shared" si="22"/>
        <v>0.2744287312621107</v>
      </c>
      <c r="Z11">
        <f t="shared" si="9"/>
        <v>0.69673689103579128</v>
      </c>
      <c r="AA11">
        <f t="shared" si="10"/>
        <v>0.50315485253075176</v>
      </c>
      <c r="AB11">
        <f t="shared" si="11"/>
        <v>0.34402015421666748</v>
      </c>
      <c r="AC11">
        <f t="shared" si="12"/>
        <v>0.84507035267348796</v>
      </c>
      <c r="AD11">
        <f t="shared" si="13"/>
        <v>0.43395441921807343</v>
      </c>
      <c r="AF11">
        <f t="shared" si="14"/>
        <v>3.0407633575227861</v>
      </c>
      <c r="AP11" s="4" t="s">
        <v>30</v>
      </c>
      <c r="AQ11" s="9">
        <f>$M$5/M$5</f>
        <v>1</v>
      </c>
      <c r="AR11" s="9">
        <f>$M$5/N$5</f>
        <v>2.7324736740144178</v>
      </c>
      <c r="AS11" s="9">
        <f>$M$5/O$5</f>
        <v>10.689749212775528</v>
      </c>
      <c r="AT11" s="9">
        <f>$M$5/P$5</f>
        <v>0.84525820918989003</v>
      </c>
      <c r="AU11" s="9">
        <f>$M$5/Q$5</f>
        <v>3.6192605843768617</v>
      </c>
    </row>
    <row r="12" spans="1:47" ht="15.6" x14ac:dyDescent="0.25">
      <c r="D12" s="1" t="s">
        <v>17</v>
      </c>
      <c r="E12" s="2">
        <v>4.4000000000000004</v>
      </c>
      <c r="F12" s="2">
        <v>1792.7</v>
      </c>
      <c r="G12" s="2">
        <v>94.2</v>
      </c>
      <c r="H12" s="2">
        <v>10223</v>
      </c>
      <c r="I12" s="2">
        <v>0.31</v>
      </c>
      <c r="L12" s="2" t="s">
        <v>17</v>
      </c>
      <c r="M12" s="2">
        <f t="shared" si="2"/>
        <v>4.7008547008546994E-2</v>
      </c>
      <c r="N12" s="2">
        <f t="shared" si="3"/>
        <v>4.6148776839888689E-2</v>
      </c>
      <c r="O12" s="2">
        <f t="shared" si="4"/>
        <v>1.679234183646184E-2</v>
      </c>
      <c r="P12" s="2">
        <f t="shared" si="5"/>
        <v>2.416592228156186E-2</v>
      </c>
      <c r="Q12" s="2">
        <f t="shared" si="6"/>
        <v>3.8944723618090461E-2</v>
      </c>
      <c r="R12">
        <f t="shared" si="7"/>
        <v>0.17306031158454985</v>
      </c>
      <c r="T12">
        <f>M12/$R$12</f>
        <v>0.27163100873986717</v>
      </c>
      <c r="U12">
        <f t="shared" ref="U12:X12" si="23">N12/$R$12</f>
        <v>0.26666297094549246</v>
      </c>
      <c r="V12">
        <f t="shared" si="23"/>
        <v>9.7031732363765111E-2</v>
      </c>
      <c r="W12">
        <f t="shared" si="23"/>
        <v>0.13963873091581386</v>
      </c>
      <c r="X12">
        <f t="shared" si="23"/>
        <v>0.2250355570350614</v>
      </c>
      <c r="Z12">
        <f t="shared" si="9"/>
        <v>0.43583494851262355</v>
      </c>
      <c r="AA12">
        <f t="shared" si="10"/>
        <v>0.44033275125786153</v>
      </c>
      <c r="AB12">
        <f t="shared" si="11"/>
        <v>0.67263501504643308</v>
      </c>
      <c r="AC12">
        <f t="shared" si="12"/>
        <v>0.59461049600387517</v>
      </c>
      <c r="AD12">
        <f t="shared" si="13"/>
        <v>0.48172681467369316</v>
      </c>
      <c r="AF12">
        <f t="shared" si="14"/>
        <v>2.2189671859301079</v>
      </c>
      <c r="AP12" s="4" t="s">
        <v>31</v>
      </c>
      <c r="AQ12" s="9">
        <f>$N$5/M$5</f>
        <v>0.36596875919058663</v>
      </c>
      <c r="AR12" s="9">
        <f>$N$5/N$5</f>
        <v>1</v>
      </c>
      <c r="AS12" s="9">
        <f>$N$5/O$5</f>
        <v>3.9121142554580097</v>
      </c>
      <c r="AT12" s="9">
        <f>$N$5/P$5</f>
        <v>0.30933809801288137</v>
      </c>
      <c r="AU12" s="9">
        <f>$N$5/Q$5</f>
        <v>1.3245363052517976</v>
      </c>
    </row>
    <row r="13" spans="1:47" ht="15.6" x14ac:dyDescent="0.25">
      <c r="D13" s="1" t="s">
        <v>18</v>
      </c>
      <c r="E13" s="2">
        <v>1.1000000000000001</v>
      </c>
      <c r="F13" s="2">
        <v>635.1</v>
      </c>
      <c r="G13" s="2">
        <v>85.4</v>
      </c>
      <c r="H13" s="2">
        <v>674</v>
      </c>
      <c r="I13" s="2">
        <v>0.31</v>
      </c>
      <c r="L13" s="2" t="s">
        <v>18</v>
      </c>
      <c r="M13" s="2">
        <f t="shared" si="2"/>
        <v>1.1752136752136749E-2</v>
      </c>
      <c r="N13" s="2">
        <f t="shared" si="3"/>
        <v>1.6349131573053666E-2</v>
      </c>
      <c r="O13" s="2">
        <f t="shared" si="4"/>
        <v>1.5223630497174536E-2</v>
      </c>
      <c r="P13" s="2">
        <f t="shared" si="5"/>
        <v>1.5932536063555409E-3</v>
      </c>
      <c r="Q13" s="2">
        <f t="shared" si="6"/>
        <v>3.8944723618090461E-2</v>
      </c>
      <c r="R13">
        <f t="shared" si="7"/>
        <v>8.3862876046810947E-2</v>
      </c>
      <c r="T13">
        <f>M13/$R$13</f>
        <v>0.1401351504517552</v>
      </c>
      <c r="U13">
        <f t="shared" ref="U13:X13" si="24">N13/$R$13</f>
        <v>0.19495076181179186</v>
      </c>
      <c r="V13">
        <f t="shared" si="24"/>
        <v>0.18153003110311819</v>
      </c>
      <c r="W13">
        <f t="shared" si="24"/>
        <v>1.8998318224457404E-2</v>
      </c>
      <c r="X13">
        <f t="shared" si="24"/>
        <v>0.46438573840887742</v>
      </c>
      <c r="Z13">
        <f t="shared" si="9"/>
        <v>0.53648246618069129</v>
      </c>
      <c r="AA13">
        <f t="shared" si="10"/>
        <v>0.44845557632594218</v>
      </c>
      <c r="AB13">
        <f t="shared" si="11"/>
        <v>0.46781320720075359</v>
      </c>
      <c r="AC13">
        <f t="shared" si="12"/>
        <v>0.88480612109302315</v>
      </c>
      <c r="AD13">
        <f t="shared" si="13"/>
        <v>0.22152586671749644</v>
      </c>
      <c r="AF13">
        <f t="shared" si="14"/>
        <v>1.7415065937269905</v>
      </c>
      <c r="AP13" s="4" t="s">
        <v>34</v>
      </c>
      <c r="AQ13" s="9">
        <f>$O$5/M$5</f>
        <v>9.3547564128527966E-2</v>
      </c>
      <c r="AR13" s="9">
        <f>$O$5/N$5</f>
        <v>0.25561625624937817</v>
      </c>
      <c r="AS13" s="9">
        <f>$O$5/O$5</f>
        <v>1</v>
      </c>
      <c r="AT13" s="9">
        <f>$O$5/P$5</f>
        <v>7.9071846529355949E-2</v>
      </c>
      <c r="AU13" s="9">
        <f>$O$5/Q$5</f>
        <v>0.33857301161484804</v>
      </c>
    </row>
    <row r="14" spans="1:47" ht="15.6" x14ac:dyDescent="0.25">
      <c r="D14" s="1" t="s">
        <v>19</v>
      </c>
      <c r="E14" s="2">
        <v>12.5</v>
      </c>
      <c r="F14" s="2">
        <v>3642.8</v>
      </c>
      <c r="G14" s="2">
        <v>457.2</v>
      </c>
      <c r="H14" s="2">
        <v>84771</v>
      </c>
      <c r="I14" s="2">
        <v>0.39</v>
      </c>
      <c r="L14" s="2" t="s">
        <v>19</v>
      </c>
      <c r="M14" s="2">
        <f t="shared" si="2"/>
        <v>0.13354700854700849</v>
      </c>
      <c r="N14" s="2">
        <f t="shared" si="3"/>
        <v>9.3775179490347818E-2</v>
      </c>
      <c r="O14" s="2">
        <f t="shared" si="4"/>
        <v>8.1501684582063194E-2</v>
      </c>
      <c r="P14" s="2">
        <f t="shared" si="5"/>
        <v>0.20038828110439991</v>
      </c>
      <c r="Q14" s="2">
        <f t="shared" si="6"/>
        <v>4.899497487437187E-2</v>
      </c>
      <c r="R14">
        <f t="shared" si="7"/>
        <v>0.55820712859819133</v>
      </c>
      <c r="T14">
        <f>M14/$R$14</f>
        <v>0.23924275005656243</v>
      </c>
      <c r="U14">
        <f t="shared" ref="U14:X14" si="25">N14/$R$14</f>
        <v>0.16799351833044948</v>
      </c>
      <c r="V14">
        <f t="shared" si="25"/>
        <v>0.14600616940657118</v>
      </c>
      <c r="W14">
        <f t="shared" si="25"/>
        <v>0.35898552855752475</v>
      </c>
      <c r="X14">
        <f t="shared" si="25"/>
        <v>8.7772033648892064E-2</v>
      </c>
      <c r="Z14">
        <f t="shared" si="9"/>
        <v>0.61775221731843133</v>
      </c>
      <c r="AA14">
        <f t="shared" si="10"/>
        <v>0.67191978683439424</v>
      </c>
      <c r="AB14">
        <f t="shared" si="11"/>
        <v>0.69346349490273329</v>
      </c>
      <c r="AC14">
        <f t="shared" si="12"/>
        <v>0.56154202758581795</v>
      </c>
      <c r="AD14">
        <f t="shared" si="13"/>
        <v>0.76741792110739382</v>
      </c>
      <c r="AF14">
        <f t="shared" si="14"/>
        <v>1.4971277325389312</v>
      </c>
      <c r="AP14" s="4" t="s">
        <v>35</v>
      </c>
      <c r="AQ14" s="9">
        <f>$P$5/M$5</f>
        <v>1.1830704382728412</v>
      </c>
      <c r="AR14" s="9">
        <f>$P$5/N$5</f>
        <v>3.2327088270852378</v>
      </c>
      <c r="AS14" s="9">
        <f>$P$5/O$5</f>
        <v>12.646726286185102</v>
      </c>
      <c r="AT14" s="9">
        <f>$P$5/P$5</f>
        <v>1</v>
      </c>
      <c r="AU14" s="9">
        <f>$P$5/Q$5</f>
        <v>4.2818402057823528</v>
      </c>
    </row>
    <row r="15" spans="1:47" ht="15.6" x14ac:dyDescent="0.25">
      <c r="D15" s="1" t="s">
        <v>20</v>
      </c>
      <c r="E15" s="2">
        <v>4.5</v>
      </c>
      <c r="F15" s="2">
        <v>1561.3</v>
      </c>
      <c r="G15" s="2">
        <v>105.1</v>
      </c>
      <c r="H15" s="2">
        <v>5425</v>
      </c>
      <c r="I15" s="2">
        <v>0.37</v>
      </c>
      <c r="L15" s="2" t="s">
        <v>20</v>
      </c>
      <c r="M15" s="2">
        <f t="shared" si="2"/>
        <v>4.8076923076923059E-2</v>
      </c>
      <c r="N15" s="2">
        <f t="shared" si="3"/>
        <v>4.0191936899714516E-2</v>
      </c>
      <c r="O15" s="2">
        <f t="shared" si="4"/>
        <v>1.8735404745351798E-2</v>
      </c>
      <c r="P15" s="2">
        <f t="shared" si="5"/>
        <v>1.2824036816734137E-2</v>
      </c>
      <c r="Q15" s="2">
        <f t="shared" si="6"/>
        <v>4.6482412060301515E-2</v>
      </c>
      <c r="R15">
        <f t="shared" si="7"/>
        <v>0.16631071359902502</v>
      </c>
      <c r="T15">
        <f>M15/$R$15</f>
        <v>0.28907892965234022</v>
      </c>
      <c r="U15">
        <f t="shared" ref="U15:X15" si="26">N15/$R$15</f>
        <v>0.24166775567217658</v>
      </c>
      <c r="V15">
        <f t="shared" si="26"/>
        <v>0.11265302360810527</v>
      </c>
      <c r="W15">
        <f t="shared" si="26"/>
        <v>7.7108903805517173E-2</v>
      </c>
      <c r="X15">
        <f t="shared" si="26"/>
        <v>0.27949138726186074</v>
      </c>
      <c r="Z15">
        <f t="shared" si="9"/>
        <v>0.41588730330363471</v>
      </c>
      <c r="AA15">
        <f t="shared" si="10"/>
        <v>0.45990209656598185</v>
      </c>
      <c r="AB15">
        <f t="shared" si="11"/>
        <v>0.63886673145939932</v>
      </c>
      <c r="AC15">
        <f t="shared" si="12"/>
        <v>0.71468038538040812</v>
      </c>
      <c r="AD15">
        <f t="shared" si="13"/>
        <v>0.42414920540542461</v>
      </c>
      <c r="AF15">
        <f t="shared" si="14"/>
        <v>2.4807282721052379</v>
      </c>
      <c r="AP15" s="4" t="s">
        <v>32</v>
      </c>
      <c r="AQ15" s="9">
        <f>$Q$5/M$5</f>
        <v>0.27629953043908079</v>
      </c>
      <c r="AR15" s="9">
        <f>$Q$5/N$5</f>
        <v>0.75498119306733358</v>
      </c>
      <c r="AS15" s="9">
        <f>$Q$5/O$5</f>
        <v>2.9535726880014117</v>
      </c>
      <c r="AT15" s="9">
        <f>$Q$5/P$5</f>
        <v>0.23354444629894494</v>
      </c>
      <c r="AU15" s="9">
        <f>$Q$5/Q$5</f>
        <v>1</v>
      </c>
    </row>
    <row r="16" spans="1:47" ht="15.6" x14ac:dyDescent="0.25">
      <c r="D16" s="1" t="s">
        <v>21</v>
      </c>
      <c r="E16" s="2">
        <v>3.9</v>
      </c>
      <c r="F16" s="2">
        <v>1310.5999999999999</v>
      </c>
      <c r="G16" s="2">
        <v>212.5</v>
      </c>
      <c r="H16" s="2">
        <v>12158</v>
      </c>
      <c r="I16" s="2">
        <v>0.31</v>
      </c>
      <c r="L16" s="2" t="s">
        <v>21</v>
      </c>
      <c r="M16" s="2">
        <f t="shared" si="2"/>
        <v>4.166666666666665E-2</v>
      </c>
      <c r="N16" s="2">
        <f t="shared" si="3"/>
        <v>3.3738264587693488E-2</v>
      </c>
      <c r="O16" s="2">
        <f t="shared" si="4"/>
        <v>3.7880813590744598E-2</v>
      </c>
      <c r="P16" s="2">
        <f t="shared" si="5"/>
        <v>2.8740025736009887E-2</v>
      </c>
      <c r="Q16" s="2">
        <f t="shared" si="6"/>
        <v>3.8944723618090461E-2</v>
      </c>
      <c r="R16">
        <f t="shared" si="7"/>
        <v>0.18097049419920508</v>
      </c>
      <c r="T16">
        <f>M16/$R$16</f>
        <v>0.23024011096970123</v>
      </c>
      <c r="U16">
        <f t="shared" ref="U16:X16" si="27">N16/$R$16</f>
        <v>0.18642964278229662</v>
      </c>
      <c r="V16">
        <f t="shared" si="27"/>
        <v>0.20932038539413456</v>
      </c>
      <c r="W16">
        <f t="shared" si="27"/>
        <v>0.15881056115354372</v>
      </c>
      <c r="X16">
        <f t="shared" si="27"/>
        <v>0.21519929970032389</v>
      </c>
      <c r="Z16">
        <f t="shared" si="9"/>
        <v>0.48108300001111298</v>
      </c>
      <c r="AA16">
        <f t="shared" si="10"/>
        <v>0.53161649547741552</v>
      </c>
      <c r="AB16">
        <f t="shared" si="11"/>
        <v>0.50400422790902966</v>
      </c>
      <c r="AC16">
        <f t="shared" si="12"/>
        <v>0.56910379242681886</v>
      </c>
      <c r="AD16">
        <f t="shared" si="13"/>
        <v>0.4973539041612115</v>
      </c>
      <c r="AF16">
        <f t="shared" si="14"/>
        <v>2.1958586105551516</v>
      </c>
    </row>
    <row r="17" spans="4:32" ht="15.6" x14ac:dyDescent="0.25">
      <c r="D17" s="1" t="s">
        <v>22</v>
      </c>
      <c r="E17" s="2">
        <v>1</v>
      </c>
      <c r="F17" s="2">
        <v>1423.6</v>
      </c>
      <c r="G17" s="2">
        <v>452.1</v>
      </c>
      <c r="H17" s="2">
        <v>2702</v>
      </c>
      <c r="I17" s="2">
        <v>0.39</v>
      </c>
      <c r="L17" s="2" t="s">
        <v>22</v>
      </c>
      <c r="M17" s="2">
        <f t="shared" si="2"/>
        <v>1.0683760683760679E-2</v>
      </c>
      <c r="N17" s="2">
        <f t="shared" si="3"/>
        <v>3.6647179510941895E-2</v>
      </c>
      <c r="O17" s="2">
        <f t="shared" si="4"/>
        <v>8.059254505588534E-2</v>
      </c>
      <c r="P17" s="2">
        <f t="shared" si="5"/>
        <v>6.3871976919475833E-3</v>
      </c>
      <c r="Q17" s="2">
        <f t="shared" si="6"/>
        <v>4.899497487437187E-2</v>
      </c>
      <c r="R17">
        <f t="shared" si="7"/>
        <v>0.18330565781690739</v>
      </c>
      <c r="T17">
        <f>M17/$R$17</f>
        <v>5.8283856652324516E-2</v>
      </c>
      <c r="U17">
        <f t="shared" ref="U17:X17" si="28">N17/$R$17</f>
        <v>0.19992388640587669</v>
      </c>
      <c r="V17">
        <f t="shared" si="28"/>
        <v>0.43966207053131018</v>
      </c>
      <c r="W17">
        <f t="shared" si="28"/>
        <v>3.484452017475291E-2</v>
      </c>
      <c r="X17">
        <f t="shared" si="28"/>
        <v>0.26728566623573563</v>
      </c>
      <c r="Z17">
        <f t="shared" si="9"/>
        <v>0.76754958464152434</v>
      </c>
      <c r="AA17">
        <f t="shared" si="10"/>
        <v>0.51631816804505648</v>
      </c>
      <c r="AB17">
        <f t="shared" si="11"/>
        <v>0.33047555324366418</v>
      </c>
      <c r="AC17">
        <f t="shared" si="12"/>
        <v>0.83854638785778857</v>
      </c>
      <c r="AD17">
        <f t="shared" si="13"/>
        <v>0.44657692762395623</v>
      </c>
      <c r="AF17">
        <f t="shared" si="14"/>
        <v>2.8593030502598631</v>
      </c>
    </row>
    <row r="18" spans="4:32" ht="15.6" x14ac:dyDescent="0.25">
      <c r="D18" s="1" t="s">
        <v>23</v>
      </c>
      <c r="E18" s="2">
        <v>2.9</v>
      </c>
      <c r="F18" s="2">
        <v>4400.5</v>
      </c>
      <c r="G18" s="2">
        <v>546</v>
      </c>
      <c r="H18" s="2">
        <v>4252.1099999999997</v>
      </c>
      <c r="I18" s="2">
        <v>0.39</v>
      </c>
      <c r="L18" s="2" t="s">
        <v>23</v>
      </c>
      <c r="M18" s="2">
        <f t="shared" si="2"/>
        <v>3.098290598290597E-2</v>
      </c>
      <c r="N18" s="2">
        <f t="shared" si="3"/>
        <v>0.1132803550420763</v>
      </c>
      <c r="O18" s="2">
        <f t="shared" si="4"/>
        <v>9.7331408096689651E-2</v>
      </c>
      <c r="P18" s="2">
        <f t="shared" si="5"/>
        <v>1.0051468237567444E-2</v>
      </c>
      <c r="Q18" s="2">
        <f t="shared" si="6"/>
        <v>4.899497487437187E-2</v>
      </c>
      <c r="R18">
        <f t="shared" si="7"/>
        <v>0.30064111223361123</v>
      </c>
      <c r="T18">
        <f>M18/$R$18</f>
        <v>0.10305611814937307</v>
      </c>
      <c r="U18">
        <f t="shared" ref="U18:X18" si="29">N18/$R$18</f>
        <v>0.37679595515217673</v>
      </c>
      <c r="V18">
        <f t="shared" si="29"/>
        <v>0.32374616822551838</v>
      </c>
      <c r="W18">
        <f t="shared" si="29"/>
        <v>3.3433445488842577E-2</v>
      </c>
      <c r="X18">
        <f t="shared" si="29"/>
        <v>0.16296831298408929</v>
      </c>
      <c r="Z18">
        <f t="shared" si="9"/>
        <v>0.69903819494231523</v>
      </c>
      <c r="AA18">
        <f t="shared" si="10"/>
        <v>0.44015868913719208</v>
      </c>
      <c r="AB18">
        <f t="shared" si="11"/>
        <v>0.4703821010103672</v>
      </c>
      <c r="AC18">
        <f t="shared" si="12"/>
        <v>0.85744771836497635</v>
      </c>
      <c r="AD18">
        <f t="shared" si="13"/>
        <v>0.61169679652914133</v>
      </c>
      <c r="AF18">
        <f t="shared" si="14"/>
        <v>3.6239557152481279</v>
      </c>
    </row>
    <row r="19" spans="4:32" ht="15.6" x14ac:dyDescent="0.25">
      <c r="D19" s="1" t="s">
        <v>24</v>
      </c>
      <c r="E19" s="2">
        <v>1.4</v>
      </c>
      <c r="F19" s="2">
        <v>822.8</v>
      </c>
      <c r="G19" s="2">
        <v>189.2</v>
      </c>
      <c r="H19" s="2">
        <v>4028</v>
      </c>
      <c r="I19" s="2">
        <v>0.28999999999999998</v>
      </c>
      <c r="L19" s="2" t="s">
        <v>24</v>
      </c>
      <c r="M19" s="2">
        <f t="shared" si="2"/>
        <v>1.4957264957264951E-2</v>
      </c>
      <c r="N19" s="2">
        <f t="shared" si="3"/>
        <v>2.1181019458838855E-2</v>
      </c>
      <c r="O19" s="2">
        <f t="shared" si="4"/>
        <v>3.3727293794677073E-2</v>
      </c>
      <c r="P19" s="2">
        <f t="shared" si="5"/>
        <v>9.5216995940654563E-3</v>
      </c>
      <c r="Q19" s="2">
        <f t="shared" si="6"/>
        <v>3.6432160804020106E-2</v>
      </c>
      <c r="R19">
        <f t="shared" si="7"/>
        <v>0.11581943860886644</v>
      </c>
      <c r="T19">
        <f>M19/$R$19</f>
        <v>0.1291429585302783</v>
      </c>
      <c r="U19">
        <f t="shared" ref="U19:X19" si="30">N19/$R$19</f>
        <v>0.18287965917680907</v>
      </c>
      <c r="V19">
        <f t="shared" si="30"/>
        <v>0.29120581311551197</v>
      </c>
      <c r="W19">
        <f t="shared" si="30"/>
        <v>8.2211584760146922E-2</v>
      </c>
      <c r="X19">
        <f t="shared" si="30"/>
        <v>0.31455998441725375</v>
      </c>
      <c r="Z19">
        <f t="shared" si="9"/>
        <v>0.58115905869455819</v>
      </c>
      <c r="AA19">
        <f t="shared" si="10"/>
        <v>0.4941396828646058</v>
      </c>
      <c r="AB19">
        <f t="shared" si="11"/>
        <v>0.37268306157723741</v>
      </c>
      <c r="AC19">
        <f t="shared" si="12"/>
        <v>0.68206680513993234</v>
      </c>
      <c r="AD19">
        <f t="shared" si="13"/>
        <v>0.3527773731375537</v>
      </c>
      <c r="AF19">
        <f t="shared" si="14"/>
        <v>2.2482429355856413</v>
      </c>
    </row>
    <row r="20" spans="4:32" ht="15.6" x14ac:dyDescent="0.25">
      <c r="D20" s="1" t="s">
        <v>25</v>
      </c>
      <c r="E20" s="2">
        <v>2.4</v>
      </c>
      <c r="F20" s="2">
        <v>1581.5</v>
      </c>
      <c r="G20" s="2">
        <v>195.6</v>
      </c>
      <c r="H20" s="2">
        <v>9848</v>
      </c>
      <c r="I20" s="2">
        <v>0.43</v>
      </c>
      <c r="L20" s="2" t="s">
        <v>25</v>
      </c>
      <c r="M20" s="2">
        <f t="shared" si="2"/>
        <v>2.564102564102563E-2</v>
      </c>
      <c r="N20" s="2">
        <f t="shared" si="3"/>
        <v>4.0711937620507593E-2</v>
      </c>
      <c r="O20" s="2">
        <f t="shared" si="4"/>
        <v>3.4868174768704206E-2</v>
      </c>
      <c r="P20" s="2">
        <f t="shared" si="5"/>
        <v>2.3279468123723095E-2</v>
      </c>
      <c r="Q20" s="2">
        <f t="shared" si="6"/>
        <v>5.4020100502512575E-2</v>
      </c>
      <c r="R20">
        <f t="shared" si="7"/>
        <v>0.17852070665647313</v>
      </c>
      <c r="T20">
        <f>M20/$R$20</f>
        <v>0.14363054079976606</v>
      </c>
      <c r="U20">
        <f t="shared" ref="U20:X20" si="31">N20/$R$20</f>
        <v>0.22805162708015411</v>
      </c>
      <c r="V20">
        <f t="shared" si="31"/>
        <v>0.19531725715046006</v>
      </c>
      <c r="W20">
        <f t="shared" si="31"/>
        <v>0.13040206124950932</v>
      </c>
      <c r="X20">
        <f t="shared" si="31"/>
        <v>0.30259851372011032</v>
      </c>
      <c r="Z20">
        <f t="shared" si="9"/>
        <v>0.59084631334988613</v>
      </c>
      <c r="AA20">
        <f t="shared" si="10"/>
        <v>0.48188653145906962</v>
      </c>
      <c r="AB20">
        <f t="shared" si="11"/>
        <v>0.51917201190483586</v>
      </c>
      <c r="AC20">
        <f t="shared" si="12"/>
        <v>0.61242078257042465</v>
      </c>
      <c r="AD20">
        <f t="shared" si="13"/>
        <v>0.4134977437221522</v>
      </c>
      <c r="AF20">
        <f t="shared" si="14"/>
        <v>1.7131384954168234</v>
      </c>
    </row>
    <row r="21" spans="4:32" ht="15.6" x14ac:dyDescent="0.25">
      <c r="D21" s="1" t="s">
        <v>26</v>
      </c>
      <c r="E21" s="2">
        <v>2.2000000000000002</v>
      </c>
      <c r="F21" s="2">
        <v>1165.5</v>
      </c>
      <c r="G21" s="2">
        <v>327.3</v>
      </c>
      <c r="H21" s="2">
        <v>2461</v>
      </c>
      <c r="I21" s="2">
        <v>0.39</v>
      </c>
      <c r="L21" s="2" t="s">
        <v>26</v>
      </c>
      <c r="M21" s="2">
        <f t="shared" si="2"/>
        <v>2.3504273504273497E-2</v>
      </c>
      <c r="N21" s="2">
        <f t="shared" si="3"/>
        <v>3.0003011885363012E-2</v>
      </c>
      <c r="O21" s="2">
        <f t="shared" si="4"/>
        <v>5.8345366062356269E-2</v>
      </c>
      <c r="P21" s="2">
        <f t="shared" si="5"/>
        <v>5.8175031531765365E-3</v>
      </c>
      <c r="Q21" s="2">
        <f t="shared" si="6"/>
        <v>4.899497487437187E-2</v>
      </c>
      <c r="R21">
        <f t="shared" si="7"/>
        <v>0.16666512947954118</v>
      </c>
      <c r="T21">
        <f>M21/$R$21</f>
        <v>0.14102694173443606</v>
      </c>
      <c r="U21">
        <f t="shared" ref="U21:X21" si="32">N21/$R$21</f>
        <v>0.18001973165626109</v>
      </c>
      <c r="V21">
        <f t="shared" si="32"/>
        <v>0.35007542516275669</v>
      </c>
      <c r="W21">
        <f t="shared" si="32"/>
        <v>3.4905340855302662E-2</v>
      </c>
      <c r="X21">
        <f t="shared" si="32"/>
        <v>0.29397256059124355</v>
      </c>
      <c r="Z21">
        <f t="shared" si="9"/>
        <v>0.58923402798458413</v>
      </c>
      <c r="AA21">
        <f t="shared" si="10"/>
        <v>0.53193629698121714</v>
      </c>
      <c r="AB21">
        <f t="shared" si="11"/>
        <v>0.36983597587767941</v>
      </c>
      <c r="AC21">
        <f t="shared" si="12"/>
        <v>0.83555947832778688</v>
      </c>
      <c r="AD21">
        <f t="shared" si="13"/>
        <v>0.4120410583579866</v>
      </c>
      <c r="AF21">
        <f t="shared" si="14"/>
        <v>2.9700329280365745</v>
      </c>
    </row>
    <row r="22" spans="4:32" ht="15.6" x14ac:dyDescent="0.25">
      <c r="D22" s="1" t="s">
        <v>27</v>
      </c>
      <c r="E22" s="2">
        <v>1.2</v>
      </c>
      <c r="F22" s="2">
        <v>631.6</v>
      </c>
      <c r="G22" s="2">
        <v>84.3</v>
      </c>
      <c r="H22" s="2">
        <v>3036</v>
      </c>
      <c r="I22" s="2">
        <v>0.36</v>
      </c>
      <c r="L22" s="2" t="s">
        <v>27</v>
      </c>
      <c r="M22" s="2">
        <f t="shared" si="2"/>
        <v>1.2820512820512815E-2</v>
      </c>
      <c r="N22" s="2">
        <f t="shared" si="3"/>
        <v>1.6259032438262787E-2</v>
      </c>
      <c r="O22" s="2">
        <f t="shared" si="4"/>
        <v>1.5027541579763621E-2</v>
      </c>
      <c r="P22" s="2">
        <f t="shared" si="5"/>
        <v>7.1767328618626437E-3</v>
      </c>
      <c r="Q22" s="2">
        <f t="shared" si="6"/>
        <v>4.522613065326634E-2</v>
      </c>
      <c r="R22">
        <f t="shared" si="7"/>
        <v>9.6509950353668217E-2</v>
      </c>
      <c r="T22">
        <f>M22/$R$22</f>
        <v>0.13284135753392318</v>
      </c>
      <c r="U22">
        <f t="shared" ref="U22:X22" si="33">N22/$R$22</f>
        <v>0.16847001142037996</v>
      </c>
      <c r="V22">
        <f t="shared" si="33"/>
        <v>0.15570976386055557</v>
      </c>
      <c r="W22">
        <f t="shared" si="33"/>
        <v>7.436262101019582E-2</v>
      </c>
      <c r="X22">
        <f t="shared" si="33"/>
        <v>0.46861624617494535</v>
      </c>
      <c r="Z22">
        <f t="shared" si="9"/>
        <v>0.5605980521056122</v>
      </c>
      <c r="AA22">
        <f t="shared" si="10"/>
        <v>0.49960077484327986</v>
      </c>
      <c r="AB22">
        <f t="shared" si="11"/>
        <v>0.52014406974124694</v>
      </c>
      <c r="AC22">
        <f t="shared" si="12"/>
        <v>0.69272537397687195</v>
      </c>
      <c r="AD22">
        <f t="shared" si="13"/>
        <v>0.2343654796160157</v>
      </c>
      <c r="AF22">
        <f t="shared" si="14"/>
        <v>1.1144392524831486</v>
      </c>
    </row>
    <row r="23" spans="4:32" ht="15.6" x14ac:dyDescent="0.25">
      <c r="D23" s="1" t="s">
        <v>28</v>
      </c>
      <c r="E23" s="2">
        <v>2.2999999999999998</v>
      </c>
      <c r="F23" s="2">
        <v>555</v>
      </c>
      <c r="G23" s="2">
        <v>129.9</v>
      </c>
      <c r="H23" s="2">
        <v>6051</v>
      </c>
      <c r="I23" s="2">
        <v>0.39</v>
      </c>
      <c r="L23" s="2" t="s">
        <v>28</v>
      </c>
      <c r="M23" s="2">
        <f t="shared" si="2"/>
        <v>2.4572649572649562E-2</v>
      </c>
      <c r="N23" s="2">
        <f t="shared" si="3"/>
        <v>1.4287148516839529E-2</v>
      </c>
      <c r="O23" s="2">
        <f t="shared" si="4"/>
        <v>2.3156318519706936E-2</v>
      </c>
      <c r="P23" s="2">
        <f t="shared" si="5"/>
        <v>1.4303824290886316E-2</v>
      </c>
      <c r="Q23" s="2">
        <f t="shared" si="6"/>
        <v>4.899497487437187E-2</v>
      </c>
      <c r="R23">
        <f t="shared" si="7"/>
        <v>0.12531491577445422</v>
      </c>
      <c r="T23">
        <f>M23/$R$23</f>
        <v>0.19608718898934743</v>
      </c>
      <c r="U23">
        <f t="shared" ref="U23:X23" si="34">N23/$R$23</f>
        <v>0.11400995985628713</v>
      </c>
      <c r="V23">
        <f t="shared" si="34"/>
        <v>0.18478501443024081</v>
      </c>
      <c r="W23">
        <f t="shared" si="34"/>
        <v>0.1141430307995482</v>
      </c>
      <c r="X23">
        <f t="shared" si="34"/>
        <v>0.39097480592457634</v>
      </c>
      <c r="Z23">
        <f t="shared" si="9"/>
        <v>0.48349084455688318</v>
      </c>
      <c r="AA23">
        <f t="shared" si="10"/>
        <v>0.61609178408755549</v>
      </c>
      <c r="AB23">
        <f t="shared" si="11"/>
        <v>0.49867251560200077</v>
      </c>
      <c r="AC23">
        <f t="shared" si="12"/>
        <v>0.61582557331826671</v>
      </c>
      <c r="AD23">
        <f t="shared" si="13"/>
        <v>0.30752629236917289</v>
      </c>
      <c r="AF23">
        <f t="shared" si="14"/>
        <v>1.2749432897348525</v>
      </c>
    </row>
    <row r="24" spans="4:32" ht="15.6" x14ac:dyDescent="0.25">
      <c r="D24" s="2" t="s">
        <v>29</v>
      </c>
      <c r="E24" s="2">
        <v>0.9</v>
      </c>
      <c r="F24" s="2">
        <v>1182.8</v>
      </c>
      <c r="G24" s="2">
        <v>193.3</v>
      </c>
      <c r="H24" s="2">
        <v>1095</v>
      </c>
      <c r="I24" s="2">
        <v>0.38</v>
      </c>
      <c r="L24" s="10" t="s">
        <v>29</v>
      </c>
      <c r="M24" s="2">
        <f t="shared" si="2"/>
        <v>9.6153846153846124E-3</v>
      </c>
      <c r="N24" s="2">
        <f t="shared" si="3"/>
        <v>3.044835903732936E-2</v>
      </c>
      <c r="O24" s="2">
        <f t="shared" si="4"/>
        <v>3.4458170668663204E-2</v>
      </c>
      <c r="P24" s="2">
        <f t="shared" si="5"/>
        <v>2.5884461408891947E-3</v>
      </c>
      <c r="Q24" s="2">
        <f t="shared" si="6"/>
        <v>4.7738693467336696E-2</v>
      </c>
      <c r="R24">
        <f t="shared" si="7"/>
        <v>0.12484905392960306</v>
      </c>
      <c r="T24">
        <f>M24/$R$24</f>
        <v>7.7016079119080136E-2</v>
      </c>
      <c r="U24">
        <f t="shared" ref="U24:X24" si="35">N24/$R$24</f>
        <v>0.24388137578117222</v>
      </c>
      <c r="V24">
        <f t="shared" si="35"/>
        <v>0.27599865264571938</v>
      </c>
      <c r="W24">
        <f t="shared" si="35"/>
        <v>2.0732605169348793E-2</v>
      </c>
      <c r="X24">
        <f t="shared" si="35"/>
        <v>0.38237128728467951</v>
      </c>
      <c r="Z24">
        <f t="shared" si="9"/>
        <v>0.69928787936479064</v>
      </c>
      <c r="AA24">
        <f t="shared" si="10"/>
        <v>0.4267460163638177</v>
      </c>
      <c r="AB24">
        <f t="shared" si="11"/>
        <v>0.39472499042127557</v>
      </c>
      <c r="AC24">
        <f t="shared" si="12"/>
        <v>0.88382353440957673</v>
      </c>
      <c r="AD24">
        <f t="shared" si="13"/>
        <v>0.31249136670431221</v>
      </c>
      <c r="AF24">
        <f t="shared" si="14"/>
        <v>2.3446794975785212</v>
      </c>
    </row>
    <row r="25" spans="4:32" ht="15.6" x14ac:dyDescent="0.25">
      <c r="D25" s="2" t="s">
        <v>33</v>
      </c>
      <c r="E25" s="2">
        <f>SUM(E4:E24)</f>
        <v>93.600000000000037</v>
      </c>
      <c r="F25" s="2">
        <f t="shared" ref="F25:I25" si="36">SUM(F4:F24)</f>
        <v>38846.1</v>
      </c>
      <c r="G25" s="2">
        <f t="shared" si="36"/>
        <v>5609.7000000000007</v>
      </c>
      <c r="H25" s="2">
        <f t="shared" si="36"/>
        <v>423033.72</v>
      </c>
      <c r="I25" s="2">
        <f t="shared" si="36"/>
        <v>7.9599999999999982</v>
      </c>
    </row>
  </sheetData>
  <mergeCells count="4">
    <mergeCell ref="A2:B2"/>
    <mergeCell ref="D2:I2"/>
    <mergeCell ref="L2:Q2"/>
    <mergeCell ref="T2:W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DC42-A0A5-48ED-8CAA-70A9AAB295B6}">
  <dimension ref="A1:I8"/>
  <sheetViews>
    <sheetView zoomScale="220" zoomScaleNormal="220" workbookViewId="0">
      <selection activeCell="E12" sqref="E12"/>
    </sheetView>
  </sheetViews>
  <sheetFormatPr defaultRowHeight="13.8" x14ac:dyDescent="0.25"/>
  <cols>
    <col min="4" max="4" width="9.109375" bestFit="1" customWidth="1"/>
  </cols>
  <sheetData>
    <row r="1" spans="1:9" x14ac:dyDescent="0.25">
      <c r="A1" s="19" t="s">
        <v>36</v>
      </c>
      <c r="B1" s="19"/>
      <c r="C1" s="19"/>
      <c r="D1" s="19"/>
      <c r="E1" s="19"/>
      <c r="F1" s="19"/>
    </row>
    <row r="2" spans="1:9" x14ac:dyDescent="0.25">
      <c r="A2" s="14" t="s">
        <v>37</v>
      </c>
      <c r="B2" s="14" t="s">
        <v>38</v>
      </c>
      <c r="C2" s="20" t="s">
        <v>39</v>
      </c>
      <c r="D2" s="20"/>
      <c r="E2" s="20" t="s">
        <v>40</v>
      </c>
      <c r="F2" s="20"/>
      <c r="G2" s="20" t="s">
        <v>53</v>
      </c>
      <c r="H2" s="20"/>
      <c r="I2" s="20"/>
    </row>
    <row r="3" spans="1:9" x14ac:dyDescent="0.25">
      <c r="A3" s="12"/>
      <c r="B3" s="12"/>
      <c r="C3" s="13" t="s">
        <v>47</v>
      </c>
      <c r="D3" s="13" t="s">
        <v>48</v>
      </c>
      <c r="E3" s="13" t="s">
        <v>47</v>
      </c>
      <c r="F3" s="13" t="s">
        <v>48</v>
      </c>
    </row>
    <row r="4" spans="1:9" x14ac:dyDescent="0.25">
      <c r="A4" s="13"/>
      <c r="B4" s="13"/>
      <c r="C4" s="13" t="s">
        <v>49</v>
      </c>
      <c r="D4" s="13" t="s">
        <v>50</v>
      </c>
      <c r="E4" s="13" t="s">
        <v>51</v>
      </c>
      <c r="F4" s="13" t="s">
        <v>52</v>
      </c>
      <c r="G4" s="15" t="s">
        <v>54</v>
      </c>
      <c r="H4" s="15" t="s">
        <v>55</v>
      </c>
      <c r="I4" s="15" t="s">
        <v>56</v>
      </c>
    </row>
    <row r="5" spans="1:9" x14ac:dyDescent="0.25">
      <c r="A5" s="12" t="s">
        <v>41</v>
      </c>
      <c r="B5" s="12" t="s">
        <v>44</v>
      </c>
      <c r="C5" s="11">
        <v>1000</v>
      </c>
      <c r="D5" s="11">
        <v>1500</v>
      </c>
      <c r="E5" s="11">
        <v>800</v>
      </c>
      <c r="F5" s="11">
        <v>810</v>
      </c>
      <c r="G5">
        <f>E5*C5</f>
        <v>800000</v>
      </c>
      <c r="H5">
        <f>F5*D5</f>
        <v>1215000</v>
      </c>
      <c r="I5">
        <f>E5*D5</f>
        <v>1200000</v>
      </c>
    </row>
    <row r="6" spans="1:9" x14ac:dyDescent="0.25">
      <c r="A6" s="12" t="s">
        <v>42</v>
      </c>
      <c r="B6" s="12" t="s">
        <v>45</v>
      </c>
      <c r="C6" s="12">
        <v>2000</v>
      </c>
      <c r="D6" s="12">
        <v>2200</v>
      </c>
      <c r="E6" s="12">
        <v>75</v>
      </c>
      <c r="F6" s="12">
        <v>80</v>
      </c>
      <c r="G6">
        <f t="shared" ref="G6:G7" si="0">E6*C6</f>
        <v>150000</v>
      </c>
      <c r="H6">
        <f t="shared" ref="H6:H7" si="1">F6*D6</f>
        <v>176000</v>
      </c>
      <c r="I6">
        <f t="shared" ref="I6:I7" si="2">E6*D6</f>
        <v>165000</v>
      </c>
    </row>
    <row r="7" spans="1:9" x14ac:dyDescent="0.25">
      <c r="A7" s="12" t="s">
        <v>43</v>
      </c>
      <c r="B7" s="12" t="s">
        <v>46</v>
      </c>
      <c r="C7" s="12">
        <v>4000</v>
      </c>
      <c r="D7" s="12">
        <v>5000</v>
      </c>
      <c r="E7" s="12">
        <v>80</v>
      </c>
      <c r="F7" s="12">
        <v>82</v>
      </c>
      <c r="G7">
        <f t="shared" si="0"/>
        <v>320000</v>
      </c>
      <c r="H7">
        <f t="shared" si="1"/>
        <v>410000</v>
      </c>
      <c r="I7">
        <f t="shared" si="2"/>
        <v>400000</v>
      </c>
    </row>
    <row r="8" spans="1:9" x14ac:dyDescent="0.25">
      <c r="G8">
        <f t="shared" ref="G8:I8" si="3">SUM(G5:G7)</f>
        <v>1270000</v>
      </c>
      <c r="H8">
        <f t="shared" si="3"/>
        <v>1801000</v>
      </c>
      <c r="I8">
        <f t="shared" si="3"/>
        <v>1765000</v>
      </c>
    </row>
  </sheetData>
  <mergeCells count="4">
    <mergeCell ref="C2:D2"/>
    <mergeCell ref="E2:F2"/>
    <mergeCell ref="A1:F1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976634681</dc:creator>
  <cp:lastModifiedBy>976634681</cp:lastModifiedBy>
  <dcterms:created xsi:type="dcterms:W3CDTF">2015-06-05T18:19:34Z</dcterms:created>
  <dcterms:modified xsi:type="dcterms:W3CDTF">2022-03-31T08:29:36Z</dcterms:modified>
</cp:coreProperties>
</file>