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1\OneDrive - Stony Brook University\SBU\Grad\507\ModelsimWork\Project 3\Evaluation_6\"/>
    </mc:Choice>
  </mc:AlternateContent>
  <xr:revisionPtr revIDLastSave="0" documentId="13_ncr:1_{9E4BB68A-AC20-4C57-85B6-14CFA2389CBB}" xr6:coauthVersionLast="45" xr6:coauthVersionMax="45" xr10:uidLastSave="{00000000-0000-0000-0000-000000000000}"/>
  <bookViews>
    <workbookView minimized="1" xWindow="13785" yWindow="8370" windowWidth="15330" windowHeight="7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J2" i="1" l="1"/>
  <c r="N17" i="1" s="1"/>
  <c r="J3" i="1"/>
  <c r="N18" i="1" s="1"/>
  <c r="J4" i="1"/>
  <c r="N19" i="1" s="1"/>
  <c r="J5" i="1"/>
  <c r="N20" i="1" s="1"/>
  <c r="J6" i="1"/>
  <c r="M21" i="1" s="1"/>
  <c r="R14" i="1"/>
  <c r="Q14" i="1"/>
  <c r="P14" i="1"/>
  <c r="O14" i="1"/>
  <c r="N14" i="1"/>
  <c r="M18" i="1" l="1"/>
  <c r="N21" i="1"/>
  <c r="M20" i="1"/>
  <c r="M19" i="1"/>
  <c r="M17" i="1"/>
  <c r="P3" i="1"/>
  <c r="Q4" i="1"/>
  <c r="Q5" i="1"/>
  <c r="Q6" i="1"/>
  <c r="Q3" i="1"/>
  <c r="P4" i="1"/>
  <c r="P5" i="1"/>
  <c r="P6" i="1"/>
  <c r="O4" i="1"/>
  <c r="O5" i="1"/>
  <c r="O6" i="1"/>
  <c r="O3" i="1" l="1"/>
</calcChain>
</file>

<file path=xl/sharedStrings.xml><?xml version="1.0" encoding="utf-8"?>
<sst xmlns="http://schemas.openxmlformats.org/spreadsheetml/2006/main" count="35" uniqueCount="33">
  <si>
    <t>ClockPeriod</t>
  </si>
  <si>
    <t>Clock(GHz)</t>
  </si>
  <si>
    <t>N</t>
  </si>
  <si>
    <t>M</t>
  </si>
  <si>
    <t>Area(um^2)</t>
  </si>
  <si>
    <t>Power(uW)</t>
  </si>
  <si>
    <t>N(words)</t>
  </si>
  <si>
    <t>Cycles(c)</t>
  </si>
  <si>
    <t>Throughput</t>
  </si>
  <si>
    <t>Critical Path</t>
  </si>
  <si>
    <t>matrixRom/z_reg[3] to datapathMod/result_reg[0]</t>
  </si>
  <si>
    <t>matrixRom/z0_reg[3] to datapathMod0/result_reg[13]</t>
  </si>
  <si>
    <t>matrixRom/z1_reg[4] to datapathMod1/result_reg[0]</t>
  </si>
  <si>
    <t>matrixRom/z1_reg[1] to datapathMod1/result_reg[16]</t>
  </si>
  <si>
    <t>matrixRom/z4_reg[5] to datapathMod4/result_reg[16]</t>
  </si>
  <si>
    <t>P</t>
  </si>
  <si>
    <t>ThroughputBase</t>
  </si>
  <si>
    <t>AreaBase</t>
  </si>
  <si>
    <t>PowerBase</t>
  </si>
  <si>
    <t>DeltaT</t>
  </si>
  <si>
    <t>DeltaA</t>
  </si>
  <si>
    <t>DeltaP</t>
  </si>
  <si>
    <t>Best</t>
  </si>
  <si>
    <t>Area</t>
  </si>
  <si>
    <t>Power</t>
  </si>
  <si>
    <t>Base</t>
  </si>
  <si>
    <t>Column1</t>
  </si>
  <si>
    <t>Change</t>
  </si>
  <si>
    <t>Change2</t>
  </si>
  <si>
    <t>Change3</t>
  </si>
  <si>
    <t>Change4</t>
  </si>
  <si>
    <t>Throughput(megaWords)</t>
  </si>
  <si>
    <t>Throughput(M words/s)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</si>
</sst>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vs</a:t>
            </a:r>
            <a:r>
              <a:rPr lang="en-US" baseline="0"/>
              <a:t>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193266937523"/>
          <c:y val="0.18300925925925926"/>
          <c:w val="0.8468509929409509"/>
          <c:h val="0.6170680227471565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Sheet1!$G$2:$G$6</c:f>
              <c:numCache>
                <c:formatCode>0.00</c:formatCode>
                <c:ptCount val="5"/>
                <c:pt idx="0">
                  <c:v>1336.6</c:v>
                </c:pt>
                <c:pt idx="1">
                  <c:v>1855.1</c:v>
                </c:pt>
                <c:pt idx="2">
                  <c:v>2885.3</c:v>
                </c:pt>
                <c:pt idx="3">
                  <c:v>4568.8999999999996</c:v>
                </c:pt>
                <c:pt idx="4">
                  <c:v>7906.7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F-4FAD-9C31-A014FDCFD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vs</a:t>
            </a:r>
            <a:r>
              <a:rPr lang="en-US" baseline="0"/>
              <a:t>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0.00</c:formatCode>
                <c:ptCount val="5"/>
                <c:pt idx="0">
                  <c:v>2425.3879729999999</c:v>
                </c:pt>
                <c:pt idx="1">
                  <c:v>3627.9739629999999</c:v>
                </c:pt>
                <c:pt idx="2">
                  <c:v>5946.9619489999995</c:v>
                </c:pt>
                <c:pt idx="3">
                  <c:v>10732.833925000001</c:v>
                </c:pt>
                <c:pt idx="4">
                  <c:v>19349.105866000002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D-4CA7-B2FC-96FD48DE0B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</a:t>
            </a:r>
            <a:r>
              <a:rPr lang="en-US" baseline="0"/>
              <a:t>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Sheet1!$J$2:$J$6</c:f>
              <c:numCache>
                <c:formatCode>0.00E+00</c:formatCode>
                <c:ptCount val="5"/>
                <c:pt idx="0">
                  <c:v>36129032.258064516</c:v>
                </c:pt>
                <c:pt idx="1">
                  <c:v>63396226.415094331</c:v>
                </c:pt>
                <c:pt idx="2">
                  <c:v>101818181.81818183</c:v>
                </c:pt>
                <c:pt idx="3">
                  <c:v>144347826.0869565</c:v>
                </c:pt>
                <c:pt idx="4">
                  <c:v>184444444.44444445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E-43BF-8A7F-CFB341638B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Trhoughput(wrods/s)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Throughput/Power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Sheet1!$M$17:$M$21</c:f>
              <c:numCache>
                <c:formatCode>0.00E+00</c:formatCode>
                <c:ptCount val="5"/>
                <c:pt idx="0">
                  <c:v>27030.549347646654</c:v>
                </c:pt>
                <c:pt idx="1">
                  <c:v>34174.021031262106</c:v>
                </c:pt>
                <c:pt idx="2">
                  <c:v>35288.594537199533</c:v>
                </c:pt>
                <c:pt idx="3">
                  <c:v>31593.562145583513</c:v>
                </c:pt>
                <c:pt idx="4">
                  <c:v>23327.61385210574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6C-4255-BFB0-26B6B8FD9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Throughput(words/s)/P(uw)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Throughput/Area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Sheet1!$N$17:$N$21</c:f>
              <c:numCache>
                <c:formatCode>0.00E+00</c:formatCode>
                <c:ptCount val="5"/>
                <c:pt idx="0">
                  <c:v>14896.186779295338</c:v>
                </c:pt>
                <c:pt idx="1">
                  <c:v>17474.27822295381</c:v>
                </c:pt>
                <c:pt idx="2">
                  <c:v>17121.041414314561</c:v>
                </c:pt>
                <c:pt idx="3">
                  <c:v>13449.180998759979</c:v>
                </c:pt>
                <c:pt idx="4">
                  <c:v>9532.4531129134939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B-4612-AF01-57BFDA0AF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394719"/>
        <c:axId val="762731551"/>
      </c:barChart>
      <c:catAx>
        <c:axId val="35639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4902904636920384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1551"/>
        <c:crosses val="autoZero"/>
        <c:auto val="1"/>
        <c:lblAlgn val="ctr"/>
        <c:lblOffset val="100"/>
        <c:noMultiLvlLbl val="0"/>
      </c:catAx>
      <c:valAx>
        <c:axId val="76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Throughput(words/s)/(um^2)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11</xdr:row>
      <xdr:rowOff>38100</xdr:rowOff>
    </xdr:from>
    <xdr:to>
      <xdr:col>7</xdr:col>
      <xdr:colOff>9525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593AE-9650-4829-96A4-70BA94053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</xdr:rowOff>
    </xdr:from>
    <xdr:to>
      <xdr:col>10</xdr:col>
      <xdr:colOff>2590799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F92DC-1C81-4104-A142-0F8DF8940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27</xdr:row>
      <xdr:rowOff>9525</xdr:rowOff>
    </xdr:from>
    <xdr:to>
      <xdr:col>7</xdr:col>
      <xdr:colOff>9525</xdr:colOff>
      <xdr:row>40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63DFA-9BCA-4DFA-BD61-992D6A89A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25</xdr:row>
      <xdr:rowOff>133350</xdr:rowOff>
    </xdr:from>
    <xdr:to>
      <xdr:col>11</xdr:col>
      <xdr:colOff>428624</xdr:colOff>
      <xdr:row>39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8C2744-F948-478F-A67F-2271FFD2C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762000</xdr:colOff>
      <xdr:row>25</xdr:row>
      <xdr:rowOff>95250</xdr:rowOff>
    </xdr:from>
    <xdr:to>
      <xdr:col>15</xdr:col>
      <xdr:colOff>581024</xdr:colOff>
      <xdr:row>39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AC47CE-AE61-4063-9F2E-3F32B059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05472-D007-4C42-9E56-E3217F168E94}" name="Table1" displayName="Table1" ref="A1:K6" totalsRowShown="0">
  <autoFilter ref="A1:K6" xr:uid="{ACD4AD73-488C-41E3-8D6F-258D5656B796}"/>
  <tableColumns count="11">
    <tableColumn id="1" xr3:uid="{1FA0DA21-2B0F-4A7F-B240-62DDE18E7DF5}" name="P"/>
    <tableColumn id="2" xr3:uid="{392D1B34-BA09-4321-A969-E6BE39B7EA0B}" name="ClockPeriod"/>
    <tableColumn id="3" xr3:uid="{340412ED-FB01-4884-BABD-643E3A0FE39C}" name="Clock(GHz)"/>
    <tableColumn id="4" xr3:uid="{7209988F-F6E8-4066-9F55-E041A89A9F48}" name="N"/>
    <tableColumn id="5" xr3:uid="{CA71F329-31DB-4779-9CAD-C4B47151428A}" name="M"/>
    <tableColumn id="6" xr3:uid="{EE637A77-8C9F-4CE9-BF91-8F4D4081B0D0}" name="Area(um^2)" dataDxfId="3"/>
    <tableColumn id="7" xr3:uid="{A2DF63D6-D66F-410D-BE9F-02CAA6E8BD68}" name="Power(uW)" dataDxfId="2"/>
    <tableColumn id="8" xr3:uid="{CC301831-4BC0-4B8C-888F-00C1A35E0A67}" name="N(words)"/>
    <tableColumn id="9" xr3:uid="{6A6B9A67-C8CF-4482-8C14-27CC50576AC8}" name="Cycles(c)" dataDxfId="1">
      <calculatedColumnFormula>(D2+1) + (E2/A2)*(D2 + 2+ A2) + 1</calculatedColumnFormula>
    </tableColumn>
    <tableColumn id="10" xr3:uid="{8CDFB43D-7C30-4ABC-AE1F-CAD1837CDA2C}" name="Throughput" dataDxfId="0">
      <calculatedColumnFormula>(H2/I2)*C2*(10^9)</calculatedColumnFormula>
    </tableColumn>
    <tableColumn id="11" xr3:uid="{18644DE2-AA8A-4432-85FA-016F24BA4A01}" name="Critical 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1B4A2-25BA-4FB5-A38E-DB1AC06FE77C}" name="Table2" displayName="Table2" ref="M10:R14" totalsRowShown="0">
  <autoFilter ref="M10:R14" xr:uid="{9D944FE3-BC02-4133-9243-3E230FB08BD8}"/>
  <tableColumns count="6">
    <tableColumn id="1" xr3:uid="{B5A5080C-A699-49DA-9DF4-62AA77CC2769}" name="Column1"/>
    <tableColumn id="2" xr3:uid="{22E0014E-6659-419C-ABFF-8E57D753A703}" name="Base"/>
    <tableColumn id="3" xr3:uid="{97E2DDF3-0741-4D19-9040-392968CE55E2}" name="Change"/>
    <tableColumn id="4" xr3:uid="{F20C17F5-8434-4026-AA6D-EAC444963713}" name="Change2"/>
    <tableColumn id="5" xr3:uid="{FC2111B0-1BFA-4FFC-904A-25AE4AEDB3F1}" name="Change3"/>
    <tableColumn id="6" xr3:uid="{18BF4D7C-3091-4F80-BB33-20B812DEE558}" name="Change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4" workbookViewId="0">
      <selection activeCell="L16" sqref="L16"/>
    </sheetView>
  </sheetViews>
  <sheetFormatPr defaultRowHeight="15" x14ac:dyDescent="0.25"/>
  <cols>
    <col min="2" max="2" width="13.7109375" customWidth="1"/>
    <col min="3" max="3" width="12.85546875" customWidth="1"/>
    <col min="6" max="6" width="13.5703125" customWidth="1"/>
    <col min="7" max="7" width="13.42578125" customWidth="1"/>
    <col min="8" max="8" width="11.42578125" customWidth="1"/>
    <col min="9" max="9" width="11" customWidth="1"/>
    <col min="10" max="10" width="13.42578125" customWidth="1"/>
    <col min="11" max="11" width="50.5703125" customWidth="1"/>
    <col min="12" max="12" width="19" customWidth="1"/>
    <col min="13" max="13" width="23.85546875" customWidth="1"/>
    <col min="14" max="14" width="22.28515625" customWidth="1"/>
    <col min="15" max="15" width="14.5703125" customWidth="1"/>
    <col min="16" max="18" width="11" customWidth="1"/>
  </cols>
  <sheetData>
    <row r="1" spans="1:1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8" x14ac:dyDescent="0.25">
      <c r="A2">
        <v>1</v>
      </c>
      <c r="B2">
        <v>1.21</v>
      </c>
      <c r="C2">
        <v>0.84</v>
      </c>
      <c r="D2">
        <v>8</v>
      </c>
      <c r="E2">
        <v>16</v>
      </c>
      <c r="F2" s="2">
        <v>2425.3879729999999</v>
      </c>
      <c r="G2" s="2">
        <v>1336.6</v>
      </c>
      <c r="H2">
        <v>8</v>
      </c>
      <c r="I2">
        <f t="shared" ref="I2:I6" si="0">(D2+1) + (E2/A2)*(D2 + 2+ A2) + 1</f>
        <v>186</v>
      </c>
      <c r="J2" s="1">
        <f>(H2/I2)*C2*(10^9)</f>
        <v>36129032.258064516</v>
      </c>
      <c r="K2" t="s">
        <v>11</v>
      </c>
      <c r="L2" s="3">
        <v>37800000</v>
      </c>
      <c r="M2">
        <v>2425.3879729999999</v>
      </c>
      <c r="N2" s="2">
        <v>1336.6</v>
      </c>
    </row>
    <row r="3" spans="1:18" x14ac:dyDescent="0.25">
      <c r="A3">
        <v>2</v>
      </c>
      <c r="B3">
        <v>1.22</v>
      </c>
      <c r="C3">
        <v>0.84</v>
      </c>
      <c r="D3">
        <v>8</v>
      </c>
      <c r="E3">
        <v>16</v>
      </c>
      <c r="F3" s="2">
        <v>3627.9739629999999</v>
      </c>
      <c r="G3" s="2">
        <v>1855.1</v>
      </c>
      <c r="H3">
        <v>8</v>
      </c>
      <c r="I3">
        <f>(D3+1) + (E3/A3)*(D3 + 2+ A3) + 1</f>
        <v>106</v>
      </c>
      <c r="J3" s="1">
        <f t="shared" ref="J3:J6" si="1">(H3/I3)*C3*(10^9)</f>
        <v>63396226.415094331</v>
      </c>
      <c r="K3" t="s">
        <v>12</v>
      </c>
      <c r="L3" s="1">
        <v>37800000</v>
      </c>
      <c r="M3">
        <v>2425.3879729999999</v>
      </c>
      <c r="N3" s="2">
        <v>1336.6</v>
      </c>
      <c r="O3" s="1">
        <f>J3-L2</f>
        <v>25596226.415094331</v>
      </c>
      <c r="P3" s="2">
        <f>F3-M2</f>
        <v>1202.58599</v>
      </c>
      <c r="Q3" s="2">
        <f>G3-N3</f>
        <v>518.5</v>
      </c>
    </row>
    <row r="4" spans="1:18" x14ac:dyDescent="0.25">
      <c r="A4">
        <v>4</v>
      </c>
      <c r="B4">
        <v>1.22</v>
      </c>
      <c r="C4">
        <v>0.84</v>
      </c>
      <c r="D4">
        <v>8</v>
      </c>
      <c r="E4">
        <v>16</v>
      </c>
      <c r="F4" s="2">
        <v>5946.9619489999995</v>
      </c>
      <c r="G4" s="2">
        <v>2885.3</v>
      </c>
      <c r="H4">
        <v>8</v>
      </c>
      <c r="I4">
        <f t="shared" si="0"/>
        <v>66</v>
      </c>
      <c r="J4" s="1">
        <f t="shared" si="1"/>
        <v>101818181.81818183</v>
      </c>
      <c r="K4" t="s">
        <v>13</v>
      </c>
      <c r="L4" s="1">
        <v>37800000</v>
      </c>
      <c r="M4">
        <v>2425.3879729999999</v>
      </c>
      <c r="N4" s="2">
        <v>1336.6</v>
      </c>
      <c r="O4" s="1">
        <f t="shared" ref="O4:O6" si="2">J4-L3</f>
        <v>64018181.818181828</v>
      </c>
      <c r="P4" s="2">
        <f t="shared" ref="P4:P6" si="3">F4-M3</f>
        <v>3521.5739759999997</v>
      </c>
      <c r="Q4" s="2">
        <f t="shared" ref="Q4:Q6" si="4">G4-N4</f>
        <v>1548.7000000000003</v>
      </c>
      <c r="R4" t="s">
        <v>22</v>
      </c>
    </row>
    <row r="5" spans="1:18" x14ac:dyDescent="0.25">
      <c r="A5">
        <v>8</v>
      </c>
      <c r="B5">
        <v>1.27</v>
      </c>
      <c r="C5">
        <v>0.83</v>
      </c>
      <c r="D5">
        <v>8</v>
      </c>
      <c r="E5">
        <v>16</v>
      </c>
      <c r="F5" s="2">
        <v>10732.833925000001</v>
      </c>
      <c r="G5" s="2">
        <v>4568.8999999999996</v>
      </c>
      <c r="H5">
        <v>8</v>
      </c>
      <c r="I5">
        <f t="shared" si="0"/>
        <v>46</v>
      </c>
      <c r="J5" s="1">
        <f t="shared" si="1"/>
        <v>144347826.0869565</v>
      </c>
      <c r="K5" t="s">
        <v>14</v>
      </c>
      <c r="L5" s="1">
        <v>37800000</v>
      </c>
      <c r="M5">
        <v>2425.3879729999999</v>
      </c>
      <c r="N5" s="2">
        <v>1336.6</v>
      </c>
      <c r="O5" s="1">
        <f t="shared" si="2"/>
        <v>106547826.0869565</v>
      </c>
      <c r="P5" s="2">
        <f t="shared" si="3"/>
        <v>8307.4459520000019</v>
      </c>
      <c r="Q5" s="2">
        <f t="shared" si="4"/>
        <v>3232.2999999999997</v>
      </c>
    </row>
    <row r="6" spans="1:18" x14ac:dyDescent="0.25">
      <c r="A6">
        <v>16</v>
      </c>
      <c r="B6">
        <v>1.29</v>
      </c>
      <c r="C6">
        <v>0.83</v>
      </c>
      <c r="D6">
        <v>8</v>
      </c>
      <c r="E6">
        <v>16</v>
      </c>
      <c r="F6" s="2">
        <v>19349.105866000002</v>
      </c>
      <c r="G6" s="2">
        <v>7906.7</v>
      </c>
      <c r="H6">
        <v>8</v>
      </c>
      <c r="I6">
        <f t="shared" si="0"/>
        <v>36</v>
      </c>
      <c r="J6" s="1">
        <f t="shared" si="1"/>
        <v>184444444.44444445</v>
      </c>
      <c r="K6" t="s">
        <v>10</v>
      </c>
      <c r="L6" s="1">
        <v>37800000</v>
      </c>
      <c r="M6">
        <v>2425.3879729999999</v>
      </c>
      <c r="N6" s="2">
        <v>1336.6</v>
      </c>
      <c r="O6" s="1">
        <f t="shared" si="2"/>
        <v>146644444.44444445</v>
      </c>
      <c r="P6" s="2">
        <f t="shared" si="3"/>
        <v>16923.717893000001</v>
      </c>
      <c r="Q6" s="2">
        <f t="shared" si="4"/>
        <v>6570.1</v>
      </c>
    </row>
    <row r="10" spans="1:18" x14ac:dyDescent="0.25">
      <c r="M10" t="s">
        <v>26</v>
      </c>
      <c r="N10" t="s">
        <v>25</v>
      </c>
      <c r="O10" t="s">
        <v>27</v>
      </c>
      <c r="P10" t="s">
        <v>28</v>
      </c>
      <c r="Q10" t="s">
        <v>29</v>
      </c>
      <c r="R10" t="s">
        <v>30</v>
      </c>
    </row>
    <row r="11" spans="1:18" x14ac:dyDescent="0.25">
      <c r="M11" t="s">
        <v>15</v>
      </c>
      <c r="N11">
        <v>1</v>
      </c>
      <c r="O11">
        <v>2</v>
      </c>
      <c r="P11">
        <v>4</v>
      </c>
      <c r="Q11">
        <v>8</v>
      </c>
      <c r="R11">
        <v>16</v>
      </c>
    </row>
    <row r="12" spans="1:18" x14ac:dyDescent="0.25">
      <c r="M12" t="s">
        <v>23</v>
      </c>
      <c r="N12" s="2">
        <v>2425.3879729999999</v>
      </c>
      <c r="O12">
        <v>1202</v>
      </c>
      <c r="P12">
        <v>3521</v>
      </c>
      <c r="Q12">
        <v>8307</v>
      </c>
      <c r="R12">
        <v>16923</v>
      </c>
    </row>
    <row r="13" spans="1:18" x14ac:dyDescent="0.25">
      <c r="M13" t="s">
        <v>24</v>
      </c>
      <c r="N13" s="2">
        <v>1336.6</v>
      </c>
      <c r="O13">
        <v>518</v>
      </c>
      <c r="P13">
        <v>1548</v>
      </c>
      <c r="Q13">
        <v>3232</v>
      </c>
      <c r="R13">
        <v>6570</v>
      </c>
    </row>
    <row r="14" spans="1:18" x14ac:dyDescent="0.25">
      <c r="M14" t="s">
        <v>31</v>
      </c>
      <c r="N14" s="1">
        <f>37800000/10^6</f>
        <v>37.799999999999997</v>
      </c>
      <c r="O14" s="1">
        <f>30800000/10^6</f>
        <v>30.8</v>
      </c>
      <c r="P14" s="1">
        <f>78100000/10^6</f>
        <v>78.099999999999994</v>
      </c>
      <c r="Q14" s="1">
        <f>137000000/10^6</f>
        <v>137</v>
      </c>
      <c r="R14" s="1">
        <f>199000000/10^6</f>
        <v>199</v>
      </c>
    </row>
    <row r="16" spans="1:18" x14ac:dyDescent="0.25">
      <c r="M16" t="s">
        <v>32</v>
      </c>
      <c r="N16" t="s">
        <v>32</v>
      </c>
    </row>
    <row r="17" spans="12:14" x14ac:dyDescent="0.25">
      <c r="M17" s="1">
        <f>(J2)/G2</f>
        <v>27030.549347646654</v>
      </c>
      <c r="N17" s="1">
        <f>(J2/F2)</f>
        <v>14896.186779295338</v>
      </c>
    </row>
    <row r="18" spans="12:14" x14ac:dyDescent="0.25">
      <c r="M18" s="1">
        <f t="shared" ref="M18:M21" si="5">(J3)/G3</f>
        <v>34174.021031262106</v>
      </c>
      <c r="N18" s="1">
        <f t="shared" ref="N18:N21" si="6">(J3/F3)</f>
        <v>17474.27822295381</v>
      </c>
    </row>
    <row r="19" spans="12:14" x14ac:dyDescent="0.25">
      <c r="M19" s="1">
        <f t="shared" si="5"/>
        <v>35288.594537199533</v>
      </c>
      <c r="N19" s="1">
        <f t="shared" si="6"/>
        <v>17121.041414314561</v>
      </c>
    </row>
    <row r="20" spans="12:14" x14ac:dyDescent="0.25">
      <c r="M20" s="1">
        <f t="shared" si="5"/>
        <v>31593.562145583513</v>
      </c>
      <c r="N20" s="1">
        <f t="shared" si="6"/>
        <v>13449.180998759979</v>
      </c>
    </row>
    <row r="21" spans="12:14" x14ac:dyDescent="0.25">
      <c r="M21" s="1">
        <f t="shared" si="5"/>
        <v>23327.61385210574</v>
      </c>
      <c r="N21" s="1">
        <f t="shared" si="6"/>
        <v>9532.4531129134939</v>
      </c>
    </row>
    <row r="22" spans="12:14" x14ac:dyDescent="0.25">
      <c r="M22" s="1"/>
    </row>
    <row r="31" spans="12:14" x14ac:dyDescent="0.25">
      <c r="L31" s="1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Iqbal</dc:creator>
  <cp:lastModifiedBy>Asif Iqbal</cp:lastModifiedBy>
  <dcterms:created xsi:type="dcterms:W3CDTF">2015-06-05T18:17:20Z</dcterms:created>
  <dcterms:modified xsi:type="dcterms:W3CDTF">2020-12-06T08:10:35Z</dcterms:modified>
</cp:coreProperties>
</file>